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obynstuart/Google Drive/Work/Research/1. WIP/Soil analysis/Data/"/>
    </mc:Choice>
  </mc:AlternateContent>
  <xr:revisionPtr revIDLastSave="0" documentId="13_ncr:1_{771B15BC-EBDA-364E-BFB6-3B9411C9C4BC}" xr6:coauthVersionLast="36" xr6:coauthVersionMax="36" xr10:uidLastSave="{00000000-0000-0000-0000-000000000000}"/>
  <bookViews>
    <workbookView xWindow="0" yWindow="460" windowWidth="25500" windowHeight="15220" activeTab="2" xr2:uid="{00000000-000D-0000-FFFF-FFFF00000000}"/>
  </bookViews>
  <sheets>
    <sheet name="readin" sheetId="5" r:id="rId1"/>
    <sheet name="calcs" sheetId="1" r:id="rId2"/>
    <sheet name="simple means" sheetId="6" r:id="rId3"/>
    <sheet name="karsten" sheetId="4" r:id="rId4"/>
  </sheets>
  <definedNames>
    <definedName name="_xlnm._FilterDatabase" localSheetId="1" hidden="1">calcs!$A$1:$AY$417</definedName>
    <definedName name="_xlnm._FilterDatabase" localSheetId="3" hidden="1">karsten!$A$2:$I$212</definedName>
    <definedName name="_xlnm._FilterDatabase" localSheetId="0" hidden="1">readin!$A$1:$AX$417</definedName>
  </definedName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4" i="6" l="1"/>
  <c r="F34" i="6"/>
  <c r="E34" i="6"/>
  <c r="D34" i="6"/>
  <c r="G33" i="6"/>
  <c r="F33" i="6"/>
  <c r="E33" i="6"/>
  <c r="D33" i="6"/>
  <c r="G32" i="6"/>
  <c r="F32" i="6"/>
  <c r="E32" i="6"/>
  <c r="D32" i="6"/>
  <c r="G31" i="6"/>
  <c r="F31" i="6"/>
  <c r="E31" i="6"/>
  <c r="D31" i="6"/>
  <c r="G30" i="6"/>
  <c r="F30" i="6"/>
  <c r="E30" i="6"/>
  <c r="D30" i="6"/>
  <c r="G29" i="6"/>
  <c r="F29" i="6"/>
  <c r="E29" i="6"/>
  <c r="D29" i="6"/>
  <c r="G28" i="6"/>
  <c r="F28" i="6"/>
  <c r="E28" i="6"/>
  <c r="D28" i="6"/>
  <c r="G27" i="6"/>
  <c r="F27" i="6"/>
  <c r="E27" i="6"/>
  <c r="D27" i="6"/>
  <c r="G26" i="6"/>
  <c r="F26" i="6"/>
  <c r="E26" i="6"/>
  <c r="D26" i="6"/>
  <c r="G45" i="6"/>
  <c r="F45" i="6"/>
  <c r="E45" i="6"/>
  <c r="D45" i="6"/>
  <c r="G44" i="6"/>
  <c r="F44" i="6"/>
  <c r="E44" i="6"/>
  <c r="D44" i="6"/>
  <c r="G43" i="6"/>
  <c r="F43" i="6"/>
  <c r="E43" i="6"/>
  <c r="D43" i="6"/>
  <c r="G42" i="6"/>
  <c r="F42" i="6"/>
  <c r="E42" i="6"/>
  <c r="D42" i="6"/>
  <c r="G41" i="6"/>
  <c r="F41" i="6"/>
  <c r="E41" i="6"/>
  <c r="D41" i="6"/>
  <c r="G40" i="6"/>
  <c r="F40" i="6"/>
  <c r="E40" i="6"/>
  <c r="D40" i="6"/>
  <c r="G39" i="6"/>
  <c r="F39" i="6"/>
  <c r="E39" i="6"/>
  <c r="D39" i="6"/>
  <c r="G38" i="6"/>
  <c r="F38" i="6"/>
  <c r="E38" i="6"/>
  <c r="D38" i="6"/>
  <c r="G37" i="6"/>
  <c r="F37" i="6"/>
  <c r="E37" i="6"/>
  <c r="D37" i="6"/>
  <c r="C45" i="6"/>
  <c r="C44" i="6"/>
  <c r="C43" i="6"/>
  <c r="C42" i="6"/>
  <c r="C41" i="6"/>
  <c r="C40" i="6"/>
  <c r="C39" i="6"/>
  <c r="C38" i="6"/>
  <c r="C37" i="6"/>
  <c r="C34" i="6"/>
  <c r="C33" i="6"/>
  <c r="C32" i="6"/>
  <c r="C31" i="6"/>
  <c r="C30" i="6"/>
  <c r="C29" i="6"/>
  <c r="C28" i="6"/>
  <c r="C27" i="6"/>
  <c r="C26" i="6"/>
  <c r="G22" i="6"/>
  <c r="F22" i="6"/>
  <c r="E22" i="6"/>
  <c r="D22" i="6"/>
  <c r="G21" i="6"/>
  <c r="F21" i="6"/>
  <c r="E21" i="6"/>
  <c r="D21" i="6"/>
  <c r="G20" i="6"/>
  <c r="F20" i="6"/>
  <c r="E20" i="6"/>
  <c r="D20" i="6"/>
  <c r="G19" i="6"/>
  <c r="F19" i="6"/>
  <c r="E19" i="6"/>
  <c r="D19" i="6"/>
  <c r="G18" i="6"/>
  <c r="F18" i="6"/>
  <c r="E18" i="6"/>
  <c r="D18" i="6"/>
  <c r="G17" i="6"/>
  <c r="F17" i="6"/>
  <c r="E17" i="6"/>
  <c r="D17" i="6"/>
  <c r="G16" i="6"/>
  <c r="F16" i="6"/>
  <c r="E16" i="6"/>
  <c r="D16" i="6"/>
  <c r="G15" i="6"/>
  <c r="F15" i="6"/>
  <c r="E15" i="6"/>
  <c r="D15" i="6"/>
  <c r="G14" i="6"/>
  <c r="F14" i="6"/>
  <c r="E14" i="6"/>
  <c r="D14" i="6"/>
  <c r="C22" i="6"/>
  <c r="C21" i="6"/>
  <c r="C20" i="6"/>
  <c r="C19" i="6"/>
  <c r="C18" i="6"/>
  <c r="C17" i="6"/>
  <c r="C16" i="6"/>
  <c r="C15" i="6"/>
  <c r="C14" i="6"/>
  <c r="N81" i="1" l="1"/>
  <c r="N82" i="1"/>
  <c r="N83" i="1"/>
  <c r="N84" i="1"/>
  <c r="N85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S2" i="1" l="1"/>
  <c r="R4" i="1" l="1"/>
  <c r="N4" i="1"/>
  <c r="S4" i="1" s="1"/>
  <c r="R7" i="1"/>
  <c r="N7" i="1"/>
  <c r="S7" i="1"/>
  <c r="R10" i="1"/>
  <c r="S10" i="1" s="1"/>
  <c r="N10" i="1"/>
  <c r="R13" i="1"/>
  <c r="N13" i="1"/>
  <c r="R2" i="1"/>
  <c r="N2" i="1"/>
  <c r="R3" i="1"/>
  <c r="N3" i="1"/>
  <c r="S3" i="1"/>
  <c r="R5" i="1"/>
  <c r="S5" i="1" s="1"/>
  <c r="N5" i="1"/>
  <c r="R6" i="1"/>
  <c r="S6" i="1" s="1"/>
  <c r="N6" i="1"/>
  <c r="R8" i="1"/>
  <c r="N8" i="1"/>
  <c r="S8" i="1" s="1"/>
  <c r="T8" i="1" s="1"/>
  <c r="R9" i="1"/>
  <c r="N9" i="1"/>
  <c r="S9" i="1"/>
  <c r="R11" i="1"/>
  <c r="S11" i="1" s="1"/>
  <c r="T11" i="1" s="1"/>
  <c r="W11" i="1" s="1"/>
  <c r="N11" i="1"/>
  <c r="R12" i="1"/>
  <c r="S12" i="1" s="1"/>
  <c r="N12" i="1"/>
  <c r="R14" i="1"/>
  <c r="N14" i="1"/>
  <c r="S14" i="1" s="1"/>
  <c r="R15" i="1"/>
  <c r="N15" i="1"/>
  <c r="S15" i="1"/>
  <c r="T15" i="1" s="1"/>
  <c r="R16" i="1"/>
  <c r="S16" i="1" s="1"/>
  <c r="N16" i="1"/>
  <c r="R17" i="1"/>
  <c r="S17" i="1" s="1"/>
  <c r="N17" i="1"/>
  <c r="R18" i="1"/>
  <c r="N18" i="1"/>
  <c r="S18" i="1" s="1"/>
  <c r="R19" i="1"/>
  <c r="N19" i="1"/>
  <c r="S19" i="1"/>
  <c r="R20" i="1"/>
  <c r="S20" i="1" s="1"/>
  <c r="N20" i="1"/>
  <c r="R21" i="1"/>
  <c r="N21" i="1"/>
  <c r="R22" i="1"/>
  <c r="N22" i="1"/>
  <c r="S22" i="1" s="1"/>
  <c r="R23" i="1"/>
  <c r="N23" i="1"/>
  <c r="S23" i="1"/>
  <c r="R24" i="1"/>
  <c r="S24" i="1" s="1"/>
  <c r="N24" i="1"/>
  <c r="R25" i="1"/>
  <c r="S25" i="1" s="1"/>
  <c r="N25" i="1"/>
  <c r="R26" i="1"/>
  <c r="N26" i="1"/>
  <c r="S26" i="1" s="1"/>
  <c r="T26" i="1" s="1"/>
  <c r="R27" i="1"/>
  <c r="N27" i="1"/>
  <c r="S27" i="1"/>
  <c r="R28" i="1"/>
  <c r="S28" i="1" s="1"/>
  <c r="T28" i="1" s="1"/>
  <c r="W28" i="1" s="1"/>
  <c r="N28" i="1"/>
  <c r="R29" i="1"/>
  <c r="S29" i="1" s="1"/>
  <c r="N29" i="1"/>
  <c r="R30" i="1"/>
  <c r="N30" i="1"/>
  <c r="S30" i="1" s="1"/>
  <c r="R31" i="1"/>
  <c r="N31" i="1"/>
  <c r="S31" i="1"/>
  <c r="T31" i="1" s="1"/>
  <c r="W31" i="1" s="1"/>
  <c r="R32" i="1"/>
  <c r="S32" i="1" s="1"/>
  <c r="N32" i="1"/>
  <c r="R33" i="1"/>
  <c r="S33" i="1" s="1"/>
  <c r="N33" i="1"/>
  <c r="R34" i="1"/>
  <c r="N34" i="1"/>
  <c r="S34" i="1" s="1"/>
  <c r="R35" i="1"/>
  <c r="N35" i="1"/>
  <c r="S35" i="1"/>
  <c r="R36" i="1"/>
  <c r="S36" i="1" s="1"/>
  <c r="N36" i="1"/>
  <c r="R37" i="1"/>
  <c r="N37" i="1"/>
  <c r="R38" i="1"/>
  <c r="N38" i="1"/>
  <c r="S38" i="1" s="1"/>
  <c r="R39" i="1"/>
  <c r="N39" i="1"/>
  <c r="S39" i="1"/>
  <c r="R40" i="1"/>
  <c r="S40" i="1" s="1"/>
  <c r="N40" i="1"/>
  <c r="R41" i="1"/>
  <c r="S41" i="1" s="1"/>
  <c r="N41" i="1"/>
  <c r="R42" i="1"/>
  <c r="N42" i="1"/>
  <c r="S42" i="1" s="1"/>
  <c r="T42" i="1" s="1"/>
  <c r="R43" i="1"/>
  <c r="N43" i="1"/>
  <c r="S43" i="1"/>
  <c r="R44" i="1"/>
  <c r="S44" i="1" s="1"/>
  <c r="T44" i="1" s="1"/>
  <c r="W44" i="1" s="1"/>
  <c r="N44" i="1"/>
  <c r="R45" i="1"/>
  <c r="S45" i="1" s="1"/>
  <c r="N45" i="1"/>
  <c r="R46" i="1"/>
  <c r="N46" i="1"/>
  <c r="S46" i="1" s="1"/>
  <c r="R47" i="1"/>
  <c r="N47" i="1"/>
  <c r="S47" i="1"/>
  <c r="T47" i="1" s="1"/>
  <c r="W47" i="1" s="1"/>
  <c r="R48" i="1"/>
  <c r="S48" i="1" s="1"/>
  <c r="N48" i="1"/>
  <c r="R49" i="1"/>
  <c r="S49" i="1" s="1"/>
  <c r="N49" i="1"/>
  <c r="R50" i="1"/>
  <c r="N50" i="1"/>
  <c r="S50" i="1" s="1"/>
  <c r="R51" i="1"/>
  <c r="N51" i="1"/>
  <c r="S51" i="1"/>
  <c r="R52" i="1"/>
  <c r="S52" i="1" s="1"/>
  <c r="N52" i="1"/>
  <c r="R53" i="1"/>
  <c r="N53" i="1"/>
  <c r="R54" i="1"/>
  <c r="S54" i="1"/>
  <c r="R55" i="1"/>
  <c r="S55" i="1"/>
  <c r="R56" i="1"/>
  <c r="S56" i="1" s="1"/>
  <c r="R57" i="1"/>
  <c r="S57" i="1" s="1"/>
  <c r="R58" i="1"/>
  <c r="S58" i="1"/>
  <c r="R59" i="1"/>
  <c r="S59" i="1"/>
  <c r="R60" i="1"/>
  <c r="S60" i="1" s="1"/>
  <c r="R61" i="1"/>
  <c r="S61" i="1" s="1"/>
  <c r="R62" i="1"/>
  <c r="S62" i="1"/>
  <c r="R63" i="1"/>
  <c r="S63" i="1"/>
  <c r="R64" i="1"/>
  <c r="S64" i="1" s="1"/>
  <c r="R65" i="1"/>
  <c r="S65" i="1" s="1"/>
  <c r="R66" i="1"/>
  <c r="S66" i="1"/>
  <c r="R67" i="1"/>
  <c r="S67" i="1"/>
  <c r="R68" i="1"/>
  <c r="S68" i="1" s="1"/>
  <c r="T68" i="1" s="1"/>
  <c r="R69" i="1"/>
  <c r="R70" i="1"/>
  <c r="S70" i="1"/>
  <c r="R71" i="1"/>
  <c r="S71" i="1"/>
  <c r="R72" i="1"/>
  <c r="S72" i="1" s="1"/>
  <c r="R73" i="1"/>
  <c r="S73" i="1" s="1"/>
  <c r="R74" i="1"/>
  <c r="S74" i="1"/>
  <c r="R75" i="1"/>
  <c r="S75" i="1"/>
  <c r="R76" i="1"/>
  <c r="S76" i="1" s="1"/>
  <c r="R77" i="1"/>
  <c r="S77" i="1" s="1"/>
  <c r="R78" i="1"/>
  <c r="S78" i="1"/>
  <c r="R79" i="1"/>
  <c r="S79" i="1"/>
  <c r="R80" i="1"/>
  <c r="S80" i="1" s="1"/>
  <c r="R81" i="1"/>
  <c r="S81" i="1" s="1"/>
  <c r="T81" i="1" s="1"/>
  <c r="R82" i="1"/>
  <c r="S82" i="1"/>
  <c r="R83" i="1"/>
  <c r="S83" i="1"/>
  <c r="T83" i="1" s="1"/>
  <c r="W83" i="1" s="1"/>
  <c r="R84" i="1"/>
  <c r="S84" i="1" s="1"/>
  <c r="R85" i="1"/>
  <c r="R86" i="1"/>
  <c r="N86" i="1"/>
  <c r="S86" i="1" s="1"/>
  <c r="R87" i="1"/>
  <c r="N87" i="1"/>
  <c r="S87" i="1"/>
  <c r="R88" i="1"/>
  <c r="S88" i="1" s="1"/>
  <c r="N88" i="1"/>
  <c r="R89" i="1"/>
  <c r="S89" i="1" s="1"/>
  <c r="N89" i="1"/>
  <c r="R90" i="1"/>
  <c r="N90" i="1"/>
  <c r="S90" i="1" s="1"/>
  <c r="T90" i="1" s="1"/>
  <c r="R91" i="1"/>
  <c r="N91" i="1"/>
  <c r="S91" i="1"/>
  <c r="R92" i="1"/>
  <c r="S92" i="1" s="1"/>
  <c r="T92" i="1" s="1"/>
  <c r="W92" i="1" s="1"/>
  <c r="N92" i="1"/>
  <c r="R93" i="1"/>
  <c r="S93" i="1" s="1"/>
  <c r="N93" i="1"/>
  <c r="R94" i="1"/>
  <c r="N94" i="1"/>
  <c r="S94" i="1" s="1"/>
  <c r="R95" i="1"/>
  <c r="N95" i="1"/>
  <c r="S95" i="1"/>
  <c r="T95" i="1" s="1"/>
  <c r="W95" i="1" s="1"/>
  <c r="R96" i="1"/>
  <c r="S96" i="1" s="1"/>
  <c r="N96" i="1"/>
  <c r="R97" i="1"/>
  <c r="S97" i="1" s="1"/>
  <c r="N97" i="1"/>
  <c r="R98" i="1"/>
  <c r="N98" i="1"/>
  <c r="S98" i="1" s="1"/>
  <c r="R99" i="1"/>
  <c r="N99" i="1"/>
  <c r="S99" i="1"/>
  <c r="R100" i="1"/>
  <c r="S100" i="1" s="1"/>
  <c r="N100" i="1"/>
  <c r="R101" i="1"/>
  <c r="N101" i="1"/>
  <c r="R102" i="1"/>
  <c r="N102" i="1"/>
  <c r="S102" i="1" s="1"/>
  <c r="R103" i="1"/>
  <c r="N103" i="1"/>
  <c r="S103" i="1"/>
  <c r="R104" i="1"/>
  <c r="S104" i="1" s="1"/>
  <c r="N104" i="1"/>
  <c r="R105" i="1"/>
  <c r="S105" i="1" s="1"/>
  <c r="N105" i="1"/>
  <c r="R106" i="1"/>
  <c r="N106" i="1"/>
  <c r="S106" i="1" s="1"/>
  <c r="T106" i="1" s="1"/>
  <c r="R107" i="1"/>
  <c r="N107" i="1"/>
  <c r="S107" i="1"/>
  <c r="R108" i="1"/>
  <c r="S108" i="1" s="1"/>
  <c r="T108" i="1" s="1"/>
  <c r="W108" i="1" s="1"/>
  <c r="N108" i="1"/>
  <c r="R109" i="1"/>
  <c r="S109" i="1" s="1"/>
  <c r="N109" i="1"/>
  <c r="R110" i="1"/>
  <c r="N110" i="1"/>
  <c r="S110" i="1" s="1"/>
  <c r="R111" i="1"/>
  <c r="N111" i="1"/>
  <c r="S111" i="1"/>
  <c r="T111" i="1" s="1"/>
  <c r="W111" i="1" s="1"/>
  <c r="R112" i="1"/>
  <c r="S112" i="1" s="1"/>
  <c r="N112" i="1"/>
  <c r="R113" i="1"/>
  <c r="S113" i="1" s="1"/>
  <c r="N113" i="1"/>
  <c r="R114" i="1"/>
  <c r="N114" i="1"/>
  <c r="S114" i="1" s="1"/>
  <c r="R115" i="1"/>
  <c r="N115" i="1"/>
  <c r="S115" i="1"/>
  <c r="R116" i="1"/>
  <c r="S116" i="1" s="1"/>
  <c r="N116" i="1"/>
  <c r="R117" i="1"/>
  <c r="N117" i="1"/>
  <c r="R118" i="1"/>
  <c r="N118" i="1"/>
  <c r="S118" i="1" s="1"/>
  <c r="R119" i="1"/>
  <c r="N119" i="1"/>
  <c r="S119" i="1"/>
  <c r="R120" i="1"/>
  <c r="S120" i="1" s="1"/>
  <c r="N120" i="1"/>
  <c r="R121" i="1"/>
  <c r="S121" i="1" s="1"/>
  <c r="N121" i="1"/>
  <c r="R122" i="1"/>
  <c r="N122" i="1"/>
  <c r="S122" i="1" s="1"/>
  <c r="T122" i="1" s="1"/>
  <c r="R123" i="1"/>
  <c r="N123" i="1"/>
  <c r="S123" i="1"/>
  <c r="R124" i="1"/>
  <c r="S124" i="1" s="1"/>
  <c r="T124" i="1" s="1"/>
  <c r="N124" i="1"/>
  <c r="R125" i="1"/>
  <c r="S125" i="1" s="1"/>
  <c r="N125" i="1"/>
  <c r="R126" i="1"/>
  <c r="N126" i="1"/>
  <c r="S126" i="1" s="1"/>
  <c r="R127" i="1"/>
  <c r="N127" i="1"/>
  <c r="S127" i="1"/>
  <c r="T127" i="1" s="1"/>
  <c r="R128" i="1"/>
  <c r="S128" i="1" s="1"/>
  <c r="N128" i="1"/>
  <c r="R129" i="1"/>
  <c r="S129" i="1" s="1"/>
  <c r="N129" i="1"/>
  <c r="R130" i="1"/>
  <c r="N130" i="1"/>
  <c r="S130" i="1" s="1"/>
  <c r="R131" i="1"/>
  <c r="N131" i="1"/>
  <c r="S131" i="1"/>
  <c r="R132" i="1"/>
  <c r="S132" i="1" s="1"/>
  <c r="N132" i="1"/>
  <c r="R133" i="1"/>
  <c r="N133" i="1"/>
  <c r="R134" i="1"/>
  <c r="N134" i="1"/>
  <c r="S134" i="1" s="1"/>
  <c r="R135" i="1"/>
  <c r="N135" i="1"/>
  <c r="S135" i="1"/>
  <c r="R136" i="1"/>
  <c r="S136" i="1" s="1"/>
  <c r="N136" i="1"/>
  <c r="R137" i="1"/>
  <c r="S137" i="1" s="1"/>
  <c r="N137" i="1"/>
  <c r="R138" i="1"/>
  <c r="N138" i="1"/>
  <c r="S138" i="1" s="1"/>
  <c r="T138" i="1" s="1"/>
  <c r="R139" i="1"/>
  <c r="N139" i="1"/>
  <c r="S139" i="1"/>
  <c r="R140" i="1"/>
  <c r="S140" i="1" s="1"/>
  <c r="T140" i="1" s="1"/>
  <c r="W140" i="1" s="1"/>
  <c r="N140" i="1"/>
  <c r="R141" i="1"/>
  <c r="S141" i="1" s="1"/>
  <c r="N141" i="1"/>
  <c r="R142" i="1"/>
  <c r="N142" i="1"/>
  <c r="S142" i="1" s="1"/>
  <c r="R143" i="1"/>
  <c r="N143" i="1"/>
  <c r="S143" i="1"/>
  <c r="T143" i="1" s="1"/>
  <c r="R144" i="1"/>
  <c r="S144" i="1" s="1"/>
  <c r="N144" i="1"/>
  <c r="R145" i="1"/>
  <c r="S145" i="1" s="1"/>
  <c r="N145" i="1"/>
  <c r="R146" i="1"/>
  <c r="N146" i="1"/>
  <c r="S146" i="1" s="1"/>
  <c r="R147" i="1"/>
  <c r="N147" i="1"/>
  <c r="S147" i="1"/>
  <c r="R148" i="1"/>
  <c r="S148" i="1" s="1"/>
  <c r="N148" i="1"/>
  <c r="R149" i="1"/>
  <c r="N149" i="1"/>
  <c r="R150" i="1"/>
  <c r="N150" i="1"/>
  <c r="S150" i="1" s="1"/>
  <c r="R151" i="1"/>
  <c r="N151" i="1"/>
  <c r="S151" i="1"/>
  <c r="R152" i="1"/>
  <c r="S152" i="1" s="1"/>
  <c r="N152" i="1"/>
  <c r="R153" i="1"/>
  <c r="S153" i="1" s="1"/>
  <c r="N153" i="1"/>
  <c r="R154" i="1"/>
  <c r="N154" i="1"/>
  <c r="S154" i="1" s="1"/>
  <c r="T154" i="1" s="1"/>
  <c r="R155" i="1"/>
  <c r="N155" i="1"/>
  <c r="S155" i="1"/>
  <c r="R156" i="1"/>
  <c r="S156" i="1" s="1"/>
  <c r="T156" i="1" s="1"/>
  <c r="W156" i="1" s="1"/>
  <c r="N156" i="1"/>
  <c r="R157" i="1"/>
  <c r="S157" i="1" s="1"/>
  <c r="N157" i="1"/>
  <c r="R158" i="1"/>
  <c r="N158" i="1"/>
  <c r="S158" i="1" s="1"/>
  <c r="R159" i="1"/>
  <c r="N159" i="1"/>
  <c r="S159" i="1"/>
  <c r="T159" i="1" s="1"/>
  <c r="W159" i="1" s="1"/>
  <c r="R160" i="1"/>
  <c r="S160" i="1" s="1"/>
  <c r="N160" i="1"/>
  <c r="R161" i="1"/>
  <c r="S161" i="1" s="1"/>
  <c r="N161" i="1"/>
  <c r="R162" i="1"/>
  <c r="N162" i="1"/>
  <c r="S162" i="1" s="1"/>
  <c r="R163" i="1"/>
  <c r="N163" i="1"/>
  <c r="S163" i="1"/>
  <c r="R164" i="1"/>
  <c r="S164" i="1" s="1"/>
  <c r="N164" i="1"/>
  <c r="R165" i="1"/>
  <c r="N165" i="1"/>
  <c r="R166" i="1"/>
  <c r="N166" i="1"/>
  <c r="S166" i="1" s="1"/>
  <c r="R167" i="1"/>
  <c r="N167" i="1"/>
  <c r="S167" i="1"/>
  <c r="R168" i="1"/>
  <c r="S168" i="1" s="1"/>
  <c r="N168" i="1"/>
  <c r="R169" i="1"/>
  <c r="S169" i="1" s="1"/>
  <c r="N169" i="1"/>
  <c r="R170" i="1"/>
  <c r="N170" i="1"/>
  <c r="S170" i="1" s="1"/>
  <c r="R171" i="1"/>
  <c r="N171" i="1"/>
  <c r="S171" i="1"/>
  <c r="R172" i="1"/>
  <c r="S172" i="1" s="1"/>
  <c r="T172" i="1" s="1"/>
  <c r="N172" i="1"/>
  <c r="R173" i="1"/>
  <c r="S173" i="1" s="1"/>
  <c r="N173" i="1"/>
  <c r="R174" i="1"/>
  <c r="N174" i="1"/>
  <c r="S174" i="1" s="1"/>
  <c r="R175" i="1"/>
  <c r="N175" i="1"/>
  <c r="S175" i="1"/>
  <c r="T175" i="1" s="1"/>
  <c r="W175" i="1" s="1"/>
  <c r="R176" i="1"/>
  <c r="S176" i="1" s="1"/>
  <c r="N176" i="1"/>
  <c r="R177" i="1"/>
  <c r="S177" i="1" s="1"/>
  <c r="N177" i="1"/>
  <c r="R178" i="1"/>
  <c r="N178" i="1"/>
  <c r="S178" i="1" s="1"/>
  <c r="R179" i="1"/>
  <c r="N179" i="1"/>
  <c r="S179" i="1"/>
  <c r="R180" i="1"/>
  <c r="S180" i="1" s="1"/>
  <c r="N180" i="1"/>
  <c r="R181" i="1"/>
  <c r="N181" i="1"/>
  <c r="R182" i="1"/>
  <c r="N182" i="1"/>
  <c r="S182" i="1" s="1"/>
  <c r="R183" i="1"/>
  <c r="N183" i="1"/>
  <c r="S183" i="1"/>
  <c r="R184" i="1"/>
  <c r="S184" i="1" s="1"/>
  <c r="N184" i="1"/>
  <c r="R185" i="1"/>
  <c r="N185" i="1"/>
  <c r="R186" i="1"/>
  <c r="N186" i="1"/>
  <c r="S186" i="1" s="1"/>
  <c r="T186" i="1" s="1"/>
  <c r="R187" i="1"/>
  <c r="N187" i="1"/>
  <c r="S187" i="1"/>
  <c r="R188" i="1"/>
  <c r="S188" i="1" s="1"/>
  <c r="N188" i="1"/>
  <c r="R189" i="1"/>
  <c r="N189" i="1"/>
  <c r="R190" i="1"/>
  <c r="N190" i="1"/>
  <c r="S190" i="1"/>
  <c r="R191" i="1"/>
  <c r="N191" i="1"/>
  <c r="S191" i="1"/>
  <c r="R192" i="1"/>
  <c r="S192" i="1" s="1"/>
  <c r="N192" i="1"/>
  <c r="R193" i="1"/>
  <c r="N193" i="1"/>
  <c r="R194" i="1"/>
  <c r="N194" i="1"/>
  <c r="S194" i="1" s="1"/>
  <c r="R195" i="1"/>
  <c r="N195" i="1"/>
  <c r="S195" i="1"/>
  <c r="R196" i="1"/>
  <c r="S196" i="1" s="1"/>
  <c r="N196" i="1"/>
  <c r="R197" i="1"/>
  <c r="N197" i="1"/>
  <c r="R198" i="1"/>
  <c r="N198" i="1"/>
  <c r="S198" i="1"/>
  <c r="R199" i="1"/>
  <c r="N199" i="1"/>
  <c r="S199" i="1"/>
  <c r="R200" i="1"/>
  <c r="S200" i="1" s="1"/>
  <c r="N200" i="1"/>
  <c r="R201" i="1"/>
  <c r="N201" i="1"/>
  <c r="R202" i="1"/>
  <c r="N202" i="1"/>
  <c r="S202" i="1" s="1"/>
  <c r="R203" i="1"/>
  <c r="N203" i="1"/>
  <c r="S203" i="1"/>
  <c r="R204" i="1"/>
  <c r="S204" i="1" s="1"/>
  <c r="N204" i="1"/>
  <c r="R205" i="1"/>
  <c r="N205" i="1"/>
  <c r="R206" i="1"/>
  <c r="N206" i="1"/>
  <c r="S206" i="1"/>
  <c r="T206" i="1" s="1"/>
  <c r="R207" i="1"/>
  <c r="N207" i="1"/>
  <c r="S207" i="1"/>
  <c r="R208" i="1"/>
  <c r="N208" i="1"/>
  <c r="R209" i="1"/>
  <c r="S209" i="1" s="1"/>
  <c r="N209" i="1"/>
  <c r="R210" i="1"/>
  <c r="N210" i="1"/>
  <c r="S210" i="1" s="1"/>
  <c r="R211" i="1"/>
  <c r="N211" i="1"/>
  <c r="S211" i="1"/>
  <c r="T211" i="1" s="1"/>
  <c r="W211" i="1" s="1"/>
  <c r="R212" i="1"/>
  <c r="S212" i="1" s="1"/>
  <c r="N212" i="1"/>
  <c r="R213" i="1"/>
  <c r="N213" i="1"/>
  <c r="R214" i="1"/>
  <c r="N214" i="1"/>
  <c r="S214" i="1"/>
  <c r="R215" i="1"/>
  <c r="N215" i="1"/>
  <c r="S215" i="1"/>
  <c r="R216" i="1"/>
  <c r="S216" i="1" s="1"/>
  <c r="N216" i="1"/>
  <c r="R217" i="1"/>
  <c r="S217" i="1" s="1"/>
  <c r="N217" i="1"/>
  <c r="R218" i="1"/>
  <c r="N218" i="1"/>
  <c r="S218" i="1" s="1"/>
  <c r="T218" i="1" s="1"/>
  <c r="R219" i="1"/>
  <c r="N219" i="1"/>
  <c r="S219" i="1"/>
  <c r="R220" i="1"/>
  <c r="S220" i="1" s="1"/>
  <c r="N220" i="1"/>
  <c r="R221" i="1"/>
  <c r="N221" i="1"/>
  <c r="R222" i="1"/>
  <c r="N222" i="1"/>
  <c r="S222" i="1"/>
  <c r="R223" i="1"/>
  <c r="N223" i="1"/>
  <c r="S223" i="1"/>
  <c r="R224" i="1"/>
  <c r="S224" i="1" s="1"/>
  <c r="N224" i="1"/>
  <c r="R225" i="1"/>
  <c r="S225" i="1" s="1"/>
  <c r="N225" i="1"/>
  <c r="R226" i="1"/>
  <c r="N226" i="1"/>
  <c r="S226" i="1" s="1"/>
  <c r="R227" i="1"/>
  <c r="N227" i="1"/>
  <c r="S227" i="1"/>
  <c r="R228" i="1"/>
  <c r="S228" i="1" s="1"/>
  <c r="N228" i="1"/>
  <c r="R229" i="1"/>
  <c r="N229" i="1"/>
  <c r="R230" i="1"/>
  <c r="N230" i="1"/>
  <c r="S230" i="1" s="1"/>
  <c r="T230" i="1" s="1"/>
  <c r="W230" i="1" s="1"/>
  <c r="R231" i="1"/>
  <c r="N231" i="1"/>
  <c r="S231" i="1"/>
  <c r="T231" i="1" s="1"/>
  <c r="W231" i="1" s="1"/>
  <c r="R232" i="1"/>
  <c r="S232" i="1" s="1"/>
  <c r="N232" i="1"/>
  <c r="R233" i="1"/>
  <c r="N233" i="1"/>
  <c r="S233" i="1" s="1"/>
  <c r="T233" i="1" s="1"/>
  <c r="R234" i="1"/>
  <c r="N234" i="1"/>
  <c r="S234" i="1"/>
  <c r="R235" i="1"/>
  <c r="S235" i="1" s="1"/>
  <c r="N235" i="1"/>
  <c r="R236" i="1"/>
  <c r="N236" i="1"/>
  <c r="R237" i="1"/>
  <c r="N237" i="1"/>
  <c r="S237" i="1"/>
  <c r="R238" i="1"/>
  <c r="N238" i="1"/>
  <c r="S238" i="1" s="1"/>
  <c r="R239" i="1"/>
  <c r="S239" i="1" s="1"/>
  <c r="N239" i="1"/>
  <c r="R240" i="1"/>
  <c r="N240" i="1"/>
  <c r="R241" i="1"/>
  <c r="S241" i="1" s="1"/>
  <c r="N241" i="1"/>
  <c r="R242" i="1"/>
  <c r="N242" i="1"/>
  <c r="S242" i="1" s="1"/>
  <c r="R243" i="1"/>
  <c r="N243" i="1"/>
  <c r="S243" i="1"/>
  <c r="T243" i="1" s="1"/>
  <c r="R244" i="1"/>
  <c r="S244" i="1" s="1"/>
  <c r="N244" i="1"/>
  <c r="R245" i="1"/>
  <c r="N245" i="1"/>
  <c r="R246" i="1"/>
  <c r="N246" i="1"/>
  <c r="S246" i="1"/>
  <c r="R247" i="1"/>
  <c r="N247" i="1"/>
  <c r="S247" i="1"/>
  <c r="R248" i="1"/>
  <c r="S248" i="1" s="1"/>
  <c r="N248" i="1"/>
  <c r="R249" i="1"/>
  <c r="N249" i="1"/>
  <c r="S249" i="1"/>
  <c r="R250" i="1"/>
  <c r="N250" i="1"/>
  <c r="S250" i="1"/>
  <c r="R251" i="1"/>
  <c r="S251" i="1" s="1"/>
  <c r="N251" i="1"/>
  <c r="R252" i="1"/>
  <c r="N252" i="1"/>
  <c r="R253" i="1"/>
  <c r="N253" i="1"/>
  <c r="S253" i="1"/>
  <c r="R254" i="1"/>
  <c r="N254" i="1"/>
  <c r="S254" i="1" s="1"/>
  <c r="R255" i="1"/>
  <c r="S255" i="1" s="1"/>
  <c r="T255" i="1" s="1"/>
  <c r="N255" i="1"/>
  <c r="R256" i="1"/>
  <c r="N256" i="1"/>
  <c r="R257" i="1"/>
  <c r="S257" i="1" s="1"/>
  <c r="T257" i="1" s="1"/>
  <c r="N257" i="1"/>
  <c r="R258" i="1"/>
  <c r="N258" i="1"/>
  <c r="S258" i="1" s="1"/>
  <c r="R259" i="1"/>
  <c r="N259" i="1"/>
  <c r="S259" i="1"/>
  <c r="R260" i="1"/>
  <c r="S260" i="1" s="1"/>
  <c r="N260" i="1"/>
  <c r="R261" i="1"/>
  <c r="N261" i="1"/>
  <c r="R262" i="1"/>
  <c r="N262" i="1"/>
  <c r="S262" i="1" s="1"/>
  <c r="R263" i="1"/>
  <c r="N263" i="1"/>
  <c r="S263" i="1"/>
  <c r="R264" i="1"/>
  <c r="S264" i="1" s="1"/>
  <c r="N264" i="1"/>
  <c r="R265" i="1"/>
  <c r="N265" i="1"/>
  <c r="S265" i="1" s="1"/>
  <c r="T265" i="1" s="1"/>
  <c r="R266" i="1"/>
  <c r="N266" i="1"/>
  <c r="S266" i="1"/>
  <c r="T266" i="1" s="1"/>
  <c r="W266" i="1" s="1"/>
  <c r="R267" i="1"/>
  <c r="S267" i="1" s="1"/>
  <c r="N267" i="1"/>
  <c r="R268" i="1"/>
  <c r="N268" i="1"/>
  <c r="R269" i="1"/>
  <c r="N269" i="1"/>
  <c r="S269" i="1"/>
  <c r="R270" i="1"/>
  <c r="N270" i="1"/>
  <c r="S270" i="1" s="1"/>
  <c r="R271" i="1"/>
  <c r="S271" i="1" s="1"/>
  <c r="N271" i="1"/>
  <c r="R272" i="1"/>
  <c r="N272" i="1"/>
  <c r="R273" i="1"/>
  <c r="S273" i="1" s="1"/>
  <c r="N273" i="1"/>
  <c r="R274" i="1"/>
  <c r="N274" i="1"/>
  <c r="S274" i="1" s="1"/>
  <c r="R275" i="1"/>
  <c r="N275" i="1"/>
  <c r="S275" i="1"/>
  <c r="T275" i="1" s="1"/>
  <c r="W275" i="1" s="1"/>
  <c r="R276" i="1"/>
  <c r="S276" i="1" s="1"/>
  <c r="N276" i="1"/>
  <c r="R277" i="1"/>
  <c r="N277" i="1"/>
  <c r="R278" i="1"/>
  <c r="N278" i="1"/>
  <c r="S278" i="1"/>
  <c r="R279" i="1"/>
  <c r="N279" i="1"/>
  <c r="S279" i="1"/>
  <c r="R280" i="1"/>
  <c r="S280" i="1" s="1"/>
  <c r="N280" i="1"/>
  <c r="R281" i="1"/>
  <c r="N281" i="1"/>
  <c r="S281" i="1"/>
  <c r="R282" i="1"/>
  <c r="N282" i="1"/>
  <c r="S282" i="1"/>
  <c r="R283" i="1"/>
  <c r="S283" i="1" s="1"/>
  <c r="N283" i="1"/>
  <c r="R284" i="1"/>
  <c r="S284" i="1" s="1"/>
  <c r="N284" i="1"/>
  <c r="R285" i="1"/>
  <c r="N285" i="1"/>
  <c r="S285" i="1"/>
  <c r="R286" i="1"/>
  <c r="N286" i="1"/>
  <c r="S286" i="1" s="1"/>
  <c r="R287" i="1"/>
  <c r="N287" i="1"/>
  <c r="R288" i="1"/>
  <c r="N288" i="1"/>
  <c r="R289" i="1"/>
  <c r="N289" i="1"/>
  <c r="R290" i="1"/>
  <c r="N290" i="1"/>
  <c r="S290" i="1" s="1"/>
  <c r="R291" i="1"/>
  <c r="N291" i="1"/>
  <c r="S291" i="1"/>
  <c r="R292" i="1"/>
  <c r="S292" i="1" s="1"/>
  <c r="N292" i="1"/>
  <c r="R293" i="1"/>
  <c r="S293" i="1" s="1"/>
  <c r="N293" i="1"/>
  <c r="R294" i="1"/>
  <c r="N294" i="1"/>
  <c r="S294" i="1" s="1"/>
  <c r="T294" i="1" s="1"/>
  <c r="W294" i="1" s="1"/>
  <c r="R295" i="1"/>
  <c r="N295" i="1"/>
  <c r="S295" i="1"/>
  <c r="T295" i="1" s="1"/>
  <c r="W295" i="1" s="1"/>
  <c r="R296" i="1"/>
  <c r="S296" i="1" s="1"/>
  <c r="N296" i="1"/>
  <c r="R297" i="1"/>
  <c r="N297" i="1"/>
  <c r="S297" i="1" s="1"/>
  <c r="T297" i="1" s="1"/>
  <c r="R298" i="1"/>
  <c r="N298" i="1"/>
  <c r="S298" i="1"/>
  <c r="T298" i="1" s="1"/>
  <c r="W298" i="1" s="1"/>
  <c r="R299" i="1"/>
  <c r="S299" i="1" s="1"/>
  <c r="N299" i="1"/>
  <c r="R300" i="1"/>
  <c r="N300" i="1"/>
  <c r="R301" i="1"/>
  <c r="N301" i="1"/>
  <c r="S301" i="1"/>
  <c r="R302" i="1"/>
  <c r="N302" i="1"/>
  <c r="S302" i="1" s="1"/>
  <c r="R303" i="1"/>
  <c r="S303" i="1" s="1"/>
  <c r="N303" i="1"/>
  <c r="R304" i="1"/>
  <c r="N304" i="1"/>
  <c r="R305" i="1"/>
  <c r="S305" i="1" s="1"/>
  <c r="N305" i="1"/>
  <c r="R306" i="1"/>
  <c r="N306" i="1"/>
  <c r="S306" i="1" s="1"/>
  <c r="R307" i="1"/>
  <c r="N307" i="1"/>
  <c r="S307" i="1"/>
  <c r="R308" i="1"/>
  <c r="S308" i="1" s="1"/>
  <c r="N308" i="1"/>
  <c r="R309" i="1"/>
  <c r="N309" i="1"/>
  <c r="R310" i="1"/>
  <c r="N310" i="1"/>
  <c r="S310" i="1"/>
  <c r="R311" i="1"/>
  <c r="N311" i="1"/>
  <c r="S311" i="1"/>
  <c r="R312" i="1"/>
  <c r="S312" i="1" s="1"/>
  <c r="N312" i="1"/>
  <c r="R313" i="1"/>
  <c r="N313" i="1"/>
  <c r="S313" i="1"/>
  <c r="T313" i="1" s="1"/>
  <c r="R314" i="1"/>
  <c r="S314" i="1"/>
  <c r="R315" i="1"/>
  <c r="N315" i="1"/>
  <c r="R316" i="1"/>
  <c r="N316" i="1"/>
  <c r="S316" i="1"/>
  <c r="R317" i="1"/>
  <c r="N317" i="1"/>
  <c r="S317" i="1" s="1"/>
  <c r="T317" i="1" s="1"/>
  <c r="R318" i="1"/>
  <c r="S318" i="1" s="1"/>
  <c r="N318" i="1"/>
  <c r="R319" i="1"/>
  <c r="N319" i="1"/>
  <c r="R320" i="1"/>
  <c r="S320" i="1" s="1"/>
  <c r="N320" i="1"/>
  <c r="R321" i="1"/>
  <c r="N321" i="1"/>
  <c r="S321" i="1" s="1"/>
  <c r="T321" i="1" s="1"/>
  <c r="R322" i="1"/>
  <c r="N322" i="1"/>
  <c r="S322" i="1"/>
  <c r="R323" i="1"/>
  <c r="S323" i="1" s="1"/>
  <c r="N323" i="1"/>
  <c r="R324" i="1"/>
  <c r="N324" i="1"/>
  <c r="R325" i="1"/>
  <c r="N325" i="1"/>
  <c r="S325" i="1" s="1"/>
  <c r="T325" i="1" s="1"/>
  <c r="R326" i="1"/>
  <c r="N326" i="1"/>
  <c r="S326" i="1"/>
  <c r="R327" i="1"/>
  <c r="S327" i="1" s="1"/>
  <c r="N327" i="1"/>
  <c r="R328" i="1"/>
  <c r="N328" i="1"/>
  <c r="S328" i="1" s="1"/>
  <c r="R329" i="1"/>
  <c r="N329" i="1"/>
  <c r="S329" i="1"/>
  <c r="R330" i="1"/>
  <c r="S330" i="1" s="1"/>
  <c r="N330" i="1"/>
  <c r="R331" i="1"/>
  <c r="N331" i="1"/>
  <c r="R332" i="1"/>
  <c r="N332" i="1"/>
  <c r="S332" i="1"/>
  <c r="T332" i="1" s="1"/>
  <c r="R333" i="1"/>
  <c r="N333" i="1"/>
  <c r="S333" i="1" s="1"/>
  <c r="R334" i="1"/>
  <c r="S334" i="1" s="1"/>
  <c r="N334" i="1"/>
  <c r="R335" i="1"/>
  <c r="N335" i="1"/>
  <c r="R336" i="1"/>
  <c r="S336" i="1" s="1"/>
  <c r="N336" i="1"/>
  <c r="R337" i="1"/>
  <c r="N337" i="1"/>
  <c r="S337" i="1" s="1"/>
  <c r="R338" i="1"/>
  <c r="N338" i="1"/>
  <c r="S338" i="1"/>
  <c r="R339" i="1"/>
  <c r="S339" i="1" s="1"/>
  <c r="N339" i="1"/>
  <c r="R340" i="1"/>
  <c r="N340" i="1"/>
  <c r="R341" i="1"/>
  <c r="N341" i="1"/>
  <c r="S341" i="1"/>
  <c r="T341" i="1" s="1"/>
  <c r="W341" i="1" s="1"/>
  <c r="R342" i="1"/>
  <c r="N342" i="1"/>
  <c r="S342" i="1"/>
  <c r="R343" i="1"/>
  <c r="N343" i="1"/>
  <c r="R344" i="1"/>
  <c r="N344" i="1"/>
  <c r="R345" i="1"/>
  <c r="N345" i="1"/>
  <c r="S345" i="1"/>
  <c r="R346" i="1"/>
  <c r="N346" i="1"/>
  <c r="S346" i="1"/>
  <c r="R347" i="1"/>
  <c r="S347" i="1" s="1"/>
  <c r="N347" i="1"/>
  <c r="R348" i="1"/>
  <c r="N348" i="1"/>
  <c r="R349" i="1"/>
  <c r="N349" i="1"/>
  <c r="S349" i="1"/>
  <c r="T349" i="1" s="1"/>
  <c r="W349" i="1" s="1"/>
  <c r="R350" i="1"/>
  <c r="N350" i="1"/>
  <c r="S350" i="1"/>
  <c r="R351" i="1"/>
  <c r="N351" i="1"/>
  <c r="R352" i="1"/>
  <c r="N352" i="1"/>
  <c r="R353" i="1"/>
  <c r="N353" i="1"/>
  <c r="S353" i="1"/>
  <c r="R354" i="1"/>
  <c r="N354" i="1"/>
  <c r="S354" i="1"/>
  <c r="R355" i="1"/>
  <c r="S355" i="1" s="1"/>
  <c r="N355" i="1"/>
  <c r="R356" i="1"/>
  <c r="N356" i="1"/>
  <c r="R357" i="1"/>
  <c r="N357" i="1"/>
  <c r="S357" i="1"/>
  <c r="T357" i="1" s="1"/>
  <c r="W357" i="1" s="1"/>
  <c r="R358" i="1"/>
  <c r="N358" i="1"/>
  <c r="S358" i="1"/>
  <c r="R359" i="1"/>
  <c r="N359" i="1"/>
  <c r="R360" i="1"/>
  <c r="N360" i="1"/>
  <c r="R361" i="1"/>
  <c r="N361" i="1"/>
  <c r="S361" i="1"/>
  <c r="R362" i="1"/>
  <c r="N362" i="1"/>
  <c r="S362" i="1"/>
  <c r="R363" i="1"/>
  <c r="S363" i="1" s="1"/>
  <c r="N363" i="1"/>
  <c r="R364" i="1"/>
  <c r="N364" i="1"/>
  <c r="R365" i="1"/>
  <c r="N365" i="1"/>
  <c r="S365" i="1"/>
  <c r="T365" i="1" s="1"/>
  <c r="W365" i="1" s="1"/>
  <c r="R366" i="1"/>
  <c r="N366" i="1"/>
  <c r="S366" i="1"/>
  <c r="R367" i="1"/>
  <c r="N367" i="1"/>
  <c r="R368" i="1"/>
  <c r="N368" i="1"/>
  <c r="R369" i="1"/>
  <c r="N369" i="1"/>
  <c r="S369" i="1"/>
  <c r="R370" i="1"/>
  <c r="N370" i="1"/>
  <c r="S370" i="1"/>
  <c r="R371" i="1"/>
  <c r="S371" i="1" s="1"/>
  <c r="N371" i="1"/>
  <c r="R372" i="1"/>
  <c r="N372" i="1"/>
  <c r="R373" i="1"/>
  <c r="N373" i="1"/>
  <c r="S373" i="1"/>
  <c r="T373" i="1" s="1"/>
  <c r="W373" i="1" s="1"/>
  <c r="R374" i="1"/>
  <c r="N374" i="1"/>
  <c r="S374" i="1"/>
  <c r="R375" i="1"/>
  <c r="N375" i="1"/>
  <c r="R376" i="1"/>
  <c r="N376" i="1"/>
  <c r="R377" i="1"/>
  <c r="N377" i="1"/>
  <c r="S377" i="1"/>
  <c r="R378" i="1"/>
  <c r="N378" i="1"/>
  <c r="S378" i="1"/>
  <c r="R379" i="1"/>
  <c r="S379" i="1" s="1"/>
  <c r="N379" i="1"/>
  <c r="R380" i="1"/>
  <c r="N380" i="1"/>
  <c r="R381" i="1"/>
  <c r="N381" i="1"/>
  <c r="S381" i="1"/>
  <c r="T381" i="1" s="1"/>
  <c r="W381" i="1" s="1"/>
  <c r="R382" i="1"/>
  <c r="N382" i="1"/>
  <c r="S382" i="1"/>
  <c r="R383" i="1"/>
  <c r="N383" i="1"/>
  <c r="R384" i="1"/>
  <c r="N384" i="1"/>
  <c r="R385" i="1"/>
  <c r="N385" i="1"/>
  <c r="S385" i="1"/>
  <c r="R386" i="1"/>
  <c r="N386" i="1"/>
  <c r="S386" i="1"/>
  <c r="R387" i="1"/>
  <c r="S387" i="1" s="1"/>
  <c r="N387" i="1"/>
  <c r="R388" i="1"/>
  <c r="N388" i="1"/>
  <c r="R389" i="1"/>
  <c r="N389" i="1"/>
  <c r="S389" i="1"/>
  <c r="T389" i="1" s="1"/>
  <c r="W389" i="1" s="1"/>
  <c r="R390" i="1"/>
  <c r="N390" i="1"/>
  <c r="S390" i="1"/>
  <c r="R391" i="1"/>
  <c r="N391" i="1"/>
  <c r="R392" i="1"/>
  <c r="N392" i="1"/>
  <c r="R393" i="1"/>
  <c r="N393" i="1"/>
  <c r="S393" i="1"/>
  <c r="R394" i="1"/>
  <c r="N394" i="1"/>
  <c r="S394" i="1"/>
  <c r="R395" i="1"/>
  <c r="S395" i="1" s="1"/>
  <c r="N395" i="1"/>
  <c r="R396" i="1"/>
  <c r="N396" i="1"/>
  <c r="R397" i="1"/>
  <c r="N397" i="1"/>
  <c r="S397" i="1"/>
  <c r="T397" i="1" s="1"/>
  <c r="W397" i="1" s="1"/>
  <c r="R398" i="1"/>
  <c r="N398" i="1"/>
  <c r="S398" i="1"/>
  <c r="R399" i="1"/>
  <c r="N399" i="1"/>
  <c r="R400" i="1"/>
  <c r="N400" i="1"/>
  <c r="R401" i="1"/>
  <c r="N401" i="1"/>
  <c r="S401" i="1"/>
  <c r="R402" i="1"/>
  <c r="N402" i="1"/>
  <c r="S402" i="1"/>
  <c r="R403" i="1"/>
  <c r="S403" i="1" s="1"/>
  <c r="N403" i="1"/>
  <c r="R404" i="1"/>
  <c r="N404" i="1"/>
  <c r="R405" i="1"/>
  <c r="N405" i="1"/>
  <c r="S405" i="1"/>
  <c r="T405" i="1" s="1"/>
  <c r="W405" i="1" s="1"/>
  <c r="R406" i="1"/>
  <c r="N406" i="1"/>
  <c r="S406" i="1"/>
  <c r="R407" i="1"/>
  <c r="N407" i="1"/>
  <c r="R408" i="1"/>
  <c r="N408" i="1"/>
  <c r="R409" i="1"/>
  <c r="N409" i="1"/>
  <c r="S409" i="1"/>
  <c r="R410" i="1"/>
  <c r="N410" i="1"/>
  <c r="S410" i="1"/>
  <c r="R411" i="1"/>
  <c r="S411" i="1" s="1"/>
  <c r="N411" i="1"/>
  <c r="R412" i="1"/>
  <c r="N412" i="1"/>
  <c r="R413" i="1"/>
  <c r="N413" i="1"/>
  <c r="S413" i="1"/>
  <c r="T413" i="1" s="1"/>
  <c r="W413" i="1" s="1"/>
  <c r="AB414" i="1" s="1"/>
  <c r="R414" i="1"/>
  <c r="N414" i="1"/>
  <c r="S414" i="1"/>
  <c r="R415" i="1"/>
  <c r="N415" i="1"/>
  <c r="R416" i="1"/>
  <c r="N416" i="1"/>
  <c r="R417" i="1"/>
  <c r="N417" i="1"/>
  <c r="S417" i="1"/>
  <c r="V417" i="1"/>
  <c r="T417" i="1"/>
  <c r="W417" i="1" s="1"/>
  <c r="V416" i="1"/>
  <c r="V414" i="1"/>
  <c r="T414" i="1"/>
  <c r="W414" i="1"/>
  <c r="V413" i="1"/>
  <c r="V411" i="1"/>
  <c r="T411" i="1"/>
  <c r="V410" i="1"/>
  <c r="W410" i="1" s="1"/>
  <c r="T410" i="1"/>
  <c r="V409" i="1"/>
  <c r="T409" i="1"/>
  <c r="W409" i="1" s="1"/>
  <c r="V408" i="1"/>
  <c r="V406" i="1"/>
  <c r="T406" i="1"/>
  <c r="W406" i="1"/>
  <c r="V405" i="1"/>
  <c r="V403" i="1"/>
  <c r="T403" i="1"/>
  <c r="V402" i="1"/>
  <c r="W402" i="1" s="1"/>
  <c r="T402" i="1"/>
  <c r="V401" i="1"/>
  <c r="T401" i="1"/>
  <c r="W401" i="1" s="1"/>
  <c r="V400" i="1"/>
  <c r="V398" i="1"/>
  <c r="T398" i="1"/>
  <c r="W398" i="1"/>
  <c r="V397" i="1"/>
  <c r="V395" i="1"/>
  <c r="T395" i="1"/>
  <c r="V394" i="1"/>
  <c r="W394" i="1" s="1"/>
  <c r="T394" i="1"/>
  <c r="V393" i="1"/>
  <c r="T393" i="1"/>
  <c r="W393" i="1" s="1"/>
  <c r="V392" i="1"/>
  <c r="V390" i="1"/>
  <c r="T390" i="1"/>
  <c r="W390" i="1"/>
  <c r="V389" i="1"/>
  <c r="V387" i="1"/>
  <c r="T387" i="1"/>
  <c r="V386" i="1"/>
  <c r="W386" i="1" s="1"/>
  <c r="T386" i="1"/>
  <c r="V385" i="1"/>
  <c r="T385" i="1"/>
  <c r="W385" i="1" s="1"/>
  <c r="V384" i="1"/>
  <c r="V382" i="1"/>
  <c r="T382" i="1"/>
  <c r="W382" i="1" s="1"/>
  <c r="V381" i="1"/>
  <c r="V379" i="1"/>
  <c r="T379" i="1"/>
  <c r="V378" i="1"/>
  <c r="W378" i="1" s="1"/>
  <c r="T378" i="1"/>
  <c r="V377" i="1"/>
  <c r="T377" i="1"/>
  <c r="W377" i="1" s="1"/>
  <c r="V376" i="1"/>
  <c r="V374" i="1"/>
  <c r="T374" i="1"/>
  <c r="W374" i="1"/>
  <c r="V373" i="1"/>
  <c r="V371" i="1"/>
  <c r="T371" i="1"/>
  <c r="V370" i="1"/>
  <c r="W370" i="1" s="1"/>
  <c r="T370" i="1"/>
  <c r="V369" i="1"/>
  <c r="T369" i="1"/>
  <c r="W369" i="1" s="1"/>
  <c r="V368" i="1"/>
  <c r="V366" i="1"/>
  <c r="T366" i="1"/>
  <c r="W366" i="1"/>
  <c r="V365" i="1"/>
  <c r="V363" i="1"/>
  <c r="T363" i="1"/>
  <c r="V362" i="1"/>
  <c r="W362" i="1" s="1"/>
  <c r="T362" i="1"/>
  <c r="V361" i="1"/>
  <c r="T361" i="1"/>
  <c r="W361" i="1" s="1"/>
  <c r="V360" i="1"/>
  <c r="V358" i="1"/>
  <c r="T358" i="1"/>
  <c r="W358" i="1"/>
  <c r="V357" i="1"/>
  <c r="V355" i="1"/>
  <c r="T355" i="1"/>
  <c r="V354" i="1"/>
  <c r="W354" i="1" s="1"/>
  <c r="T354" i="1"/>
  <c r="V353" i="1"/>
  <c r="T353" i="1"/>
  <c r="W353" i="1" s="1"/>
  <c r="V352" i="1"/>
  <c r="V350" i="1"/>
  <c r="T350" i="1"/>
  <c r="W350" i="1" s="1"/>
  <c r="V349" i="1"/>
  <c r="V347" i="1"/>
  <c r="T347" i="1"/>
  <c r="V346" i="1"/>
  <c r="W346" i="1" s="1"/>
  <c r="T346" i="1"/>
  <c r="V345" i="1"/>
  <c r="T345" i="1"/>
  <c r="W345" i="1" s="1"/>
  <c r="V344" i="1"/>
  <c r="V342" i="1"/>
  <c r="T342" i="1"/>
  <c r="W342" i="1"/>
  <c r="V341" i="1"/>
  <c r="V339" i="1"/>
  <c r="T339" i="1"/>
  <c r="W339" i="1"/>
  <c r="V338" i="1"/>
  <c r="T338" i="1"/>
  <c r="W338" i="1"/>
  <c r="V337" i="1"/>
  <c r="W337" i="1" s="1"/>
  <c r="T337" i="1"/>
  <c r="V336" i="1"/>
  <c r="W336" i="1" s="1"/>
  <c r="T336" i="1"/>
  <c r="V335" i="1"/>
  <c r="T334" i="1"/>
  <c r="V333" i="1"/>
  <c r="W333" i="1" s="1"/>
  <c r="T333" i="1"/>
  <c r="V332" i="1"/>
  <c r="V330" i="1"/>
  <c r="T330" i="1"/>
  <c r="W330" i="1"/>
  <c r="V329" i="1"/>
  <c r="W329" i="1" s="1"/>
  <c r="T329" i="1"/>
  <c r="V328" i="1"/>
  <c r="W328" i="1" s="1"/>
  <c r="T328" i="1"/>
  <c r="V327" i="1"/>
  <c r="T327" i="1"/>
  <c r="W327" i="1"/>
  <c r="V326" i="1"/>
  <c r="T326" i="1"/>
  <c r="W326" i="1"/>
  <c r="V325" i="1"/>
  <c r="W325" i="1" s="1"/>
  <c r="V324" i="1"/>
  <c r="V323" i="1"/>
  <c r="T323" i="1"/>
  <c r="W323" i="1" s="1"/>
  <c r="V322" i="1"/>
  <c r="T322" i="1"/>
  <c r="W322" i="1"/>
  <c r="V321" i="1"/>
  <c r="W321" i="1" s="1"/>
  <c r="V320" i="1"/>
  <c r="W320" i="1" s="1"/>
  <c r="T320" i="1"/>
  <c r="V319" i="1"/>
  <c r="V318" i="1"/>
  <c r="T318" i="1"/>
  <c r="W318" i="1"/>
  <c r="V317" i="1"/>
  <c r="W317" i="1" s="1"/>
  <c r="V316" i="1"/>
  <c r="T316" i="1"/>
  <c r="V315" i="1"/>
  <c r="V314" i="1"/>
  <c r="T314" i="1"/>
  <c r="W314" i="1"/>
  <c r="V313" i="1"/>
  <c r="W313" i="1" s="1"/>
  <c r="V312" i="1"/>
  <c r="T312" i="1"/>
  <c r="V311" i="1"/>
  <c r="T311" i="1"/>
  <c r="W311" i="1"/>
  <c r="V310" i="1"/>
  <c r="T310" i="1"/>
  <c r="W310" i="1"/>
  <c r="V309" i="1"/>
  <c r="V308" i="1"/>
  <c r="W308" i="1" s="1"/>
  <c r="T308" i="1"/>
  <c r="V307" i="1"/>
  <c r="T307" i="1"/>
  <c r="W307" i="1"/>
  <c r="V306" i="1"/>
  <c r="T306" i="1"/>
  <c r="W306" i="1"/>
  <c r="V305" i="1"/>
  <c r="W305" i="1" s="1"/>
  <c r="T305" i="1"/>
  <c r="V304" i="1"/>
  <c r="V303" i="1"/>
  <c r="T303" i="1"/>
  <c r="W303" i="1" s="1"/>
  <c r="V302" i="1"/>
  <c r="T302" i="1"/>
  <c r="W302" i="1"/>
  <c r="V301" i="1"/>
  <c r="W301" i="1" s="1"/>
  <c r="T301" i="1"/>
  <c r="V300" i="1"/>
  <c r="V299" i="1"/>
  <c r="T299" i="1"/>
  <c r="W299" i="1"/>
  <c r="V298" i="1"/>
  <c r="V297" i="1"/>
  <c r="V296" i="1"/>
  <c r="T296" i="1"/>
  <c r="V295" i="1"/>
  <c r="V294" i="1"/>
  <c r="V293" i="1"/>
  <c r="W293" i="1" s="1"/>
  <c r="T293" i="1"/>
  <c r="V292" i="1"/>
  <c r="W292" i="1" s="1"/>
  <c r="T292" i="1"/>
  <c r="V291" i="1"/>
  <c r="T291" i="1"/>
  <c r="W291" i="1"/>
  <c r="V290" i="1"/>
  <c r="T290" i="1"/>
  <c r="W290" i="1"/>
  <c r="V288" i="1"/>
  <c r="V286" i="1"/>
  <c r="T286" i="1"/>
  <c r="W286" i="1"/>
  <c r="V285" i="1"/>
  <c r="W285" i="1" s="1"/>
  <c r="T285" i="1"/>
  <c r="V284" i="1"/>
  <c r="W284" i="1" s="1"/>
  <c r="T284" i="1"/>
  <c r="V283" i="1"/>
  <c r="T283" i="1"/>
  <c r="W283" i="1"/>
  <c r="V282" i="1"/>
  <c r="T282" i="1"/>
  <c r="W282" i="1"/>
  <c r="V281" i="1"/>
  <c r="W281" i="1" s="1"/>
  <c r="T281" i="1"/>
  <c r="V280" i="1"/>
  <c r="W280" i="1" s="1"/>
  <c r="T280" i="1"/>
  <c r="V279" i="1"/>
  <c r="T279" i="1"/>
  <c r="W279" i="1"/>
  <c r="V278" i="1"/>
  <c r="T278" i="1"/>
  <c r="W278" i="1" s="1"/>
  <c r="V277" i="1"/>
  <c r="V276" i="1"/>
  <c r="W276" i="1" s="1"/>
  <c r="T276" i="1"/>
  <c r="V275" i="1"/>
  <c r="V274" i="1"/>
  <c r="T274" i="1"/>
  <c r="W274" i="1" s="1"/>
  <c r="V273" i="1"/>
  <c r="T273" i="1"/>
  <c r="W273" i="1"/>
  <c r="V272" i="1"/>
  <c r="V271" i="1"/>
  <c r="T271" i="1"/>
  <c r="V270" i="1"/>
  <c r="T270" i="1"/>
  <c r="W270" i="1"/>
  <c r="V269" i="1"/>
  <c r="T269" i="1"/>
  <c r="W269" i="1"/>
  <c r="V268" i="1"/>
  <c r="V267" i="1"/>
  <c r="T267" i="1"/>
  <c r="V266" i="1"/>
  <c r="V265" i="1"/>
  <c r="W265" i="1" s="1"/>
  <c r="V264" i="1"/>
  <c r="T264" i="1"/>
  <c r="V263" i="1"/>
  <c r="W263" i="1" s="1"/>
  <c r="T263" i="1"/>
  <c r="V262" i="1"/>
  <c r="T262" i="1"/>
  <c r="W262" i="1" s="1"/>
  <c r="V261" i="1"/>
  <c r="V260" i="1"/>
  <c r="W260" i="1" s="1"/>
  <c r="T260" i="1"/>
  <c r="V259" i="1"/>
  <c r="T259" i="1"/>
  <c r="W259" i="1"/>
  <c r="V258" i="1"/>
  <c r="T258" i="1"/>
  <c r="W258" i="1"/>
  <c r="V257" i="1"/>
  <c r="W257" i="1" s="1"/>
  <c r="V256" i="1"/>
  <c r="V255" i="1"/>
  <c r="W255" i="1"/>
  <c r="V254" i="1"/>
  <c r="T254" i="1"/>
  <c r="W254" i="1" s="1"/>
  <c r="V253" i="1"/>
  <c r="T253" i="1"/>
  <c r="W253" i="1"/>
  <c r="V252" i="1"/>
  <c r="V251" i="1"/>
  <c r="T251" i="1"/>
  <c r="V250" i="1"/>
  <c r="T250" i="1"/>
  <c r="W250" i="1"/>
  <c r="V249" i="1"/>
  <c r="T249" i="1"/>
  <c r="W249" i="1"/>
  <c r="V248" i="1"/>
  <c r="W248" i="1" s="1"/>
  <c r="T248" i="1"/>
  <c r="V247" i="1"/>
  <c r="T247" i="1"/>
  <c r="W247" i="1"/>
  <c r="V246" i="1"/>
  <c r="T246" i="1"/>
  <c r="W246" i="1"/>
  <c r="V245" i="1"/>
  <c r="V244" i="1"/>
  <c r="W244" i="1" s="1"/>
  <c r="T244" i="1"/>
  <c r="V243" i="1"/>
  <c r="W243" i="1"/>
  <c r="V242" i="1"/>
  <c r="T242" i="1"/>
  <c r="W242" i="1" s="1"/>
  <c r="V241" i="1"/>
  <c r="T241" i="1"/>
  <c r="W241" i="1"/>
  <c r="V240" i="1"/>
  <c r="V239" i="1"/>
  <c r="W239" i="1" s="1"/>
  <c r="T239" i="1"/>
  <c r="V238" i="1"/>
  <c r="T238" i="1"/>
  <c r="W238" i="1"/>
  <c r="V237" i="1"/>
  <c r="T237" i="1"/>
  <c r="W237" i="1"/>
  <c r="V236" i="1"/>
  <c r="V235" i="1"/>
  <c r="W235" i="1" s="1"/>
  <c r="T235" i="1"/>
  <c r="V234" i="1"/>
  <c r="T234" i="1"/>
  <c r="W234" i="1" s="1"/>
  <c r="V233" i="1"/>
  <c r="V232" i="1"/>
  <c r="T232" i="1"/>
  <c r="V231" i="1"/>
  <c r="V230" i="1"/>
  <c r="V229" i="1"/>
  <c r="V228" i="1"/>
  <c r="W228" i="1" s="1"/>
  <c r="T228" i="1"/>
  <c r="V227" i="1"/>
  <c r="T227" i="1"/>
  <c r="W227" i="1"/>
  <c r="V226" i="1"/>
  <c r="T226" i="1"/>
  <c r="W226" i="1"/>
  <c r="V225" i="1"/>
  <c r="W225" i="1" s="1"/>
  <c r="T225" i="1"/>
  <c r="V224" i="1"/>
  <c r="T224" i="1"/>
  <c r="V223" i="1"/>
  <c r="T223" i="1"/>
  <c r="W223" i="1"/>
  <c r="V222" i="1"/>
  <c r="T222" i="1"/>
  <c r="W222" i="1"/>
  <c r="V221" i="1"/>
  <c r="V220" i="1"/>
  <c r="T220" i="1"/>
  <c r="W220" i="1"/>
  <c r="V219" i="1"/>
  <c r="W219" i="1" s="1"/>
  <c r="T219" i="1"/>
  <c r="V218" i="1"/>
  <c r="V217" i="1"/>
  <c r="W217" i="1" s="1"/>
  <c r="T217" i="1"/>
  <c r="V216" i="1"/>
  <c r="T216" i="1"/>
  <c r="W216" i="1" s="1"/>
  <c r="V215" i="1"/>
  <c r="T215" i="1"/>
  <c r="W215" i="1"/>
  <c r="V214" i="1"/>
  <c r="T214" i="1"/>
  <c r="V213" i="1"/>
  <c r="V212" i="1"/>
  <c r="T212" i="1"/>
  <c r="W212" i="1"/>
  <c r="V211" i="1"/>
  <c r="V210" i="1"/>
  <c r="T210" i="1"/>
  <c r="V209" i="1"/>
  <c r="T209" i="1"/>
  <c r="W209" i="1"/>
  <c r="V207" i="1"/>
  <c r="T207" i="1"/>
  <c r="W207" i="1"/>
  <c r="V206" i="1"/>
  <c r="V204" i="1"/>
  <c r="T204" i="1"/>
  <c r="W204" i="1"/>
  <c r="V203" i="1"/>
  <c r="T203" i="1"/>
  <c r="W203" i="1"/>
  <c r="V202" i="1"/>
  <c r="W202" i="1" s="1"/>
  <c r="T202" i="1"/>
  <c r="V201" i="1"/>
  <c r="V200" i="1"/>
  <c r="T200" i="1"/>
  <c r="W200" i="1"/>
  <c r="V199" i="1"/>
  <c r="W199" i="1" s="1"/>
  <c r="T199" i="1"/>
  <c r="V198" i="1"/>
  <c r="T198" i="1"/>
  <c r="V197" i="1"/>
  <c r="V196" i="1"/>
  <c r="T196" i="1"/>
  <c r="W196" i="1"/>
  <c r="V195" i="1"/>
  <c r="W195" i="1" s="1"/>
  <c r="T195" i="1"/>
  <c r="V194" i="1"/>
  <c r="T194" i="1"/>
  <c r="V193" i="1"/>
  <c r="V192" i="1"/>
  <c r="T192" i="1"/>
  <c r="W192" i="1" s="1"/>
  <c r="V191" i="1"/>
  <c r="T191" i="1"/>
  <c r="W191" i="1"/>
  <c r="V190" i="1"/>
  <c r="T190" i="1"/>
  <c r="V189" i="1"/>
  <c r="V188" i="1"/>
  <c r="T188" i="1"/>
  <c r="W188" i="1" s="1"/>
  <c r="V187" i="1"/>
  <c r="T187" i="1"/>
  <c r="W187" i="1"/>
  <c r="V186" i="1"/>
  <c r="V185" i="1"/>
  <c r="V184" i="1"/>
  <c r="T184" i="1"/>
  <c r="W184" i="1"/>
  <c r="V183" i="1"/>
  <c r="W183" i="1" s="1"/>
  <c r="T183" i="1"/>
  <c r="V182" i="1"/>
  <c r="T182" i="1"/>
  <c r="V180" i="1"/>
  <c r="T180" i="1"/>
  <c r="W180" i="1"/>
  <c r="V179" i="1"/>
  <c r="W179" i="1" s="1"/>
  <c r="T179" i="1"/>
  <c r="V178" i="1"/>
  <c r="T178" i="1"/>
  <c r="V177" i="1"/>
  <c r="W177" i="1" s="1"/>
  <c r="T177" i="1"/>
  <c r="V176" i="1"/>
  <c r="T176" i="1"/>
  <c r="W176" i="1" s="1"/>
  <c r="V175" i="1"/>
  <c r="V174" i="1"/>
  <c r="W174" i="1" s="1"/>
  <c r="T174" i="1"/>
  <c r="V173" i="1"/>
  <c r="T173" i="1"/>
  <c r="W173" i="1"/>
  <c r="V172" i="1"/>
  <c r="W172" i="1"/>
  <c r="V171" i="1"/>
  <c r="W171" i="1" s="1"/>
  <c r="T171" i="1"/>
  <c r="V170" i="1"/>
  <c r="T170" i="1"/>
  <c r="V169" i="1"/>
  <c r="T169" i="1"/>
  <c r="W169" i="1"/>
  <c r="V168" i="1"/>
  <c r="T168" i="1"/>
  <c r="W168" i="1"/>
  <c r="V167" i="1"/>
  <c r="W167" i="1" s="1"/>
  <c r="T167" i="1"/>
  <c r="V166" i="1"/>
  <c r="T166" i="1"/>
  <c r="V164" i="1"/>
  <c r="T164" i="1"/>
  <c r="W164" i="1" s="1"/>
  <c r="V163" i="1"/>
  <c r="T163" i="1"/>
  <c r="W163" i="1"/>
  <c r="V162" i="1"/>
  <c r="T162" i="1"/>
  <c r="V161" i="1"/>
  <c r="T161" i="1"/>
  <c r="V160" i="1"/>
  <c r="T160" i="1"/>
  <c r="W160" i="1"/>
  <c r="V159" i="1"/>
  <c r="V158" i="1"/>
  <c r="T158" i="1"/>
  <c r="V157" i="1"/>
  <c r="T157" i="1"/>
  <c r="W157" i="1"/>
  <c r="V156" i="1"/>
  <c r="V155" i="1"/>
  <c r="W155" i="1" s="1"/>
  <c r="T155" i="1"/>
  <c r="V154" i="1"/>
  <c r="V153" i="1"/>
  <c r="W153" i="1" s="1"/>
  <c r="T153" i="1"/>
  <c r="V152" i="1"/>
  <c r="T152" i="1"/>
  <c r="W152" i="1" s="1"/>
  <c r="V151" i="1"/>
  <c r="T151" i="1"/>
  <c r="W151" i="1"/>
  <c r="V150" i="1"/>
  <c r="T150" i="1"/>
  <c r="V148" i="1"/>
  <c r="T148" i="1"/>
  <c r="W148" i="1"/>
  <c r="V147" i="1"/>
  <c r="T147" i="1"/>
  <c r="W147" i="1"/>
  <c r="V146" i="1"/>
  <c r="W146" i="1" s="1"/>
  <c r="T146" i="1"/>
  <c r="V145" i="1"/>
  <c r="T145" i="1"/>
  <c r="W145" i="1"/>
  <c r="V144" i="1"/>
  <c r="T144" i="1"/>
  <c r="W144" i="1"/>
  <c r="V143" i="1"/>
  <c r="V142" i="1"/>
  <c r="T142" i="1"/>
  <c r="V141" i="1"/>
  <c r="W141" i="1" s="1"/>
  <c r="T141" i="1"/>
  <c r="V140" i="1"/>
  <c r="V139" i="1"/>
  <c r="T139" i="1"/>
  <c r="W139" i="1"/>
  <c r="V138" i="1"/>
  <c r="V137" i="1"/>
  <c r="T137" i="1"/>
  <c r="V136" i="1"/>
  <c r="T136" i="1"/>
  <c r="W136" i="1"/>
  <c r="V135" i="1"/>
  <c r="T135" i="1"/>
  <c r="W135" i="1"/>
  <c r="V134" i="1"/>
  <c r="W134" i="1" s="1"/>
  <c r="T134" i="1"/>
  <c r="V132" i="1"/>
  <c r="T132" i="1"/>
  <c r="W132" i="1"/>
  <c r="V131" i="1"/>
  <c r="W131" i="1" s="1"/>
  <c r="T131" i="1"/>
  <c r="V130" i="1"/>
  <c r="W130" i="1" s="1"/>
  <c r="T130" i="1"/>
  <c r="V129" i="1"/>
  <c r="T129" i="1"/>
  <c r="W129" i="1"/>
  <c r="V128" i="1"/>
  <c r="T128" i="1"/>
  <c r="W128" i="1"/>
  <c r="V127" i="1"/>
  <c r="V126" i="1"/>
  <c r="T126" i="1"/>
  <c r="V125" i="1"/>
  <c r="W125" i="1" s="1"/>
  <c r="T125" i="1"/>
  <c r="V124" i="1"/>
  <c r="W124" i="1"/>
  <c r="V123" i="1"/>
  <c r="T123" i="1"/>
  <c r="W123" i="1"/>
  <c r="V122" i="1"/>
  <c r="W122" i="1" s="1"/>
  <c r="V121" i="1"/>
  <c r="T121" i="1"/>
  <c r="W121" i="1"/>
  <c r="V120" i="1"/>
  <c r="T120" i="1"/>
  <c r="W120" i="1"/>
  <c r="V119" i="1"/>
  <c r="W119" i="1" s="1"/>
  <c r="T119" i="1"/>
  <c r="V118" i="1"/>
  <c r="T118" i="1"/>
  <c r="V116" i="1"/>
  <c r="T116" i="1"/>
  <c r="W116" i="1"/>
  <c r="V115" i="1"/>
  <c r="W115" i="1" s="1"/>
  <c r="T115" i="1"/>
  <c r="V114" i="1"/>
  <c r="T114" i="1"/>
  <c r="V113" i="1"/>
  <c r="W113" i="1" s="1"/>
  <c r="T113" i="1"/>
  <c r="V112" i="1"/>
  <c r="T112" i="1"/>
  <c r="W112" i="1" s="1"/>
  <c r="V111" i="1"/>
  <c r="V110" i="1"/>
  <c r="W110" i="1" s="1"/>
  <c r="T110" i="1"/>
  <c r="V109" i="1"/>
  <c r="T109" i="1"/>
  <c r="W109" i="1" s="1"/>
  <c r="V108" i="1"/>
  <c r="V107" i="1"/>
  <c r="W107" i="1" s="1"/>
  <c r="T107" i="1"/>
  <c r="V106" i="1"/>
  <c r="V105" i="1"/>
  <c r="T105" i="1"/>
  <c r="W105" i="1"/>
  <c r="V104" i="1"/>
  <c r="T104" i="1"/>
  <c r="W104" i="1"/>
  <c r="V103" i="1"/>
  <c r="W103" i="1" s="1"/>
  <c r="T103" i="1"/>
  <c r="V102" i="1"/>
  <c r="T102" i="1"/>
  <c r="V100" i="1"/>
  <c r="T100" i="1"/>
  <c r="W100" i="1" s="1"/>
  <c r="V99" i="1"/>
  <c r="T99" i="1"/>
  <c r="W99" i="1"/>
  <c r="V98" i="1"/>
  <c r="T98" i="1"/>
  <c r="V97" i="1"/>
  <c r="T97" i="1"/>
  <c r="V96" i="1"/>
  <c r="T96" i="1"/>
  <c r="W96" i="1"/>
  <c r="V95" i="1"/>
  <c r="V94" i="1"/>
  <c r="W94" i="1" s="1"/>
  <c r="T94" i="1"/>
  <c r="V93" i="1"/>
  <c r="T93" i="1"/>
  <c r="W93" i="1"/>
  <c r="V92" i="1"/>
  <c r="V91" i="1"/>
  <c r="W91" i="1" s="1"/>
  <c r="T91" i="1"/>
  <c r="V90" i="1"/>
  <c r="V89" i="1"/>
  <c r="W89" i="1" s="1"/>
  <c r="T89" i="1"/>
  <c r="V88" i="1"/>
  <c r="T88" i="1"/>
  <c r="W88" i="1" s="1"/>
  <c r="V87" i="1"/>
  <c r="T87" i="1"/>
  <c r="W87" i="1"/>
  <c r="V86" i="1"/>
  <c r="T86" i="1"/>
  <c r="V84" i="1"/>
  <c r="T84" i="1"/>
  <c r="W84" i="1" s="1"/>
  <c r="V83" i="1"/>
  <c r="V82" i="1"/>
  <c r="T82" i="1"/>
  <c r="V81" i="1"/>
  <c r="V80" i="1"/>
  <c r="T80" i="1"/>
  <c r="W80" i="1" s="1"/>
  <c r="V79" i="1"/>
  <c r="V78" i="1"/>
  <c r="T78" i="1"/>
  <c r="V77" i="1"/>
  <c r="T77" i="1"/>
  <c r="V76" i="1"/>
  <c r="V75" i="1"/>
  <c r="T75" i="1"/>
  <c r="W75" i="1" s="1"/>
  <c r="V74" i="1"/>
  <c r="V73" i="1"/>
  <c r="T73" i="1"/>
  <c r="V72" i="1"/>
  <c r="T72" i="1"/>
  <c r="W72" i="1" s="1"/>
  <c r="V71" i="1"/>
  <c r="T71" i="1"/>
  <c r="W71" i="1" s="1"/>
  <c r="V70" i="1"/>
  <c r="T70" i="1"/>
  <c r="V68" i="1"/>
  <c r="V67" i="1"/>
  <c r="T67" i="1"/>
  <c r="V66" i="1"/>
  <c r="T66" i="1"/>
  <c r="V65" i="1"/>
  <c r="T65" i="1"/>
  <c r="W65" i="1"/>
  <c r="V64" i="1"/>
  <c r="T64" i="1"/>
  <c r="W64" i="1" s="1"/>
  <c r="V63" i="1"/>
  <c r="V62" i="1"/>
  <c r="T62" i="1"/>
  <c r="V61" i="1"/>
  <c r="T61" i="1"/>
  <c r="V60" i="1"/>
  <c r="V59" i="1"/>
  <c r="T59" i="1"/>
  <c r="W59" i="1"/>
  <c r="V58" i="1"/>
  <c r="V57" i="1"/>
  <c r="T57" i="1"/>
  <c r="W57" i="1"/>
  <c r="V56" i="1"/>
  <c r="T56" i="1"/>
  <c r="W56" i="1" s="1"/>
  <c r="V55" i="1"/>
  <c r="W55" i="1" s="1"/>
  <c r="T55" i="1"/>
  <c r="V54" i="1"/>
  <c r="W54" i="1" s="1"/>
  <c r="T54" i="1"/>
  <c r="V52" i="1"/>
  <c r="T52" i="1"/>
  <c r="W52" i="1"/>
  <c r="V51" i="1"/>
  <c r="W51" i="1" s="1"/>
  <c r="T51" i="1"/>
  <c r="V50" i="1"/>
  <c r="T50" i="1"/>
  <c r="V49" i="1"/>
  <c r="W49" i="1" s="1"/>
  <c r="T49" i="1"/>
  <c r="V48" i="1"/>
  <c r="T48" i="1"/>
  <c r="W48" i="1" s="1"/>
  <c r="V47" i="1"/>
  <c r="V46" i="1"/>
  <c r="W46" i="1" s="1"/>
  <c r="T46" i="1"/>
  <c r="V45" i="1"/>
  <c r="T45" i="1"/>
  <c r="W45" i="1"/>
  <c r="V44" i="1"/>
  <c r="V43" i="1"/>
  <c r="W43" i="1" s="1"/>
  <c r="T43" i="1"/>
  <c r="V42" i="1"/>
  <c r="V41" i="1"/>
  <c r="T41" i="1"/>
  <c r="W41" i="1"/>
  <c r="V40" i="1"/>
  <c r="T40" i="1"/>
  <c r="W40" i="1"/>
  <c r="V39" i="1"/>
  <c r="W39" i="1" s="1"/>
  <c r="T39" i="1"/>
  <c r="V38" i="1"/>
  <c r="T38" i="1"/>
  <c r="V36" i="1"/>
  <c r="T36" i="1"/>
  <c r="W36" i="1" s="1"/>
  <c r="V35" i="1"/>
  <c r="T35" i="1"/>
  <c r="W35" i="1"/>
  <c r="V34" i="1"/>
  <c r="T34" i="1"/>
  <c r="V33" i="1"/>
  <c r="T33" i="1"/>
  <c r="V32" i="1"/>
  <c r="T32" i="1"/>
  <c r="W32" i="1" s="1"/>
  <c r="V31" i="1"/>
  <c r="V30" i="1"/>
  <c r="T30" i="1"/>
  <c r="V29" i="1"/>
  <c r="T29" i="1"/>
  <c r="W29" i="1"/>
  <c r="V28" i="1"/>
  <c r="V27" i="1"/>
  <c r="W27" i="1" s="1"/>
  <c r="T27" i="1"/>
  <c r="V26" i="1"/>
  <c r="V25" i="1"/>
  <c r="W25" i="1" s="1"/>
  <c r="T25" i="1"/>
  <c r="V24" i="1"/>
  <c r="T24" i="1"/>
  <c r="W24" i="1" s="1"/>
  <c r="V23" i="1"/>
  <c r="T23" i="1"/>
  <c r="W23" i="1"/>
  <c r="V22" i="1"/>
  <c r="T22" i="1"/>
  <c r="V20" i="1"/>
  <c r="T20" i="1"/>
  <c r="W20" i="1" s="1"/>
  <c r="V19" i="1"/>
  <c r="T19" i="1"/>
  <c r="W19" i="1"/>
  <c r="V18" i="1"/>
  <c r="W18" i="1" s="1"/>
  <c r="T18" i="1"/>
  <c r="V17" i="1"/>
  <c r="T17" i="1"/>
  <c r="W17" i="1" s="1"/>
  <c r="V16" i="1"/>
  <c r="T16" i="1"/>
  <c r="W16" i="1"/>
  <c r="V15" i="1"/>
  <c r="V14" i="1"/>
  <c r="T14" i="1"/>
  <c r="V12" i="1"/>
  <c r="T12" i="1"/>
  <c r="W12" i="1" s="1"/>
  <c r="V11" i="1"/>
  <c r="V10" i="1"/>
  <c r="W10" i="1" s="1"/>
  <c r="T10" i="1"/>
  <c r="V9" i="1"/>
  <c r="T9" i="1"/>
  <c r="W9" i="1" s="1"/>
  <c r="V8" i="1"/>
  <c r="W8" i="1"/>
  <c r="V7" i="1"/>
  <c r="W7" i="1" s="1"/>
  <c r="T7" i="1"/>
  <c r="V6" i="1"/>
  <c r="T6" i="1"/>
  <c r="V5" i="1"/>
  <c r="T5" i="1"/>
  <c r="W5" i="1"/>
  <c r="V4" i="1"/>
  <c r="T4" i="1"/>
  <c r="W4" i="1"/>
  <c r="V3" i="1"/>
  <c r="W3" i="1" s="1"/>
  <c r="T3" i="1"/>
  <c r="V2" i="1"/>
  <c r="T2" i="1"/>
  <c r="P413" i="1"/>
  <c r="U413" i="1" s="1"/>
  <c r="P414" i="1"/>
  <c r="U414" i="1" s="1"/>
  <c r="P415" i="1"/>
  <c r="P416" i="1"/>
  <c r="U416" i="1" s="1"/>
  <c r="P2" i="1"/>
  <c r="U2" i="1"/>
  <c r="P3" i="1"/>
  <c r="U3" i="1" s="1"/>
  <c r="P4" i="1"/>
  <c r="U4" i="1"/>
  <c r="P5" i="1"/>
  <c r="U5" i="1" s="1"/>
  <c r="P6" i="1"/>
  <c r="U6" i="1" s="1"/>
  <c r="P7" i="1"/>
  <c r="U7" i="1" s="1"/>
  <c r="P8" i="1"/>
  <c r="U8" i="1" s="1"/>
  <c r="P9" i="1"/>
  <c r="U9" i="1" s="1"/>
  <c r="P10" i="1"/>
  <c r="U10" i="1"/>
  <c r="P11" i="1"/>
  <c r="U11" i="1" s="1"/>
  <c r="P12" i="1"/>
  <c r="U12" i="1"/>
  <c r="P13" i="1"/>
  <c r="P14" i="1"/>
  <c r="U14" i="1" s="1"/>
  <c r="P15" i="1"/>
  <c r="U15" i="1" s="1"/>
  <c r="P16" i="1"/>
  <c r="U16" i="1"/>
  <c r="P17" i="1"/>
  <c r="U17" i="1" s="1"/>
  <c r="P18" i="1"/>
  <c r="U18" i="1"/>
  <c r="P19" i="1"/>
  <c r="U19" i="1" s="1"/>
  <c r="P20" i="1"/>
  <c r="U20" i="1"/>
  <c r="P21" i="1"/>
  <c r="P22" i="1"/>
  <c r="U22" i="1" s="1"/>
  <c r="P23" i="1"/>
  <c r="U23" i="1" s="1"/>
  <c r="P24" i="1"/>
  <c r="U24" i="1"/>
  <c r="P25" i="1"/>
  <c r="U25" i="1" s="1"/>
  <c r="P26" i="1"/>
  <c r="U26" i="1"/>
  <c r="P27" i="1"/>
  <c r="U27" i="1" s="1"/>
  <c r="P28" i="1"/>
  <c r="U28" i="1"/>
  <c r="P29" i="1"/>
  <c r="U29" i="1" s="1"/>
  <c r="P30" i="1"/>
  <c r="U30" i="1" s="1"/>
  <c r="P31" i="1"/>
  <c r="U31" i="1" s="1"/>
  <c r="P32" i="1"/>
  <c r="U32" i="1" s="1"/>
  <c r="Z33" i="1" s="1"/>
  <c r="P33" i="1"/>
  <c r="U33" i="1" s="1"/>
  <c r="P34" i="1"/>
  <c r="U34" i="1"/>
  <c r="P35" i="1"/>
  <c r="U35" i="1" s="1"/>
  <c r="P36" i="1"/>
  <c r="U36" i="1"/>
  <c r="P37" i="1"/>
  <c r="P38" i="1"/>
  <c r="U38" i="1" s="1"/>
  <c r="P39" i="1"/>
  <c r="U39" i="1" s="1"/>
  <c r="P40" i="1"/>
  <c r="U40" i="1" s="1"/>
  <c r="P41" i="1"/>
  <c r="U41" i="1" s="1"/>
  <c r="P42" i="1"/>
  <c r="U42" i="1"/>
  <c r="Z43" i="1" s="1"/>
  <c r="P43" i="1"/>
  <c r="U43" i="1" s="1"/>
  <c r="P44" i="1"/>
  <c r="U44" i="1"/>
  <c r="P45" i="1"/>
  <c r="U45" i="1" s="1"/>
  <c r="Z45" i="1" s="1"/>
  <c r="P46" i="1"/>
  <c r="U46" i="1" s="1"/>
  <c r="P47" i="1"/>
  <c r="U47" i="1" s="1"/>
  <c r="P48" i="1"/>
  <c r="U48" i="1"/>
  <c r="P49" i="1"/>
  <c r="U49" i="1" s="1"/>
  <c r="P50" i="1"/>
  <c r="U50" i="1"/>
  <c r="P51" i="1"/>
  <c r="U51" i="1" s="1"/>
  <c r="P52" i="1"/>
  <c r="U52" i="1"/>
  <c r="P53" i="1"/>
  <c r="P54" i="1"/>
  <c r="U54" i="1" s="1"/>
  <c r="P55" i="1"/>
  <c r="U55" i="1" s="1"/>
  <c r="P56" i="1"/>
  <c r="U56" i="1"/>
  <c r="P57" i="1"/>
  <c r="U57" i="1" s="1"/>
  <c r="P58" i="1"/>
  <c r="U58" i="1"/>
  <c r="P59" i="1"/>
  <c r="U59" i="1" s="1"/>
  <c r="P60" i="1"/>
  <c r="U60" i="1"/>
  <c r="P61" i="1"/>
  <c r="U61" i="1" s="1"/>
  <c r="P62" i="1"/>
  <c r="U62" i="1" s="1"/>
  <c r="P63" i="1"/>
  <c r="U63" i="1" s="1"/>
  <c r="P64" i="1"/>
  <c r="U64" i="1" s="1"/>
  <c r="P65" i="1"/>
  <c r="U65" i="1" s="1"/>
  <c r="P66" i="1"/>
  <c r="U66" i="1"/>
  <c r="P67" i="1"/>
  <c r="U67" i="1" s="1"/>
  <c r="P68" i="1"/>
  <c r="U68" i="1"/>
  <c r="P69" i="1"/>
  <c r="P70" i="1"/>
  <c r="U70" i="1" s="1"/>
  <c r="P71" i="1"/>
  <c r="U71" i="1" s="1"/>
  <c r="P72" i="1"/>
  <c r="U72" i="1" s="1"/>
  <c r="P73" i="1"/>
  <c r="U73" i="1" s="1"/>
  <c r="P74" i="1"/>
  <c r="U74" i="1"/>
  <c r="Z77" i="1" s="1"/>
  <c r="P75" i="1"/>
  <c r="U75" i="1" s="1"/>
  <c r="P76" i="1"/>
  <c r="U76" i="1"/>
  <c r="P77" i="1"/>
  <c r="U77" i="1" s="1"/>
  <c r="P78" i="1"/>
  <c r="U78" i="1" s="1"/>
  <c r="P79" i="1"/>
  <c r="U79" i="1" s="1"/>
  <c r="P80" i="1"/>
  <c r="U80" i="1"/>
  <c r="P81" i="1"/>
  <c r="U81" i="1" s="1"/>
  <c r="P82" i="1"/>
  <c r="U82" i="1"/>
  <c r="P83" i="1"/>
  <c r="U83" i="1" s="1"/>
  <c r="P84" i="1"/>
  <c r="U84" i="1"/>
  <c r="P85" i="1"/>
  <c r="P86" i="1"/>
  <c r="U86" i="1" s="1"/>
  <c r="Z89" i="1" s="1"/>
  <c r="P87" i="1"/>
  <c r="U87" i="1" s="1"/>
  <c r="P88" i="1"/>
  <c r="U88" i="1"/>
  <c r="P89" i="1"/>
  <c r="U89" i="1" s="1"/>
  <c r="P90" i="1"/>
  <c r="U90" i="1"/>
  <c r="P91" i="1"/>
  <c r="U91" i="1" s="1"/>
  <c r="P92" i="1"/>
  <c r="U92" i="1"/>
  <c r="P93" i="1"/>
  <c r="U93" i="1" s="1"/>
  <c r="P94" i="1"/>
  <c r="U94" i="1" s="1"/>
  <c r="P95" i="1"/>
  <c r="U95" i="1" s="1"/>
  <c r="P96" i="1"/>
  <c r="U96" i="1" s="1"/>
  <c r="Z99" i="1" s="1"/>
  <c r="P97" i="1"/>
  <c r="U97" i="1" s="1"/>
  <c r="P98" i="1"/>
  <c r="U98" i="1"/>
  <c r="P99" i="1"/>
  <c r="U99" i="1" s="1"/>
  <c r="P100" i="1"/>
  <c r="U100" i="1"/>
  <c r="P101" i="1"/>
  <c r="P102" i="1"/>
  <c r="U102" i="1" s="1"/>
  <c r="P103" i="1"/>
  <c r="U103" i="1" s="1"/>
  <c r="P104" i="1"/>
  <c r="U104" i="1" s="1"/>
  <c r="P105" i="1"/>
  <c r="U105" i="1" s="1"/>
  <c r="P106" i="1"/>
  <c r="U106" i="1"/>
  <c r="P107" i="1"/>
  <c r="U107" i="1" s="1"/>
  <c r="P108" i="1"/>
  <c r="U108" i="1"/>
  <c r="P109" i="1"/>
  <c r="U109" i="1" s="1"/>
  <c r="P110" i="1"/>
  <c r="U110" i="1" s="1"/>
  <c r="P111" i="1"/>
  <c r="U111" i="1" s="1"/>
  <c r="P112" i="1"/>
  <c r="U112" i="1"/>
  <c r="P113" i="1"/>
  <c r="U113" i="1" s="1"/>
  <c r="P114" i="1"/>
  <c r="U114" i="1"/>
  <c r="P115" i="1"/>
  <c r="U115" i="1" s="1"/>
  <c r="P116" i="1"/>
  <c r="U116" i="1"/>
  <c r="P117" i="1"/>
  <c r="P118" i="1"/>
  <c r="U118" i="1" s="1"/>
  <c r="P119" i="1"/>
  <c r="U119" i="1" s="1"/>
  <c r="P120" i="1"/>
  <c r="U120" i="1"/>
  <c r="P121" i="1"/>
  <c r="U121" i="1"/>
  <c r="P122" i="1"/>
  <c r="U122" i="1"/>
  <c r="P123" i="1"/>
  <c r="U123" i="1"/>
  <c r="P124" i="1"/>
  <c r="U124" i="1"/>
  <c r="P125" i="1"/>
  <c r="U125" i="1"/>
  <c r="P126" i="1"/>
  <c r="U126" i="1"/>
  <c r="P127" i="1"/>
  <c r="U127" i="1"/>
  <c r="P128" i="1"/>
  <c r="U128" i="1"/>
  <c r="P129" i="1"/>
  <c r="U129" i="1"/>
  <c r="P130" i="1"/>
  <c r="U130" i="1"/>
  <c r="P131" i="1"/>
  <c r="U131" i="1"/>
  <c r="P132" i="1"/>
  <c r="U132" i="1"/>
  <c r="P133" i="1"/>
  <c r="P134" i="1"/>
  <c r="U134" i="1"/>
  <c r="P135" i="1"/>
  <c r="U135" i="1"/>
  <c r="P136" i="1"/>
  <c r="U136" i="1"/>
  <c r="P137" i="1"/>
  <c r="U137" i="1"/>
  <c r="P138" i="1"/>
  <c r="U138" i="1"/>
  <c r="Z139" i="1" s="1"/>
  <c r="P139" i="1"/>
  <c r="U139" i="1"/>
  <c r="P140" i="1"/>
  <c r="U140" i="1"/>
  <c r="P141" i="1"/>
  <c r="U141" i="1"/>
  <c r="P142" i="1"/>
  <c r="U142" i="1"/>
  <c r="P143" i="1"/>
  <c r="U143" i="1"/>
  <c r="P144" i="1"/>
  <c r="U144" i="1"/>
  <c r="P145" i="1"/>
  <c r="U145" i="1"/>
  <c r="P146" i="1"/>
  <c r="U146" i="1"/>
  <c r="P147" i="1"/>
  <c r="U147" i="1"/>
  <c r="P148" i="1"/>
  <c r="U148" i="1"/>
  <c r="P149" i="1"/>
  <c r="P150" i="1"/>
  <c r="U150" i="1" s="1"/>
  <c r="P151" i="1"/>
  <c r="U151" i="1"/>
  <c r="P152" i="1"/>
  <c r="U152" i="1" s="1"/>
  <c r="P153" i="1"/>
  <c r="U153" i="1"/>
  <c r="P154" i="1"/>
  <c r="U154" i="1" s="1"/>
  <c r="P155" i="1"/>
  <c r="U155" i="1"/>
  <c r="P156" i="1"/>
  <c r="U156" i="1" s="1"/>
  <c r="P157" i="1"/>
  <c r="U157" i="1"/>
  <c r="P158" i="1"/>
  <c r="U158" i="1" s="1"/>
  <c r="P159" i="1"/>
  <c r="U159" i="1"/>
  <c r="P160" i="1"/>
  <c r="U160" i="1" s="1"/>
  <c r="P161" i="1"/>
  <c r="U161" i="1"/>
  <c r="P162" i="1"/>
  <c r="U162" i="1" s="1"/>
  <c r="P163" i="1"/>
  <c r="U163" i="1"/>
  <c r="P164" i="1"/>
  <c r="U164" i="1" s="1"/>
  <c r="P165" i="1"/>
  <c r="P166" i="1"/>
  <c r="U166" i="1"/>
  <c r="P167" i="1"/>
  <c r="U167" i="1"/>
  <c r="P168" i="1"/>
  <c r="U168" i="1"/>
  <c r="P169" i="1"/>
  <c r="U169" i="1"/>
  <c r="P170" i="1"/>
  <c r="U170" i="1"/>
  <c r="P171" i="1"/>
  <c r="U171" i="1"/>
  <c r="P172" i="1"/>
  <c r="U172" i="1"/>
  <c r="P173" i="1"/>
  <c r="U173" i="1"/>
  <c r="P174" i="1"/>
  <c r="U174" i="1"/>
  <c r="P175" i="1"/>
  <c r="U175" i="1"/>
  <c r="P176" i="1"/>
  <c r="U176" i="1"/>
  <c r="P177" i="1"/>
  <c r="U177" i="1"/>
  <c r="P178" i="1"/>
  <c r="U178" i="1"/>
  <c r="P179" i="1"/>
  <c r="U179" i="1"/>
  <c r="P180" i="1"/>
  <c r="U180" i="1"/>
  <c r="P181" i="1"/>
  <c r="P182" i="1"/>
  <c r="U182" i="1" s="1"/>
  <c r="P183" i="1"/>
  <c r="U183" i="1"/>
  <c r="P184" i="1"/>
  <c r="U184" i="1" s="1"/>
  <c r="P185" i="1"/>
  <c r="U185" i="1"/>
  <c r="P186" i="1"/>
  <c r="U186" i="1" s="1"/>
  <c r="P187" i="1"/>
  <c r="U187" i="1"/>
  <c r="P188" i="1"/>
  <c r="U188" i="1" s="1"/>
  <c r="P189" i="1"/>
  <c r="U189" i="1"/>
  <c r="P190" i="1"/>
  <c r="U190" i="1" s="1"/>
  <c r="P191" i="1"/>
  <c r="U191" i="1"/>
  <c r="P192" i="1"/>
  <c r="U192" i="1" s="1"/>
  <c r="P193" i="1"/>
  <c r="U193" i="1"/>
  <c r="P194" i="1"/>
  <c r="U194" i="1" s="1"/>
  <c r="P195" i="1"/>
  <c r="U195" i="1"/>
  <c r="P196" i="1"/>
  <c r="U196" i="1" s="1"/>
  <c r="P197" i="1"/>
  <c r="U197" i="1"/>
  <c r="P198" i="1"/>
  <c r="U198" i="1" s="1"/>
  <c r="P199" i="1"/>
  <c r="U199" i="1"/>
  <c r="P200" i="1"/>
  <c r="U200" i="1" s="1"/>
  <c r="P201" i="1"/>
  <c r="U201" i="1"/>
  <c r="P202" i="1"/>
  <c r="U202" i="1" s="1"/>
  <c r="P203" i="1"/>
  <c r="U203" i="1"/>
  <c r="P204" i="1"/>
  <c r="U204" i="1" s="1"/>
  <c r="P205" i="1"/>
  <c r="P206" i="1"/>
  <c r="U206" i="1"/>
  <c r="P207" i="1"/>
  <c r="U207" i="1"/>
  <c r="P208" i="1"/>
  <c r="P209" i="1"/>
  <c r="U209" i="1"/>
  <c r="P210" i="1"/>
  <c r="U210" i="1"/>
  <c r="P211" i="1"/>
  <c r="U211" i="1"/>
  <c r="P212" i="1"/>
  <c r="U212" i="1"/>
  <c r="P213" i="1"/>
  <c r="U213" i="1"/>
  <c r="P214" i="1"/>
  <c r="U214" i="1"/>
  <c r="P215" i="1"/>
  <c r="U215" i="1"/>
  <c r="P216" i="1"/>
  <c r="U216" i="1"/>
  <c r="P217" i="1"/>
  <c r="U217" i="1"/>
  <c r="P218" i="1"/>
  <c r="U218" i="1"/>
  <c r="P219" i="1"/>
  <c r="U219" i="1"/>
  <c r="P220" i="1"/>
  <c r="U220" i="1"/>
  <c r="P221" i="1"/>
  <c r="U221" i="1"/>
  <c r="P222" i="1"/>
  <c r="U222" i="1"/>
  <c r="P223" i="1"/>
  <c r="U223" i="1"/>
  <c r="P224" i="1"/>
  <c r="U224" i="1"/>
  <c r="P225" i="1"/>
  <c r="U225" i="1"/>
  <c r="P226" i="1"/>
  <c r="U226" i="1"/>
  <c r="P227" i="1"/>
  <c r="U227" i="1"/>
  <c r="P228" i="1"/>
  <c r="U228" i="1"/>
  <c r="P229" i="1"/>
  <c r="U229" i="1"/>
  <c r="P230" i="1"/>
  <c r="U230" i="1"/>
  <c r="P231" i="1"/>
  <c r="U231" i="1"/>
  <c r="P232" i="1"/>
  <c r="U232" i="1"/>
  <c r="P233" i="1"/>
  <c r="U233" i="1"/>
  <c r="P234" i="1"/>
  <c r="U234" i="1"/>
  <c r="P235" i="1"/>
  <c r="U235" i="1"/>
  <c r="P236" i="1"/>
  <c r="U236" i="1"/>
  <c r="P237" i="1"/>
  <c r="U237" i="1"/>
  <c r="P238" i="1"/>
  <c r="U238" i="1"/>
  <c r="P239" i="1"/>
  <c r="U239" i="1"/>
  <c r="P240" i="1"/>
  <c r="U240" i="1"/>
  <c r="P241" i="1"/>
  <c r="U241" i="1"/>
  <c r="P242" i="1"/>
  <c r="U242" i="1"/>
  <c r="P243" i="1"/>
  <c r="U243" i="1"/>
  <c r="P244" i="1"/>
  <c r="U244" i="1"/>
  <c r="P245" i="1"/>
  <c r="U245" i="1"/>
  <c r="P246" i="1"/>
  <c r="U246" i="1"/>
  <c r="P247" i="1"/>
  <c r="U247" i="1"/>
  <c r="P248" i="1"/>
  <c r="U248" i="1"/>
  <c r="P249" i="1"/>
  <c r="U249" i="1"/>
  <c r="P250" i="1"/>
  <c r="U250" i="1"/>
  <c r="P251" i="1"/>
  <c r="U251" i="1"/>
  <c r="P252" i="1"/>
  <c r="U252" i="1"/>
  <c r="P253" i="1"/>
  <c r="U253" i="1"/>
  <c r="P254" i="1"/>
  <c r="U254" i="1"/>
  <c r="P255" i="1"/>
  <c r="U255" i="1"/>
  <c r="P256" i="1"/>
  <c r="U256" i="1"/>
  <c r="P257" i="1"/>
  <c r="U257" i="1"/>
  <c r="P258" i="1"/>
  <c r="U258" i="1"/>
  <c r="P259" i="1"/>
  <c r="U259" i="1"/>
  <c r="P260" i="1"/>
  <c r="U260" i="1"/>
  <c r="P261" i="1"/>
  <c r="U261" i="1"/>
  <c r="P262" i="1"/>
  <c r="U262" i="1"/>
  <c r="P263" i="1"/>
  <c r="U263" i="1"/>
  <c r="P264" i="1"/>
  <c r="U264" i="1"/>
  <c r="P265" i="1"/>
  <c r="U265" i="1"/>
  <c r="P266" i="1"/>
  <c r="U266" i="1"/>
  <c r="P267" i="1"/>
  <c r="U267" i="1"/>
  <c r="P268" i="1"/>
  <c r="U268" i="1"/>
  <c r="P269" i="1"/>
  <c r="U269" i="1"/>
  <c r="P270" i="1"/>
  <c r="U270" i="1"/>
  <c r="P271" i="1"/>
  <c r="U271" i="1"/>
  <c r="P272" i="1"/>
  <c r="U272" i="1"/>
  <c r="P273" i="1"/>
  <c r="U273" i="1"/>
  <c r="P274" i="1"/>
  <c r="U274" i="1"/>
  <c r="P275" i="1"/>
  <c r="U275" i="1"/>
  <c r="P276" i="1"/>
  <c r="U276" i="1"/>
  <c r="P277" i="1"/>
  <c r="U277" i="1"/>
  <c r="P278" i="1"/>
  <c r="U278" i="1"/>
  <c r="P279" i="1"/>
  <c r="U279" i="1"/>
  <c r="P280" i="1"/>
  <c r="U280" i="1"/>
  <c r="P281" i="1"/>
  <c r="U281" i="1"/>
  <c r="P282" i="1"/>
  <c r="U282" i="1"/>
  <c r="P283" i="1"/>
  <c r="U283" i="1"/>
  <c r="P284" i="1"/>
  <c r="U284" i="1"/>
  <c r="P285" i="1"/>
  <c r="U285" i="1"/>
  <c r="P286" i="1"/>
  <c r="U286" i="1"/>
  <c r="P287" i="1"/>
  <c r="P288" i="1"/>
  <c r="U288" i="1" s="1"/>
  <c r="P289" i="1"/>
  <c r="P290" i="1"/>
  <c r="U290" i="1"/>
  <c r="P291" i="1"/>
  <c r="U291" i="1"/>
  <c r="P292" i="1"/>
  <c r="U292" i="1"/>
  <c r="P293" i="1"/>
  <c r="U293" i="1"/>
  <c r="P294" i="1"/>
  <c r="U294" i="1"/>
  <c r="P295" i="1"/>
  <c r="U295" i="1"/>
  <c r="P296" i="1"/>
  <c r="U296" i="1"/>
  <c r="P297" i="1"/>
  <c r="U297" i="1"/>
  <c r="P298" i="1"/>
  <c r="U298" i="1"/>
  <c r="P299" i="1"/>
  <c r="U299" i="1"/>
  <c r="P300" i="1"/>
  <c r="U300" i="1"/>
  <c r="P301" i="1"/>
  <c r="U301" i="1"/>
  <c r="P302" i="1"/>
  <c r="U302" i="1"/>
  <c r="P303" i="1"/>
  <c r="U303" i="1"/>
  <c r="P304" i="1"/>
  <c r="U304" i="1"/>
  <c r="P305" i="1"/>
  <c r="U305" i="1"/>
  <c r="P306" i="1"/>
  <c r="U306" i="1"/>
  <c r="P307" i="1"/>
  <c r="U307" i="1"/>
  <c r="P308" i="1"/>
  <c r="U308" i="1"/>
  <c r="P309" i="1"/>
  <c r="U309" i="1"/>
  <c r="P310" i="1"/>
  <c r="U310" i="1"/>
  <c r="P311" i="1"/>
  <c r="U311" i="1"/>
  <c r="P312" i="1"/>
  <c r="U312" i="1"/>
  <c r="P313" i="1"/>
  <c r="U313" i="1"/>
  <c r="P315" i="1"/>
  <c r="U315" i="1"/>
  <c r="P316" i="1"/>
  <c r="U316" i="1"/>
  <c r="P317" i="1"/>
  <c r="U317" i="1"/>
  <c r="P318" i="1"/>
  <c r="U318" i="1"/>
  <c r="P319" i="1"/>
  <c r="U319" i="1"/>
  <c r="P320" i="1"/>
  <c r="U320" i="1"/>
  <c r="P321" i="1"/>
  <c r="U321" i="1"/>
  <c r="P322" i="1"/>
  <c r="U322" i="1"/>
  <c r="P323" i="1"/>
  <c r="U323" i="1"/>
  <c r="P324" i="1"/>
  <c r="U324" i="1"/>
  <c r="P325" i="1"/>
  <c r="U325" i="1"/>
  <c r="P326" i="1"/>
  <c r="U326" i="1"/>
  <c r="P327" i="1"/>
  <c r="U327" i="1"/>
  <c r="P328" i="1"/>
  <c r="U328" i="1"/>
  <c r="P329" i="1"/>
  <c r="U329" i="1"/>
  <c r="P330" i="1"/>
  <c r="U330" i="1"/>
  <c r="P331" i="1"/>
  <c r="P332" i="1"/>
  <c r="U332" i="1" s="1"/>
  <c r="P333" i="1"/>
  <c r="U333" i="1"/>
  <c r="P334" i="1"/>
  <c r="U334" i="1" s="1"/>
  <c r="P335" i="1"/>
  <c r="U335" i="1"/>
  <c r="P336" i="1"/>
  <c r="U336" i="1" s="1"/>
  <c r="P337" i="1"/>
  <c r="U337" i="1"/>
  <c r="P338" i="1"/>
  <c r="U338" i="1" s="1"/>
  <c r="P339" i="1"/>
  <c r="U339" i="1"/>
  <c r="P340" i="1"/>
  <c r="P341" i="1"/>
  <c r="U341" i="1"/>
  <c r="P342" i="1"/>
  <c r="U342" i="1" s="1"/>
  <c r="P343" i="1"/>
  <c r="P344" i="1"/>
  <c r="U344" i="1"/>
  <c r="P345" i="1"/>
  <c r="U345" i="1"/>
  <c r="P346" i="1"/>
  <c r="U346" i="1"/>
  <c r="P347" i="1"/>
  <c r="U347" i="1"/>
  <c r="P348" i="1"/>
  <c r="P349" i="1"/>
  <c r="U349" i="1"/>
  <c r="P350" i="1"/>
  <c r="U350" i="1"/>
  <c r="P351" i="1"/>
  <c r="P352" i="1"/>
  <c r="U352" i="1" s="1"/>
  <c r="P353" i="1"/>
  <c r="U353" i="1"/>
  <c r="P354" i="1"/>
  <c r="U354" i="1" s="1"/>
  <c r="P355" i="1"/>
  <c r="U355" i="1"/>
  <c r="P356" i="1"/>
  <c r="P357" i="1"/>
  <c r="U357" i="1"/>
  <c r="P358" i="1"/>
  <c r="U358" i="1" s="1"/>
  <c r="P359" i="1"/>
  <c r="P360" i="1"/>
  <c r="U360" i="1"/>
  <c r="P361" i="1"/>
  <c r="U361" i="1"/>
  <c r="P362" i="1"/>
  <c r="U362" i="1"/>
  <c r="P363" i="1"/>
  <c r="U363" i="1"/>
  <c r="P364" i="1"/>
  <c r="P365" i="1"/>
  <c r="U365" i="1"/>
  <c r="P366" i="1"/>
  <c r="U366" i="1"/>
  <c r="P367" i="1"/>
  <c r="P368" i="1"/>
  <c r="U368" i="1" s="1"/>
  <c r="P369" i="1"/>
  <c r="U369" i="1"/>
  <c r="P370" i="1"/>
  <c r="U370" i="1" s="1"/>
  <c r="P371" i="1"/>
  <c r="U371" i="1"/>
  <c r="P372" i="1"/>
  <c r="P373" i="1"/>
  <c r="U373" i="1"/>
  <c r="P374" i="1"/>
  <c r="U374" i="1" s="1"/>
  <c r="P375" i="1"/>
  <c r="P376" i="1"/>
  <c r="U376" i="1"/>
  <c r="P377" i="1"/>
  <c r="U377" i="1"/>
  <c r="P378" i="1"/>
  <c r="U378" i="1"/>
  <c r="P379" i="1"/>
  <c r="U379" i="1"/>
  <c r="P380" i="1"/>
  <c r="P381" i="1"/>
  <c r="U381" i="1"/>
  <c r="P382" i="1"/>
  <c r="U382" i="1"/>
  <c r="P383" i="1"/>
  <c r="P384" i="1"/>
  <c r="U384" i="1" s="1"/>
  <c r="P385" i="1"/>
  <c r="U385" i="1"/>
  <c r="P386" i="1"/>
  <c r="U386" i="1" s="1"/>
  <c r="P387" i="1"/>
  <c r="U387" i="1"/>
  <c r="P388" i="1"/>
  <c r="P389" i="1"/>
  <c r="U389" i="1"/>
  <c r="P390" i="1"/>
  <c r="U390" i="1" s="1"/>
  <c r="P391" i="1"/>
  <c r="P392" i="1"/>
  <c r="U392" i="1"/>
  <c r="P393" i="1"/>
  <c r="U393" i="1"/>
  <c r="P394" i="1"/>
  <c r="U394" i="1"/>
  <c r="P395" i="1"/>
  <c r="U395" i="1"/>
  <c r="P396" i="1"/>
  <c r="P397" i="1"/>
  <c r="U397" i="1"/>
  <c r="P398" i="1"/>
  <c r="U398" i="1"/>
  <c r="P399" i="1"/>
  <c r="P400" i="1"/>
  <c r="U400" i="1" s="1"/>
  <c r="P401" i="1"/>
  <c r="U401" i="1"/>
  <c r="P402" i="1"/>
  <c r="U402" i="1" s="1"/>
  <c r="P403" i="1"/>
  <c r="U403" i="1"/>
  <c r="P404" i="1"/>
  <c r="P405" i="1"/>
  <c r="U405" i="1"/>
  <c r="P406" i="1"/>
  <c r="U406" i="1" s="1"/>
  <c r="P407" i="1"/>
  <c r="P408" i="1"/>
  <c r="U408" i="1"/>
  <c r="P409" i="1"/>
  <c r="U409" i="1"/>
  <c r="P410" i="1"/>
  <c r="U410" i="1"/>
  <c r="P411" i="1"/>
  <c r="U411" i="1"/>
  <c r="P412" i="1"/>
  <c r="P417" i="1"/>
  <c r="U417" i="1"/>
  <c r="Z413" i="1"/>
  <c r="Z409" i="1"/>
  <c r="Z408" i="1"/>
  <c r="Z403" i="1"/>
  <c r="Z393" i="1"/>
  <c r="Z361" i="1"/>
  <c r="Z341" i="1"/>
  <c r="Z333" i="1"/>
  <c r="Z325" i="1"/>
  <c r="Z324" i="1"/>
  <c r="Z316" i="1"/>
  <c r="Z315" i="1"/>
  <c r="Z312" i="1"/>
  <c r="Z309" i="1"/>
  <c r="Z304" i="1"/>
  <c r="Z301" i="1"/>
  <c r="Z299" i="1"/>
  <c r="Z296" i="1"/>
  <c r="Z288" i="1"/>
  <c r="Z285" i="1"/>
  <c r="Z284" i="1"/>
  <c r="Z281" i="1"/>
  <c r="Z280" i="1"/>
  <c r="Z277" i="1"/>
  <c r="Z276" i="1"/>
  <c r="Z273" i="1"/>
  <c r="Z272" i="1"/>
  <c r="Z269" i="1"/>
  <c r="Z268" i="1"/>
  <c r="Z265" i="1"/>
  <c r="Z264" i="1"/>
  <c r="Z263" i="1"/>
  <c r="Z261" i="1"/>
  <c r="Z260" i="1"/>
  <c r="Z257" i="1"/>
  <c r="Z256" i="1"/>
  <c r="Z253" i="1"/>
  <c r="Z252" i="1"/>
  <c r="Z249" i="1"/>
  <c r="Z248" i="1"/>
  <c r="Z247" i="1"/>
  <c r="Z245" i="1"/>
  <c r="Z244" i="1"/>
  <c r="Z241" i="1"/>
  <c r="Z240" i="1"/>
  <c r="Z237" i="1"/>
  <c r="Z236" i="1"/>
  <c r="Z233" i="1"/>
  <c r="Z232" i="1"/>
  <c r="Z229" i="1"/>
  <c r="Z228" i="1"/>
  <c r="Z225" i="1"/>
  <c r="Z224" i="1"/>
  <c r="Z221" i="1"/>
  <c r="Z220" i="1"/>
  <c r="Z217" i="1"/>
  <c r="Z216" i="1"/>
  <c r="Z213" i="1"/>
  <c r="Z212" i="1"/>
  <c r="Z211" i="1"/>
  <c r="Z200" i="1"/>
  <c r="Z195" i="1"/>
  <c r="Z193" i="1"/>
  <c r="Z192" i="1"/>
  <c r="Z185" i="1"/>
  <c r="Z176" i="1"/>
  <c r="Z160" i="1"/>
  <c r="Z159" i="1"/>
  <c r="Z157" i="1"/>
  <c r="Z156" i="1"/>
  <c r="Z153" i="1"/>
  <c r="Z148" i="1"/>
  <c r="Z146" i="1"/>
  <c r="Z145" i="1"/>
  <c r="Z144" i="1"/>
  <c r="Z143" i="1"/>
  <c r="Z142" i="1"/>
  <c r="Z141" i="1"/>
  <c r="Z140" i="1"/>
  <c r="Z138" i="1"/>
  <c r="Z130" i="1"/>
  <c r="Z128" i="1"/>
  <c r="Z125" i="1"/>
  <c r="Z122" i="1"/>
  <c r="Z116" i="1"/>
  <c r="Z114" i="1"/>
  <c r="Z113" i="1"/>
  <c r="Z111" i="1"/>
  <c r="Z110" i="1"/>
  <c r="Z108" i="1"/>
  <c r="Z100" i="1"/>
  <c r="Z98" i="1"/>
  <c r="Z96" i="1"/>
  <c r="Z95" i="1"/>
  <c r="Z94" i="1"/>
  <c r="Z93" i="1"/>
  <c r="Z92" i="1"/>
  <c r="Z91" i="1"/>
  <c r="Z90" i="1"/>
  <c r="Z88" i="1"/>
  <c r="Z87" i="1"/>
  <c r="Z86" i="1"/>
  <c r="Z84" i="1"/>
  <c r="Z83" i="1"/>
  <c r="Z82" i="1"/>
  <c r="Z81" i="1"/>
  <c r="Z80" i="1"/>
  <c r="Z79" i="1"/>
  <c r="Z76" i="1"/>
  <c r="Z74" i="1"/>
  <c r="Z73" i="1"/>
  <c r="Z71" i="1"/>
  <c r="Z70" i="1"/>
  <c r="Z68" i="1"/>
  <c r="Z67" i="1"/>
  <c r="Z66" i="1"/>
  <c r="Z65" i="1"/>
  <c r="Z64" i="1"/>
  <c r="Z62" i="1"/>
  <c r="Z61" i="1"/>
  <c r="Z59" i="1"/>
  <c r="Z58" i="1"/>
  <c r="Z56" i="1"/>
  <c r="Z55" i="1"/>
  <c r="Z54" i="1"/>
  <c r="Z50" i="1"/>
  <c r="Z49" i="1"/>
  <c r="Z46" i="1"/>
  <c r="Z44" i="1"/>
  <c r="Z42" i="1"/>
  <c r="Z41" i="1"/>
  <c r="Z40" i="1"/>
  <c r="Z39" i="1"/>
  <c r="Z36" i="1"/>
  <c r="Z35" i="1"/>
  <c r="Z34" i="1"/>
  <c r="Z32" i="1"/>
  <c r="Z31" i="1"/>
  <c r="Z30" i="1"/>
  <c r="Z29" i="1"/>
  <c r="Z26" i="1"/>
  <c r="Z23" i="1"/>
  <c r="Z20" i="1"/>
  <c r="Z18" i="1"/>
  <c r="Z17" i="1"/>
  <c r="Z15" i="1"/>
  <c r="Z14" i="1"/>
  <c r="Z12" i="1"/>
  <c r="Z11" i="1"/>
  <c r="Z10" i="1"/>
  <c r="Z9" i="1"/>
  <c r="Z8" i="1"/>
  <c r="Z7" i="1"/>
  <c r="Z6" i="1"/>
  <c r="Z5" i="1"/>
  <c r="Z4" i="1"/>
  <c r="Z3" i="1"/>
  <c r="AB413" i="1"/>
  <c r="AQ414" i="1" s="1"/>
  <c r="AN413" i="1"/>
  <c r="AQ413" i="1"/>
  <c r="AN408" i="1"/>
  <c r="AQ408" i="1"/>
  <c r="Y403" i="1"/>
  <c r="AN404" i="1" s="1"/>
  <c r="AN403" i="1"/>
  <c r="AQ403" i="1"/>
  <c r="Y398" i="1"/>
  <c r="AB398" i="1"/>
  <c r="AQ399" i="1" s="1"/>
  <c r="AN398" i="1"/>
  <c r="AQ398" i="1"/>
  <c r="Y395" i="1"/>
  <c r="AN396" i="1" s="1"/>
  <c r="Y394" i="1"/>
  <c r="AN395" i="1" s="1"/>
  <c r="AB394" i="1"/>
  <c r="AQ395" i="1" s="1"/>
  <c r="Y393" i="1"/>
  <c r="AN394" i="1"/>
  <c r="AB393" i="1"/>
  <c r="AQ394" i="1" s="1"/>
  <c r="AN393" i="1"/>
  <c r="AQ393" i="1"/>
  <c r="Y369" i="1"/>
  <c r="AB369" i="1"/>
  <c r="AQ372" i="1" s="1"/>
  <c r="Y366" i="1"/>
  <c r="AN369" i="1" s="1"/>
  <c r="AB366" i="1"/>
  <c r="AQ369" i="1"/>
  <c r="AN368" i="1"/>
  <c r="AQ368" i="1"/>
  <c r="AN367" i="1"/>
  <c r="AQ367" i="1"/>
  <c r="AN366" i="1"/>
  <c r="AQ366" i="1"/>
  <c r="Y363" i="1"/>
  <c r="AN364" i="1"/>
  <c r="Y362" i="1"/>
  <c r="AN363" i="1" s="1"/>
  <c r="AB362" i="1"/>
  <c r="AQ363" i="1" s="1"/>
  <c r="Y361" i="1"/>
  <c r="AN362" i="1" s="1"/>
  <c r="AB361" i="1"/>
  <c r="AQ362" i="1" s="1"/>
  <c r="AN361" i="1"/>
  <c r="AQ361" i="1"/>
  <c r="AN356" i="1"/>
  <c r="AQ356" i="1"/>
  <c r="AN351" i="1"/>
  <c r="AQ351" i="1"/>
  <c r="Y347" i="1"/>
  <c r="Y346" i="1"/>
  <c r="AN347" i="1" s="1"/>
  <c r="AB346" i="1"/>
  <c r="AQ347" i="1" s="1"/>
  <c r="AN346" i="1"/>
  <c r="AQ346" i="1"/>
  <c r="Y342" i="1"/>
  <c r="AN343" i="1" s="1"/>
  <c r="AB342" i="1"/>
  <c r="AQ343" i="1" s="1"/>
  <c r="AB341" i="1"/>
  <c r="AQ342" i="1" s="1"/>
  <c r="AN341" i="1"/>
  <c r="AQ341" i="1"/>
  <c r="Y332" i="1"/>
  <c r="AN335" i="1" s="1"/>
  <c r="Y329" i="1"/>
  <c r="AN332" i="1" s="1"/>
  <c r="AB329" i="1"/>
  <c r="AQ332" i="1" s="1"/>
  <c r="Y326" i="1"/>
  <c r="AN329" i="1" s="1"/>
  <c r="AB326" i="1"/>
  <c r="AQ329" i="1" s="1"/>
  <c r="Y323" i="1"/>
  <c r="AN326" i="1" s="1"/>
  <c r="AB323" i="1"/>
  <c r="AQ326" i="1" s="1"/>
  <c r="Y320" i="1"/>
  <c r="AN323" i="1" s="1"/>
  <c r="AB320" i="1"/>
  <c r="AQ323" i="1" s="1"/>
  <c r="Y317" i="1"/>
  <c r="AN320" i="1" s="1"/>
  <c r="AB317" i="1"/>
  <c r="AQ320" i="1"/>
  <c r="Y316" i="1"/>
  <c r="AN319" i="1" s="1"/>
  <c r="Y314" i="1"/>
  <c r="AN317" i="1" s="1"/>
  <c r="AB314" i="1"/>
  <c r="AQ317" i="1" s="1"/>
  <c r="AN316" i="1"/>
  <c r="AQ316" i="1"/>
  <c r="AN315" i="1"/>
  <c r="AQ315" i="1"/>
  <c r="AN314" i="1"/>
  <c r="AQ314" i="1"/>
  <c r="AN309" i="1"/>
  <c r="AQ309" i="1"/>
  <c r="AN304" i="1"/>
  <c r="AQ304" i="1"/>
  <c r="Y299" i="1"/>
  <c r="AN300" i="1" s="1"/>
  <c r="AB299" i="1"/>
  <c r="AQ300" i="1" s="1"/>
  <c r="AN299" i="1"/>
  <c r="AQ299" i="1"/>
  <c r="Y297" i="1"/>
  <c r="AN298" i="1" s="1"/>
  <c r="Y298" i="1"/>
  <c r="Y296" i="1"/>
  <c r="AN297" i="1" s="1"/>
  <c r="Y295" i="1"/>
  <c r="AN296" i="1" s="1"/>
  <c r="AB295" i="1"/>
  <c r="AQ296" i="1" s="1"/>
  <c r="Y294" i="1"/>
  <c r="AN295" i="1" s="1"/>
  <c r="AN294" i="1"/>
  <c r="AQ294" i="1"/>
  <c r="AN289" i="1"/>
  <c r="AQ289" i="1"/>
  <c r="Y285" i="1"/>
  <c r="AN288" i="1" s="1"/>
  <c r="Y282" i="1"/>
  <c r="AN285" i="1" s="1"/>
  <c r="Y279" i="1"/>
  <c r="AN282" i="1" s="1"/>
  <c r="Y276" i="1"/>
  <c r="AN279" i="1" s="1"/>
  <c r="Y273" i="1"/>
  <c r="AN276" i="1" s="1"/>
  <c r="Y270" i="1"/>
  <c r="AN273" i="1" s="1"/>
  <c r="Y269" i="1"/>
  <c r="AN272" i="1" s="1"/>
  <c r="AB269" i="1"/>
  <c r="AQ272" i="1" s="1"/>
  <c r="Y267" i="1"/>
  <c r="AN270" i="1" s="1"/>
  <c r="Y266" i="1"/>
  <c r="AN269" i="1" s="1"/>
  <c r="AB266" i="1"/>
  <c r="AQ269" i="1" s="1"/>
  <c r="Y265" i="1"/>
  <c r="AN268" i="1" s="1"/>
  <c r="AB265" i="1"/>
  <c r="AQ268" i="1" s="1"/>
  <c r="Y264" i="1"/>
  <c r="AN267" i="1" s="1"/>
  <c r="Y263" i="1"/>
  <c r="AN266" i="1" s="1"/>
  <c r="AB263" i="1"/>
  <c r="AQ266" i="1" s="1"/>
  <c r="Y262" i="1"/>
  <c r="AN265" i="1" s="1"/>
  <c r="AB262" i="1"/>
  <c r="AQ265" i="1" s="1"/>
  <c r="AN264" i="1"/>
  <c r="AQ264" i="1"/>
  <c r="AN263" i="1"/>
  <c r="AQ263" i="1"/>
  <c r="AN262" i="1"/>
  <c r="AQ262" i="1"/>
  <c r="Y260" i="1"/>
  <c r="AN261" i="1" s="1"/>
  <c r="AB260" i="1"/>
  <c r="AQ261" i="1" s="1"/>
  <c r="Y259" i="1"/>
  <c r="AN260" i="1" s="1"/>
  <c r="AB259" i="1"/>
  <c r="AQ260" i="1" s="1"/>
  <c r="Y258" i="1"/>
  <c r="AN259" i="1" s="1"/>
  <c r="AB258" i="1"/>
  <c r="AQ259" i="1" s="1"/>
  <c r="Y257" i="1"/>
  <c r="AN258" i="1" s="1"/>
  <c r="AB257" i="1"/>
  <c r="AQ258" i="1" s="1"/>
  <c r="AN257" i="1"/>
  <c r="AQ257" i="1"/>
  <c r="AN252" i="1"/>
  <c r="AQ252" i="1"/>
  <c r="Y250" i="1"/>
  <c r="AN251" i="1" s="1"/>
  <c r="AB250" i="1"/>
  <c r="AQ251" i="1" s="1"/>
  <c r="Y251" i="1"/>
  <c r="Y249" i="1"/>
  <c r="AN250" i="1" s="1"/>
  <c r="AB249" i="1"/>
  <c r="AQ250" i="1"/>
  <c r="Y248" i="1"/>
  <c r="AN249" i="1" s="1"/>
  <c r="AB248" i="1"/>
  <c r="AQ249" i="1" s="1"/>
  <c r="Y247" i="1"/>
  <c r="AN248" i="1"/>
  <c r="AB247" i="1"/>
  <c r="AQ248" i="1" s="1"/>
  <c r="AN247" i="1"/>
  <c r="AQ247" i="1"/>
  <c r="Y244" i="1"/>
  <c r="AN245" i="1" s="1"/>
  <c r="AB244" i="1"/>
  <c r="AQ245" i="1" s="1"/>
  <c r="Y243" i="1"/>
  <c r="AN244" i="1" s="1"/>
  <c r="AB243" i="1"/>
  <c r="AQ244" i="1" s="1"/>
  <c r="Y242" i="1"/>
  <c r="AN243" i="1" s="1"/>
  <c r="AB242" i="1"/>
  <c r="AQ243" i="1" s="1"/>
  <c r="AN242" i="1"/>
  <c r="AQ242" i="1"/>
  <c r="Y239" i="1"/>
  <c r="AN240" i="1" s="1"/>
  <c r="AB239" i="1"/>
  <c r="AQ240" i="1" s="1"/>
  <c r="Y238" i="1"/>
  <c r="AN239" i="1" s="1"/>
  <c r="AB238" i="1"/>
  <c r="AQ239" i="1" s="1"/>
  <c r="Y237" i="1"/>
  <c r="AN238" i="1" s="1"/>
  <c r="AB237" i="1"/>
  <c r="AQ238" i="1" s="1"/>
  <c r="AN237" i="1"/>
  <c r="AQ237" i="1"/>
  <c r="Y226" i="1"/>
  <c r="AN229" i="1" s="1"/>
  <c r="Y223" i="1"/>
  <c r="AN226" i="1" s="1"/>
  <c r="Y220" i="1"/>
  <c r="AN223" i="1" s="1"/>
  <c r="Y218" i="1"/>
  <c r="AN221" i="1" s="1"/>
  <c r="Y217" i="1"/>
  <c r="AN220" i="1" s="1"/>
  <c r="Y215" i="1"/>
  <c r="AN218" i="1" s="1"/>
  <c r="AB215" i="1"/>
  <c r="AQ218" i="1" s="1"/>
  <c r="Y214" i="1"/>
  <c r="AN217" i="1" s="1"/>
  <c r="Y212" i="1"/>
  <c r="AN215" i="1" s="1"/>
  <c r="AB212" i="1"/>
  <c r="AQ215" i="1"/>
  <c r="Y211" i="1"/>
  <c r="AN214" i="1" s="1"/>
  <c r="AB211" i="1"/>
  <c r="AQ214" i="1" s="1"/>
  <c r="Y210" i="1"/>
  <c r="AN213" i="1" s="1"/>
  <c r="AN212" i="1"/>
  <c r="AQ212" i="1"/>
  <c r="AN211" i="1"/>
  <c r="AQ211" i="1"/>
  <c r="AN210" i="1"/>
  <c r="AQ210" i="1"/>
  <c r="AN205" i="1"/>
  <c r="AQ205" i="1"/>
  <c r="Y200" i="1"/>
  <c r="AN201" i="1" s="1"/>
  <c r="AB200" i="1"/>
  <c r="AQ201" i="1" s="1"/>
  <c r="AN200" i="1"/>
  <c r="AQ200" i="1"/>
  <c r="Y196" i="1"/>
  <c r="AN197" i="1" s="1"/>
  <c r="AB196" i="1"/>
  <c r="AQ197" i="1" s="1"/>
  <c r="Y195" i="1"/>
  <c r="AN196" i="1" s="1"/>
  <c r="AB195" i="1"/>
  <c r="AQ196" i="1" s="1"/>
  <c r="AN195" i="1"/>
  <c r="AQ195" i="1"/>
  <c r="Y192" i="1"/>
  <c r="AN193" i="1" s="1"/>
  <c r="Y191" i="1"/>
  <c r="AN192" i="1" s="1"/>
  <c r="Y190" i="1"/>
  <c r="AN191" i="1" s="1"/>
  <c r="AN190" i="1"/>
  <c r="AQ190" i="1"/>
  <c r="AN185" i="1"/>
  <c r="AQ185" i="1"/>
  <c r="Y179" i="1"/>
  <c r="AN182" i="1" s="1"/>
  <c r="Y182" i="1"/>
  <c r="Y178" i="1"/>
  <c r="AN181" i="1" s="1"/>
  <c r="Y176" i="1"/>
  <c r="AN179" i="1" s="1"/>
  <c r="Y175" i="1"/>
  <c r="AN178" i="1" s="1"/>
  <c r="Y173" i="1"/>
  <c r="AN176" i="1" s="1"/>
  <c r="Y172" i="1"/>
  <c r="AN175" i="1" s="1"/>
  <c r="Y170" i="1"/>
  <c r="AN173" i="1" s="1"/>
  <c r="Y169" i="1"/>
  <c r="AN172" i="1" s="1"/>
  <c r="Y167" i="1"/>
  <c r="AN170" i="1" s="1"/>
  <c r="Y166" i="1"/>
  <c r="AN169" i="1" s="1"/>
  <c r="Y164" i="1"/>
  <c r="AN167" i="1" s="1"/>
  <c r="Y163" i="1"/>
  <c r="AN166" i="1" s="1"/>
  <c r="AB163" i="1"/>
  <c r="AQ166" i="1" s="1"/>
  <c r="Y162" i="1"/>
  <c r="AN165" i="1" s="1"/>
  <c r="Y161" i="1"/>
  <c r="AN164" i="1" s="1"/>
  <c r="Y160" i="1"/>
  <c r="AN163" i="1" s="1"/>
  <c r="AB160" i="1"/>
  <c r="AQ163" i="1" s="1"/>
  <c r="Y159" i="1"/>
  <c r="AN162" i="1" s="1"/>
  <c r="AB159" i="1"/>
  <c r="AQ162" i="1" s="1"/>
  <c r="Y158" i="1"/>
  <c r="AN161" i="1" s="1"/>
  <c r="AN160" i="1"/>
  <c r="AQ160" i="1"/>
  <c r="AN159" i="1"/>
  <c r="AQ159" i="1"/>
  <c r="AN158" i="1"/>
  <c r="AQ158" i="1"/>
  <c r="Y156" i="1"/>
  <c r="AN157" i="1" s="1"/>
  <c r="Y157" i="1"/>
  <c r="Y155" i="1"/>
  <c r="AN156" i="1" s="1"/>
  <c r="Y154" i="1"/>
  <c r="AN155" i="1" s="1"/>
  <c r="Y153" i="1"/>
  <c r="AN154" i="1" s="1"/>
  <c r="AB153" i="1"/>
  <c r="AQ154" i="1" s="1"/>
  <c r="AN153" i="1"/>
  <c r="AQ153" i="1"/>
  <c r="Y148" i="1"/>
  <c r="AN149" i="1" s="1"/>
  <c r="AB148" i="1"/>
  <c r="AQ149" i="1" s="1"/>
  <c r="AN148" i="1"/>
  <c r="AQ148" i="1"/>
  <c r="Y146" i="1"/>
  <c r="AN147" i="1" s="1"/>
  <c r="Y147" i="1"/>
  <c r="Y145" i="1"/>
  <c r="AN146" i="1" s="1"/>
  <c r="Y144" i="1"/>
  <c r="AN145" i="1" s="1"/>
  <c r="Y143" i="1"/>
  <c r="AN144" i="1" s="1"/>
  <c r="AN143" i="1"/>
  <c r="AQ143" i="1"/>
  <c r="Y141" i="1"/>
  <c r="AN142" i="1" s="1"/>
  <c r="Y142" i="1"/>
  <c r="Y140" i="1"/>
  <c r="AN141" i="1" s="1"/>
  <c r="Y139" i="1"/>
  <c r="AN140" i="1" s="1"/>
  <c r="Y138" i="1"/>
  <c r="AN139" i="1" s="1"/>
  <c r="AN138" i="1"/>
  <c r="AQ138" i="1"/>
  <c r="AN133" i="1"/>
  <c r="AQ133" i="1"/>
  <c r="Y128" i="1"/>
  <c r="AN131" i="1" s="1"/>
  <c r="AB128" i="1"/>
  <c r="AQ131" i="1" s="1"/>
  <c r="Y131" i="1"/>
  <c r="AB131" i="1"/>
  <c r="Y127" i="1"/>
  <c r="AN130" i="1" s="1"/>
  <c r="Y130" i="1"/>
  <c r="Y125" i="1"/>
  <c r="AN128" i="1" s="1"/>
  <c r="AB125" i="1"/>
  <c r="AQ128" i="1" s="1"/>
  <c r="Y124" i="1"/>
  <c r="AN127" i="1" s="1"/>
  <c r="Y122" i="1"/>
  <c r="AN125" i="1" s="1"/>
  <c r="AB122" i="1"/>
  <c r="AQ125" i="1" s="1"/>
  <c r="Y121" i="1"/>
  <c r="AN124" i="1" s="1"/>
  <c r="Y119" i="1"/>
  <c r="AN122" i="1" s="1"/>
  <c r="AB119" i="1"/>
  <c r="AQ122" i="1" s="1"/>
  <c r="Y118" i="1"/>
  <c r="AN121" i="1" s="1"/>
  <c r="Y116" i="1"/>
  <c r="AN119" i="1" s="1"/>
  <c r="AB116" i="1"/>
  <c r="AQ119" i="1" s="1"/>
  <c r="Y115" i="1"/>
  <c r="AN118" i="1" s="1"/>
  <c r="Y114" i="1"/>
  <c r="AN117" i="1" s="1"/>
  <c r="Y113" i="1"/>
  <c r="AN116" i="1" s="1"/>
  <c r="AB113" i="1"/>
  <c r="AQ116" i="1" s="1"/>
  <c r="Y112" i="1"/>
  <c r="AN115" i="1" s="1"/>
  <c r="Y111" i="1"/>
  <c r="AN114" i="1" s="1"/>
  <c r="AB111" i="1"/>
  <c r="AQ114" i="1" s="1"/>
  <c r="Y110" i="1"/>
  <c r="AN113" i="1" s="1"/>
  <c r="AB110" i="1"/>
  <c r="AQ113" i="1" s="1"/>
  <c r="Y109" i="1"/>
  <c r="AN112" i="1"/>
  <c r="Y108" i="1"/>
  <c r="AN111" i="1" s="1"/>
  <c r="AB108" i="1"/>
  <c r="AQ111" i="1" s="1"/>
  <c r="Y107" i="1"/>
  <c r="AN110" i="1"/>
  <c r="AB107" i="1"/>
  <c r="AQ110" i="1" s="1"/>
  <c r="Y106" i="1"/>
  <c r="AN109" i="1" s="1"/>
  <c r="AN108" i="1"/>
  <c r="AQ108" i="1"/>
  <c r="AN107" i="1"/>
  <c r="AQ107" i="1"/>
  <c r="AN106" i="1"/>
  <c r="AQ106" i="1"/>
  <c r="AN101" i="1"/>
  <c r="AQ101" i="1"/>
  <c r="Y99" i="1"/>
  <c r="AN100" i="1" s="1"/>
  <c r="Y100" i="1"/>
  <c r="Y98" i="1"/>
  <c r="AN99" i="1" s="1"/>
  <c r="Y97" i="1"/>
  <c r="AN98" i="1" s="1"/>
  <c r="Y96" i="1"/>
  <c r="AN97" i="1" s="1"/>
  <c r="AB96" i="1"/>
  <c r="AQ97" i="1" s="1"/>
  <c r="AN96" i="1"/>
  <c r="AQ96" i="1"/>
  <c r="Y94" i="1"/>
  <c r="AN95" i="1" s="1"/>
  <c r="AB94" i="1"/>
  <c r="AQ95" i="1" s="1"/>
  <c r="Y95" i="1"/>
  <c r="AB95" i="1"/>
  <c r="Y93" i="1"/>
  <c r="AN94" i="1" s="1"/>
  <c r="AB93" i="1"/>
  <c r="AQ94" i="1" s="1"/>
  <c r="Y92" i="1"/>
  <c r="AN93" i="1" s="1"/>
  <c r="AB92" i="1"/>
  <c r="AQ93" i="1" s="1"/>
  <c r="Y91" i="1"/>
  <c r="AN92" i="1"/>
  <c r="AB91" i="1"/>
  <c r="AQ92" i="1" s="1"/>
  <c r="AN91" i="1"/>
  <c r="AQ91" i="1"/>
  <c r="Y89" i="1"/>
  <c r="AN90" i="1" s="1"/>
  <c r="Y90" i="1"/>
  <c r="Y88" i="1"/>
  <c r="AN89" i="1" s="1"/>
  <c r="Y87" i="1"/>
  <c r="AN88" i="1" s="1"/>
  <c r="Y86" i="1"/>
  <c r="AN87" i="1" s="1"/>
  <c r="AN86" i="1"/>
  <c r="AQ86" i="1"/>
  <c r="AN81" i="1"/>
  <c r="AQ81" i="1"/>
  <c r="Y65" i="1"/>
  <c r="AN68" i="1" s="1"/>
  <c r="Y62" i="1"/>
  <c r="AN65" i="1" s="1"/>
  <c r="Y59" i="1"/>
  <c r="AN62" i="1" s="1"/>
  <c r="Y57" i="1"/>
  <c r="AN60" i="1" s="1"/>
  <c r="AB57" i="1"/>
  <c r="AQ60" i="1" s="1"/>
  <c r="Y56" i="1"/>
  <c r="AN59" i="1" s="1"/>
  <c r="Y55" i="1"/>
  <c r="AN58" i="1" s="1"/>
  <c r="AB55" i="1"/>
  <c r="AQ58" i="1" s="1"/>
  <c r="Y54" i="1"/>
  <c r="AN57" i="1" s="1"/>
  <c r="AB54" i="1"/>
  <c r="AQ57" i="1" s="1"/>
  <c r="AN56" i="1"/>
  <c r="AQ56" i="1"/>
  <c r="AN55" i="1"/>
  <c r="AQ55" i="1"/>
  <c r="AN54" i="1"/>
  <c r="AQ54" i="1"/>
  <c r="Y52" i="1"/>
  <c r="AN53" i="1" s="1"/>
  <c r="Y51" i="1"/>
  <c r="AN52" i="1" s="1"/>
  <c r="Y50" i="1"/>
  <c r="AN51" i="1" s="1"/>
  <c r="Y49" i="1"/>
  <c r="AN50" i="1" s="1"/>
  <c r="AB49" i="1"/>
  <c r="AQ50" i="1" s="1"/>
  <c r="AN49" i="1"/>
  <c r="AQ49" i="1"/>
  <c r="Y47" i="1"/>
  <c r="AN48" i="1" s="1"/>
  <c r="AB47" i="1"/>
  <c r="AQ48" i="1" s="1"/>
  <c r="Y48" i="1"/>
  <c r="AB48" i="1"/>
  <c r="Y46" i="1"/>
  <c r="AN47" i="1" s="1"/>
  <c r="AB46" i="1"/>
  <c r="AQ47" i="1" s="1"/>
  <c r="Y45" i="1"/>
  <c r="AN46" i="1" s="1"/>
  <c r="AB45" i="1"/>
  <c r="AQ46" i="1" s="1"/>
  <c r="Y44" i="1"/>
  <c r="AN45" i="1" s="1"/>
  <c r="AB44" i="1"/>
  <c r="AQ45" i="1" s="1"/>
  <c r="AN44" i="1"/>
  <c r="AQ44" i="1"/>
  <c r="Y42" i="1"/>
  <c r="AN43" i="1" s="1"/>
  <c r="Y43" i="1"/>
  <c r="Y41" i="1"/>
  <c r="AN42" i="1" s="1"/>
  <c r="AB41" i="1"/>
  <c r="AQ42" i="1" s="1"/>
  <c r="Y40" i="1"/>
  <c r="AN41" i="1" s="1"/>
  <c r="AB40" i="1"/>
  <c r="AQ41" i="1" s="1"/>
  <c r="Y39" i="1"/>
  <c r="AN40" i="1" s="1"/>
  <c r="AB39" i="1"/>
  <c r="AQ40" i="1" s="1"/>
  <c r="AN39" i="1"/>
  <c r="AQ39" i="1"/>
  <c r="Y36" i="1"/>
  <c r="AN37" i="1" s="1"/>
  <c r="Y35" i="1"/>
  <c r="AN36" i="1" s="1"/>
  <c r="Y34" i="1"/>
  <c r="AN35" i="1" s="1"/>
  <c r="AN34" i="1"/>
  <c r="AQ34" i="1"/>
  <c r="Y32" i="1"/>
  <c r="AN33" i="1" s="1"/>
  <c r="Y33" i="1"/>
  <c r="Y31" i="1"/>
  <c r="AN32" i="1" s="1"/>
  <c r="Y30" i="1"/>
  <c r="AN31" i="1" s="1"/>
  <c r="Y29" i="1"/>
  <c r="AN30" i="1" s="1"/>
  <c r="AB29" i="1"/>
  <c r="AQ30" i="1" s="1"/>
  <c r="AN29" i="1"/>
  <c r="AQ29" i="1"/>
  <c r="Y23" i="1"/>
  <c r="AN26" i="1" s="1"/>
  <c r="Y26" i="1"/>
  <c r="Y20" i="1"/>
  <c r="AN23" i="1" s="1"/>
  <c r="Y18" i="1"/>
  <c r="AN21" i="1" s="1"/>
  <c r="Y17" i="1"/>
  <c r="AN20" i="1" s="1"/>
  <c r="Y15" i="1"/>
  <c r="AN18" i="1" s="1"/>
  <c r="Y14" i="1"/>
  <c r="AN17" i="1" s="1"/>
  <c r="Y12" i="1"/>
  <c r="AN15" i="1" s="1"/>
  <c r="Y11" i="1"/>
  <c r="AN14" i="1" s="1"/>
  <c r="Y10" i="1"/>
  <c r="AN13" i="1" s="1"/>
  <c r="AB10" i="1"/>
  <c r="AQ13" i="1" s="1"/>
  <c r="Y9" i="1"/>
  <c r="AN12" i="1" s="1"/>
  <c r="Y8" i="1"/>
  <c r="AN11" i="1" s="1"/>
  <c r="Y7" i="1"/>
  <c r="AN10" i="1" s="1"/>
  <c r="AB7" i="1"/>
  <c r="AQ10" i="1" s="1"/>
  <c r="Y6" i="1"/>
  <c r="AN9" i="1" s="1"/>
  <c r="Y5" i="1"/>
  <c r="AN8" i="1" s="1"/>
  <c r="Y4" i="1"/>
  <c r="AN7" i="1" s="1"/>
  <c r="AB4" i="1"/>
  <c r="AQ7" i="1" s="1"/>
  <c r="Y3" i="1"/>
  <c r="AN6" i="1" s="1"/>
  <c r="AB3" i="1"/>
  <c r="AQ6" i="1" s="1"/>
  <c r="Y2" i="1"/>
  <c r="AN5" i="1" s="1"/>
  <c r="AN4" i="1"/>
  <c r="AQ4" i="1"/>
  <c r="AN3" i="1"/>
  <c r="AQ3" i="1"/>
  <c r="AN2" i="1"/>
  <c r="AQ2" i="1"/>
  <c r="AM2" i="1"/>
  <c r="X2" i="1"/>
  <c r="AS413" i="1"/>
  <c r="AS408" i="1"/>
  <c r="AS403" i="1"/>
  <c r="AS398" i="1"/>
  <c r="AS393" i="1"/>
  <c r="AS368" i="1"/>
  <c r="AS367" i="1"/>
  <c r="AS366" i="1"/>
  <c r="AS361" i="1"/>
  <c r="AS356" i="1"/>
  <c r="AS351" i="1"/>
  <c r="AS346" i="1"/>
  <c r="AS341" i="1"/>
  <c r="AS316" i="1"/>
  <c r="AS315" i="1"/>
  <c r="AS314" i="1"/>
  <c r="AS309" i="1"/>
  <c r="AS304" i="1"/>
  <c r="AS299" i="1"/>
  <c r="AS294" i="1"/>
  <c r="AS289" i="1"/>
  <c r="AS264" i="1"/>
  <c r="AS263" i="1"/>
  <c r="AS262" i="1"/>
  <c r="AS257" i="1"/>
  <c r="AS252" i="1"/>
  <c r="AS247" i="1"/>
  <c r="AS242" i="1"/>
  <c r="AS237" i="1"/>
  <c r="AS212" i="1"/>
  <c r="AS211" i="1"/>
  <c r="AS210" i="1"/>
  <c r="AS205" i="1"/>
  <c r="AS200" i="1"/>
  <c r="AS195" i="1"/>
  <c r="AS190" i="1"/>
  <c r="AS185" i="1"/>
  <c r="AS160" i="1"/>
  <c r="AS159" i="1"/>
  <c r="AS158" i="1"/>
  <c r="AS153" i="1"/>
  <c r="AS148" i="1"/>
  <c r="AS143" i="1"/>
  <c r="AS138" i="1"/>
  <c r="AS133" i="1"/>
  <c r="AS108" i="1"/>
  <c r="AS107" i="1"/>
  <c r="AS106" i="1"/>
  <c r="AS101" i="1"/>
  <c r="AS96" i="1"/>
  <c r="AS91" i="1"/>
  <c r="AS86" i="1"/>
  <c r="AS81" i="1"/>
  <c r="AS56" i="1"/>
  <c r="AS55" i="1"/>
  <c r="AS54" i="1"/>
  <c r="AS49" i="1"/>
  <c r="AS44" i="1"/>
  <c r="AS39" i="1"/>
  <c r="AS34" i="1"/>
  <c r="AS29" i="1"/>
  <c r="AS4" i="1"/>
  <c r="AS3" i="1"/>
  <c r="AS2" i="1"/>
  <c r="AO414" i="1"/>
  <c r="AO413" i="1"/>
  <c r="AO410" i="1"/>
  <c r="AO409" i="1"/>
  <c r="AO408" i="1"/>
  <c r="AO404" i="1"/>
  <c r="AO403" i="1"/>
  <c r="AO398" i="1"/>
  <c r="AO394" i="1"/>
  <c r="AO393" i="1"/>
  <c r="AO368" i="1"/>
  <c r="AO367" i="1"/>
  <c r="AO366" i="1"/>
  <c r="AO362" i="1"/>
  <c r="AO361" i="1"/>
  <c r="AO356" i="1"/>
  <c r="AO351" i="1"/>
  <c r="AO346" i="1"/>
  <c r="AO342" i="1"/>
  <c r="AO341" i="1"/>
  <c r="AO336" i="1"/>
  <c r="AO328" i="1"/>
  <c r="AO327" i="1"/>
  <c r="AO319" i="1"/>
  <c r="AO318" i="1"/>
  <c r="AO316" i="1"/>
  <c r="AO315" i="1"/>
  <c r="AO314" i="1"/>
  <c r="AO313" i="1"/>
  <c r="AO310" i="1"/>
  <c r="AO309" i="1"/>
  <c r="AO305" i="1"/>
  <c r="AO304" i="1"/>
  <c r="AO302" i="1"/>
  <c r="AO300" i="1"/>
  <c r="AO299" i="1"/>
  <c r="AO297" i="1"/>
  <c r="AO294" i="1"/>
  <c r="AO289" i="1"/>
  <c r="AO288" i="1"/>
  <c r="AO287" i="1"/>
  <c r="AO284" i="1"/>
  <c r="AO283" i="1"/>
  <c r="AO280" i="1"/>
  <c r="AO279" i="1"/>
  <c r="AO276" i="1"/>
  <c r="AO275" i="1"/>
  <c r="AO272" i="1"/>
  <c r="AO271" i="1"/>
  <c r="AO268" i="1"/>
  <c r="AO267" i="1"/>
  <c r="AO266" i="1"/>
  <c r="AO264" i="1"/>
  <c r="AO263" i="1"/>
  <c r="AO262" i="1"/>
  <c r="AO261" i="1"/>
  <c r="AO258" i="1"/>
  <c r="AO257" i="1"/>
  <c r="AO254" i="1"/>
  <c r="AO253" i="1"/>
  <c r="AO252" i="1"/>
  <c r="AO250" i="1"/>
  <c r="AO249" i="1"/>
  <c r="AO248" i="1"/>
  <c r="AO247" i="1"/>
  <c r="AO246" i="1"/>
  <c r="AO245" i="1"/>
  <c r="AO242" i="1"/>
  <c r="AO241" i="1"/>
  <c r="AO238" i="1"/>
  <c r="AO237" i="1"/>
  <c r="AO236" i="1"/>
  <c r="AO235" i="1"/>
  <c r="AO232" i="1"/>
  <c r="AO231" i="1"/>
  <c r="AO228" i="1"/>
  <c r="AO227" i="1"/>
  <c r="AO224" i="1"/>
  <c r="AO223" i="1"/>
  <c r="AO220" i="1"/>
  <c r="AO219" i="1"/>
  <c r="AO216" i="1"/>
  <c r="AO215" i="1"/>
  <c r="AO214" i="1"/>
  <c r="AO212" i="1"/>
  <c r="AO211" i="1"/>
  <c r="AO210" i="1"/>
  <c r="AO205" i="1"/>
  <c r="AO201" i="1"/>
  <c r="AO200" i="1"/>
  <c r="AO196" i="1"/>
  <c r="AO195" i="1"/>
  <c r="AO194" i="1"/>
  <c r="AO193" i="1"/>
  <c r="AO190" i="1"/>
  <c r="AO186" i="1"/>
  <c r="AO185" i="1"/>
  <c r="AO179" i="1"/>
  <c r="AO163" i="1"/>
  <c r="AO162" i="1"/>
  <c r="AO160" i="1"/>
  <c r="AO159" i="1"/>
  <c r="AO158" i="1"/>
  <c r="AO157" i="1"/>
  <c r="AO154" i="1"/>
  <c r="AO153" i="1"/>
  <c r="AO149" i="1"/>
  <c r="AO148" i="1"/>
  <c r="AO147" i="1"/>
  <c r="AO146" i="1"/>
  <c r="AO145" i="1"/>
  <c r="AO144" i="1"/>
  <c r="AO143" i="1"/>
  <c r="AO142" i="1"/>
  <c r="AO141" i="1"/>
  <c r="AO140" i="1"/>
  <c r="AO139" i="1"/>
  <c r="AO138" i="1"/>
  <c r="AO133" i="1"/>
  <c r="AO131" i="1"/>
  <c r="AO128" i="1"/>
  <c r="AO125" i="1"/>
  <c r="AO119" i="1"/>
  <c r="AO117" i="1"/>
  <c r="AO116" i="1"/>
  <c r="AO114" i="1"/>
  <c r="AO113" i="1"/>
  <c r="AO111" i="1"/>
  <c r="AO108" i="1"/>
  <c r="AO107" i="1"/>
  <c r="AO106" i="1"/>
  <c r="AO101" i="1"/>
  <c r="AO100" i="1"/>
  <c r="AO99" i="1"/>
  <c r="AO97" i="1"/>
  <c r="AO96" i="1"/>
  <c r="AO95" i="1"/>
  <c r="AO94" i="1"/>
  <c r="AO93" i="1"/>
  <c r="AO92" i="1"/>
  <c r="AO91" i="1"/>
  <c r="AO90" i="1"/>
  <c r="AO89" i="1"/>
  <c r="AO88" i="1"/>
  <c r="AO87" i="1"/>
  <c r="AO86" i="1"/>
  <c r="AO85" i="1"/>
  <c r="AO84" i="1"/>
  <c r="AO83" i="1"/>
  <c r="AO82" i="1"/>
  <c r="AO81" i="1"/>
  <c r="AO80" i="1"/>
  <c r="AO79" i="1"/>
  <c r="AO77" i="1"/>
  <c r="AO76" i="1"/>
  <c r="AO74" i="1"/>
  <c r="AO73" i="1"/>
  <c r="AO71" i="1"/>
  <c r="AO70" i="1"/>
  <c r="AO69" i="1"/>
  <c r="AO68" i="1"/>
  <c r="AO67" i="1"/>
  <c r="AO65" i="1"/>
  <c r="AO64" i="1"/>
  <c r="AO62" i="1"/>
  <c r="AO61" i="1"/>
  <c r="AO59" i="1"/>
  <c r="AO58" i="1"/>
  <c r="AO57" i="1"/>
  <c r="AO56" i="1"/>
  <c r="AO55" i="1"/>
  <c r="AO54" i="1"/>
  <c r="AO51" i="1"/>
  <c r="AO50" i="1"/>
  <c r="AO49" i="1"/>
  <c r="AO47" i="1"/>
  <c r="AO46" i="1"/>
  <c r="AO45" i="1"/>
  <c r="AO44" i="1"/>
  <c r="AO43" i="1"/>
  <c r="AO42" i="1"/>
  <c r="AO41" i="1"/>
  <c r="AO40" i="1"/>
  <c r="AO39" i="1"/>
  <c r="AO37" i="1"/>
  <c r="AO36" i="1"/>
  <c r="AO35" i="1"/>
  <c r="AO34" i="1"/>
  <c r="AO33" i="1"/>
  <c r="AO32" i="1"/>
  <c r="AO31" i="1"/>
  <c r="AO30" i="1"/>
  <c r="AO29" i="1"/>
  <c r="AO26" i="1"/>
  <c r="AO23" i="1"/>
  <c r="AO21" i="1"/>
  <c r="AO20" i="1"/>
  <c r="AO18" i="1"/>
  <c r="AO17" i="1"/>
  <c r="AO15" i="1"/>
  <c r="AO14" i="1"/>
  <c r="AO13" i="1"/>
  <c r="AO12" i="1"/>
  <c r="AO11" i="1"/>
  <c r="AO10" i="1"/>
  <c r="AO9" i="1"/>
  <c r="AO8" i="1"/>
  <c r="AO7" i="1"/>
  <c r="AO6" i="1"/>
  <c r="Z2" i="1"/>
  <c r="AO5" i="1" s="1"/>
  <c r="AO4" i="1"/>
  <c r="AO3" i="1"/>
  <c r="AO2" i="1"/>
  <c r="AT413" i="1"/>
  <c r="AT408" i="1"/>
  <c r="AT403" i="1"/>
  <c r="AT398" i="1"/>
  <c r="AT393" i="1"/>
  <c r="AT389" i="1"/>
  <c r="AT388" i="1"/>
  <c r="AT387" i="1"/>
  <c r="AT368" i="1"/>
  <c r="AT367" i="1"/>
  <c r="AT366" i="1"/>
  <c r="AT361" i="1"/>
  <c r="AT356" i="1"/>
  <c r="AT351" i="1"/>
  <c r="AT346" i="1"/>
  <c r="AT341" i="1"/>
  <c r="AT337" i="1"/>
  <c r="AT336" i="1"/>
  <c r="AT335" i="1"/>
  <c r="AT316" i="1"/>
  <c r="AT315" i="1"/>
  <c r="AT314" i="1"/>
  <c r="AT309" i="1"/>
  <c r="AT304" i="1"/>
  <c r="AT299" i="1"/>
  <c r="AT294" i="1"/>
  <c r="AT289" i="1"/>
  <c r="AT285" i="1"/>
  <c r="AT284" i="1"/>
  <c r="AT283" i="1"/>
  <c r="AT264" i="1"/>
  <c r="AT263" i="1"/>
  <c r="AT262" i="1"/>
  <c r="AT257" i="1"/>
  <c r="AT252" i="1"/>
  <c r="AT247" i="1"/>
  <c r="AT242" i="1"/>
  <c r="AT237" i="1"/>
  <c r="AT233" i="1"/>
  <c r="AT232" i="1"/>
  <c r="AT231" i="1"/>
  <c r="AT212" i="1"/>
  <c r="AT211" i="1"/>
  <c r="AT210" i="1"/>
  <c r="AT205" i="1"/>
  <c r="AT200" i="1"/>
  <c r="AT195" i="1"/>
  <c r="AT190" i="1"/>
  <c r="AT185" i="1"/>
  <c r="AT181" i="1"/>
  <c r="AT180" i="1"/>
  <c r="AT179" i="1"/>
  <c r="AT160" i="1"/>
  <c r="AT159" i="1"/>
  <c r="AT158" i="1"/>
  <c r="AT153" i="1"/>
  <c r="AT148" i="1"/>
  <c r="AT143" i="1"/>
  <c r="AT138" i="1"/>
  <c r="AT133" i="1"/>
  <c r="AT129" i="1"/>
  <c r="AT128" i="1"/>
  <c r="AT127" i="1"/>
  <c r="AT108" i="1"/>
  <c r="AT107" i="1"/>
  <c r="AT106" i="1"/>
  <c r="AT101" i="1"/>
  <c r="AT96" i="1"/>
  <c r="AT91" i="1"/>
  <c r="AT86" i="1"/>
  <c r="AT81" i="1"/>
  <c r="AT77" i="1"/>
  <c r="AT76" i="1"/>
  <c r="AT75" i="1"/>
  <c r="AT56" i="1"/>
  <c r="AT55" i="1"/>
  <c r="AT54" i="1"/>
  <c r="AT49" i="1"/>
  <c r="AT44" i="1"/>
  <c r="AT39" i="1"/>
  <c r="AT34" i="1"/>
  <c r="AT29" i="1"/>
  <c r="AT25" i="1"/>
  <c r="AT24" i="1"/>
  <c r="AT23" i="1"/>
  <c r="AT4" i="1"/>
  <c r="AT3" i="1"/>
  <c r="AT2" i="1"/>
  <c r="AE20" i="1"/>
  <c r="AE21" i="1"/>
  <c r="AE22" i="1"/>
  <c r="AE386" i="1"/>
  <c r="AE385" i="1"/>
  <c r="AE384" i="1"/>
  <c r="AE334" i="1"/>
  <c r="AE333" i="1"/>
  <c r="AE332" i="1"/>
  <c r="AE282" i="1"/>
  <c r="AE281" i="1"/>
  <c r="AE280" i="1"/>
  <c r="AE230" i="1"/>
  <c r="AE229" i="1"/>
  <c r="AE228" i="1"/>
  <c r="AE178" i="1"/>
  <c r="AE177" i="1"/>
  <c r="AE176" i="1"/>
  <c r="AE126" i="1"/>
  <c r="AE125" i="1"/>
  <c r="AE124" i="1"/>
  <c r="AE74" i="1"/>
  <c r="AE73" i="1"/>
  <c r="AE72" i="1"/>
  <c r="X4" i="1"/>
  <c r="AM7" i="1" s="1"/>
  <c r="X7" i="1"/>
  <c r="AM10" i="1" s="1"/>
  <c r="AM5" i="1"/>
  <c r="X5" i="1"/>
  <c r="AM8" i="1" s="1"/>
  <c r="X3" i="1"/>
  <c r="AM6" i="1" s="1"/>
  <c r="X6" i="1"/>
  <c r="AM9" i="1" s="1"/>
  <c r="X8" i="1"/>
  <c r="AM11" i="1" s="1"/>
  <c r="X9" i="1"/>
  <c r="AM12" i="1" s="1"/>
  <c r="X10" i="1"/>
  <c r="AM13" i="1" s="1"/>
  <c r="X11" i="1"/>
  <c r="X12" i="1"/>
  <c r="AM15" i="1" s="1"/>
  <c r="X14" i="1"/>
  <c r="AM17" i="1" s="1"/>
  <c r="X15" i="1"/>
  <c r="AM18" i="1" s="1"/>
  <c r="X17" i="1"/>
  <c r="AM20" i="1" s="1"/>
  <c r="X18" i="1"/>
  <c r="AM21" i="1" s="1"/>
  <c r="X20" i="1"/>
  <c r="AM23" i="1" s="1"/>
  <c r="X23" i="1"/>
  <c r="AM26" i="1" s="1"/>
  <c r="X127" i="1"/>
  <c r="AM130" i="1" s="1"/>
  <c r="X130" i="1"/>
  <c r="X128" i="1"/>
  <c r="AM131" i="1" s="1"/>
  <c r="X131" i="1"/>
  <c r="X179" i="1"/>
  <c r="AM182" i="1" s="1"/>
  <c r="X182" i="1"/>
  <c r="AM3" i="1"/>
  <c r="AM4" i="1"/>
  <c r="X26" i="1"/>
  <c r="AM29" i="1"/>
  <c r="X29" i="1"/>
  <c r="AM30" i="1" s="1"/>
  <c r="X30" i="1"/>
  <c r="AM31" i="1" s="1"/>
  <c r="X31" i="1"/>
  <c r="AM32" i="1" s="1"/>
  <c r="X32" i="1"/>
  <c r="AM33" i="1" s="1"/>
  <c r="X33" i="1"/>
  <c r="AM34" i="1"/>
  <c r="X34" i="1"/>
  <c r="AM35" i="1" s="1"/>
  <c r="X35" i="1"/>
  <c r="AM36" i="1" s="1"/>
  <c r="X36" i="1"/>
  <c r="AM37" i="1" s="1"/>
  <c r="AM39" i="1"/>
  <c r="X39" i="1"/>
  <c r="AM40" i="1" s="1"/>
  <c r="X40" i="1"/>
  <c r="AM41" i="1" s="1"/>
  <c r="X41" i="1"/>
  <c r="AM42" i="1" s="1"/>
  <c r="X42" i="1"/>
  <c r="AM43" i="1" s="1"/>
  <c r="X43" i="1"/>
  <c r="AM44" i="1"/>
  <c r="X44" i="1"/>
  <c r="AM45" i="1" s="1"/>
  <c r="X45" i="1"/>
  <c r="AM46" i="1"/>
  <c r="X46" i="1"/>
  <c r="AM47" i="1" s="1"/>
  <c r="X47" i="1"/>
  <c r="AM48" i="1" s="1"/>
  <c r="X48" i="1"/>
  <c r="AM49" i="1"/>
  <c r="X49" i="1"/>
  <c r="AM50" i="1" s="1"/>
  <c r="X50" i="1"/>
  <c r="AM51" i="1" s="1"/>
  <c r="X51" i="1"/>
  <c r="AM52" i="1" s="1"/>
  <c r="X52" i="1"/>
  <c r="AM53" i="1" s="1"/>
  <c r="AM54" i="1"/>
  <c r="X54" i="1"/>
  <c r="AM57" i="1" s="1"/>
  <c r="AM55" i="1"/>
  <c r="X55" i="1"/>
  <c r="AM58" i="1" s="1"/>
  <c r="AM56" i="1"/>
  <c r="X56" i="1"/>
  <c r="AM59" i="1" s="1"/>
  <c r="X57" i="1"/>
  <c r="AM60" i="1" s="1"/>
  <c r="X58" i="1"/>
  <c r="AM61" i="1" s="1"/>
  <c r="X59" i="1"/>
  <c r="AM62" i="1" s="1"/>
  <c r="X60" i="1"/>
  <c r="AM63" i="1" s="1"/>
  <c r="X61" i="1"/>
  <c r="AM64" i="1" s="1"/>
  <c r="X62" i="1"/>
  <c r="AM65" i="1" s="1"/>
  <c r="X63" i="1"/>
  <c r="AM66" i="1" s="1"/>
  <c r="X64" i="1"/>
  <c r="AM67" i="1" s="1"/>
  <c r="X65" i="1"/>
  <c r="AM68" i="1" s="1"/>
  <c r="X66" i="1"/>
  <c r="AM69" i="1" s="1"/>
  <c r="X67" i="1"/>
  <c r="AM70" i="1" s="1"/>
  <c r="X68" i="1"/>
  <c r="AM71" i="1" s="1"/>
  <c r="X70" i="1"/>
  <c r="AM73" i="1" s="1"/>
  <c r="X71" i="1"/>
  <c r="AM74" i="1" s="1"/>
  <c r="X73" i="1"/>
  <c r="AM76" i="1" s="1"/>
  <c r="X74" i="1"/>
  <c r="AM77" i="1" s="1"/>
  <c r="X76" i="1"/>
  <c r="AM79" i="1" s="1"/>
  <c r="X77" i="1"/>
  <c r="AM80" i="1" s="1"/>
  <c r="X79" i="1"/>
  <c r="X80" i="1"/>
  <c r="AM81" i="1"/>
  <c r="X81" i="1"/>
  <c r="AM82" i="1" s="1"/>
  <c r="X82" i="1"/>
  <c r="AM83" i="1" s="1"/>
  <c r="X83" i="1"/>
  <c r="AM84" i="1" s="1"/>
  <c r="X84" i="1"/>
  <c r="AM85" i="1" s="1"/>
  <c r="AM86" i="1"/>
  <c r="X86" i="1"/>
  <c r="AM87" i="1" s="1"/>
  <c r="X87" i="1"/>
  <c r="AM88" i="1" s="1"/>
  <c r="X88" i="1"/>
  <c r="AM89" i="1" s="1"/>
  <c r="X89" i="1"/>
  <c r="AM90" i="1" s="1"/>
  <c r="X90" i="1"/>
  <c r="AM91" i="1"/>
  <c r="X91" i="1"/>
  <c r="AM92" i="1" s="1"/>
  <c r="X92" i="1"/>
  <c r="AM93" i="1" s="1"/>
  <c r="X93" i="1"/>
  <c r="AM94" i="1" s="1"/>
  <c r="X94" i="1"/>
  <c r="AM95" i="1" s="1"/>
  <c r="X95" i="1"/>
  <c r="AM96" i="1"/>
  <c r="X96" i="1"/>
  <c r="AM97" i="1" s="1"/>
  <c r="X97" i="1"/>
  <c r="AM98" i="1" s="1"/>
  <c r="X98" i="1"/>
  <c r="AM99" i="1" s="1"/>
  <c r="X99" i="1"/>
  <c r="AM100" i="1" s="1"/>
  <c r="X100" i="1"/>
  <c r="AM101" i="1"/>
  <c r="AM106" i="1"/>
  <c r="X106" i="1"/>
  <c r="AM109" i="1" s="1"/>
  <c r="AM107" i="1"/>
  <c r="X107" i="1"/>
  <c r="AM110" i="1" s="1"/>
  <c r="AM108" i="1"/>
  <c r="X108" i="1"/>
  <c r="AM111" i="1" s="1"/>
  <c r="X109" i="1"/>
  <c r="AM112" i="1" s="1"/>
  <c r="X110" i="1"/>
  <c r="AM113" i="1" s="1"/>
  <c r="X111" i="1"/>
  <c r="AM114" i="1" s="1"/>
  <c r="X112" i="1"/>
  <c r="AM115" i="1" s="1"/>
  <c r="X113" i="1"/>
  <c r="AM116" i="1" s="1"/>
  <c r="X114" i="1"/>
  <c r="AM117" i="1" s="1"/>
  <c r="X115" i="1"/>
  <c r="AM118" i="1" s="1"/>
  <c r="X116" i="1"/>
  <c r="AM119" i="1" s="1"/>
  <c r="X118" i="1"/>
  <c r="AM121" i="1" s="1"/>
  <c r="X119" i="1"/>
  <c r="AM122" i="1" s="1"/>
  <c r="X121" i="1"/>
  <c r="AM124" i="1" s="1"/>
  <c r="X122" i="1"/>
  <c r="AM125" i="1" s="1"/>
  <c r="X124" i="1"/>
  <c r="AM127" i="1" s="1"/>
  <c r="X125" i="1"/>
  <c r="AM128" i="1" s="1"/>
  <c r="AM133" i="1"/>
  <c r="AM138" i="1"/>
  <c r="X138" i="1"/>
  <c r="AM139" i="1" s="1"/>
  <c r="X139" i="1"/>
  <c r="AM140" i="1" s="1"/>
  <c r="X140" i="1"/>
  <c r="AM141" i="1" s="1"/>
  <c r="X141" i="1"/>
  <c r="AM142" i="1" s="1"/>
  <c r="X142" i="1"/>
  <c r="AM143" i="1"/>
  <c r="X143" i="1"/>
  <c r="AM144" i="1" s="1"/>
  <c r="X144" i="1"/>
  <c r="AM145" i="1" s="1"/>
  <c r="X145" i="1"/>
  <c r="AM146" i="1" s="1"/>
  <c r="X146" i="1"/>
  <c r="AM147" i="1" s="1"/>
  <c r="X147" i="1"/>
  <c r="AM148" i="1"/>
  <c r="X148" i="1"/>
  <c r="AM149" i="1" s="1"/>
  <c r="AM153" i="1"/>
  <c r="X153" i="1"/>
  <c r="AM154" i="1" s="1"/>
  <c r="X154" i="1"/>
  <c r="AM155" i="1" s="1"/>
  <c r="X155" i="1"/>
  <c r="AM156" i="1" s="1"/>
  <c r="X156" i="1"/>
  <c r="AM157" i="1" s="1"/>
  <c r="X157" i="1"/>
  <c r="AM158" i="1"/>
  <c r="X158" i="1"/>
  <c r="AM161" i="1" s="1"/>
  <c r="AM159" i="1"/>
  <c r="X159" i="1"/>
  <c r="AM162" i="1" s="1"/>
  <c r="AM160" i="1"/>
  <c r="X160" i="1"/>
  <c r="AM163" i="1" s="1"/>
  <c r="X161" i="1"/>
  <c r="AM164" i="1" s="1"/>
  <c r="X162" i="1"/>
  <c r="AM165" i="1" s="1"/>
  <c r="X163" i="1"/>
  <c r="AM166" i="1" s="1"/>
  <c r="X164" i="1"/>
  <c r="AM167" i="1" s="1"/>
  <c r="X166" i="1"/>
  <c r="AM169" i="1" s="1"/>
  <c r="X167" i="1"/>
  <c r="AM170" i="1" s="1"/>
  <c r="X169" i="1"/>
  <c r="AM172" i="1" s="1"/>
  <c r="X170" i="1"/>
  <c r="AM173" i="1" s="1"/>
  <c r="X172" i="1"/>
  <c r="AM175" i="1" s="1"/>
  <c r="X173" i="1"/>
  <c r="AM176" i="1" s="1"/>
  <c r="X175" i="1"/>
  <c r="AM178" i="1" s="1"/>
  <c r="X176" i="1"/>
  <c r="AM179" i="1" s="1"/>
  <c r="X178" i="1"/>
  <c r="AM181" i="1" s="1"/>
  <c r="AM185" i="1"/>
  <c r="AM190" i="1"/>
  <c r="X190" i="1"/>
  <c r="AM191" i="1" s="1"/>
  <c r="X191" i="1"/>
  <c r="AM192" i="1" s="1"/>
  <c r="X192" i="1"/>
  <c r="AM193" i="1" s="1"/>
  <c r="AM195" i="1"/>
  <c r="X195" i="1"/>
  <c r="AM196" i="1" s="1"/>
  <c r="X196" i="1"/>
  <c r="AM197" i="1" s="1"/>
  <c r="AM200" i="1"/>
  <c r="X200" i="1"/>
  <c r="AM201" i="1" s="1"/>
  <c r="AM205" i="1"/>
  <c r="AM210" i="1"/>
  <c r="X210" i="1"/>
  <c r="AM213" i="1" s="1"/>
  <c r="AM211" i="1"/>
  <c r="X211" i="1"/>
  <c r="AM214" i="1" s="1"/>
  <c r="AM212" i="1"/>
  <c r="X212" i="1"/>
  <c r="AM215" i="1" s="1"/>
  <c r="X214" i="1"/>
  <c r="AM217" i="1" s="1"/>
  <c r="X215" i="1"/>
  <c r="AM218" i="1" s="1"/>
  <c r="X217" i="1"/>
  <c r="AM220" i="1" s="1"/>
  <c r="X218" i="1"/>
  <c r="AM221" i="1" s="1"/>
  <c r="X220" i="1"/>
  <c r="AM223" i="1" s="1"/>
  <c r="X223" i="1"/>
  <c r="AM226" i="1" s="1"/>
  <c r="X226" i="1"/>
  <c r="AM229" i="1" s="1"/>
  <c r="AM237" i="1"/>
  <c r="X237" i="1"/>
  <c r="AM238" i="1" s="1"/>
  <c r="X238" i="1"/>
  <c r="AM239" i="1" s="1"/>
  <c r="X239" i="1"/>
  <c r="AM240" i="1" s="1"/>
  <c r="AM242" i="1"/>
  <c r="X242" i="1"/>
  <c r="AM243" i="1" s="1"/>
  <c r="X243" i="1"/>
  <c r="AM244" i="1" s="1"/>
  <c r="X244" i="1"/>
  <c r="AM245" i="1" s="1"/>
  <c r="AM247" i="1"/>
  <c r="X247" i="1"/>
  <c r="AM248" i="1" s="1"/>
  <c r="X248" i="1"/>
  <c r="AM249" i="1" s="1"/>
  <c r="X249" i="1"/>
  <c r="AM250" i="1" s="1"/>
  <c r="X250" i="1"/>
  <c r="AM251" i="1" s="1"/>
  <c r="X251" i="1"/>
  <c r="AM252" i="1"/>
  <c r="AM257" i="1"/>
  <c r="X257" i="1"/>
  <c r="AM258" i="1" s="1"/>
  <c r="X258" i="1"/>
  <c r="AM259" i="1" s="1"/>
  <c r="X259" i="1"/>
  <c r="AM260" i="1" s="1"/>
  <c r="X260" i="1"/>
  <c r="AM261" i="1" s="1"/>
  <c r="AM262" i="1"/>
  <c r="X262" i="1"/>
  <c r="AM265" i="1" s="1"/>
  <c r="AM263" i="1"/>
  <c r="X263" i="1"/>
  <c r="AM266" i="1" s="1"/>
  <c r="AM264" i="1"/>
  <c r="X264" i="1"/>
  <c r="AM267" i="1" s="1"/>
  <c r="X265" i="1"/>
  <c r="AM268" i="1" s="1"/>
  <c r="X266" i="1"/>
  <c r="X267" i="1"/>
  <c r="AM270" i="1" s="1"/>
  <c r="AM269" i="1"/>
  <c r="X269" i="1"/>
  <c r="X270" i="1"/>
  <c r="AM273" i="1" s="1"/>
  <c r="AM272" i="1"/>
  <c r="X273" i="1"/>
  <c r="AM276" i="1" s="1"/>
  <c r="X276" i="1"/>
  <c r="AM279" i="1" s="1"/>
  <c r="X279" i="1"/>
  <c r="AM282" i="1" s="1"/>
  <c r="X282" i="1"/>
  <c r="AM285" i="1" s="1"/>
  <c r="X285" i="1"/>
  <c r="AM288" i="1" s="1"/>
  <c r="AM289" i="1"/>
  <c r="AM294" i="1"/>
  <c r="X294" i="1"/>
  <c r="AM295" i="1" s="1"/>
  <c r="X295" i="1"/>
  <c r="AM296" i="1" s="1"/>
  <c r="X296" i="1"/>
  <c r="AM297" i="1" s="1"/>
  <c r="X297" i="1"/>
  <c r="AM298" i="1" s="1"/>
  <c r="X298" i="1"/>
  <c r="AM299" i="1"/>
  <c r="X299" i="1"/>
  <c r="AM300" i="1" s="1"/>
  <c r="AM304" i="1"/>
  <c r="AM309" i="1"/>
  <c r="AM314" i="1"/>
  <c r="X314" i="1"/>
  <c r="AM315" i="1"/>
  <c r="AM316" i="1"/>
  <c r="X316" i="1"/>
  <c r="AM319" i="1" s="1"/>
  <c r="AM317" i="1"/>
  <c r="X317" i="1"/>
  <c r="AM320" i="1" s="1"/>
  <c r="X320" i="1"/>
  <c r="AM323" i="1" s="1"/>
  <c r="X323" i="1"/>
  <c r="AM326" i="1" s="1"/>
  <c r="X326" i="1"/>
  <c r="AM329" i="1" s="1"/>
  <c r="X329" i="1"/>
  <c r="AM332" i="1" s="1"/>
  <c r="X332" i="1"/>
  <c r="AM335" i="1" s="1"/>
  <c r="AM341" i="1"/>
  <c r="X341" i="1"/>
  <c r="AM342" i="1" s="1"/>
  <c r="X342" i="1"/>
  <c r="AM343" i="1" s="1"/>
  <c r="AM346" i="1"/>
  <c r="X346" i="1"/>
  <c r="AM347" i="1" s="1"/>
  <c r="X347" i="1"/>
  <c r="AM348" i="1" s="1"/>
  <c r="AM351" i="1"/>
  <c r="AM356" i="1"/>
  <c r="AM361" i="1"/>
  <c r="X361" i="1"/>
  <c r="AM362" i="1"/>
  <c r="X362" i="1"/>
  <c r="AM363" i="1" s="1"/>
  <c r="X363" i="1"/>
  <c r="AM364" i="1" s="1"/>
  <c r="AM366" i="1"/>
  <c r="X366" i="1"/>
  <c r="AM369" i="1" s="1"/>
  <c r="AM367" i="1"/>
  <c r="AM368" i="1"/>
  <c r="X369" i="1"/>
  <c r="AM372" i="1" s="1"/>
  <c r="AM393" i="1"/>
  <c r="X393" i="1"/>
  <c r="AM394" i="1"/>
  <c r="X394" i="1"/>
  <c r="AM395" i="1" s="1"/>
  <c r="X395" i="1"/>
  <c r="AM396" i="1" s="1"/>
  <c r="AM398" i="1"/>
  <c r="X398" i="1"/>
  <c r="AM399" i="1" s="1"/>
  <c r="AM403" i="1"/>
  <c r="X403" i="1"/>
  <c r="AM404" i="1" s="1"/>
  <c r="AM408" i="1"/>
  <c r="AM413" i="1"/>
  <c r="X413" i="1"/>
  <c r="AM414" i="1"/>
  <c r="X414" i="1"/>
  <c r="AM415" i="1" s="1"/>
  <c r="AA414" i="1"/>
  <c r="AP415" i="1" s="1"/>
  <c r="AA413" i="1"/>
  <c r="AP414" i="1" s="1"/>
  <c r="AP413" i="1"/>
  <c r="AA411" i="1"/>
  <c r="AP412" i="1"/>
  <c r="AA410" i="1"/>
  <c r="AP411" i="1"/>
  <c r="AA409" i="1"/>
  <c r="AP410" i="1"/>
  <c r="AA408" i="1"/>
  <c r="AP409" i="1"/>
  <c r="AP408" i="1"/>
  <c r="AA403" i="1"/>
  <c r="AP404" i="1" s="1"/>
  <c r="AP403" i="1"/>
  <c r="AA398" i="1"/>
  <c r="AP399" i="1"/>
  <c r="AP398" i="1"/>
  <c r="AA395" i="1"/>
  <c r="AP396" i="1" s="1"/>
  <c r="AA394" i="1"/>
  <c r="AP395" i="1" s="1"/>
  <c r="AA393" i="1"/>
  <c r="AP394" i="1" s="1"/>
  <c r="AP393" i="1"/>
  <c r="AA377" i="1"/>
  <c r="AP380" i="1"/>
  <c r="AA374" i="1"/>
  <c r="AP377" i="1"/>
  <c r="AA371" i="1"/>
  <c r="AP374" i="1"/>
  <c r="AA369" i="1"/>
  <c r="AP372" i="1"/>
  <c r="AA368" i="1"/>
  <c r="AP371" i="1"/>
  <c r="AA366" i="1"/>
  <c r="AP369" i="1"/>
  <c r="AP368" i="1"/>
  <c r="AP367" i="1"/>
  <c r="AP366" i="1"/>
  <c r="AA363" i="1"/>
  <c r="AP364" i="1" s="1"/>
  <c r="AA362" i="1"/>
  <c r="AP363" i="1" s="1"/>
  <c r="AA361" i="1"/>
  <c r="AP362" i="1" s="1"/>
  <c r="AP361" i="1"/>
  <c r="AP356" i="1"/>
  <c r="AP351" i="1"/>
  <c r="AA347" i="1"/>
  <c r="AP348" i="1"/>
  <c r="AA346" i="1"/>
  <c r="AP347" i="1"/>
  <c r="AP346" i="1"/>
  <c r="AA342" i="1"/>
  <c r="AP343" i="1" s="1"/>
  <c r="AA341" i="1"/>
  <c r="AP342" i="1" s="1"/>
  <c r="AP341" i="1"/>
  <c r="AA336" i="1"/>
  <c r="AP339" i="1"/>
  <c r="AA335" i="1"/>
  <c r="AP338" i="1"/>
  <c r="AA333" i="1"/>
  <c r="AP336" i="1"/>
  <c r="AA332" i="1"/>
  <c r="AP335" i="1"/>
  <c r="AA330" i="1"/>
  <c r="AP333" i="1"/>
  <c r="AA329" i="1"/>
  <c r="AP332" i="1"/>
  <c r="AA328" i="1"/>
  <c r="AP331" i="1"/>
  <c r="AA327" i="1"/>
  <c r="AP330" i="1"/>
  <c r="AA326" i="1"/>
  <c r="AP329" i="1"/>
  <c r="AA325" i="1"/>
  <c r="AP328" i="1"/>
  <c r="AA324" i="1"/>
  <c r="AP327" i="1"/>
  <c r="AA323" i="1"/>
  <c r="AP326" i="1"/>
  <c r="AA322" i="1"/>
  <c r="AP325" i="1"/>
  <c r="AA321" i="1"/>
  <c r="AP324" i="1"/>
  <c r="AA320" i="1"/>
  <c r="AP323" i="1"/>
  <c r="AA319" i="1"/>
  <c r="AP322" i="1"/>
  <c r="AA318" i="1"/>
  <c r="AP321" i="1"/>
  <c r="AA317" i="1"/>
  <c r="AP320" i="1"/>
  <c r="AA316" i="1"/>
  <c r="AP319" i="1"/>
  <c r="AA315" i="1"/>
  <c r="AP318" i="1"/>
  <c r="AA314" i="1"/>
  <c r="AP317" i="1"/>
  <c r="AP316" i="1"/>
  <c r="AP315" i="1"/>
  <c r="AP314" i="1"/>
  <c r="AA312" i="1"/>
  <c r="AP313" i="1" s="1"/>
  <c r="AA311" i="1"/>
  <c r="AP312" i="1" s="1"/>
  <c r="AA310" i="1"/>
  <c r="AP311" i="1" s="1"/>
  <c r="AA309" i="1"/>
  <c r="AP310" i="1" s="1"/>
  <c r="AP309" i="1"/>
  <c r="AA307" i="1"/>
  <c r="AP308" i="1"/>
  <c r="AA306" i="1"/>
  <c r="AP307" i="1"/>
  <c r="AA305" i="1"/>
  <c r="AP306" i="1"/>
  <c r="AA304" i="1"/>
  <c r="AP305" i="1"/>
  <c r="AP304" i="1"/>
  <c r="AA302" i="1"/>
  <c r="AP303" i="1" s="1"/>
  <c r="AA301" i="1"/>
  <c r="AP302" i="1" s="1"/>
  <c r="AA300" i="1"/>
  <c r="AP301" i="1" s="1"/>
  <c r="AA299" i="1"/>
  <c r="AP300" i="1" s="1"/>
  <c r="AP299" i="1"/>
  <c r="AA297" i="1"/>
  <c r="AP298" i="1"/>
  <c r="AA296" i="1"/>
  <c r="AP297" i="1"/>
  <c r="AA295" i="1"/>
  <c r="AP296" i="1"/>
  <c r="AA294" i="1"/>
  <c r="AP295" i="1"/>
  <c r="AP294" i="1"/>
  <c r="AP289" i="1"/>
  <c r="AA285" i="1"/>
  <c r="AP288" i="1"/>
  <c r="AA284" i="1"/>
  <c r="AP287" i="1"/>
  <c r="AA283" i="1"/>
  <c r="AP286" i="1"/>
  <c r="AA282" i="1"/>
  <c r="AP285" i="1"/>
  <c r="AA281" i="1"/>
  <c r="AP284" i="1"/>
  <c r="AA280" i="1"/>
  <c r="AP283" i="1"/>
  <c r="AA279" i="1"/>
  <c r="AP282" i="1"/>
  <c r="AA278" i="1"/>
  <c r="AP281" i="1"/>
  <c r="AA277" i="1"/>
  <c r="AP280" i="1"/>
  <c r="AA276" i="1"/>
  <c r="AP279" i="1"/>
  <c r="AA275" i="1"/>
  <c r="AP278" i="1"/>
  <c r="AA274" i="1"/>
  <c r="AP277" i="1"/>
  <c r="AA273" i="1"/>
  <c r="AP276" i="1"/>
  <c r="AA272" i="1"/>
  <c r="AP275" i="1"/>
  <c r="AA271" i="1"/>
  <c r="AP274" i="1" s="1"/>
  <c r="AA270" i="1"/>
  <c r="AP273" i="1"/>
  <c r="AA269" i="1"/>
  <c r="AP272" i="1" s="1"/>
  <c r="AA268" i="1"/>
  <c r="AP271" i="1"/>
  <c r="AA267" i="1"/>
  <c r="AP270" i="1" s="1"/>
  <c r="AA266" i="1"/>
  <c r="AP269" i="1"/>
  <c r="AA265" i="1"/>
  <c r="AP268" i="1" s="1"/>
  <c r="AA264" i="1"/>
  <c r="AP267" i="1"/>
  <c r="AA263" i="1"/>
  <c r="AP266" i="1" s="1"/>
  <c r="AA262" i="1"/>
  <c r="AP265" i="1"/>
  <c r="AP264" i="1"/>
  <c r="AP263" i="1"/>
  <c r="AP262" i="1"/>
  <c r="AA260" i="1"/>
  <c r="AP261" i="1" s="1"/>
  <c r="AA259" i="1"/>
  <c r="AP260" i="1" s="1"/>
  <c r="AA258" i="1"/>
  <c r="AP259" i="1" s="1"/>
  <c r="AA257" i="1"/>
  <c r="AP258" i="1" s="1"/>
  <c r="AP257" i="1"/>
  <c r="AA255" i="1"/>
  <c r="AP256" i="1" s="1"/>
  <c r="AA254" i="1"/>
  <c r="AP255" i="1"/>
  <c r="AA253" i="1"/>
  <c r="AP254" i="1" s="1"/>
  <c r="AA252" i="1"/>
  <c r="AP253" i="1"/>
  <c r="AP252" i="1"/>
  <c r="AA250" i="1"/>
  <c r="AP251" i="1" s="1"/>
  <c r="AA249" i="1"/>
  <c r="AP250" i="1" s="1"/>
  <c r="AA248" i="1"/>
  <c r="AP249" i="1" s="1"/>
  <c r="AA247" i="1"/>
  <c r="AP248" i="1" s="1"/>
  <c r="AP247" i="1"/>
  <c r="AA245" i="1"/>
  <c r="AP246" i="1"/>
  <c r="AA244" i="1"/>
  <c r="AP245" i="1" s="1"/>
  <c r="AA243" i="1"/>
  <c r="AP244" i="1"/>
  <c r="AA242" i="1"/>
  <c r="AP243" i="1" s="1"/>
  <c r="AP242" i="1"/>
  <c r="AA240" i="1"/>
  <c r="AP241" i="1" s="1"/>
  <c r="AA239" i="1"/>
  <c r="AP240" i="1" s="1"/>
  <c r="AA238" i="1"/>
  <c r="AP239" i="1" s="1"/>
  <c r="AA237" i="1"/>
  <c r="AP238" i="1" s="1"/>
  <c r="AP237" i="1"/>
  <c r="AA233" i="1"/>
  <c r="AP236" i="1" s="1"/>
  <c r="AA232" i="1"/>
  <c r="AP235" i="1"/>
  <c r="AA231" i="1"/>
  <c r="AP234" i="1" s="1"/>
  <c r="AA230" i="1"/>
  <c r="AP233" i="1"/>
  <c r="AA229" i="1"/>
  <c r="AP232" i="1" s="1"/>
  <c r="AA228" i="1"/>
  <c r="AP231" i="1"/>
  <c r="AA227" i="1"/>
  <c r="AP230" i="1" s="1"/>
  <c r="AA226" i="1"/>
  <c r="AP229" i="1"/>
  <c r="AA225" i="1"/>
  <c r="AP228" i="1" s="1"/>
  <c r="AA224" i="1"/>
  <c r="AP227" i="1"/>
  <c r="AA223" i="1"/>
  <c r="AP226" i="1" s="1"/>
  <c r="AA222" i="1"/>
  <c r="AP225" i="1"/>
  <c r="AA221" i="1"/>
  <c r="AP224" i="1" s="1"/>
  <c r="AA220" i="1"/>
  <c r="AP223" i="1"/>
  <c r="AA219" i="1"/>
  <c r="AP222" i="1" s="1"/>
  <c r="AA218" i="1"/>
  <c r="AP221" i="1"/>
  <c r="AA217" i="1"/>
  <c r="AP220" i="1" s="1"/>
  <c r="AA216" i="1"/>
  <c r="AP219" i="1"/>
  <c r="AA215" i="1"/>
  <c r="AP218" i="1" s="1"/>
  <c r="AA214" i="1"/>
  <c r="AP217" i="1"/>
  <c r="AA213" i="1"/>
  <c r="AP216" i="1" s="1"/>
  <c r="AA212" i="1"/>
  <c r="AP215" i="1"/>
  <c r="AA211" i="1"/>
  <c r="AP214" i="1" s="1"/>
  <c r="AA210" i="1"/>
  <c r="AP213" i="1"/>
  <c r="AP212" i="1"/>
  <c r="AP211" i="1"/>
  <c r="AP210" i="1"/>
  <c r="AP205" i="1"/>
  <c r="AA203" i="1"/>
  <c r="AP204" i="1" s="1"/>
  <c r="AA202" i="1"/>
  <c r="AP203" i="1"/>
  <c r="AA201" i="1"/>
  <c r="AP202" i="1" s="1"/>
  <c r="AA200" i="1"/>
  <c r="AP201" i="1"/>
  <c r="AP200" i="1"/>
  <c r="AA198" i="1"/>
  <c r="AP199" i="1" s="1"/>
  <c r="AA197" i="1"/>
  <c r="AP198" i="1" s="1"/>
  <c r="AA196" i="1"/>
  <c r="AP197" i="1" s="1"/>
  <c r="AA195" i="1"/>
  <c r="AP196" i="1" s="1"/>
  <c r="AP195" i="1"/>
  <c r="AA193" i="1"/>
  <c r="AP194" i="1"/>
  <c r="AA192" i="1"/>
  <c r="AP193" i="1" s="1"/>
  <c r="AA191" i="1"/>
  <c r="AP192" i="1"/>
  <c r="AA190" i="1"/>
  <c r="AP191" i="1" s="1"/>
  <c r="AP190" i="1"/>
  <c r="AA188" i="1"/>
  <c r="AP189" i="1" s="1"/>
  <c r="AA187" i="1"/>
  <c r="AP188" i="1" s="1"/>
  <c r="AA186" i="1"/>
  <c r="AP187" i="1" s="1"/>
  <c r="AA185" i="1"/>
  <c r="AP186" i="1" s="1"/>
  <c r="AP185" i="1"/>
  <c r="AA179" i="1"/>
  <c r="AP182" i="1" s="1"/>
  <c r="AA178" i="1"/>
  <c r="AP181" i="1"/>
  <c r="AA176" i="1"/>
  <c r="AP179" i="1"/>
  <c r="AA175" i="1"/>
  <c r="AP178" i="1" s="1"/>
  <c r="AA173" i="1"/>
  <c r="AP176" i="1" s="1"/>
  <c r="AA172" i="1"/>
  <c r="AP175" i="1"/>
  <c r="AA170" i="1"/>
  <c r="AP173" i="1"/>
  <c r="AA169" i="1"/>
  <c r="AP172" i="1" s="1"/>
  <c r="AA167" i="1"/>
  <c r="AP170" i="1" s="1"/>
  <c r="AA166" i="1"/>
  <c r="AP169" i="1"/>
  <c r="AA164" i="1"/>
  <c r="AP167" i="1"/>
  <c r="AA163" i="1"/>
  <c r="AP166" i="1" s="1"/>
  <c r="AA162" i="1"/>
  <c r="AP165" i="1"/>
  <c r="AA161" i="1"/>
  <c r="AP164" i="1" s="1"/>
  <c r="AA160" i="1"/>
  <c r="AP163" i="1"/>
  <c r="AA159" i="1"/>
  <c r="AP162" i="1" s="1"/>
  <c r="AA158" i="1"/>
  <c r="AP161" i="1"/>
  <c r="AP160" i="1"/>
  <c r="AP159" i="1"/>
  <c r="AP158" i="1"/>
  <c r="AA156" i="1"/>
  <c r="AP157" i="1" s="1"/>
  <c r="AA155" i="1"/>
  <c r="AP156" i="1" s="1"/>
  <c r="AA154" i="1"/>
  <c r="AP155" i="1" s="1"/>
  <c r="AA153" i="1"/>
  <c r="AP154" i="1" s="1"/>
  <c r="AP153" i="1"/>
  <c r="AA148" i="1"/>
  <c r="AP149" i="1"/>
  <c r="AP148" i="1"/>
  <c r="AA146" i="1"/>
  <c r="AP147" i="1" s="1"/>
  <c r="AA145" i="1"/>
  <c r="AP146" i="1" s="1"/>
  <c r="AA144" i="1"/>
  <c r="AP145" i="1" s="1"/>
  <c r="AA143" i="1"/>
  <c r="AP144" i="1" s="1"/>
  <c r="AP143" i="1"/>
  <c r="AA141" i="1"/>
  <c r="AP142" i="1"/>
  <c r="AA140" i="1"/>
  <c r="AP141" i="1" s="1"/>
  <c r="AA139" i="1"/>
  <c r="AP140" i="1"/>
  <c r="AA138" i="1"/>
  <c r="AP139" i="1" s="1"/>
  <c r="AP138" i="1"/>
  <c r="AP133" i="1"/>
  <c r="AA128" i="1"/>
  <c r="AP131" i="1"/>
  <c r="AA127" i="1"/>
  <c r="AP130" i="1" s="1"/>
  <c r="AA125" i="1"/>
  <c r="AP128" i="1" s="1"/>
  <c r="AA124" i="1"/>
  <c r="AP127" i="1"/>
  <c r="AA122" i="1"/>
  <c r="AP125" i="1"/>
  <c r="AA121" i="1"/>
  <c r="AP124" i="1" s="1"/>
  <c r="AA119" i="1"/>
  <c r="AP122" i="1" s="1"/>
  <c r="AA118" i="1"/>
  <c r="AP121" i="1"/>
  <c r="AA116" i="1"/>
  <c r="AP119" i="1"/>
  <c r="AA115" i="1"/>
  <c r="AP118" i="1" s="1"/>
  <c r="AA114" i="1"/>
  <c r="AP117" i="1"/>
  <c r="AA113" i="1"/>
  <c r="AP116" i="1" s="1"/>
  <c r="AA112" i="1"/>
  <c r="AP115" i="1"/>
  <c r="AA111" i="1"/>
  <c r="AP114" i="1" s="1"/>
  <c r="AA110" i="1"/>
  <c r="AP113" i="1"/>
  <c r="AA109" i="1"/>
  <c r="AP112" i="1" s="1"/>
  <c r="AA108" i="1"/>
  <c r="AP111" i="1"/>
  <c r="AA107" i="1"/>
  <c r="AP110" i="1" s="1"/>
  <c r="AA106" i="1"/>
  <c r="AP109" i="1"/>
  <c r="AP108" i="1"/>
  <c r="AP107" i="1"/>
  <c r="AP106" i="1"/>
  <c r="AP101" i="1"/>
  <c r="AA99" i="1"/>
  <c r="AP100" i="1" s="1"/>
  <c r="AA98" i="1"/>
  <c r="AP99" i="1"/>
  <c r="AA97" i="1"/>
  <c r="AP98" i="1" s="1"/>
  <c r="AA96" i="1"/>
  <c r="AP97" i="1"/>
  <c r="AP96" i="1"/>
  <c r="AA94" i="1"/>
  <c r="AP95" i="1" s="1"/>
  <c r="AA93" i="1"/>
  <c r="AP94" i="1" s="1"/>
  <c r="AA92" i="1"/>
  <c r="AP93" i="1" s="1"/>
  <c r="AA91" i="1"/>
  <c r="AP92" i="1" s="1"/>
  <c r="AP91" i="1"/>
  <c r="AA89" i="1"/>
  <c r="AP90" i="1"/>
  <c r="AA88" i="1"/>
  <c r="AP89" i="1" s="1"/>
  <c r="AA87" i="1"/>
  <c r="AP88" i="1"/>
  <c r="AA86" i="1"/>
  <c r="AP87" i="1" s="1"/>
  <c r="AP86" i="1"/>
  <c r="AA84" i="1"/>
  <c r="AP85" i="1" s="1"/>
  <c r="AA83" i="1"/>
  <c r="AP84" i="1" s="1"/>
  <c r="AA82" i="1"/>
  <c r="AP83" i="1" s="1"/>
  <c r="AA81" i="1"/>
  <c r="AP82" i="1" s="1"/>
  <c r="AP81" i="1"/>
  <c r="AA77" i="1"/>
  <c r="AP80" i="1" s="1"/>
  <c r="AA76" i="1"/>
  <c r="AP79" i="1"/>
  <c r="AA74" i="1"/>
  <c r="AP77" i="1"/>
  <c r="AA73" i="1"/>
  <c r="AP76" i="1" s="1"/>
  <c r="AA71" i="1"/>
  <c r="AP74" i="1" s="1"/>
  <c r="AA70" i="1"/>
  <c r="AP73" i="1"/>
  <c r="AA68" i="1"/>
  <c r="AP71" i="1"/>
  <c r="AA67" i="1"/>
  <c r="AP70" i="1" s="1"/>
  <c r="AA66" i="1"/>
  <c r="AP69" i="1"/>
  <c r="AA65" i="1"/>
  <c r="AP68" i="1" s="1"/>
  <c r="AA64" i="1"/>
  <c r="AP67" i="1"/>
  <c r="AA63" i="1"/>
  <c r="AP66" i="1" s="1"/>
  <c r="AA62" i="1"/>
  <c r="AP65" i="1"/>
  <c r="AA61" i="1"/>
  <c r="AP64" i="1" s="1"/>
  <c r="AA60" i="1"/>
  <c r="AP63" i="1"/>
  <c r="AA59" i="1"/>
  <c r="AP62" i="1" s="1"/>
  <c r="AA58" i="1"/>
  <c r="AP61" i="1"/>
  <c r="AA57" i="1"/>
  <c r="AP60" i="1" s="1"/>
  <c r="AA56" i="1"/>
  <c r="AP59" i="1"/>
  <c r="AA55" i="1"/>
  <c r="AP58" i="1" s="1"/>
  <c r="AA54" i="1"/>
  <c r="AP57" i="1"/>
  <c r="AP56" i="1"/>
  <c r="AP55" i="1"/>
  <c r="AP54" i="1"/>
  <c r="AA52" i="1"/>
  <c r="AP53" i="1" s="1"/>
  <c r="AA51" i="1"/>
  <c r="AP52" i="1" s="1"/>
  <c r="AA50" i="1"/>
  <c r="AP51" i="1" s="1"/>
  <c r="AA49" i="1"/>
  <c r="AP50" i="1" s="1"/>
  <c r="AP49" i="1"/>
  <c r="AA47" i="1"/>
  <c r="AP48" i="1" s="1"/>
  <c r="AA46" i="1"/>
  <c r="AP47" i="1"/>
  <c r="AA45" i="1"/>
  <c r="AP46" i="1" s="1"/>
  <c r="AA44" i="1"/>
  <c r="AP45" i="1"/>
  <c r="AP44" i="1"/>
  <c r="AA42" i="1"/>
  <c r="AP43" i="1" s="1"/>
  <c r="AA41" i="1"/>
  <c r="AP42" i="1" s="1"/>
  <c r="AA40" i="1"/>
  <c r="AP41" i="1" s="1"/>
  <c r="AA39" i="1"/>
  <c r="AP40" i="1" s="1"/>
  <c r="AP39" i="1"/>
  <c r="AA36" i="1"/>
  <c r="AP37" i="1" s="1"/>
  <c r="AA35" i="1"/>
  <c r="AP36" i="1"/>
  <c r="AA34" i="1"/>
  <c r="AP35" i="1" s="1"/>
  <c r="AP34" i="1"/>
  <c r="AA32" i="1"/>
  <c r="AP33" i="1" s="1"/>
  <c r="AA31" i="1"/>
  <c r="AP32" i="1" s="1"/>
  <c r="AA30" i="1"/>
  <c r="AP31" i="1" s="1"/>
  <c r="AA29" i="1"/>
  <c r="AP30" i="1" s="1"/>
  <c r="AP29" i="1"/>
  <c r="AA23" i="1"/>
  <c r="AP26" i="1" s="1"/>
  <c r="AA20" i="1"/>
  <c r="AP23" i="1"/>
  <c r="AA18" i="1"/>
  <c r="AP21" i="1"/>
  <c r="AA17" i="1"/>
  <c r="AP20" i="1" s="1"/>
  <c r="AA15" i="1"/>
  <c r="AP18" i="1" s="1"/>
  <c r="AA14" i="1"/>
  <c r="AP17" i="1"/>
  <c r="AA12" i="1"/>
  <c r="AP15" i="1"/>
  <c r="AA11" i="1"/>
  <c r="AP14" i="1" s="1"/>
  <c r="AA10" i="1"/>
  <c r="AP13" i="1"/>
  <c r="AA9" i="1"/>
  <c r="AP12" i="1" s="1"/>
  <c r="AA8" i="1"/>
  <c r="AP11" i="1"/>
  <c r="AA7" i="1"/>
  <c r="AP10" i="1" s="1"/>
  <c r="AA6" i="1"/>
  <c r="AP9" i="1"/>
  <c r="AA5" i="1"/>
  <c r="AP8" i="1" s="1"/>
  <c r="AA4" i="1"/>
  <c r="AP7" i="1"/>
  <c r="AA3" i="1"/>
  <c r="AP6" i="1" s="1"/>
  <c r="AA2" i="1"/>
  <c r="AP5" i="1"/>
  <c r="AP4" i="1"/>
  <c r="AP3" i="1"/>
  <c r="AP2" i="1"/>
  <c r="AA339" i="1"/>
  <c r="AA338" i="1"/>
  <c r="AA313" i="1"/>
  <c r="AA308" i="1"/>
  <c r="AA303" i="1"/>
  <c r="AA298" i="1"/>
  <c r="AA288" i="1"/>
  <c r="AA286" i="1"/>
  <c r="AA261" i="1"/>
  <c r="AA256" i="1"/>
  <c r="AA251" i="1"/>
  <c r="AA246" i="1"/>
  <c r="AA241" i="1"/>
  <c r="AA236" i="1"/>
  <c r="AA235" i="1"/>
  <c r="AA234" i="1"/>
  <c r="AA204" i="1"/>
  <c r="AA199" i="1"/>
  <c r="AA194" i="1"/>
  <c r="AA189" i="1"/>
  <c r="AA182" i="1"/>
  <c r="AA157" i="1"/>
  <c r="AA147" i="1"/>
  <c r="AA142" i="1"/>
  <c r="AA131" i="1"/>
  <c r="AA130" i="1"/>
  <c r="AA100" i="1"/>
  <c r="AA95" i="1"/>
  <c r="AA90" i="1"/>
  <c r="AA80" i="1"/>
  <c r="AA79" i="1"/>
  <c r="AA48" i="1"/>
  <c r="AA43" i="1"/>
  <c r="AA33" i="1"/>
  <c r="AA26" i="1"/>
  <c r="AV314" i="1"/>
  <c r="AU314" i="1"/>
  <c r="AR314" i="1"/>
  <c r="O314" i="1"/>
  <c r="P314" i="1" s="1"/>
  <c r="U314" i="1" s="1"/>
  <c r="M314" i="1"/>
  <c r="B314" i="1"/>
  <c r="AV413" i="1"/>
  <c r="AV408" i="1"/>
  <c r="AV403" i="1"/>
  <c r="AV398" i="1"/>
  <c r="AV393" i="1"/>
  <c r="AV368" i="1"/>
  <c r="AV367" i="1"/>
  <c r="AV366" i="1"/>
  <c r="AV361" i="1"/>
  <c r="AV356" i="1"/>
  <c r="AV351" i="1"/>
  <c r="AV346" i="1"/>
  <c r="AV341" i="1"/>
  <c r="AV316" i="1"/>
  <c r="AV315" i="1"/>
  <c r="AV309" i="1"/>
  <c r="AV304" i="1"/>
  <c r="AV299" i="1"/>
  <c r="AV294" i="1"/>
  <c r="AV289" i="1"/>
  <c r="AV264" i="1"/>
  <c r="AV263" i="1"/>
  <c r="AV262" i="1"/>
  <c r="AV257" i="1"/>
  <c r="AV252" i="1"/>
  <c r="AV247" i="1"/>
  <c r="AV242" i="1"/>
  <c r="AV237" i="1"/>
  <c r="AV212" i="1"/>
  <c r="AV211" i="1"/>
  <c r="AV210" i="1"/>
  <c r="AV205" i="1"/>
  <c r="AV200" i="1"/>
  <c r="AV195" i="1"/>
  <c r="AV190" i="1"/>
  <c r="AV185" i="1"/>
  <c r="AV160" i="1"/>
  <c r="AV159" i="1"/>
  <c r="AV158" i="1"/>
  <c r="AV153" i="1"/>
  <c r="AV148" i="1"/>
  <c r="AV143" i="1"/>
  <c r="AV138" i="1"/>
  <c r="AV133" i="1"/>
  <c r="AV108" i="1"/>
  <c r="AV107" i="1"/>
  <c r="AV106" i="1"/>
  <c r="AV101" i="1"/>
  <c r="AV96" i="1"/>
  <c r="AV91" i="1"/>
  <c r="AV86" i="1"/>
  <c r="AV81" i="1"/>
  <c r="AV56" i="1"/>
  <c r="AV55" i="1"/>
  <c r="AV54" i="1"/>
  <c r="AV49" i="1"/>
  <c r="AV44" i="1"/>
  <c r="AV39" i="1"/>
  <c r="AV34" i="1"/>
  <c r="AV29" i="1"/>
  <c r="AV4" i="1"/>
  <c r="AV3" i="1"/>
  <c r="AV2" i="1"/>
  <c r="AU413" i="1"/>
  <c r="AU408" i="1"/>
  <c r="AU403" i="1"/>
  <c r="AU398" i="1"/>
  <c r="AU393" i="1"/>
  <c r="AU368" i="1"/>
  <c r="AU367" i="1"/>
  <c r="AU366" i="1"/>
  <c r="AU361" i="1"/>
  <c r="AU356" i="1"/>
  <c r="AU351" i="1"/>
  <c r="AU346" i="1"/>
  <c r="AU341" i="1"/>
  <c r="AU316" i="1"/>
  <c r="AU315" i="1"/>
  <c r="AU309" i="1"/>
  <c r="AU304" i="1"/>
  <c r="AU299" i="1"/>
  <c r="AU294" i="1"/>
  <c r="AU289" i="1"/>
  <c r="AU264" i="1"/>
  <c r="AU263" i="1"/>
  <c r="AU262" i="1"/>
  <c r="AU257" i="1"/>
  <c r="AU252" i="1"/>
  <c r="AU247" i="1"/>
  <c r="AU242" i="1"/>
  <c r="AU237" i="1"/>
  <c r="AU212" i="1"/>
  <c r="AU211" i="1"/>
  <c r="AU210" i="1"/>
  <c r="AU205" i="1"/>
  <c r="AU200" i="1"/>
  <c r="AU195" i="1"/>
  <c r="AU190" i="1"/>
  <c r="AU185" i="1"/>
  <c r="AU160" i="1"/>
  <c r="AU159" i="1"/>
  <c r="AU158" i="1"/>
  <c r="AU153" i="1"/>
  <c r="AU148" i="1"/>
  <c r="AU143" i="1"/>
  <c r="AU138" i="1"/>
  <c r="AU133" i="1"/>
  <c r="AU108" i="1"/>
  <c r="AU107" i="1"/>
  <c r="AU106" i="1"/>
  <c r="AU101" i="1"/>
  <c r="AU96" i="1"/>
  <c r="AU91" i="1"/>
  <c r="AU86" i="1"/>
  <c r="AU81" i="1"/>
  <c r="AU56" i="1"/>
  <c r="AU55" i="1"/>
  <c r="AU54" i="1"/>
  <c r="AU49" i="1"/>
  <c r="AU44" i="1"/>
  <c r="AU39" i="1"/>
  <c r="AU34" i="1"/>
  <c r="AU29" i="1"/>
  <c r="AU4" i="1"/>
  <c r="AU3" i="1"/>
  <c r="AU2" i="1"/>
  <c r="AR413" i="1"/>
  <c r="AR408" i="1"/>
  <c r="AR403" i="1"/>
  <c r="AR398" i="1"/>
  <c r="AR393" i="1"/>
  <c r="AR368" i="1"/>
  <c r="AR367" i="1"/>
  <c r="AR366" i="1"/>
  <c r="AR361" i="1"/>
  <c r="AR356" i="1"/>
  <c r="AR351" i="1"/>
  <c r="AR346" i="1"/>
  <c r="AR341" i="1"/>
  <c r="AR316" i="1"/>
  <c r="AR315" i="1"/>
  <c r="AR309" i="1"/>
  <c r="AR304" i="1"/>
  <c r="AR299" i="1"/>
  <c r="AR294" i="1"/>
  <c r="AR289" i="1"/>
  <c r="AR264" i="1"/>
  <c r="AR263" i="1"/>
  <c r="AR262" i="1"/>
  <c r="AR257" i="1"/>
  <c r="AR252" i="1"/>
  <c r="AR247" i="1"/>
  <c r="AR242" i="1"/>
  <c r="AR237" i="1"/>
  <c r="AR212" i="1"/>
  <c r="AR211" i="1"/>
  <c r="AR210" i="1"/>
  <c r="AR205" i="1"/>
  <c r="AR200" i="1"/>
  <c r="AR195" i="1"/>
  <c r="AR190" i="1"/>
  <c r="AR185" i="1"/>
  <c r="AR160" i="1"/>
  <c r="AR159" i="1"/>
  <c r="AR158" i="1"/>
  <c r="AR153" i="1"/>
  <c r="AR148" i="1"/>
  <c r="AR143" i="1"/>
  <c r="AR138" i="1"/>
  <c r="AR133" i="1"/>
  <c r="AR108" i="1"/>
  <c r="AR107" i="1"/>
  <c r="AR106" i="1"/>
  <c r="AR101" i="1"/>
  <c r="AR96" i="1"/>
  <c r="AR91" i="1"/>
  <c r="AR86" i="1"/>
  <c r="AR81" i="1"/>
  <c r="AR56" i="1"/>
  <c r="AR55" i="1"/>
  <c r="AR54" i="1"/>
  <c r="AR49" i="1"/>
  <c r="AR44" i="1"/>
  <c r="AR39" i="1"/>
  <c r="AR34" i="1"/>
  <c r="AR29" i="1"/>
  <c r="AR4" i="1"/>
  <c r="AR3" i="1"/>
  <c r="AR2" i="1"/>
  <c r="L109" i="4"/>
  <c r="K109" i="4"/>
  <c r="L110" i="4"/>
  <c r="K110" i="4"/>
  <c r="L111" i="4"/>
  <c r="K111" i="4"/>
  <c r="M111" i="4"/>
  <c r="L136" i="4"/>
  <c r="K136" i="4"/>
  <c r="M136" i="4"/>
  <c r="L141" i="4"/>
  <c r="M141" i="4" s="1"/>
  <c r="K141" i="4"/>
  <c r="L146" i="4"/>
  <c r="K146" i="4"/>
  <c r="L151" i="4"/>
  <c r="K151" i="4"/>
  <c r="M151" i="4"/>
  <c r="L156" i="4"/>
  <c r="K156" i="4"/>
  <c r="M156" i="4"/>
  <c r="L161" i="4"/>
  <c r="M161" i="4" s="1"/>
  <c r="K161" i="4"/>
  <c r="L162" i="4"/>
  <c r="K162" i="4"/>
  <c r="L163" i="4"/>
  <c r="K163" i="4"/>
  <c r="M163" i="4"/>
  <c r="L188" i="4"/>
  <c r="K188" i="4"/>
  <c r="M188" i="4"/>
  <c r="L193" i="4"/>
  <c r="M193" i="4" s="1"/>
  <c r="K193" i="4"/>
  <c r="L198" i="4"/>
  <c r="K198" i="4"/>
  <c r="L203" i="4"/>
  <c r="K203" i="4"/>
  <c r="M203" i="4"/>
  <c r="L208" i="4"/>
  <c r="K208" i="4"/>
  <c r="M208" i="4"/>
  <c r="K5" i="4"/>
  <c r="L5" i="4"/>
  <c r="M5" i="4"/>
  <c r="K6" i="4"/>
  <c r="K7" i="4"/>
  <c r="T5" i="4" s="1"/>
  <c r="K32" i="4"/>
  <c r="K37" i="4"/>
  <c r="K42" i="4"/>
  <c r="K47" i="4"/>
  <c r="K52" i="4"/>
  <c r="K57" i="4"/>
  <c r="K58" i="4"/>
  <c r="K59" i="4"/>
  <c r="K84" i="4"/>
  <c r="K89" i="4"/>
  <c r="K94" i="4"/>
  <c r="K99" i="4"/>
  <c r="K104" i="4"/>
  <c r="L6" i="4"/>
  <c r="M6" i="4"/>
  <c r="L7" i="4"/>
  <c r="M7" i="4" s="1"/>
  <c r="L32" i="4"/>
  <c r="M32" i="4"/>
  <c r="L37" i="4"/>
  <c r="M37" i="4" s="1"/>
  <c r="L42" i="4"/>
  <c r="M42" i="4"/>
  <c r="L47" i="4"/>
  <c r="M47" i="4" s="1"/>
  <c r="L52" i="4"/>
  <c r="M52" i="4"/>
  <c r="L57" i="4"/>
  <c r="M57" i="4" s="1"/>
  <c r="L58" i="4"/>
  <c r="M58" i="4"/>
  <c r="L59" i="4"/>
  <c r="M59" i="4" s="1"/>
  <c r="L84" i="4"/>
  <c r="M84" i="4"/>
  <c r="L89" i="4"/>
  <c r="M89" i="4" s="1"/>
  <c r="L94" i="4"/>
  <c r="M94" i="4"/>
  <c r="L99" i="4"/>
  <c r="M99" i="4" s="1"/>
  <c r="L104" i="4"/>
  <c r="M104" i="4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4" i="1"/>
  <c r="B5" i="1"/>
  <c r="B6" i="1"/>
  <c r="B7" i="1"/>
  <c r="B3" i="1"/>
  <c r="B2" i="1"/>
  <c r="L212" i="4"/>
  <c r="M212" i="4" s="1"/>
  <c r="K212" i="4"/>
  <c r="L211" i="4"/>
  <c r="K211" i="4"/>
  <c r="M211" i="4"/>
  <c r="L210" i="4"/>
  <c r="K210" i="4"/>
  <c r="M210" i="4"/>
  <c r="L209" i="4"/>
  <c r="M209" i="4" s="1"/>
  <c r="K209" i="4"/>
  <c r="L207" i="4"/>
  <c r="K207" i="4"/>
  <c r="L206" i="4"/>
  <c r="K206" i="4"/>
  <c r="M206" i="4"/>
  <c r="L205" i="4"/>
  <c r="K205" i="4"/>
  <c r="M205" i="4"/>
  <c r="L204" i="4"/>
  <c r="M204" i="4" s="1"/>
  <c r="K204" i="4"/>
  <c r="L202" i="4"/>
  <c r="M202" i="4" s="1"/>
  <c r="K202" i="4"/>
  <c r="L201" i="4"/>
  <c r="K201" i="4"/>
  <c r="M201" i="4"/>
  <c r="L200" i="4"/>
  <c r="K200" i="4"/>
  <c r="M200" i="4"/>
  <c r="L199" i="4"/>
  <c r="M199" i="4" s="1"/>
  <c r="K199" i="4"/>
  <c r="L197" i="4"/>
  <c r="K197" i="4"/>
  <c r="L196" i="4"/>
  <c r="K196" i="4"/>
  <c r="M196" i="4"/>
  <c r="L195" i="4"/>
  <c r="K195" i="4"/>
  <c r="M195" i="4"/>
  <c r="L194" i="4"/>
  <c r="M194" i="4" s="1"/>
  <c r="K194" i="4"/>
  <c r="L192" i="4"/>
  <c r="M192" i="4" s="1"/>
  <c r="K192" i="4"/>
  <c r="L191" i="4"/>
  <c r="K191" i="4"/>
  <c r="M191" i="4"/>
  <c r="L190" i="4"/>
  <c r="K190" i="4"/>
  <c r="M190" i="4"/>
  <c r="L189" i="4"/>
  <c r="M189" i="4" s="1"/>
  <c r="K189" i="4"/>
  <c r="J187" i="4"/>
  <c r="K187" i="4" s="1"/>
  <c r="L187" i="4"/>
  <c r="M187" i="4" s="1"/>
  <c r="J186" i="4"/>
  <c r="K186" i="4" s="1"/>
  <c r="L186" i="4"/>
  <c r="J185" i="4"/>
  <c r="K185" i="4" s="1"/>
  <c r="L185" i="4"/>
  <c r="M185" i="4" s="1"/>
  <c r="J184" i="4"/>
  <c r="K184" i="4" s="1"/>
  <c r="L184" i="4"/>
  <c r="J183" i="4"/>
  <c r="K183" i="4" s="1"/>
  <c r="L183" i="4"/>
  <c r="M183" i="4" s="1"/>
  <c r="J182" i="4"/>
  <c r="K182" i="4" s="1"/>
  <c r="L182" i="4"/>
  <c r="J181" i="4"/>
  <c r="K181" i="4" s="1"/>
  <c r="L181" i="4"/>
  <c r="M181" i="4" s="1"/>
  <c r="J180" i="4"/>
  <c r="K180" i="4" s="1"/>
  <c r="L180" i="4"/>
  <c r="J179" i="4"/>
  <c r="K179" i="4" s="1"/>
  <c r="L179" i="4"/>
  <c r="M179" i="4" s="1"/>
  <c r="J178" i="4"/>
  <c r="K178" i="4" s="1"/>
  <c r="L178" i="4"/>
  <c r="J177" i="4"/>
  <c r="K177" i="4" s="1"/>
  <c r="L177" i="4"/>
  <c r="M177" i="4" s="1"/>
  <c r="J176" i="4"/>
  <c r="K176" i="4" s="1"/>
  <c r="L176" i="4"/>
  <c r="J175" i="4"/>
  <c r="K175" i="4" s="1"/>
  <c r="L175" i="4"/>
  <c r="M175" i="4" s="1"/>
  <c r="J174" i="4"/>
  <c r="K174" i="4" s="1"/>
  <c r="L174" i="4"/>
  <c r="J173" i="4"/>
  <c r="K173" i="4" s="1"/>
  <c r="L173" i="4"/>
  <c r="M173" i="4" s="1"/>
  <c r="J172" i="4"/>
  <c r="K172" i="4" s="1"/>
  <c r="L172" i="4"/>
  <c r="J171" i="4"/>
  <c r="K171" i="4" s="1"/>
  <c r="L171" i="4"/>
  <c r="M171" i="4" s="1"/>
  <c r="J170" i="4"/>
  <c r="K170" i="4" s="1"/>
  <c r="L170" i="4"/>
  <c r="J169" i="4"/>
  <c r="K169" i="4" s="1"/>
  <c r="L169" i="4"/>
  <c r="M169" i="4" s="1"/>
  <c r="J168" i="4"/>
  <c r="K168" i="4" s="1"/>
  <c r="L168" i="4"/>
  <c r="J167" i="4"/>
  <c r="K167" i="4" s="1"/>
  <c r="L167" i="4"/>
  <c r="M167" i="4" s="1"/>
  <c r="L166" i="4"/>
  <c r="M166" i="4" s="1"/>
  <c r="K166" i="4"/>
  <c r="L165" i="4"/>
  <c r="K165" i="4"/>
  <c r="M165" i="4"/>
  <c r="L164" i="4"/>
  <c r="K164" i="4"/>
  <c r="M164" i="4"/>
  <c r="L160" i="4"/>
  <c r="M160" i="4" s="1"/>
  <c r="K160" i="4"/>
  <c r="L159" i="4"/>
  <c r="K159" i="4"/>
  <c r="L158" i="4"/>
  <c r="K158" i="4"/>
  <c r="M158" i="4"/>
  <c r="L157" i="4"/>
  <c r="K157" i="4"/>
  <c r="M157" i="4"/>
  <c r="L155" i="4"/>
  <c r="M155" i="4" s="1"/>
  <c r="K155" i="4"/>
  <c r="L154" i="4"/>
  <c r="M154" i="4" s="1"/>
  <c r="K154" i="4"/>
  <c r="L153" i="4"/>
  <c r="K153" i="4"/>
  <c r="M153" i="4"/>
  <c r="L152" i="4"/>
  <c r="K152" i="4"/>
  <c r="M152" i="4"/>
  <c r="L150" i="4"/>
  <c r="M150" i="4" s="1"/>
  <c r="K150" i="4"/>
  <c r="L149" i="4"/>
  <c r="K149" i="4"/>
  <c r="L148" i="4"/>
  <c r="K148" i="4"/>
  <c r="M148" i="4"/>
  <c r="L147" i="4"/>
  <c r="K147" i="4"/>
  <c r="M147" i="4"/>
  <c r="L145" i="4"/>
  <c r="M145" i="4" s="1"/>
  <c r="K145" i="4"/>
  <c r="L144" i="4"/>
  <c r="M144" i="4" s="1"/>
  <c r="K144" i="4"/>
  <c r="L143" i="4"/>
  <c r="K143" i="4"/>
  <c r="M143" i="4"/>
  <c r="L142" i="4"/>
  <c r="K142" i="4"/>
  <c r="M142" i="4"/>
  <c r="L140" i="4"/>
  <c r="M140" i="4" s="1"/>
  <c r="K140" i="4"/>
  <c r="L139" i="4"/>
  <c r="K139" i="4"/>
  <c r="L138" i="4"/>
  <c r="K138" i="4"/>
  <c r="M138" i="4"/>
  <c r="L137" i="4"/>
  <c r="K137" i="4"/>
  <c r="M137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L114" i="4"/>
  <c r="M114" i="4" s="1"/>
  <c r="K114" i="4"/>
  <c r="L113" i="4"/>
  <c r="M113" i="4" s="1"/>
  <c r="K113" i="4"/>
  <c r="L112" i="4"/>
  <c r="K112" i="4"/>
  <c r="T17" i="4" s="1"/>
  <c r="M112" i="4"/>
  <c r="L108" i="4"/>
  <c r="K108" i="4"/>
  <c r="M108" i="4"/>
  <c r="L107" i="4"/>
  <c r="M107" i="4" s="1"/>
  <c r="K107" i="4"/>
  <c r="L106" i="4"/>
  <c r="K106" i="4"/>
  <c r="L105" i="4"/>
  <c r="K105" i="4"/>
  <c r="M105" i="4"/>
  <c r="L103" i="4"/>
  <c r="K103" i="4"/>
  <c r="M103" i="4"/>
  <c r="L102" i="4"/>
  <c r="M102" i="4" s="1"/>
  <c r="K102" i="4"/>
  <c r="L101" i="4"/>
  <c r="M101" i="4" s="1"/>
  <c r="K101" i="4"/>
  <c r="L100" i="4"/>
  <c r="K100" i="4"/>
  <c r="M100" i="4"/>
  <c r="L98" i="4"/>
  <c r="K98" i="4"/>
  <c r="M98" i="4"/>
  <c r="L97" i="4"/>
  <c r="M97" i="4" s="1"/>
  <c r="K97" i="4"/>
  <c r="L96" i="4"/>
  <c r="K96" i="4"/>
  <c r="L95" i="4"/>
  <c r="K95" i="4"/>
  <c r="M95" i="4"/>
  <c r="L93" i="4"/>
  <c r="K93" i="4"/>
  <c r="M93" i="4"/>
  <c r="L92" i="4"/>
  <c r="M92" i="4" s="1"/>
  <c r="K92" i="4"/>
  <c r="L91" i="4"/>
  <c r="M91" i="4" s="1"/>
  <c r="K91" i="4"/>
  <c r="L90" i="4"/>
  <c r="K90" i="4"/>
  <c r="M90" i="4"/>
  <c r="L88" i="4"/>
  <c r="K88" i="4"/>
  <c r="M88" i="4"/>
  <c r="L87" i="4"/>
  <c r="M87" i="4" s="1"/>
  <c r="K87" i="4"/>
  <c r="L86" i="4"/>
  <c r="K86" i="4"/>
  <c r="L85" i="4"/>
  <c r="K85" i="4"/>
  <c r="M85" i="4"/>
  <c r="J83" i="4"/>
  <c r="L83" i="4" s="1"/>
  <c r="M83" i="4" s="1"/>
  <c r="K83" i="4"/>
  <c r="J82" i="4"/>
  <c r="L82" i="4" s="1"/>
  <c r="M82" i="4" s="1"/>
  <c r="K82" i="4"/>
  <c r="J81" i="4"/>
  <c r="L81" i="4" s="1"/>
  <c r="K81" i="4"/>
  <c r="M81" i="4"/>
  <c r="J80" i="4"/>
  <c r="L80" i="4" s="1"/>
  <c r="K80" i="4"/>
  <c r="M80" i="4"/>
  <c r="J79" i="4"/>
  <c r="L79" i="4" s="1"/>
  <c r="M79" i="4" s="1"/>
  <c r="K79" i="4"/>
  <c r="J78" i="4"/>
  <c r="L78" i="4" s="1"/>
  <c r="M78" i="4" s="1"/>
  <c r="K78" i="4"/>
  <c r="J77" i="4"/>
  <c r="L77" i="4" s="1"/>
  <c r="K77" i="4"/>
  <c r="M77" i="4"/>
  <c r="J76" i="4"/>
  <c r="L76" i="4" s="1"/>
  <c r="K76" i="4"/>
  <c r="M76" i="4"/>
  <c r="J75" i="4"/>
  <c r="L75" i="4" s="1"/>
  <c r="M75" i="4" s="1"/>
  <c r="K75" i="4"/>
  <c r="J74" i="4"/>
  <c r="L74" i="4" s="1"/>
  <c r="M74" i="4" s="1"/>
  <c r="K74" i="4"/>
  <c r="J73" i="4"/>
  <c r="L73" i="4" s="1"/>
  <c r="K73" i="4"/>
  <c r="M73" i="4"/>
  <c r="J72" i="4"/>
  <c r="L72" i="4" s="1"/>
  <c r="K72" i="4"/>
  <c r="M72" i="4"/>
  <c r="J71" i="4"/>
  <c r="L71" i="4" s="1"/>
  <c r="M71" i="4" s="1"/>
  <c r="K71" i="4"/>
  <c r="J70" i="4"/>
  <c r="L70" i="4" s="1"/>
  <c r="M70" i="4" s="1"/>
  <c r="K70" i="4"/>
  <c r="J69" i="4"/>
  <c r="L69" i="4" s="1"/>
  <c r="K69" i="4"/>
  <c r="M69" i="4"/>
  <c r="J68" i="4"/>
  <c r="L68" i="4" s="1"/>
  <c r="K68" i="4"/>
  <c r="M68" i="4"/>
  <c r="J67" i="4"/>
  <c r="L67" i="4" s="1"/>
  <c r="M67" i="4" s="1"/>
  <c r="K67" i="4"/>
  <c r="J66" i="4"/>
  <c r="L66" i="4" s="1"/>
  <c r="M66" i="4" s="1"/>
  <c r="K66" i="4"/>
  <c r="J65" i="4"/>
  <c r="L65" i="4" s="1"/>
  <c r="K65" i="4"/>
  <c r="M65" i="4"/>
  <c r="J64" i="4"/>
  <c r="L64" i="4" s="1"/>
  <c r="K64" i="4"/>
  <c r="M64" i="4"/>
  <c r="J63" i="4"/>
  <c r="L63" i="4" s="1"/>
  <c r="M63" i="4" s="1"/>
  <c r="K63" i="4"/>
  <c r="L62" i="4"/>
  <c r="K62" i="4"/>
  <c r="M62" i="4"/>
  <c r="L61" i="4"/>
  <c r="M61" i="4" s="1"/>
  <c r="K61" i="4"/>
  <c r="L60" i="4"/>
  <c r="M60" i="4" s="1"/>
  <c r="K60" i="4"/>
  <c r="L56" i="4"/>
  <c r="K56" i="4"/>
  <c r="M56" i="4"/>
  <c r="L55" i="4"/>
  <c r="K55" i="4"/>
  <c r="M55" i="4"/>
  <c r="L54" i="4"/>
  <c r="M54" i="4" s="1"/>
  <c r="K54" i="4"/>
  <c r="L53" i="4"/>
  <c r="K53" i="4"/>
  <c r="L51" i="4"/>
  <c r="K51" i="4"/>
  <c r="M51" i="4"/>
  <c r="L50" i="4"/>
  <c r="K50" i="4"/>
  <c r="M50" i="4"/>
  <c r="L49" i="4"/>
  <c r="M49" i="4" s="1"/>
  <c r="K49" i="4"/>
  <c r="L48" i="4"/>
  <c r="M48" i="4" s="1"/>
  <c r="K48" i="4"/>
  <c r="L46" i="4"/>
  <c r="K46" i="4"/>
  <c r="M46" i="4"/>
  <c r="L45" i="4"/>
  <c r="K45" i="4"/>
  <c r="M45" i="4"/>
  <c r="L44" i="4"/>
  <c r="M44" i="4" s="1"/>
  <c r="K44" i="4"/>
  <c r="L43" i="4"/>
  <c r="K43" i="4"/>
  <c r="L41" i="4"/>
  <c r="K41" i="4"/>
  <c r="M41" i="4"/>
  <c r="L40" i="4"/>
  <c r="K40" i="4"/>
  <c r="M40" i="4"/>
  <c r="L39" i="4"/>
  <c r="M39" i="4" s="1"/>
  <c r="K39" i="4"/>
  <c r="L38" i="4"/>
  <c r="M38" i="4" s="1"/>
  <c r="K38" i="4"/>
  <c r="L36" i="4"/>
  <c r="K36" i="4"/>
  <c r="M36" i="4"/>
  <c r="L35" i="4"/>
  <c r="K35" i="4"/>
  <c r="M35" i="4"/>
  <c r="L34" i="4"/>
  <c r="M34" i="4" s="1"/>
  <c r="K34" i="4"/>
  <c r="L33" i="4"/>
  <c r="K33" i="4"/>
  <c r="J31" i="4"/>
  <c r="L31" i="4"/>
  <c r="M31" i="4" s="1"/>
  <c r="K31" i="4"/>
  <c r="J30" i="4"/>
  <c r="L30" i="4"/>
  <c r="M30" i="4" s="1"/>
  <c r="K30" i="4"/>
  <c r="J29" i="4"/>
  <c r="L29" i="4"/>
  <c r="K29" i="4"/>
  <c r="T13" i="4" s="1"/>
  <c r="J28" i="4"/>
  <c r="L28" i="4"/>
  <c r="K28" i="4"/>
  <c r="J27" i="4"/>
  <c r="L27" i="4"/>
  <c r="M27" i="4" s="1"/>
  <c r="K27" i="4"/>
  <c r="J26" i="4"/>
  <c r="L26" i="4"/>
  <c r="M26" i="4" s="1"/>
  <c r="K26" i="4"/>
  <c r="U17" i="4"/>
  <c r="J25" i="4"/>
  <c r="K25" i="4" s="1"/>
  <c r="L25" i="4"/>
  <c r="J23" i="4"/>
  <c r="J24" i="4"/>
  <c r="K24" i="4"/>
  <c r="J20" i="4"/>
  <c r="K20" i="4"/>
  <c r="J21" i="4"/>
  <c r="K21" i="4"/>
  <c r="J22" i="4"/>
  <c r="K22" i="4"/>
  <c r="K17" i="4"/>
  <c r="T9" i="4" s="1"/>
  <c r="K18" i="4"/>
  <c r="K19" i="4"/>
  <c r="K14" i="4"/>
  <c r="K15" i="4"/>
  <c r="M15" i="4" s="1"/>
  <c r="K16" i="4"/>
  <c r="J11" i="4"/>
  <c r="K11" i="4"/>
  <c r="J12" i="4"/>
  <c r="K12" i="4"/>
  <c r="J13" i="4"/>
  <c r="K13" i="4"/>
  <c r="M13" i="4" s="1"/>
  <c r="K8" i="4"/>
  <c r="T6" i="4" s="1"/>
  <c r="K9" i="4"/>
  <c r="K10" i="4"/>
  <c r="M10" i="4" s="1"/>
  <c r="L24" i="4"/>
  <c r="M24" i="4"/>
  <c r="L20" i="4"/>
  <c r="M20" i="4"/>
  <c r="L21" i="4"/>
  <c r="M21" i="4" s="1"/>
  <c r="V10" i="4" s="1"/>
  <c r="L22" i="4"/>
  <c r="M22" i="4"/>
  <c r="L17" i="4"/>
  <c r="M17" i="4" s="1"/>
  <c r="L18" i="4"/>
  <c r="M18" i="4"/>
  <c r="L19" i="4"/>
  <c r="M19" i="4" s="1"/>
  <c r="L14" i="4"/>
  <c r="L15" i="4"/>
  <c r="L16" i="4"/>
  <c r="M16" i="4" s="1"/>
  <c r="L11" i="4"/>
  <c r="M11" i="4"/>
  <c r="L12" i="4"/>
  <c r="M12" i="4" s="1"/>
  <c r="L13" i="4"/>
  <c r="L8" i="4"/>
  <c r="M8" i="4"/>
  <c r="L9" i="4"/>
  <c r="M9" i="4" s="1"/>
  <c r="L10" i="4"/>
  <c r="AB24" i="4"/>
  <c r="AQ24" i="4"/>
  <c r="AB23" i="4"/>
  <c r="AQ23" i="4" s="1"/>
  <c r="AB22" i="4"/>
  <c r="AQ22" i="4" s="1"/>
  <c r="AB21" i="4"/>
  <c r="AQ21" i="4"/>
  <c r="AB20" i="4"/>
  <c r="AQ20" i="4"/>
  <c r="AB19" i="4"/>
  <c r="AQ19" i="4" s="1"/>
  <c r="AB18" i="4"/>
  <c r="AQ18" i="4" s="1"/>
  <c r="AB17" i="4"/>
  <c r="AQ17" i="4" s="1"/>
  <c r="AB16" i="4"/>
  <c r="AQ16" i="4"/>
  <c r="U5" i="4"/>
  <c r="Y5" i="4" s="1"/>
  <c r="U9" i="4"/>
  <c r="U10" i="4"/>
  <c r="AK13" i="4"/>
  <c r="AK12" i="4"/>
  <c r="AK11" i="4"/>
  <c r="AK10" i="4"/>
  <c r="AK9" i="4"/>
  <c r="AK8" i="4"/>
  <c r="AK7" i="4"/>
  <c r="AK6" i="4"/>
  <c r="AK5" i="4"/>
  <c r="W81" i="1" l="1"/>
  <c r="Y84" i="1"/>
  <c r="AN85" i="1" s="1"/>
  <c r="Y83" i="1"/>
  <c r="AN84" i="1" s="1"/>
  <c r="Y82" i="1"/>
  <c r="AN83" i="1" s="1"/>
  <c r="Y81" i="1"/>
  <c r="AN82" i="1" s="1"/>
  <c r="AB81" i="1"/>
  <c r="AQ82" i="1" s="1"/>
  <c r="W82" i="1"/>
  <c r="AB83" i="1" s="1"/>
  <c r="AQ84" i="1" s="1"/>
  <c r="W68" i="1"/>
  <c r="Y71" i="1"/>
  <c r="AN74" i="1" s="1"/>
  <c r="Y68" i="1"/>
  <c r="AN71" i="1" s="1"/>
  <c r="W67" i="1"/>
  <c r="W77" i="1"/>
  <c r="AB56" i="1"/>
  <c r="AQ59" i="1" s="1"/>
  <c r="AB59" i="1"/>
  <c r="AQ62" i="1" s="1"/>
  <c r="T76" i="1"/>
  <c r="W76" i="1" s="1"/>
  <c r="T60" i="1"/>
  <c r="AM14" i="1"/>
  <c r="W70" i="1"/>
  <c r="T79" i="1"/>
  <c r="T74" i="1"/>
  <c r="T63" i="1"/>
  <c r="W63" i="1" s="1"/>
  <c r="T58" i="1"/>
  <c r="W58" i="1" s="1"/>
  <c r="M14" i="4"/>
  <c r="V8" i="4" s="1"/>
  <c r="U8" i="4"/>
  <c r="T8" i="4"/>
  <c r="M29" i="4"/>
  <c r="V13" i="4" s="1"/>
  <c r="M86" i="4"/>
  <c r="V7" i="4" s="1"/>
  <c r="M96" i="4"/>
  <c r="M106" i="4"/>
  <c r="L118" i="4"/>
  <c r="K118" i="4"/>
  <c r="L122" i="4"/>
  <c r="M122" i="4" s="1"/>
  <c r="K122" i="4"/>
  <c r="L126" i="4"/>
  <c r="K126" i="4"/>
  <c r="L134" i="4"/>
  <c r="M134" i="4" s="1"/>
  <c r="K134" i="4"/>
  <c r="M198" i="4"/>
  <c r="M146" i="4"/>
  <c r="U16" i="4"/>
  <c r="M109" i="4"/>
  <c r="U6" i="4"/>
  <c r="U7" i="4"/>
  <c r="K23" i="4"/>
  <c r="T11" i="4" s="1"/>
  <c r="L23" i="4"/>
  <c r="M25" i="4"/>
  <c r="M28" i="4"/>
  <c r="V12" i="4" s="1"/>
  <c r="M33" i="4"/>
  <c r="V6" i="4" s="1"/>
  <c r="M43" i="4"/>
  <c r="M53" i="4"/>
  <c r="U13" i="4"/>
  <c r="L115" i="4"/>
  <c r="K115" i="4"/>
  <c r="L119" i="4"/>
  <c r="K119" i="4"/>
  <c r="L123" i="4"/>
  <c r="M123" i="4" s="1"/>
  <c r="K123" i="4"/>
  <c r="L127" i="4"/>
  <c r="K127" i="4"/>
  <c r="L131" i="4"/>
  <c r="M131" i="4" s="1"/>
  <c r="K131" i="4"/>
  <c r="L135" i="4"/>
  <c r="K135" i="4"/>
  <c r="M139" i="4"/>
  <c r="M149" i="4"/>
  <c r="M159" i="4"/>
  <c r="M197" i="4"/>
  <c r="M207" i="4"/>
  <c r="V5" i="4"/>
  <c r="T16" i="4"/>
  <c r="X6" i="4"/>
  <c r="L117" i="4"/>
  <c r="M117" i="4" s="1"/>
  <c r="K117" i="4"/>
  <c r="L121" i="4"/>
  <c r="K121" i="4"/>
  <c r="T20" i="4" s="1"/>
  <c r="L125" i="4"/>
  <c r="M125" i="4" s="1"/>
  <c r="K125" i="4"/>
  <c r="L129" i="4"/>
  <c r="K129" i="4"/>
  <c r="L133" i="4"/>
  <c r="K133" i="4"/>
  <c r="T24" i="4" s="1"/>
  <c r="X5" i="4"/>
  <c r="V9" i="4"/>
  <c r="T7" i="4"/>
  <c r="X7" i="4" s="1"/>
  <c r="L130" i="4"/>
  <c r="K130" i="4"/>
  <c r="T12" i="4"/>
  <c r="V17" i="4"/>
  <c r="L116" i="4"/>
  <c r="K116" i="4"/>
  <c r="L120" i="4"/>
  <c r="K120" i="4"/>
  <c r="L124" i="4"/>
  <c r="K124" i="4"/>
  <c r="L128" i="4"/>
  <c r="K128" i="4"/>
  <c r="L132" i="4"/>
  <c r="K132" i="4"/>
  <c r="M168" i="4"/>
  <c r="M170" i="4"/>
  <c r="M172" i="4"/>
  <c r="M174" i="4"/>
  <c r="M176" i="4"/>
  <c r="M178" i="4"/>
  <c r="M180" i="4"/>
  <c r="M182" i="4"/>
  <c r="M184" i="4"/>
  <c r="M186" i="4"/>
  <c r="M162" i="4"/>
  <c r="M110" i="4"/>
  <c r="U12" i="4"/>
  <c r="T10" i="4"/>
  <c r="Z335" i="1"/>
  <c r="AO338" i="1" s="1"/>
  <c r="Z323" i="1"/>
  <c r="AO326" i="1" s="1"/>
  <c r="Z338" i="1"/>
  <c r="Z326" i="1"/>
  <c r="AO329" i="1" s="1"/>
  <c r="Z314" i="1"/>
  <c r="AO317" i="1" s="1"/>
  <c r="Z329" i="1"/>
  <c r="AO332" i="1" s="1"/>
  <c r="Z320" i="1"/>
  <c r="AO323" i="1" s="1"/>
  <c r="Z317" i="1"/>
  <c r="AO320" i="1" s="1"/>
  <c r="Z332" i="1"/>
  <c r="AO335" i="1" s="1"/>
  <c r="Z371" i="1"/>
  <c r="AO374" i="1" s="1"/>
  <c r="Z374" i="1"/>
  <c r="AO377" i="1" s="1"/>
  <c r="Z377" i="1"/>
  <c r="AO380" i="1" s="1"/>
  <c r="Z368" i="1"/>
  <c r="AO371" i="1" s="1"/>
  <c r="Z187" i="1"/>
  <c r="AO188" i="1" s="1"/>
  <c r="Z186" i="1"/>
  <c r="AO187" i="1" s="1"/>
  <c r="Z189" i="1"/>
  <c r="Z188" i="1"/>
  <c r="AO189" i="1" s="1"/>
  <c r="Z179" i="1"/>
  <c r="AO182" i="1" s="1"/>
  <c r="Z167" i="1"/>
  <c r="AO170" i="1" s="1"/>
  <c r="Z182" i="1"/>
  <c r="Z170" i="1"/>
  <c r="AO173" i="1" s="1"/>
  <c r="Z164" i="1"/>
  <c r="AO167" i="1" s="1"/>
  <c r="Z127" i="1"/>
  <c r="AO130" i="1" s="1"/>
  <c r="Z115" i="1"/>
  <c r="AO118" i="1" s="1"/>
  <c r="Z124" i="1"/>
  <c r="AO127" i="1" s="1"/>
  <c r="Z118" i="1"/>
  <c r="AO121" i="1" s="1"/>
  <c r="Z109" i="1"/>
  <c r="AO112" i="1" s="1"/>
  <c r="S415" i="1"/>
  <c r="V415" i="1"/>
  <c r="U415" i="1"/>
  <c r="S412" i="1"/>
  <c r="T412" i="1" s="1"/>
  <c r="V412" i="1"/>
  <c r="U412" i="1"/>
  <c r="Z412" i="1" s="1"/>
  <c r="S407" i="1"/>
  <c r="T407" i="1" s="1"/>
  <c r="U407" i="1"/>
  <c r="V407" i="1"/>
  <c r="W407" i="1" s="1"/>
  <c r="S404" i="1"/>
  <c r="V404" i="1"/>
  <c r="U404" i="1"/>
  <c r="S399" i="1"/>
  <c r="U399" i="1"/>
  <c r="V399" i="1"/>
  <c r="S396" i="1"/>
  <c r="V396" i="1"/>
  <c r="S391" i="1"/>
  <c r="T391" i="1" s="1"/>
  <c r="V391" i="1"/>
  <c r="U391" i="1"/>
  <c r="S388" i="1"/>
  <c r="T388" i="1" s="1"/>
  <c r="V388" i="1"/>
  <c r="U388" i="1"/>
  <c r="S383" i="1"/>
  <c r="T383" i="1" s="1"/>
  <c r="U383" i="1"/>
  <c r="V383" i="1"/>
  <c r="W383" i="1" s="1"/>
  <c r="S380" i="1"/>
  <c r="T380" i="1" s="1"/>
  <c r="U380" i="1"/>
  <c r="S375" i="1"/>
  <c r="T375" i="1" s="1"/>
  <c r="V375" i="1"/>
  <c r="W375" i="1" s="1"/>
  <c r="U375" i="1"/>
  <c r="S372" i="1"/>
  <c r="V372" i="1"/>
  <c r="U372" i="1"/>
  <c r="S367" i="1"/>
  <c r="U367" i="1"/>
  <c r="S364" i="1"/>
  <c r="V364" i="1"/>
  <c r="S359" i="1"/>
  <c r="T359" i="1" s="1"/>
  <c r="V359" i="1"/>
  <c r="U359" i="1"/>
  <c r="S356" i="1"/>
  <c r="V356" i="1"/>
  <c r="U356" i="1"/>
  <c r="S351" i="1"/>
  <c r="V351" i="1"/>
  <c r="U351" i="1"/>
  <c r="AT369" i="1" s="1"/>
  <c r="S348" i="1"/>
  <c r="U348" i="1"/>
  <c r="S343" i="1"/>
  <c r="V343" i="1"/>
  <c r="U343" i="1"/>
  <c r="S340" i="1"/>
  <c r="V340" i="1"/>
  <c r="U340" i="1"/>
  <c r="S331" i="1"/>
  <c r="V331" i="1"/>
  <c r="U331" i="1"/>
  <c r="S289" i="1"/>
  <c r="V289" i="1"/>
  <c r="U289" i="1"/>
  <c r="S287" i="1"/>
  <c r="T287" i="1" s="1"/>
  <c r="V287" i="1"/>
  <c r="U287" i="1"/>
  <c r="S208" i="1"/>
  <c r="T208" i="1" s="1"/>
  <c r="V208" i="1"/>
  <c r="W208" i="1" s="1"/>
  <c r="U208" i="1"/>
  <c r="S205" i="1"/>
  <c r="U205" i="1"/>
  <c r="S181" i="1"/>
  <c r="V181" i="1"/>
  <c r="U181" i="1"/>
  <c r="Z184" i="1" s="1"/>
  <c r="S165" i="1"/>
  <c r="U165" i="1"/>
  <c r="V165" i="1"/>
  <c r="S149" i="1"/>
  <c r="U149" i="1"/>
  <c r="S133" i="1"/>
  <c r="V133" i="1"/>
  <c r="U133" i="1"/>
  <c r="S117" i="1"/>
  <c r="U117" i="1"/>
  <c r="V117" i="1"/>
  <c r="S101" i="1"/>
  <c r="U101" i="1"/>
  <c r="V101" i="1"/>
  <c r="S85" i="1"/>
  <c r="U85" i="1"/>
  <c r="Z85" i="1" s="1"/>
  <c r="V85" i="1"/>
  <c r="S69" i="1"/>
  <c r="U69" i="1"/>
  <c r="Z78" i="1" s="1"/>
  <c r="V69" i="1"/>
  <c r="S53" i="1"/>
  <c r="U53" i="1"/>
  <c r="Z53" i="1" s="1"/>
  <c r="V53" i="1"/>
  <c r="S37" i="1"/>
  <c r="U37" i="1"/>
  <c r="V37" i="1"/>
  <c r="S21" i="1"/>
  <c r="U21" i="1"/>
  <c r="V21" i="1"/>
  <c r="S13" i="1"/>
  <c r="U13" i="1"/>
  <c r="V13" i="1"/>
  <c r="AN372" i="1"/>
  <c r="AN399" i="1"/>
  <c r="AQ415" i="1"/>
  <c r="Y414" i="1"/>
  <c r="AN415" i="1" s="1"/>
  <c r="Z47" i="1"/>
  <c r="AO48" i="1" s="1"/>
  <c r="Z51" i="1"/>
  <c r="AO52" i="1" s="1"/>
  <c r="Z63" i="1"/>
  <c r="AO66" i="1" s="1"/>
  <c r="Z75" i="1"/>
  <c r="AO78" i="1" s="1"/>
  <c r="Z106" i="1"/>
  <c r="AO109" i="1" s="1"/>
  <c r="Z112" i="1"/>
  <c r="AO115" i="1" s="1"/>
  <c r="Z199" i="1"/>
  <c r="Z198" i="1"/>
  <c r="AO199" i="1" s="1"/>
  <c r="Z196" i="1"/>
  <c r="AO197" i="1" s="1"/>
  <c r="Z175" i="1"/>
  <c r="AO178" i="1" s="1"/>
  <c r="Z163" i="1"/>
  <c r="AO166" i="1" s="1"/>
  <c r="Z178" i="1"/>
  <c r="AO181" i="1" s="1"/>
  <c r="Z166" i="1"/>
  <c r="AO169" i="1" s="1"/>
  <c r="Z181" i="1"/>
  <c r="AO184" i="1" s="1"/>
  <c r="Z172" i="1"/>
  <c r="AO175" i="1" s="1"/>
  <c r="V205" i="1"/>
  <c r="V348" i="1"/>
  <c r="Z48" i="1"/>
  <c r="Z52" i="1"/>
  <c r="AO53" i="1" s="1"/>
  <c r="Z60" i="1"/>
  <c r="AO63" i="1" s="1"/>
  <c r="Z72" i="1"/>
  <c r="AO75" i="1" s="1"/>
  <c r="Z161" i="1"/>
  <c r="AO164" i="1" s="1"/>
  <c r="Z169" i="1"/>
  <c r="AO172" i="1" s="1"/>
  <c r="Z389" i="1"/>
  <c r="AO392" i="1" s="1"/>
  <c r="Z387" i="1"/>
  <c r="AO390" i="1" s="1"/>
  <c r="Z375" i="1"/>
  <c r="AO378" i="1" s="1"/>
  <c r="Z390" i="1"/>
  <c r="Z378" i="1"/>
  <c r="AO381" i="1" s="1"/>
  <c r="Z366" i="1"/>
  <c r="AO369" i="1" s="1"/>
  <c r="Z369" i="1"/>
  <c r="AO372" i="1" s="1"/>
  <c r="Z384" i="1"/>
  <c r="AO387" i="1" s="1"/>
  <c r="U364" i="1"/>
  <c r="Z365" i="1" s="1"/>
  <c r="Z363" i="1"/>
  <c r="AO364" i="1" s="1"/>
  <c r="Z362" i="1"/>
  <c r="AO363" i="1" s="1"/>
  <c r="Z343" i="1"/>
  <c r="AO344" i="1" s="1"/>
  <c r="Z342" i="1"/>
  <c r="AO343" i="1" s="1"/>
  <c r="Z345" i="1"/>
  <c r="Z344" i="1"/>
  <c r="AO345" i="1" s="1"/>
  <c r="Z311" i="1"/>
  <c r="AO312" i="1" s="1"/>
  <c r="Z310" i="1"/>
  <c r="AO311" i="1" s="1"/>
  <c r="Z313" i="1"/>
  <c r="Z307" i="1"/>
  <c r="AO308" i="1" s="1"/>
  <c r="Z306" i="1"/>
  <c r="AO307" i="1" s="1"/>
  <c r="Z308" i="1"/>
  <c r="Z305" i="1"/>
  <c r="AO306" i="1" s="1"/>
  <c r="Z303" i="1"/>
  <c r="Z302" i="1"/>
  <c r="AO303" i="1" s="1"/>
  <c r="Z300" i="1"/>
  <c r="AO301" i="1" s="1"/>
  <c r="Z295" i="1"/>
  <c r="AO296" i="1" s="1"/>
  <c r="Z298" i="1"/>
  <c r="Z294" i="1"/>
  <c r="AO295" i="1" s="1"/>
  <c r="Z191" i="1"/>
  <c r="AO192" i="1" s="1"/>
  <c r="Z194" i="1"/>
  <c r="Z190" i="1"/>
  <c r="AO191" i="1" s="1"/>
  <c r="Z183" i="1"/>
  <c r="Z171" i="1"/>
  <c r="AO174" i="1" s="1"/>
  <c r="Z174" i="1"/>
  <c r="AO177" i="1" s="1"/>
  <c r="Z180" i="1"/>
  <c r="AO183" i="1" s="1"/>
  <c r="Z155" i="1"/>
  <c r="AO156" i="1" s="1"/>
  <c r="Z154" i="1"/>
  <c r="AO155" i="1" s="1"/>
  <c r="W127" i="1"/>
  <c r="V149" i="1"/>
  <c r="AB294" i="1"/>
  <c r="AQ295" i="1" s="1"/>
  <c r="Y341" i="1"/>
  <c r="AN342" i="1" s="1"/>
  <c r="AN348" i="1"/>
  <c r="Y413" i="1"/>
  <c r="AN414" i="1" s="1"/>
  <c r="Z57" i="1"/>
  <c r="AO60" i="1" s="1"/>
  <c r="Z97" i="1"/>
  <c r="AO98" i="1" s="1"/>
  <c r="Z121" i="1"/>
  <c r="AO124" i="1" s="1"/>
  <c r="Z158" i="1"/>
  <c r="AO161" i="1" s="1"/>
  <c r="Z162" i="1"/>
  <c r="AO165" i="1" s="1"/>
  <c r="Z173" i="1"/>
  <c r="AO176" i="1" s="1"/>
  <c r="Z197" i="1"/>
  <c r="AO198" i="1" s="1"/>
  <c r="Z297" i="1"/>
  <c r="AO298" i="1" s="1"/>
  <c r="Z364" i="1"/>
  <c r="AO365" i="1" s="1"/>
  <c r="Z380" i="1"/>
  <c r="AO383" i="1" s="1"/>
  <c r="Z399" i="1"/>
  <c r="AO400" i="1" s="1"/>
  <c r="Z402" i="1"/>
  <c r="Z398" i="1"/>
  <c r="AO399" i="1" s="1"/>
  <c r="Z401" i="1"/>
  <c r="AO402" i="1" s="1"/>
  <c r="Z400" i="1"/>
  <c r="AO401" i="1" s="1"/>
  <c r="U396" i="1"/>
  <c r="Z395" i="1"/>
  <c r="AO396" i="1" s="1"/>
  <c r="Z394" i="1"/>
  <c r="AO395" i="1" s="1"/>
  <c r="Z339" i="1"/>
  <c r="Z327" i="1"/>
  <c r="AO330" i="1" s="1"/>
  <c r="Z330" i="1"/>
  <c r="AO333" i="1" s="1"/>
  <c r="Z318" i="1"/>
  <c r="AO321" i="1" s="1"/>
  <c r="Z321" i="1"/>
  <c r="AO324" i="1" s="1"/>
  <c r="Z336" i="1"/>
  <c r="AO339" i="1" s="1"/>
  <c r="Z331" i="1"/>
  <c r="AO334" i="1" s="1"/>
  <c r="Z319" i="1"/>
  <c r="AO322" i="1" s="1"/>
  <c r="Z334" i="1"/>
  <c r="AO337" i="1" s="1"/>
  <c r="Z322" i="1"/>
  <c r="AO325" i="1" s="1"/>
  <c r="Z337" i="1"/>
  <c r="AO340" i="1" s="1"/>
  <c r="Z328" i="1"/>
  <c r="AO331" i="1" s="1"/>
  <c r="Z203" i="1"/>
  <c r="AO204" i="1" s="1"/>
  <c r="Z202" i="1"/>
  <c r="AO203" i="1" s="1"/>
  <c r="Z204" i="1"/>
  <c r="Z201" i="1"/>
  <c r="AO202" i="1" s="1"/>
  <c r="W143" i="1"/>
  <c r="V367" i="1"/>
  <c r="V380" i="1"/>
  <c r="Z123" i="1"/>
  <c r="AO126" i="1" s="1"/>
  <c r="Z415" i="1"/>
  <c r="AO416" i="1" s="1"/>
  <c r="Z414" i="1"/>
  <c r="AO415" i="1" s="1"/>
  <c r="W6" i="1"/>
  <c r="W30" i="1"/>
  <c r="W61" i="1"/>
  <c r="W66" i="1"/>
  <c r="W79" i="1"/>
  <c r="W137" i="1"/>
  <c r="W161" i="1"/>
  <c r="W170" i="1"/>
  <c r="Z411" i="1"/>
  <c r="AO412" i="1" s="1"/>
  <c r="Z410" i="1"/>
  <c r="AO411" i="1" s="1"/>
  <c r="Z347" i="1"/>
  <c r="AO348" i="1" s="1"/>
  <c r="Z350" i="1"/>
  <c r="Z346" i="1"/>
  <c r="AO347" i="1" s="1"/>
  <c r="Z287" i="1"/>
  <c r="Z275" i="1"/>
  <c r="AO278" i="1" s="1"/>
  <c r="Z278" i="1"/>
  <c r="AO281" i="1" s="1"/>
  <c r="Z266" i="1"/>
  <c r="AO269" i="1" s="1"/>
  <c r="Z279" i="1"/>
  <c r="AO282" i="1" s="1"/>
  <c r="Z267" i="1"/>
  <c r="AO270" i="1" s="1"/>
  <c r="Z282" i="1"/>
  <c r="AO285" i="1" s="1"/>
  <c r="Z270" i="1"/>
  <c r="AO273" i="1" s="1"/>
  <c r="Z283" i="1"/>
  <c r="AO286" i="1" s="1"/>
  <c r="Z271" i="1"/>
  <c r="AO274" i="1" s="1"/>
  <c r="Z286" i="1"/>
  <c r="Z274" i="1"/>
  <c r="AO277" i="1" s="1"/>
  <c r="Z262" i="1"/>
  <c r="AO265" i="1" s="1"/>
  <c r="Z259" i="1"/>
  <c r="AO260" i="1" s="1"/>
  <c r="Z258" i="1"/>
  <c r="AO259" i="1" s="1"/>
  <c r="Z255" i="1"/>
  <c r="AO256" i="1" s="1"/>
  <c r="Z254" i="1"/>
  <c r="AO255" i="1" s="1"/>
  <c r="Z251" i="1"/>
  <c r="Z250" i="1"/>
  <c r="AO251" i="1" s="1"/>
  <c r="Z243" i="1"/>
  <c r="AO244" i="1" s="1"/>
  <c r="Z246" i="1"/>
  <c r="Z242" i="1"/>
  <c r="AO243" i="1" s="1"/>
  <c r="Z239" i="1"/>
  <c r="AO240" i="1" s="1"/>
  <c r="Z238" i="1"/>
  <c r="AO239" i="1" s="1"/>
  <c r="Z235" i="1"/>
  <c r="Z223" i="1"/>
  <c r="AO226" i="1" s="1"/>
  <c r="Z226" i="1"/>
  <c r="AO229" i="1" s="1"/>
  <c r="Z214" i="1"/>
  <c r="AO217" i="1" s="1"/>
  <c r="Z227" i="1"/>
  <c r="AO230" i="1" s="1"/>
  <c r="Z215" i="1"/>
  <c r="AO218" i="1" s="1"/>
  <c r="Z230" i="1"/>
  <c r="AO233" i="1" s="1"/>
  <c r="Z218" i="1"/>
  <c r="AO221" i="1" s="1"/>
  <c r="Z231" i="1"/>
  <c r="AO234" i="1" s="1"/>
  <c r="Z219" i="1"/>
  <c r="AO222" i="1" s="1"/>
  <c r="Z234" i="1"/>
  <c r="Z222" i="1"/>
  <c r="AO225" i="1" s="1"/>
  <c r="Z210" i="1"/>
  <c r="AO213" i="1" s="1"/>
  <c r="Z151" i="1"/>
  <c r="AO152" i="1" s="1"/>
  <c r="Z147" i="1"/>
  <c r="W15" i="1"/>
  <c r="W73" i="1"/>
  <c r="W97" i="1"/>
  <c r="W106" i="1"/>
  <c r="W182" i="1"/>
  <c r="W198" i="1"/>
  <c r="W210" i="1"/>
  <c r="W232" i="1"/>
  <c r="W267" i="1"/>
  <c r="W312" i="1"/>
  <c r="Z131" i="1"/>
  <c r="Z119" i="1"/>
  <c r="AO122" i="1" s="1"/>
  <c r="Z107" i="1"/>
  <c r="AO110" i="1" s="1"/>
  <c r="W33" i="1"/>
  <c r="W42" i="1"/>
  <c r="W118" i="1"/>
  <c r="W158" i="1"/>
  <c r="W186" i="1"/>
  <c r="W251" i="1"/>
  <c r="AB251" i="1" s="1"/>
  <c r="W2" i="1"/>
  <c r="W14" i="1"/>
  <c r="W26" i="1"/>
  <c r="W38" i="1"/>
  <c r="W50" i="1"/>
  <c r="W78" i="1"/>
  <c r="W90" i="1"/>
  <c r="W102" i="1"/>
  <c r="W114" i="1"/>
  <c r="W142" i="1"/>
  <c r="W154" i="1"/>
  <c r="W166" i="1"/>
  <c r="W178" i="1"/>
  <c r="W194" i="1"/>
  <c r="W218" i="1"/>
  <c r="W224" i="1"/>
  <c r="W233" i="1"/>
  <c r="W264" i="1"/>
  <c r="W271" i="1"/>
  <c r="W296" i="1"/>
  <c r="AB297" i="1" s="1"/>
  <c r="AQ298" i="1" s="1"/>
  <c r="W22" i="1"/>
  <c r="W34" i="1"/>
  <c r="W62" i="1"/>
  <c r="W74" i="1"/>
  <c r="W86" i="1"/>
  <c r="W98" i="1"/>
  <c r="W126" i="1"/>
  <c r="W138" i="1"/>
  <c r="W150" i="1"/>
  <c r="W162" i="1"/>
  <c r="W190" i="1"/>
  <c r="W206" i="1"/>
  <c r="W214" i="1"/>
  <c r="W297" i="1"/>
  <c r="W316" i="1"/>
  <c r="W332" i="1"/>
  <c r="S309" i="1"/>
  <c r="S300" i="1"/>
  <c r="S277" i="1"/>
  <c r="T277" i="1" s="1"/>
  <c r="W277" i="1" s="1"/>
  <c r="S268" i="1"/>
  <c r="S245" i="1"/>
  <c r="S236" i="1"/>
  <c r="T236" i="1" s="1"/>
  <c r="W236" i="1" s="1"/>
  <c r="S213" i="1"/>
  <c r="W347" i="1"/>
  <c r="W355" i="1"/>
  <c r="W363" i="1"/>
  <c r="W371" i="1"/>
  <c r="W379" i="1"/>
  <c r="W387" i="1"/>
  <c r="W395" i="1"/>
  <c r="W403" i="1"/>
  <c r="W411" i="1"/>
  <c r="S416" i="1"/>
  <c r="T416" i="1" s="1"/>
  <c r="W416" i="1" s="1"/>
  <c r="S408" i="1"/>
  <c r="S400" i="1"/>
  <c r="T400" i="1" s="1"/>
  <c r="W400" i="1" s="1"/>
  <c r="S392" i="1"/>
  <c r="T392" i="1" s="1"/>
  <c r="W392" i="1" s="1"/>
  <c r="S384" i="1"/>
  <c r="S376" i="1"/>
  <c r="T376" i="1" s="1"/>
  <c r="W376" i="1" s="1"/>
  <c r="S368" i="1"/>
  <c r="S360" i="1"/>
  <c r="S352" i="1"/>
  <c r="T352" i="1" s="1"/>
  <c r="W352" i="1" s="1"/>
  <c r="S344" i="1"/>
  <c r="T344" i="1" s="1"/>
  <c r="W344" i="1" s="1"/>
  <c r="S324" i="1"/>
  <c r="S315" i="1"/>
  <c r="S221" i="1"/>
  <c r="S189" i="1"/>
  <c r="T189" i="1" s="1"/>
  <c r="W189" i="1" s="1"/>
  <c r="V334" i="1"/>
  <c r="S261" i="1"/>
  <c r="S252" i="1"/>
  <c r="S229" i="1"/>
  <c r="S197" i="1"/>
  <c r="S335" i="1"/>
  <c r="S319" i="1"/>
  <c r="S304" i="1"/>
  <c r="S288" i="1"/>
  <c r="S272" i="1"/>
  <c r="S256" i="1"/>
  <c r="T256" i="1" s="1"/>
  <c r="W256" i="1" s="1"/>
  <c r="S240" i="1"/>
  <c r="S201" i="1"/>
  <c r="S193" i="1"/>
  <c r="S185" i="1"/>
  <c r="AB82" i="1" l="1"/>
  <c r="AQ83" i="1" s="1"/>
  <c r="AB84" i="1"/>
  <c r="AQ85" i="1" s="1"/>
  <c r="W60" i="1"/>
  <c r="Y63" i="1"/>
  <c r="AN66" i="1" s="1"/>
  <c r="Y66" i="1"/>
  <c r="AN69" i="1" s="1"/>
  <c r="Y60" i="1"/>
  <c r="AN63" i="1" s="1"/>
  <c r="Y79" i="1"/>
  <c r="Y70" i="1"/>
  <c r="AN73" i="1" s="1"/>
  <c r="Y64" i="1"/>
  <c r="AN67" i="1" s="1"/>
  <c r="Y58" i="1"/>
  <c r="AN61" i="1" s="1"/>
  <c r="Y73" i="1"/>
  <c r="AN76" i="1" s="1"/>
  <c r="Y67" i="1"/>
  <c r="AN70" i="1" s="1"/>
  <c r="Y61" i="1"/>
  <c r="AN64" i="1" s="1"/>
  <c r="Y76" i="1"/>
  <c r="AN79" i="1" s="1"/>
  <c r="Y77" i="1"/>
  <c r="AN80" i="1" s="1"/>
  <c r="Y74" i="1"/>
  <c r="AN77" i="1" s="1"/>
  <c r="Y80" i="1"/>
  <c r="AB296" i="1"/>
  <c r="AQ297" i="1" s="1"/>
  <c r="AA151" i="1"/>
  <c r="AP152" i="1" s="1"/>
  <c r="AA149" i="1"/>
  <c r="AP150" i="1" s="1"/>
  <c r="AA150" i="1"/>
  <c r="AP151" i="1" s="1"/>
  <c r="AA152" i="1"/>
  <c r="AA208" i="1"/>
  <c r="AP209" i="1" s="1"/>
  <c r="AA206" i="1"/>
  <c r="AP207" i="1" s="1"/>
  <c r="AA207" i="1"/>
  <c r="AP208" i="1" s="1"/>
  <c r="AA205" i="1"/>
  <c r="AP206" i="1" s="1"/>
  <c r="AA209" i="1"/>
  <c r="AA21" i="1"/>
  <c r="AP24" i="1" s="1"/>
  <c r="AA27" i="1"/>
  <c r="AA24" i="1"/>
  <c r="AP27" i="1" s="1"/>
  <c r="Z37" i="1"/>
  <c r="AO38" i="1" s="1"/>
  <c r="Z38" i="1"/>
  <c r="T53" i="1"/>
  <c r="Y53" i="1" s="1"/>
  <c r="X53" i="1"/>
  <c r="AA85" i="1"/>
  <c r="Z103" i="1"/>
  <c r="AO104" i="1" s="1"/>
  <c r="Z104" i="1"/>
  <c r="AO105" i="1" s="1"/>
  <c r="Z102" i="1"/>
  <c r="AO103" i="1" s="1"/>
  <c r="Z101" i="1"/>
  <c r="AO102" i="1" s="1"/>
  <c r="Z105" i="1"/>
  <c r="T117" i="1"/>
  <c r="X123" i="1"/>
  <c r="AM126" i="1" s="1"/>
  <c r="X129" i="1"/>
  <c r="AM132" i="1" s="1"/>
  <c r="X126" i="1"/>
  <c r="AM129" i="1" s="1"/>
  <c r="X117" i="1"/>
  <c r="AM120" i="1" s="1"/>
  <c r="X132" i="1"/>
  <c r="X120" i="1"/>
  <c r="AM123" i="1" s="1"/>
  <c r="Z149" i="1"/>
  <c r="AO150" i="1" s="1"/>
  <c r="Z152" i="1"/>
  <c r="Z150" i="1"/>
  <c r="AO151" i="1" s="1"/>
  <c r="T165" i="1"/>
  <c r="X174" i="1"/>
  <c r="AM177" i="1" s="1"/>
  <c r="X165" i="1"/>
  <c r="AM168" i="1" s="1"/>
  <c r="X177" i="1"/>
  <c r="AM180" i="1" s="1"/>
  <c r="X180" i="1"/>
  <c r="AM183" i="1" s="1"/>
  <c r="X168" i="1"/>
  <c r="AM171" i="1" s="1"/>
  <c r="X171" i="1"/>
  <c r="AM174" i="1" s="1"/>
  <c r="X183" i="1"/>
  <c r="Z207" i="1"/>
  <c r="AO208" i="1" s="1"/>
  <c r="Z206" i="1"/>
  <c r="AO207" i="1" s="1"/>
  <c r="Z209" i="1"/>
  <c r="Z208" i="1"/>
  <c r="AO209" i="1" s="1"/>
  <c r="Z205" i="1"/>
  <c r="AO206" i="1" s="1"/>
  <c r="Z291" i="1"/>
  <c r="AO292" i="1" s="1"/>
  <c r="Z290" i="1"/>
  <c r="AO291" i="1" s="1"/>
  <c r="Z293" i="1"/>
  <c r="Z292" i="1"/>
  <c r="AO293" i="1" s="1"/>
  <c r="Z289" i="1"/>
  <c r="AO290" i="1" s="1"/>
  <c r="AF17" i="1"/>
  <c r="AF18" i="1"/>
  <c r="AA337" i="1"/>
  <c r="AP340" i="1" s="1"/>
  <c r="AA331" i="1"/>
  <c r="AP334" i="1" s="1"/>
  <c r="AA340" i="1"/>
  <c r="AF19" i="1"/>
  <c r="AU281" i="1"/>
  <c r="AU229" i="1"/>
  <c r="AU177" i="1"/>
  <c r="AU125" i="1"/>
  <c r="AU73" i="1"/>
  <c r="AA334" i="1"/>
  <c r="AP337" i="1" s="1"/>
  <c r="AU386" i="1"/>
  <c r="AU334" i="1"/>
  <c r="AU280" i="1"/>
  <c r="AU228" i="1"/>
  <c r="AU333" i="1"/>
  <c r="AU282" i="1"/>
  <c r="AU124" i="1"/>
  <c r="AU74" i="1"/>
  <c r="AF70" i="1"/>
  <c r="AF122" i="1"/>
  <c r="AF174" i="1"/>
  <c r="AF226" i="1"/>
  <c r="AF278" i="1"/>
  <c r="AF330" i="1"/>
  <c r="AF382" i="1"/>
  <c r="AF69" i="1"/>
  <c r="AU332" i="1"/>
  <c r="AU72" i="1"/>
  <c r="AU22" i="1"/>
  <c r="AF71" i="1"/>
  <c r="AF123" i="1"/>
  <c r="AF175" i="1"/>
  <c r="AF227" i="1"/>
  <c r="AF279" i="1"/>
  <c r="AF331" i="1"/>
  <c r="AF383" i="1"/>
  <c r="AF173" i="1"/>
  <c r="AF225" i="1"/>
  <c r="AU385" i="1"/>
  <c r="AU230" i="1"/>
  <c r="AU178" i="1"/>
  <c r="AU21" i="1"/>
  <c r="AU384" i="1"/>
  <c r="AU176" i="1"/>
  <c r="AU126" i="1"/>
  <c r="AU20" i="1"/>
  <c r="AF121" i="1"/>
  <c r="AF277" i="1"/>
  <c r="AF329" i="1"/>
  <c r="AF381" i="1"/>
  <c r="T340" i="1"/>
  <c r="AC26" i="1"/>
  <c r="AC27" i="1"/>
  <c r="AC28" i="1"/>
  <c r="AC391" i="1"/>
  <c r="AC339" i="1"/>
  <c r="AC287" i="1"/>
  <c r="AC235" i="1"/>
  <c r="AC183" i="1"/>
  <c r="AC131" i="1"/>
  <c r="AC79" i="1"/>
  <c r="AC132" i="1"/>
  <c r="AC80" i="1"/>
  <c r="AC390" i="1"/>
  <c r="AC338" i="1"/>
  <c r="AC286" i="1"/>
  <c r="AC234" i="1"/>
  <c r="AC182" i="1"/>
  <c r="AC130" i="1"/>
  <c r="AC78" i="1"/>
  <c r="AC392" i="1"/>
  <c r="AC340" i="1"/>
  <c r="AC288" i="1"/>
  <c r="AC236" i="1"/>
  <c r="AC184" i="1"/>
  <c r="Z349" i="1"/>
  <c r="AO350" i="1" s="1"/>
  <c r="Z348" i="1"/>
  <c r="AO349" i="1" s="1"/>
  <c r="T351" i="1"/>
  <c r="X351" i="1"/>
  <c r="AM352" i="1" s="1"/>
  <c r="X355" i="1"/>
  <c r="X354" i="1"/>
  <c r="AM355" i="1" s="1"/>
  <c r="X353" i="1"/>
  <c r="AM354" i="1" s="1"/>
  <c r="X352" i="1"/>
  <c r="AM353" i="1" s="1"/>
  <c r="AT417" i="1"/>
  <c r="AT397" i="1"/>
  <c r="AT365" i="1"/>
  <c r="AT345" i="1"/>
  <c r="AT313" i="1"/>
  <c r="AT293" i="1"/>
  <c r="AT261" i="1"/>
  <c r="AT241" i="1"/>
  <c r="AT209" i="1"/>
  <c r="AT189" i="1"/>
  <c r="AT157" i="1"/>
  <c r="AT137" i="1"/>
  <c r="AT105" i="1"/>
  <c r="AT407" i="1"/>
  <c r="AT379" i="1"/>
  <c r="AT355" i="1"/>
  <c r="AT327" i="1"/>
  <c r="AT303" i="1"/>
  <c r="AT275" i="1"/>
  <c r="AT251" i="1"/>
  <c r="AT223" i="1"/>
  <c r="AT199" i="1"/>
  <c r="AT171" i="1"/>
  <c r="AT147" i="1"/>
  <c r="AT119" i="1"/>
  <c r="AT95" i="1"/>
  <c r="AT67" i="1"/>
  <c r="AT43" i="1"/>
  <c r="AT15" i="1"/>
  <c r="AE12" i="1"/>
  <c r="AT402" i="1"/>
  <c r="AT350" i="1"/>
  <c r="AT298" i="1"/>
  <c r="AT246" i="1"/>
  <c r="AT194" i="1"/>
  <c r="AT142" i="1"/>
  <c r="AT90" i="1"/>
  <c r="AT85" i="1"/>
  <c r="AT16" i="1"/>
  <c r="AE13" i="1"/>
  <c r="AE377" i="1"/>
  <c r="AE325" i="1"/>
  <c r="AE273" i="1"/>
  <c r="AE221" i="1"/>
  <c r="AE169" i="1"/>
  <c r="AE117" i="1"/>
  <c r="AE65" i="1"/>
  <c r="AT14" i="1"/>
  <c r="AE376" i="1"/>
  <c r="AE324" i="1"/>
  <c r="AE272" i="1"/>
  <c r="AE220" i="1"/>
  <c r="AE168" i="1"/>
  <c r="AE116" i="1"/>
  <c r="AE64" i="1"/>
  <c r="AT412" i="1"/>
  <c r="AT380" i="1"/>
  <c r="AT360" i="1"/>
  <c r="AT328" i="1"/>
  <c r="AT308" i="1"/>
  <c r="AT276" i="1"/>
  <c r="AT256" i="1"/>
  <c r="AT224" i="1"/>
  <c r="AT204" i="1"/>
  <c r="AT172" i="1"/>
  <c r="AT152" i="1"/>
  <c r="AT120" i="1"/>
  <c r="AT100" i="1"/>
  <c r="AT68" i="1"/>
  <c r="AT53" i="1"/>
  <c r="AT48" i="1"/>
  <c r="AT38" i="1"/>
  <c r="AT33" i="1"/>
  <c r="AE416" i="1"/>
  <c r="AE411" i="1"/>
  <c r="AE406" i="1"/>
  <c r="AE401" i="1"/>
  <c r="AE396" i="1"/>
  <c r="AE375" i="1"/>
  <c r="AE364" i="1"/>
  <c r="AE359" i="1"/>
  <c r="AE354" i="1"/>
  <c r="AE349" i="1"/>
  <c r="AE344" i="1"/>
  <c r="AE323" i="1"/>
  <c r="AE312" i="1"/>
  <c r="AE307" i="1"/>
  <c r="AE302" i="1"/>
  <c r="AE297" i="1"/>
  <c r="AE292" i="1"/>
  <c r="AE271" i="1"/>
  <c r="AE260" i="1"/>
  <c r="AE255" i="1"/>
  <c r="AE250" i="1"/>
  <c r="AE245" i="1"/>
  <c r="AE240" i="1"/>
  <c r="AE219" i="1"/>
  <c r="AE208" i="1"/>
  <c r="AE203" i="1"/>
  <c r="AE198" i="1"/>
  <c r="AE193" i="1"/>
  <c r="AE188" i="1"/>
  <c r="AE167" i="1"/>
  <c r="AE156" i="1"/>
  <c r="AE151" i="1"/>
  <c r="AE146" i="1"/>
  <c r="AE141" i="1"/>
  <c r="AE136" i="1"/>
  <c r="AE115" i="1"/>
  <c r="AE104" i="1"/>
  <c r="AE99" i="1"/>
  <c r="AE94" i="1"/>
  <c r="AE89" i="1"/>
  <c r="AE84" i="1"/>
  <c r="AE63" i="1"/>
  <c r="AE52" i="1"/>
  <c r="AE47" i="1"/>
  <c r="AE42" i="1"/>
  <c r="AE37" i="1"/>
  <c r="AE32" i="1"/>
  <c r="AT378" i="1"/>
  <c r="AT326" i="1"/>
  <c r="AT274" i="1"/>
  <c r="AT222" i="1"/>
  <c r="AT170" i="1"/>
  <c r="AT118" i="1"/>
  <c r="AT66" i="1"/>
  <c r="AE11" i="1"/>
  <c r="T364" i="1"/>
  <c r="X365" i="1"/>
  <c r="X364" i="1"/>
  <c r="AM365" i="1" s="1"/>
  <c r="AA387" i="1"/>
  <c r="AP390" i="1" s="1"/>
  <c r="AA381" i="1"/>
  <c r="AP384" i="1" s="1"/>
  <c r="AA375" i="1"/>
  <c r="AP378" i="1" s="1"/>
  <c r="AA384" i="1"/>
  <c r="AP387" i="1" s="1"/>
  <c r="AA378" i="1"/>
  <c r="AP381" i="1" s="1"/>
  <c r="AA372" i="1"/>
  <c r="AP375" i="1" s="1"/>
  <c r="AA390" i="1"/>
  <c r="AA396" i="1"/>
  <c r="AP397" i="1" s="1"/>
  <c r="AA397" i="1"/>
  <c r="T399" i="1"/>
  <c r="X399" i="1"/>
  <c r="AM400" i="1" s="1"/>
  <c r="X402" i="1"/>
  <c r="X401" i="1"/>
  <c r="AM402" i="1" s="1"/>
  <c r="X400" i="1"/>
  <c r="AM401" i="1" s="1"/>
  <c r="W412" i="1"/>
  <c r="AA412" i="1"/>
  <c r="T415" i="1"/>
  <c r="X415" i="1"/>
  <c r="AM416" i="1" s="1"/>
  <c r="X417" i="1"/>
  <c r="X416" i="1"/>
  <c r="AM417" i="1" s="1"/>
  <c r="AE108" i="1"/>
  <c r="AJ108" i="1" s="1"/>
  <c r="AE257" i="1"/>
  <c r="AJ257" i="1" s="1"/>
  <c r="AE316" i="1"/>
  <c r="AJ316" i="1" s="1"/>
  <c r="AT6" i="1"/>
  <c r="AT266" i="1"/>
  <c r="AE44" i="1"/>
  <c r="AJ44" i="1" s="1"/>
  <c r="AE101" i="1"/>
  <c r="AJ101" i="1" s="1"/>
  <c r="AE160" i="1"/>
  <c r="AJ160" i="1" s="1"/>
  <c r="AE309" i="1"/>
  <c r="AJ309" i="1" s="1"/>
  <c r="AE368" i="1"/>
  <c r="AJ368" i="1" s="1"/>
  <c r="AT82" i="1"/>
  <c r="AT248" i="1"/>
  <c r="AE153" i="1"/>
  <c r="AJ153" i="1" s="1"/>
  <c r="AE212" i="1"/>
  <c r="AJ212" i="1" s="1"/>
  <c r="AE361" i="1"/>
  <c r="AJ361" i="1" s="1"/>
  <c r="AE3" i="1"/>
  <c r="AJ3" i="1" s="1"/>
  <c r="AE49" i="1"/>
  <c r="AJ49" i="1" s="1"/>
  <c r="AE107" i="1"/>
  <c r="AJ107" i="1" s="1"/>
  <c r="AE252" i="1"/>
  <c r="AJ252" i="1" s="1"/>
  <c r="AE315" i="1"/>
  <c r="AJ315" i="1" s="1"/>
  <c r="AT30" i="1"/>
  <c r="AT102" i="1"/>
  <c r="AT206" i="1"/>
  <c r="AT310" i="1"/>
  <c r="AT414" i="1"/>
  <c r="AT59" i="1"/>
  <c r="AT163" i="1"/>
  <c r="AT267" i="1"/>
  <c r="AT371" i="1"/>
  <c r="AT149" i="1"/>
  <c r="AT253" i="1"/>
  <c r="AT357" i="1"/>
  <c r="U18" i="4"/>
  <c r="U25" i="4" s="1"/>
  <c r="M115" i="4"/>
  <c r="Y16" i="4"/>
  <c r="Y17" i="4" s="1"/>
  <c r="T185" i="1"/>
  <c r="X186" i="1"/>
  <c r="AM187" i="1" s="1"/>
  <c r="X185" i="1"/>
  <c r="AM186" i="1" s="1"/>
  <c r="X189" i="1"/>
  <c r="X188" i="1"/>
  <c r="AM189" i="1" s="1"/>
  <c r="X187" i="1"/>
  <c r="AM188" i="1" s="1"/>
  <c r="T319" i="1"/>
  <c r="X319" i="1"/>
  <c r="AM322" i="1" s="1"/>
  <c r="X331" i="1"/>
  <c r="AM334" i="1" s="1"/>
  <c r="AC5" i="1"/>
  <c r="X322" i="1"/>
  <c r="AM325" i="1" s="1"/>
  <c r="X334" i="1"/>
  <c r="AM337" i="1" s="1"/>
  <c r="AC6" i="1"/>
  <c r="X325" i="1"/>
  <c r="AM328" i="1" s="1"/>
  <c r="X337" i="1"/>
  <c r="AM340" i="1" s="1"/>
  <c r="AC7" i="1"/>
  <c r="X328" i="1"/>
  <c r="AM331" i="1" s="1"/>
  <c r="X340" i="1"/>
  <c r="AR415" i="1"/>
  <c r="AR395" i="1"/>
  <c r="AR363" i="1"/>
  <c r="AR343" i="1"/>
  <c r="AR301" i="1"/>
  <c r="AR269" i="1"/>
  <c r="AR249" i="1"/>
  <c r="AR217" i="1"/>
  <c r="AR197" i="1"/>
  <c r="AR165" i="1"/>
  <c r="AR145" i="1"/>
  <c r="AR113" i="1"/>
  <c r="AR93" i="1"/>
  <c r="AR61" i="1"/>
  <c r="AR41" i="1"/>
  <c r="AR9" i="1"/>
  <c r="AC371" i="1"/>
  <c r="AC319" i="1"/>
  <c r="AC267" i="1"/>
  <c r="AC215" i="1"/>
  <c r="AC163" i="1"/>
  <c r="AC111" i="1"/>
  <c r="AC59" i="1"/>
  <c r="AR410" i="1"/>
  <c r="AR374" i="1"/>
  <c r="AR358" i="1"/>
  <c r="AR322" i="1"/>
  <c r="AR296" i="1"/>
  <c r="AR268" i="1"/>
  <c r="AR244" i="1"/>
  <c r="AR216" i="1"/>
  <c r="AR192" i="1"/>
  <c r="AR164" i="1"/>
  <c r="AR140" i="1"/>
  <c r="AR112" i="1"/>
  <c r="AR88" i="1"/>
  <c r="AR60" i="1"/>
  <c r="AR36" i="1"/>
  <c r="AR8" i="1"/>
  <c r="AC370" i="1"/>
  <c r="AC318" i="1"/>
  <c r="AC266" i="1"/>
  <c r="AC214" i="1"/>
  <c r="AC162" i="1"/>
  <c r="AC110" i="1"/>
  <c r="AC58" i="1"/>
  <c r="AR405" i="1"/>
  <c r="AR373" i="1"/>
  <c r="AR353" i="1"/>
  <c r="AR321" i="1"/>
  <c r="AR311" i="1"/>
  <c r="AR291" i="1"/>
  <c r="AR259" i="1"/>
  <c r="AR239" i="1"/>
  <c r="AR207" i="1"/>
  <c r="AR187" i="1"/>
  <c r="AR155" i="1"/>
  <c r="AR135" i="1"/>
  <c r="AR103" i="1"/>
  <c r="AR83" i="1"/>
  <c r="AR51" i="1"/>
  <c r="AR31" i="1"/>
  <c r="AC414" i="1"/>
  <c r="AC409" i="1"/>
  <c r="AC404" i="1"/>
  <c r="AC399" i="1"/>
  <c r="AC394" i="1"/>
  <c r="AC369" i="1"/>
  <c r="AC362" i="1"/>
  <c r="AC357" i="1"/>
  <c r="AC352" i="1"/>
  <c r="AC347" i="1"/>
  <c r="AC342" i="1"/>
  <c r="AC317" i="1"/>
  <c r="AC310" i="1"/>
  <c r="AC305" i="1"/>
  <c r="AC300" i="1"/>
  <c r="AC295" i="1"/>
  <c r="AC290" i="1"/>
  <c r="AC265" i="1"/>
  <c r="AC258" i="1"/>
  <c r="AC253" i="1"/>
  <c r="AC248" i="1"/>
  <c r="AC243" i="1"/>
  <c r="AC238" i="1"/>
  <c r="AC213" i="1"/>
  <c r="AC206" i="1"/>
  <c r="AC201" i="1"/>
  <c r="AC196" i="1"/>
  <c r="AC191" i="1"/>
  <c r="AC186" i="1"/>
  <c r="AC161" i="1"/>
  <c r="AC154" i="1"/>
  <c r="AC149" i="1"/>
  <c r="AC144" i="1"/>
  <c r="AC139" i="1"/>
  <c r="AC134" i="1"/>
  <c r="AC109" i="1"/>
  <c r="AC102" i="1"/>
  <c r="AC97" i="1"/>
  <c r="AC92" i="1"/>
  <c r="AC87" i="1"/>
  <c r="AC82" i="1"/>
  <c r="AC57" i="1"/>
  <c r="AC50" i="1"/>
  <c r="AC45" i="1"/>
  <c r="AC40" i="1"/>
  <c r="AC35" i="1"/>
  <c r="AC30" i="1"/>
  <c r="AR400" i="1"/>
  <c r="AR372" i="1"/>
  <c r="AR348" i="1"/>
  <c r="AR320" i="1"/>
  <c r="AR306" i="1"/>
  <c r="AR270" i="1"/>
  <c r="AR254" i="1"/>
  <c r="AR218" i="1"/>
  <c r="AR202" i="1"/>
  <c r="AR166" i="1"/>
  <c r="AR150" i="1"/>
  <c r="AR114" i="1"/>
  <c r="AR98" i="1"/>
  <c r="AR62" i="1"/>
  <c r="AR46" i="1"/>
  <c r="AR10" i="1"/>
  <c r="T221" i="1"/>
  <c r="X230" i="1"/>
  <c r="AM233" i="1" s="1"/>
  <c r="X221" i="1"/>
  <c r="AM224" i="1" s="1"/>
  <c r="X233" i="1"/>
  <c r="AM236" i="1" s="1"/>
  <c r="X224" i="1"/>
  <c r="AM227" i="1" s="1"/>
  <c r="X236" i="1"/>
  <c r="X227" i="1"/>
  <c r="AM230" i="1" s="1"/>
  <c r="T309" i="1"/>
  <c r="X311" i="1"/>
  <c r="AM312" i="1" s="1"/>
  <c r="X310" i="1"/>
  <c r="AM311" i="1" s="1"/>
  <c r="X309" i="1"/>
  <c r="AM310" i="1" s="1"/>
  <c r="X313" i="1"/>
  <c r="X312" i="1"/>
  <c r="AM313" i="1" s="1"/>
  <c r="AB141" i="1"/>
  <c r="AQ142" i="1" s="1"/>
  <c r="AB140" i="1"/>
  <c r="AQ141" i="1" s="1"/>
  <c r="AB138" i="1"/>
  <c r="AQ139" i="1" s="1"/>
  <c r="AB139" i="1"/>
  <c r="AQ140" i="1" s="1"/>
  <c r="AB142" i="1"/>
  <c r="T193" i="1"/>
  <c r="X194" i="1"/>
  <c r="X193" i="1"/>
  <c r="AM194" i="1" s="1"/>
  <c r="T272" i="1"/>
  <c r="X281" i="1"/>
  <c r="AM284" i="1" s="1"/>
  <c r="X272" i="1"/>
  <c r="AM275" i="1" s="1"/>
  <c r="X284" i="1"/>
  <c r="AM287" i="1" s="1"/>
  <c r="X275" i="1"/>
  <c r="AM278" i="1" s="1"/>
  <c r="X287" i="1"/>
  <c r="X278" i="1"/>
  <c r="AM281" i="1" s="1"/>
  <c r="T335" i="1"/>
  <c r="X335" i="1"/>
  <c r="AM338" i="1" s="1"/>
  <c r="AC23" i="1"/>
  <c r="X338" i="1"/>
  <c r="AC24" i="1"/>
  <c r="AC25" i="1"/>
  <c r="AR391" i="1"/>
  <c r="AR339" i="1"/>
  <c r="AC387" i="1"/>
  <c r="AC335" i="1"/>
  <c r="AC283" i="1"/>
  <c r="AC231" i="1"/>
  <c r="AC179" i="1"/>
  <c r="AC127" i="1"/>
  <c r="AC75" i="1"/>
  <c r="AR390" i="1"/>
  <c r="AR338" i="1"/>
  <c r="AR288" i="1"/>
  <c r="AR236" i="1"/>
  <c r="AR184" i="1"/>
  <c r="AR132" i="1"/>
  <c r="AR80" i="1"/>
  <c r="AR28" i="1"/>
  <c r="AC128" i="1"/>
  <c r="AR287" i="1"/>
  <c r="AR235" i="1"/>
  <c r="AR183" i="1"/>
  <c r="AR131" i="1"/>
  <c r="AR79" i="1"/>
  <c r="AR27" i="1"/>
  <c r="AC389" i="1"/>
  <c r="AC337" i="1"/>
  <c r="AC285" i="1"/>
  <c r="AC233" i="1"/>
  <c r="AC181" i="1"/>
  <c r="AC129" i="1"/>
  <c r="AC77" i="1"/>
  <c r="AR392" i="1"/>
  <c r="AR340" i="1"/>
  <c r="AR286" i="1"/>
  <c r="AR234" i="1"/>
  <c r="AR182" i="1"/>
  <c r="AR130" i="1"/>
  <c r="AR78" i="1"/>
  <c r="AR26" i="1"/>
  <c r="AC388" i="1"/>
  <c r="AC336" i="1"/>
  <c r="AC284" i="1"/>
  <c r="AC232" i="1"/>
  <c r="AC180" i="1"/>
  <c r="AC76" i="1"/>
  <c r="T261" i="1"/>
  <c r="X261" i="1"/>
  <c r="T315" i="1"/>
  <c r="AC2" i="1"/>
  <c r="X315" i="1"/>
  <c r="AM318" i="1" s="1"/>
  <c r="X327" i="1"/>
  <c r="AM330" i="1" s="1"/>
  <c r="X339" i="1"/>
  <c r="AC3" i="1"/>
  <c r="AH3" i="1" s="1"/>
  <c r="AC4" i="1"/>
  <c r="AH4" i="1" s="1"/>
  <c r="AC29" i="1"/>
  <c r="AH29" i="1" s="1"/>
  <c r="AC34" i="1"/>
  <c r="AH34" i="1" s="1"/>
  <c r="AC39" i="1"/>
  <c r="AH39" i="1" s="1"/>
  <c r="AC44" i="1"/>
  <c r="AH44" i="1" s="1"/>
  <c r="AC49" i="1"/>
  <c r="AH49" i="1" s="1"/>
  <c r="AC54" i="1"/>
  <c r="AH54" i="1" s="1"/>
  <c r="AC55" i="1"/>
  <c r="AH55" i="1" s="1"/>
  <c r="AC56" i="1"/>
  <c r="AH56" i="1" s="1"/>
  <c r="AC81" i="1"/>
  <c r="AH81" i="1" s="1"/>
  <c r="AC86" i="1"/>
  <c r="AH86" i="1" s="1"/>
  <c r="AC91" i="1"/>
  <c r="AH91" i="1" s="1"/>
  <c r="AC96" i="1"/>
  <c r="AH96" i="1" s="1"/>
  <c r="AC101" i="1"/>
  <c r="AH101" i="1" s="1"/>
  <c r="AC106" i="1"/>
  <c r="AH106" i="1" s="1"/>
  <c r="AC107" i="1"/>
  <c r="AH107" i="1" s="1"/>
  <c r="AC108" i="1"/>
  <c r="AH108" i="1" s="1"/>
  <c r="AC133" i="1"/>
  <c r="AH133" i="1" s="1"/>
  <c r="AC138" i="1"/>
  <c r="AH138" i="1" s="1"/>
  <c r="AC143" i="1"/>
  <c r="AH143" i="1" s="1"/>
  <c r="AC148" i="1"/>
  <c r="AH148" i="1" s="1"/>
  <c r="AC153" i="1"/>
  <c r="AH153" i="1" s="1"/>
  <c r="AC158" i="1"/>
  <c r="AH158" i="1" s="1"/>
  <c r="AC159" i="1"/>
  <c r="AH159" i="1" s="1"/>
  <c r="AC160" i="1"/>
  <c r="AH160" i="1" s="1"/>
  <c r="AC185" i="1"/>
  <c r="AH185" i="1" s="1"/>
  <c r="AC190" i="1"/>
  <c r="AH190" i="1" s="1"/>
  <c r="AC195" i="1"/>
  <c r="AH195" i="1" s="1"/>
  <c r="AC200" i="1"/>
  <c r="AH200" i="1" s="1"/>
  <c r="AC205" i="1"/>
  <c r="AH205" i="1" s="1"/>
  <c r="AC210" i="1"/>
  <c r="AH210" i="1" s="1"/>
  <c r="AC211" i="1"/>
  <c r="AH211" i="1" s="1"/>
  <c r="AC212" i="1"/>
  <c r="AH212" i="1" s="1"/>
  <c r="AC237" i="1"/>
  <c r="AH237" i="1" s="1"/>
  <c r="AC242" i="1"/>
  <c r="AH242" i="1" s="1"/>
  <c r="AC247" i="1"/>
  <c r="AH247" i="1" s="1"/>
  <c r="AC252" i="1"/>
  <c r="AH252" i="1" s="1"/>
  <c r="AC257" i="1"/>
  <c r="AH257" i="1" s="1"/>
  <c r="AC262" i="1"/>
  <c r="AH262" i="1" s="1"/>
  <c r="AC263" i="1"/>
  <c r="AH263" i="1" s="1"/>
  <c r="AC264" i="1"/>
  <c r="AH264" i="1" s="1"/>
  <c r="AC289" i="1"/>
  <c r="AH289" i="1" s="1"/>
  <c r="AC294" i="1"/>
  <c r="AH294" i="1" s="1"/>
  <c r="AC299" i="1"/>
  <c r="AH299" i="1" s="1"/>
  <c r="AC304" i="1"/>
  <c r="AH304" i="1" s="1"/>
  <c r="AC309" i="1"/>
  <c r="AH309" i="1" s="1"/>
  <c r="AC314" i="1"/>
  <c r="AH314" i="1" s="1"/>
  <c r="AC315" i="1"/>
  <c r="AH315" i="1" s="1"/>
  <c r="AC316" i="1"/>
  <c r="AH316" i="1" s="1"/>
  <c r="AC341" i="1"/>
  <c r="AH341" i="1" s="1"/>
  <c r="AC346" i="1"/>
  <c r="AH346" i="1" s="1"/>
  <c r="AC351" i="1"/>
  <c r="AH351" i="1" s="1"/>
  <c r="AC356" i="1"/>
  <c r="AH356" i="1" s="1"/>
  <c r="AC361" i="1"/>
  <c r="AH361" i="1" s="1"/>
  <c r="AC366" i="1"/>
  <c r="AH366" i="1" s="1"/>
  <c r="AC367" i="1"/>
  <c r="AH367" i="1" s="1"/>
  <c r="AC368" i="1"/>
  <c r="AH368" i="1" s="1"/>
  <c r="AC393" i="1"/>
  <c r="AH393" i="1" s="1"/>
  <c r="AC398" i="1"/>
  <c r="AH398" i="1" s="1"/>
  <c r="AC403" i="1"/>
  <c r="AH403" i="1" s="1"/>
  <c r="AC408" i="1"/>
  <c r="AH408" i="1" s="1"/>
  <c r="AC413" i="1"/>
  <c r="AH413" i="1" s="1"/>
  <c r="X318" i="1"/>
  <c r="AM321" i="1" s="1"/>
  <c r="X330" i="1"/>
  <c r="AM333" i="1" s="1"/>
  <c r="X321" i="1"/>
  <c r="AM324" i="1" s="1"/>
  <c r="X333" i="1"/>
  <c r="AM336" i="1" s="1"/>
  <c r="X324" i="1"/>
  <c r="AM327" i="1" s="1"/>
  <c r="X336" i="1"/>
  <c r="AM339" i="1" s="1"/>
  <c r="AR317" i="1"/>
  <c r="AR399" i="1"/>
  <c r="AR371" i="1"/>
  <c r="AR347" i="1"/>
  <c r="AR319" i="1"/>
  <c r="AR305" i="1"/>
  <c r="AR265" i="1"/>
  <c r="AR253" i="1"/>
  <c r="AR213" i="1"/>
  <c r="AR201" i="1"/>
  <c r="AR161" i="1"/>
  <c r="AR149" i="1"/>
  <c r="AR109" i="1"/>
  <c r="AR97" i="1"/>
  <c r="AR57" i="1"/>
  <c r="AR45" i="1"/>
  <c r="AR5" i="1"/>
  <c r="AR414" i="1"/>
  <c r="AR394" i="1"/>
  <c r="AR370" i="1"/>
  <c r="AR362" i="1"/>
  <c r="AR342" i="1"/>
  <c r="AR318" i="1"/>
  <c r="AR300" i="1"/>
  <c r="AR248" i="1"/>
  <c r="AR196" i="1"/>
  <c r="AR144" i="1"/>
  <c r="AR92" i="1"/>
  <c r="AR40" i="1"/>
  <c r="AR409" i="1"/>
  <c r="AR369" i="1"/>
  <c r="AR357" i="1"/>
  <c r="AR295" i="1"/>
  <c r="AR267" i="1"/>
  <c r="AR243" i="1"/>
  <c r="AR215" i="1"/>
  <c r="AR191" i="1"/>
  <c r="AR163" i="1"/>
  <c r="AR139" i="1"/>
  <c r="AR111" i="1"/>
  <c r="AR87" i="1"/>
  <c r="AR59" i="1"/>
  <c r="AR35" i="1"/>
  <c r="AR7" i="1"/>
  <c r="AR404" i="1"/>
  <c r="AR352" i="1"/>
  <c r="AR310" i="1"/>
  <c r="AR290" i="1"/>
  <c r="AR266" i="1"/>
  <c r="AR258" i="1"/>
  <c r="AR238" i="1"/>
  <c r="AR214" i="1"/>
  <c r="AR206" i="1"/>
  <c r="AR186" i="1"/>
  <c r="AR162" i="1"/>
  <c r="AR154" i="1"/>
  <c r="AR134" i="1"/>
  <c r="AR110" i="1"/>
  <c r="AR102" i="1"/>
  <c r="AR82" i="1"/>
  <c r="AR58" i="1"/>
  <c r="AR50" i="1"/>
  <c r="AR30" i="1"/>
  <c r="AR6" i="1"/>
  <c r="T360" i="1"/>
  <c r="AC14" i="1"/>
  <c r="AC15" i="1"/>
  <c r="AC16" i="1"/>
  <c r="AR383" i="1"/>
  <c r="AR331" i="1"/>
  <c r="AR277" i="1"/>
  <c r="AR225" i="1"/>
  <c r="AR173" i="1"/>
  <c r="AR121" i="1"/>
  <c r="AR69" i="1"/>
  <c r="AR17" i="1"/>
  <c r="AC379" i="1"/>
  <c r="AC327" i="1"/>
  <c r="AC275" i="1"/>
  <c r="AC223" i="1"/>
  <c r="AC171" i="1"/>
  <c r="AC119" i="1"/>
  <c r="AC67" i="1"/>
  <c r="AC95" i="1"/>
  <c r="AC68" i="1"/>
  <c r="AC48" i="1"/>
  <c r="AC33" i="1"/>
  <c r="AR382" i="1"/>
  <c r="AR330" i="1"/>
  <c r="AC378" i="1"/>
  <c r="AC326" i="1"/>
  <c r="AC274" i="1"/>
  <c r="AC222" i="1"/>
  <c r="AC170" i="1"/>
  <c r="AC118" i="1"/>
  <c r="AC66" i="1"/>
  <c r="AC100" i="1"/>
  <c r="AC85" i="1"/>
  <c r="AC43" i="1"/>
  <c r="AR381" i="1"/>
  <c r="AR329" i="1"/>
  <c r="AR279" i="1"/>
  <c r="AR227" i="1"/>
  <c r="AR175" i="1"/>
  <c r="AR123" i="1"/>
  <c r="AR71" i="1"/>
  <c r="AR19" i="1"/>
  <c r="AR278" i="1"/>
  <c r="AR226" i="1"/>
  <c r="AR174" i="1"/>
  <c r="AR122" i="1"/>
  <c r="AR70" i="1"/>
  <c r="AR18" i="1"/>
  <c r="AC417" i="1"/>
  <c r="AC412" i="1"/>
  <c r="AC407" i="1"/>
  <c r="AC402" i="1"/>
  <c r="AC397" i="1"/>
  <c r="AC380" i="1"/>
  <c r="AC365" i="1"/>
  <c r="AC360" i="1"/>
  <c r="AC355" i="1"/>
  <c r="AC350" i="1"/>
  <c r="AC345" i="1"/>
  <c r="AC328" i="1"/>
  <c r="AC313" i="1"/>
  <c r="AC308" i="1"/>
  <c r="AC303" i="1"/>
  <c r="AC298" i="1"/>
  <c r="AC293" i="1"/>
  <c r="AC276" i="1"/>
  <c r="AC261" i="1"/>
  <c r="AC256" i="1"/>
  <c r="AC251" i="1"/>
  <c r="AC246" i="1"/>
  <c r="AC241" i="1"/>
  <c r="AC224" i="1"/>
  <c r="AC209" i="1"/>
  <c r="AC204" i="1"/>
  <c r="AC199" i="1"/>
  <c r="AC194" i="1"/>
  <c r="AC189" i="1"/>
  <c r="AC172" i="1"/>
  <c r="AC157" i="1"/>
  <c r="AC152" i="1"/>
  <c r="AC147" i="1"/>
  <c r="AC142" i="1"/>
  <c r="AC137" i="1"/>
  <c r="AC120" i="1"/>
  <c r="AC105" i="1"/>
  <c r="AC90" i="1"/>
  <c r="AC53" i="1"/>
  <c r="AC38" i="1"/>
  <c r="AB347" i="1"/>
  <c r="AQ348" i="1" s="1"/>
  <c r="T268" i="1"/>
  <c r="X277" i="1"/>
  <c r="AM280" i="1" s="1"/>
  <c r="X268" i="1"/>
  <c r="AM271" i="1" s="1"/>
  <c r="X280" i="1"/>
  <c r="AM283" i="1" s="1"/>
  <c r="X271" i="1"/>
  <c r="AM274" i="1" s="1"/>
  <c r="X286" i="1"/>
  <c r="X274" i="1"/>
  <c r="AM277" i="1" s="1"/>
  <c r="X283" i="1"/>
  <c r="AM286" i="1" s="1"/>
  <c r="AB332" i="1"/>
  <c r="AQ335" i="1" s="1"/>
  <c r="AB192" i="1"/>
  <c r="AQ193" i="1" s="1"/>
  <c r="AB190" i="1"/>
  <c r="AQ191" i="1" s="1"/>
  <c r="AB191" i="1"/>
  <c r="AQ192" i="1" s="1"/>
  <c r="AB80" i="1"/>
  <c r="AB77" i="1"/>
  <c r="AQ80" i="1" s="1"/>
  <c r="AB74" i="1"/>
  <c r="AQ77" i="1" s="1"/>
  <c r="AB68" i="1"/>
  <c r="AQ71" i="1" s="1"/>
  <c r="AB62" i="1"/>
  <c r="AQ65" i="1" s="1"/>
  <c r="AB71" i="1"/>
  <c r="AQ74" i="1" s="1"/>
  <c r="AB65" i="1"/>
  <c r="AQ68" i="1" s="1"/>
  <c r="AB298" i="1"/>
  <c r="AB279" i="1"/>
  <c r="AQ282" i="1" s="1"/>
  <c r="AB273" i="1"/>
  <c r="AQ276" i="1" s="1"/>
  <c r="AB267" i="1"/>
  <c r="AQ270" i="1" s="1"/>
  <c r="AB282" i="1"/>
  <c r="AQ285" i="1" s="1"/>
  <c r="AB285" i="1"/>
  <c r="AQ288" i="1" s="1"/>
  <c r="AB270" i="1"/>
  <c r="AQ273" i="1" s="1"/>
  <c r="AB276" i="1"/>
  <c r="AQ279" i="1" s="1"/>
  <c r="AB264" i="1"/>
  <c r="AQ267" i="1" s="1"/>
  <c r="AB79" i="1"/>
  <c r="AB76" i="1"/>
  <c r="AQ79" i="1" s="1"/>
  <c r="AB70" i="1"/>
  <c r="AQ73" i="1" s="1"/>
  <c r="AB64" i="1"/>
  <c r="AQ67" i="1" s="1"/>
  <c r="AB58" i="1"/>
  <c r="AQ61" i="1" s="1"/>
  <c r="AB73" i="1"/>
  <c r="AQ76" i="1" s="1"/>
  <c r="AB67" i="1"/>
  <c r="AQ70" i="1" s="1"/>
  <c r="AB61" i="1"/>
  <c r="AQ64" i="1" s="1"/>
  <c r="Z397" i="1"/>
  <c r="Z396" i="1"/>
  <c r="AO397" i="1" s="1"/>
  <c r="AA25" i="1"/>
  <c r="AP28" i="1" s="1"/>
  <c r="AA19" i="1"/>
  <c r="AP22" i="1" s="1"/>
  <c r="AA13" i="1"/>
  <c r="AP16" i="1" s="1"/>
  <c r="AA22" i="1"/>
  <c r="AP25" i="1" s="1"/>
  <c r="AA16" i="1"/>
  <c r="AP19" i="1" s="1"/>
  <c r="AA28" i="1"/>
  <c r="Z21" i="1"/>
  <c r="AO24" i="1" s="1"/>
  <c r="Z24" i="1"/>
  <c r="AO27" i="1" s="1"/>
  <c r="Z27" i="1"/>
  <c r="T37" i="1"/>
  <c r="X38" i="1"/>
  <c r="X37" i="1"/>
  <c r="AM38" i="1" s="1"/>
  <c r="AA75" i="1"/>
  <c r="AP78" i="1" s="1"/>
  <c r="AA69" i="1"/>
  <c r="AP72" i="1" s="1"/>
  <c r="AA72" i="1"/>
  <c r="AP75" i="1" s="1"/>
  <c r="AA78" i="1"/>
  <c r="T101" i="1"/>
  <c r="X103" i="1"/>
  <c r="AM104" i="1" s="1"/>
  <c r="X102" i="1"/>
  <c r="AM103" i="1" s="1"/>
  <c r="X101" i="1"/>
  <c r="AM102" i="1" s="1"/>
  <c r="X105" i="1"/>
  <c r="X104" i="1"/>
  <c r="AM105" i="1" s="1"/>
  <c r="Z135" i="1"/>
  <c r="AO136" i="1" s="1"/>
  <c r="Z134" i="1"/>
  <c r="AO135" i="1" s="1"/>
  <c r="Z136" i="1"/>
  <c r="AO137" i="1" s="1"/>
  <c r="Z133" i="1"/>
  <c r="AO134" i="1" s="1"/>
  <c r="Z137" i="1"/>
  <c r="T149" i="1"/>
  <c r="W149" i="1" s="1"/>
  <c r="X151" i="1"/>
  <c r="AM152" i="1" s="1"/>
  <c r="X150" i="1"/>
  <c r="AM151" i="1" s="1"/>
  <c r="X149" i="1"/>
  <c r="AM150" i="1" s="1"/>
  <c r="X152" i="1"/>
  <c r="T205" i="1"/>
  <c r="X206" i="1"/>
  <c r="AM207" i="1" s="1"/>
  <c r="X205" i="1"/>
  <c r="AM206" i="1" s="1"/>
  <c r="X209" i="1"/>
  <c r="X208" i="1"/>
  <c r="AM209" i="1" s="1"/>
  <c r="X207" i="1"/>
  <c r="AM208" i="1" s="1"/>
  <c r="AA292" i="1"/>
  <c r="AP293" i="1" s="1"/>
  <c r="AA290" i="1"/>
  <c r="AP291" i="1" s="1"/>
  <c r="AA291" i="1"/>
  <c r="AP292" i="1" s="1"/>
  <c r="AA289" i="1"/>
  <c r="AP290" i="1" s="1"/>
  <c r="AA293" i="1"/>
  <c r="T331" i="1"/>
  <c r="AC17" i="1"/>
  <c r="AC18" i="1"/>
  <c r="AC19" i="1"/>
  <c r="AR281" i="1"/>
  <c r="AR229" i="1"/>
  <c r="AR177" i="1"/>
  <c r="AR125" i="1"/>
  <c r="AR73" i="1"/>
  <c r="AR21" i="1"/>
  <c r="AC383" i="1"/>
  <c r="AC331" i="1"/>
  <c r="AC279" i="1"/>
  <c r="AC227" i="1"/>
  <c r="AC175" i="1"/>
  <c r="AC123" i="1"/>
  <c r="AC71" i="1"/>
  <c r="AR386" i="1"/>
  <c r="AR334" i="1"/>
  <c r="AR280" i="1"/>
  <c r="AR228" i="1"/>
  <c r="AR176" i="1"/>
  <c r="AR124" i="1"/>
  <c r="AR72" i="1"/>
  <c r="AR20" i="1"/>
  <c r="AC382" i="1"/>
  <c r="AC330" i="1"/>
  <c r="AC278" i="1"/>
  <c r="AC226" i="1"/>
  <c r="AC174" i="1"/>
  <c r="AC122" i="1"/>
  <c r="AC70" i="1"/>
  <c r="AR385" i="1"/>
  <c r="AR333" i="1"/>
  <c r="AC381" i="1"/>
  <c r="AC329" i="1"/>
  <c r="AC277" i="1"/>
  <c r="AC225" i="1"/>
  <c r="AC173" i="1"/>
  <c r="AC121" i="1"/>
  <c r="AC69" i="1"/>
  <c r="AR384" i="1"/>
  <c r="AR332" i="1"/>
  <c r="AR282" i="1"/>
  <c r="AR230" i="1"/>
  <c r="AR178" i="1"/>
  <c r="AR126" i="1"/>
  <c r="AR74" i="1"/>
  <c r="AR22" i="1"/>
  <c r="AT401" i="1"/>
  <c r="AT377" i="1"/>
  <c r="AT349" i="1"/>
  <c r="AT325" i="1"/>
  <c r="AT297" i="1"/>
  <c r="AT273" i="1"/>
  <c r="AT245" i="1"/>
  <c r="AT221" i="1"/>
  <c r="AT193" i="1"/>
  <c r="AT169" i="1"/>
  <c r="AT141" i="1"/>
  <c r="AT117" i="1"/>
  <c r="AT411" i="1"/>
  <c r="AT375" i="1"/>
  <c r="AT359" i="1"/>
  <c r="AT323" i="1"/>
  <c r="AT307" i="1"/>
  <c r="AT271" i="1"/>
  <c r="AT255" i="1"/>
  <c r="AT219" i="1"/>
  <c r="AT203" i="1"/>
  <c r="AT167" i="1"/>
  <c r="AT151" i="1"/>
  <c r="AT115" i="1"/>
  <c r="AT99" i="1"/>
  <c r="AT63" i="1"/>
  <c r="AT47" i="1"/>
  <c r="AT11" i="1"/>
  <c r="AE8" i="1"/>
  <c r="AT376" i="1"/>
  <c r="AT324" i="1"/>
  <c r="AT272" i="1"/>
  <c r="AT220" i="1"/>
  <c r="AT168" i="1"/>
  <c r="AT116" i="1"/>
  <c r="AT65" i="1"/>
  <c r="AE373" i="1"/>
  <c r="AE321" i="1"/>
  <c r="AE269" i="1"/>
  <c r="AE217" i="1"/>
  <c r="AE165" i="1"/>
  <c r="AE113" i="1"/>
  <c r="AE61" i="1"/>
  <c r="AT406" i="1"/>
  <c r="AT354" i="1"/>
  <c r="AT302" i="1"/>
  <c r="AT250" i="1"/>
  <c r="AT198" i="1"/>
  <c r="AT146" i="1"/>
  <c r="AT94" i="1"/>
  <c r="AT89" i="1"/>
  <c r="AT84" i="1"/>
  <c r="AT64" i="1"/>
  <c r="AE9" i="1"/>
  <c r="AE372" i="1"/>
  <c r="AE320" i="1"/>
  <c r="AE268" i="1"/>
  <c r="AE216" i="1"/>
  <c r="AE164" i="1"/>
  <c r="AE112" i="1"/>
  <c r="AE60" i="1"/>
  <c r="AT42" i="1"/>
  <c r="AT13" i="1"/>
  <c r="AE10" i="1"/>
  <c r="AT416" i="1"/>
  <c r="AT396" i="1"/>
  <c r="AT364" i="1"/>
  <c r="AT344" i="1"/>
  <c r="AT312" i="1"/>
  <c r="AT292" i="1"/>
  <c r="AT260" i="1"/>
  <c r="AT240" i="1"/>
  <c r="AT208" i="1"/>
  <c r="AT188" i="1"/>
  <c r="AT156" i="1"/>
  <c r="AT136" i="1"/>
  <c r="AT104" i="1"/>
  <c r="AT52" i="1"/>
  <c r="AT37" i="1"/>
  <c r="AT32" i="1"/>
  <c r="AT12" i="1"/>
  <c r="AE415" i="1"/>
  <c r="AE410" i="1"/>
  <c r="AE405" i="1"/>
  <c r="AE400" i="1"/>
  <c r="AE395" i="1"/>
  <c r="AE374" i="1"/>
  <c r="AE363" i="1"/>
  <c r="AE358" i="1"/>
  <c r="AE353" i="1"/>
  <c r="AE348" i="1"/>
  <c r="AE343" i="1"/>
  <c r="AE322" i="1"/>
  <c r="AE311" i="1"/>
  <c r="AE306" i="1"/>
  <c r="AE301" i="1"/>
  <c r="AE296" i="1"/>
  <c r="AE291" i="1"/>
  <c r="AE270" i="1"/>
  <c r="AE259" i="1"/>
  <c r="AE254" i="1"/>
  <c r="AE249" i="1"/>
  <c r="AE244" i="1"/>
  <c r="AE239" i="1"/>
  <c r="AE218" i="1"/>
  <c r="AE207" i="1"/>
  <c r="AE202" i="1"/>
  <c r="AE197" i="1"/>
  <c r="AE192" i="1"/>
  <c r="AE187" i="1"/>
  <c r="AE166" i="1"/>
  <c r="AE155" i="1"/>
  <c r="AE150" i="1"/>
  <c r="AE145" i="1"/>
  <c r="AE140" i="1"/>
  <c r="AE135" i="1"/>
  <c r="AE114" i="1"/>
  <c r="AE103" i="1"/>
  <c r="AE98" i="1"/>
  <c r="AE93" i="1"/>
  <c r="AE88" i="1"/>
  <c r="AE83" i="1"/>
  <c r="AE62" i="1"/>
  <c r="AE51" i="1"/>
  <c r="AE46" i="1"/>
  <c r="AE41" i="1"/>
  <c r="AE36" i="1"/>
  <c r="AE31" i="1"/>
  <c r="T348" i="1"/>
  <c r="X350" i="1"/>
  <c r="X349" i="1"/>
  <c r="AM350" i="1" s="1"/>
  <c r="X348" i="1"/>
  <c r="AM349" i="1" s="1"/>
  <c r="Z359" i="1"/>
  <c r="AO360" i="1" s="1"/>
  <c r="Z358" i="1"/>
  <c r="AO359" i="1" s="1"/>
  <c r="Z360" i="1"/>
  <c r="Z357" i="1"/>
  <c r="AO358" i="1" s="1"/>
  <c r="Z356" i="1"/>
  <c r="AO357" i="1" s="1"/>
  <c r="W359" i="1"/>
  <c r="AF11" i="1"/>
  <c r="AF12" i="1"/>
  <c r="AF13" i="1"/>
  <c r="AU407" i="1"/>
  <c r="AU379" i="1"/>
  <c r="AU355" i="1"/>
  <c r="AU327" i="1"/>
  <c r="AU313" i="1"/>
  <c r="AU293" i="1"/>
  <c r="AU261" i="1"/>
  <c r="AU241" i="1"/>
  <c r="AU209" i="1"/>
  <c r="AU189" i="1"/>
  <c r="AU157" i="1"/>
  <c r="AU137" i="1"/>
  <c r="AU105" i="1"/>
  <c r="AU85" i="1"/>
  <c r="AU53" i="1"/>
  <c r="AU402" i="1"/>
  <c r="AU378" i="1"/>
  <c r="AU350" i="1"/>
  <c r="AU326" i="1"/>
  <c r="AU308" i="1"/>
  <c r="AU276" i="1"/>
  <c r="AU256" i="1"/>
  <c r="AU224" i="1"/>
  <c r="AU417" i="1"/>
  <c r="AU397" i="1"/>
  <c r="AU303" i="1"/>
  <c r="AU274" i="1"/>
  <c r="AU170" i="1"/>
  <c r="AU119" i="1"/>
  <c r="AU68" i="1"/>
  <c r="AU48" i="1"/>
  <c r="AU43" i="1"/>
  <c r="AU15" i="1"/>
  <c r="AF169" i="1"/>
  <c r="AF273" i="1"/>
  <c r="AU380" i="1"/>
  <c r="AU360" i="1"/>
  <c r="AU246" i="1"/>
  <c r="AU223" i="1"/>
  <c r="AU204" i="1"/>
  <c r="AU199" i="1"/>
  <c r="AU194" i="1"/>
  <c r="AU118" i="1"/>
  <c r="AU67" i="1"/>
  <c r="AU38" i="1"/>
  <c r="AU14" i="1"/>
  <c r="AF32" i="1"/>
  <c r="AF37" i="1"/>
  <c r="AF42" i="1"/>
  <c r="AF47" i="1"/>
  <c r="AF52" i="1"/>
  <c r="AF63" i="1"/>
  <c r="AF84" i="1"/>
  <c r="AF89" i="1"/>
  <c r="AF94" i="1"/>
  <c r="AF99" i="1"/>
  <c r="AF104" i="1"/>
  <c r="AF115" i="1"/>
  <c r="AF136" i="1"/>
  <c r="AF141" i="1"/>
  <c r="AF146" i="1"/>
  <c r="AF151" i="1"/>
  <c r="AF156" i="1"/>
  <c r="AF167" i="1"/>
  <c r="AF188" i="1"/>
  <c r="AF193" i="1"/>
  <c r="AF198" i="1"/>
  <c r="AF203" i="1"/>
  <c r="AF208" i="1"/>
  <c r="AF219" i="1"/>
  <c r="AF240" i="1"/>
  <c r="AF245" i="1"/>
  <c r="AF250" i="1"/>
  <c r="AF255" i="1"/>
  <c r="AF260" i="1"/>
  <c r="AF271" i="1"/>
  <c r="AF292" i="1"/>
  <c r="AF297" i="1"/>
  <c r="AF302" i="1"/>
  <c r="AF307" i="1"/>
  <c r="AF312" i="1"/>
  <c r="AF323" i="1"/>
  <c r="AF344" i="1"/>
  <c r="AF349" i="1"/>
  <c r="AF354" i="1"/>
  <c r="AF359" i="1"/>
  <c r="AF364" i="1"/>
  <c r="AF375" i="1"/>
  <c r="AF396" i="1"/>
  <c r="AF401" i="1"/>
  <c r="AF406" i="1"/>
  <c r="AF411" i="1"/>
  <c r="AF416" i="1"/>
  <c r="AF376" i="1"/>
  <c r="AF117" i="1"/>
  <c r="AF325" i="1"/>
  <c r="AU365" i="1"/>
  <c r="AU345" i="1"/>
  <c r="AU251" i="1"/>
  <c r="AU222" i="1"/>
  <c r="AU172" i="1"/>
  <c r="AU152" i="1"/>
  <c r="AU147" i="1"/>
  <c r="AU142" i="1"/>
  <c r="AU66" i="1"/>
  <c r="AU33" i="1"/>
  <c r="AF64" i="1"/>
  <c r="AF116" i="1"/>
  <c r="AF168" i="1"/>
  <c r="AF220" i="1"/>
  <c r="AF272" i="1"/>
  <c r="AF324" i="1"/>
  <c r="AU412" i="1"/>
  <c r="AU328" i="1"/>
  <c r="AU298" i="1"/>
  <c r="AU275" i="1"/>
  <c r="AU171" i="1"/>
  <c r="AU120" i="1"/>
  <c r="AU100" i="1"/>
  <c r="AU95" i="1"/>
  <c r="AU90" i="1"/>
  <c r="AU16" i="1"/>
  <c r="AF65" i="1"/>
  <c r="AF221" i="1"/>
  <c r="AF377" i="1"/>
  <c r="Z391" i="1"/>
  <c r="Z379" i="1"/>
  <c r="AO382" i="1" s="1"/>
  <c r="Z367" i="1"/>
  <c r="AO370" i="1" s="1"/>
  <c r="Z382" i="1"/>
  <c r="AO385" i="1" s="1"/>
  <c r="Z370" i="1"/>
  <c r="AO373" i="1" s="1"/>
  <c r="Z385" i="1"/>
  <c r="AO388" i="1" s="1"/>
  <c r="Z376" i="1"/>
  <c r="AO379" i="1" s="1"/>
  <c r="Z373" i="1"/>
  <c r="AO376" i="1" s="1"/>
  <c r="Z388" i="1"/>
  <c r="AO391" i="1" s="1"/>
  <c r="T372" i="1"/>
  <c r="W372" i="1" s="1"/>
  <c r="X375" i="1"/>
  <c r="AM378" i="1" s="1"/>
  <c r="X387" i="1"/>
  <c r="AM390" i="1" s="1"/>
  <c r="X378" i="1"/>
  <c r="AM381" i="1" s="1"/>
  <c r="X390" i="1"/>
  <c r="X381" i="1"/>
  <c r="AM384" i="1" s="1"/>
  <c r="X372" i="1"/>
  <c r="AM375" i="1" s="1"/>
  <c r="X384" i="1"/>
  <c r="AM387" i="1" s="1"/>
  <c r="AT381" i="1"/>
  <c r="AT329" i="1"/>
  <c r="AT277" i="1"/>
  <c r="AT225" i="1"/>
  <c r="AT173" i="1"/>
  <c r="AT121" i="1"/>
  <c r="AT383" i="1"/>
  <c r="AT331" i="1"/>
  <c r="AT279" i="1"/>
  <c r="AT227" i="1"/>
  <c r="AT175" i="1"/>
  <c r="AT123" i="1"/>
  <c r="AT71" i="1"/>
  <c r="AT19" i="1"/>
  <c r="AE16" i="1"/>
  <c r="AT70" i="1"/>
  <c r="AT382" i="1"/>
  <c r="AT330" i="1"/>
  <c r="AT278" i="1"/>
  <c r="AT226" i="1"/>
  <c r="AT174" i="1"/>
  <c r="AT122" i="1"/>
  <c r="AT69" i="1"/>
  <c r="AE14" i="1"/>
  <c r="AE417" i="1"/>
  <c r="AE412" i="1"/>
  <c r="AE407" i="1"/>
  <c r="AE402" i="1"/>
  <c r="AE397" i="1"/>
  <c r="AE380" i="1"/>
  <c r="AE365" i="1"/>
  <c r="AE360" i="1"/>
  <c r="AE355" i="1"/>
  <c r="AE350" i="1"/>
  <c r="AE345" i="1"/>
  <c r="AE328" i="1"/>
  <c r="AE313" i="1"/>
  <c r="AE308" i="1"/>
  <c r="AE303" i="1"/>
  <c r="AE298" i="1"/>
  <c r="AE293" i="1"/>
  <c r="AE276" i="1"/>
  <c r="AE261" i="1"/>
  <c r="AE256" i="1"/>
  <c r="AE251" i="1"/>
  <c r="AE246" i="1"/>
  <c r="AE241" i="1"/>
  <c r="AE224" i="1"/>
  <c r="AE209" i="1"/>
  <c r="AE204" i="1"/>
  <c r="AE199" i="1"/>
  <c r="AE194" i="1"/>
  <c r="AE189" i="1"/>
  <c r="AE172" i="1"/>
  <c r="AE157" i="1"/>
  <c r="AE152" i="1"/>
  <c r="AE147" i="1"/>
  <c r="AE142" i="1"/>
  <c r="AE137" i="1"/>
  <c r="AE120" i="1"/>
  <c r="AE105" i="1"/>
  <c r="AE100" i="1"/>
  <c r="AE95" i="1"/>
  <c r="AE90" i="1"/>
  <c r="AE85" i="1"/>
  <c r="AE68" i="1"/>
  <c r="AE53" i="1"/>
  <c r="AE48" i="1"/>
  <c r="AE43" i="1"/>
  <c r="AE38" i="1"/>
  <c r="AE33" i="1"/>
  <c r="AT18" i="1"/>
  <c r="AE15" i="1"/>
  <c r="AE379" i="1"/>
  <c r="AE327" i="1"/>
  <c r="AE275" i="1"/>
  <c r="AE223" i="1"/>
  <c r="AE171" i="1"/>
  <c r="AE119" i="1"/>
  <c r="AE67" i="1"/>
  <c r="AT17" i="1"/>
  <c r="AE378" i="1"/>
  <c r="AE326" i="1"/>
  <c r="AE274" i="1"/>
  <c r="AE222" i="1"/>
  <c r="AE170" i="1"/>
  <c r="AE118" i="1"/>
  <c r="AE66" i="1"/>
  <c r="T396" i="1"/>
  <c r="W396" i="1" s="1"/>
  <c r="X397" i="1"/>
  <c r="X396" i="1"/>
  <c r="AM397" i="1" s="1"/>
  <c r="Z407" i="1"/>
  <c r="Z406" i="1"/>
  <c r="AO407" i="1" s="1"/>
  <c r="Z405" i="1"/>
  <c r="AO406" i="1" s="1"/>
  <c r="Z404" i="1"/>
  <c r="AO405" i="1" s="1"/>
  <c r="Z386" i="1"/>
  <c r="AO389" i="1" s="1"/>
  <c r="AE133" i="1"/>
  <c r="AJ133" i="1" s="1"/>
  <c r="AE262" i="1"/>
  <c r="AJ262" i="1" s="1"/>
  <c r="AE341" i="1"/>
  <c r="AJ341" i="1" s="1"/>
  <c r="AT110" i="1"/>
  <c r="AT318" i="1"/>
  <c r="AE54" i="1"/>
  <c r="AJ54" i="1" s="1"/>
  <c r="AE106" i="1"/>
  <c r="AJ106" i="1" s="1"/>
  <c r="AE185" i="1"/>
  <c r="AJ185" i="1" s="1"/>
  <c r="AE314" i="1"/>
  <c r="AJ314" i="1" s="1"/>
  <c r="AE393" i="1"/>
  <c r="AJ393" i="1" s="1"/>
  <c r="AT92" i="1"/>
  <c r="AT300" i="1"/>
  <c r="AE158" i="1"/>
  <c r="AJ158" i="1" s="1"/>
  <c r="AE237" i="1"/>
  <c r="AJ237" i="1" s="1"/>
  <c r="AE366" i="1"/>
  <c r="AJ366" i="1" s="1"/>
  <c r="AT58" i="1"/>
  <c r="AE55" i="1"/>
  <c r="AJ55" i="1" s="1"/>
  <c r="AE205" i="1"/>
  <c r="AJ205" i="1" s="1"/>
  <c r="AE264" i="1"/>
  <c r="AJ264" i="1" s="1"/>
  <c r="AE413" i="1"/>
  <c r="AJ413" i="1" s="1"/>
  <c r="AT40" i="1"/>
  <c r="AT134" i="1"/>
  <c r="AT238" i="1"/>
  <c r="AT342" i="1"/>
  <c r="AE4" i="1"/>
  <c r="AJ4" i="1" s="1"/>
  <c r="AT87" i="1"/>
  <c r="AT191" i="1"/>
  <c r="AT295" i="1"/>
  <c r="AT399" i="1"/>
  <c r="AT161" i="1"/>
  <c r="AT265" i="1"/>
  <c r="M128" i="4"/>
  <c r="M120" i="4"/>
  <c r="U24" i="4"/>
  <c r="M133" i="4"/>
  <c r="T22" i="4"/>
  <c r="T19" i="4"/>
  <c r="AB210" i="1"/>
  <c r="AQ213" i="1" s="1"/>
  <c r="AB97" i="1"/>
  <c r="AQ98" i="1" s="1"/>
  <c r="AB100" i="1"/>
  <c r="AB99" i="1"/>
  <c r="AQ100" i="1" s="1"/>
  <c r="AB98" i="1"/>
  <c r="AQ99" i="1" s="1"/>
  <c r="AA385" i="1"/>
  <c r="AP388" i="1" s="1"/>
  <c r="AA379" i="1"/>
  <c r="AP382" i="1" s="1"/>
  <c r="AA373" i="1"/>
  <c r="AP376" i="1" s="1"/>
  <c r="AA367" i="1"/>
  <c r="AP370" i="1" s="1"/>
  <c r="AA391" i="1"/>
  <c r="AA388" i="1"/>
  <c r="AP391" i="1" s="1"/>
  <c r="AA382" i="1"/>
  <c r="AP385" i="1" s="1"/>
  <c r="AA376" i="1"/>
  <c r="AP379" i="1" s="1"/>
  <c r="AA370" i="1"/>
  <c r="AP373" i="1" s="1"/>
  <c r="T201" i="1"/>
  <c r="X202" i="1"/>
  <c r="AM203" i="1" s="1"/>
  <c r="X201" i="1"/>
  <c r="AM202" i="1" s="1"/>
  <c r="X204" i="1"/>
  <c r="X203" i="1"/>
  <c r="AM204" i="1" s="1"/>
  <c r="T288" i="1"/>
  <c r="X288" i="1"/>
  <c r="T197" i="1"/>
  <c r="X198" i="1"/>
  <c r="AM199" i="1" s="1"/>
  <c r="X197" i="1"/>
  <c r="AM198" i="1" s="1"/>
  <c r="X199" i="1"/>
  <c r="W334" i="1"/>
  <c r="AF20" i="1"/>
  <c r="AF21" i="1"/>
  <c r="AF22" i="1"/>
  <c r="AU387" i="1"/>
  <c r="AU335" i="1"/>
  <c r="AU285" i="1"/>
  <c r="AU233" i="1"/>
  <c r="AU181" i="1"/>
  <c r="AU129" i="1"/>
  <c r="AU77" i="1"/>
  <c r="AU284" i="1"/>
  <c r="AU232" i="1"/>
  <c r="AU389" i="1"/>
  <c r="AU180" i="1"/>
  <c r="AU23" i="1"/>
  <c r="AF74" i="1"/>
  <c r="AF126" i="1"/>
  <c r="AF178" i="1"/>
  <c r="AF230" i="1"/>
  <c r="AF282" i="1"/>
  <c r="AF334" i="1"/>
  <c r="AF386" i="1"/>
  <c r="AF332" i="1"/>
  <c r="AF125" i="1"/>
  <c r="AF229" i="1"/>
  <c r="AF333" i="1"/>
  <c r="AU388" i="1"/>
  <c r="AU231" i="1"/>
  <c r="AU179" i="1"/>
  <c r="AU128" i="1"/>
  <c r="AF384" i="1"/>
  <c r="AF73" i="1"/>
  <c r="AF281" i="1"/>
  <c r="AU337" i="1"/>
  <c r="AU127" i="1"/>
  <c r="AU76" i="1"/>
  <c r="AU25" i="1"/>
  <c r="AF72" i="1"/>
  <c r="AF124" i="1"/>
  <c r="AF176" i="1"/>
  <c r="AF228" i="1"/>
  <c r="AF280" i="1"/>
  <c r="AU336" i="1"/>
  <c r="AU283" i="1"/>
  <c r="AU75" i="1"/>
  <c r="AU24" i="1"/>
  <c r="AF177" i="1"/>
  <c r="AF385" i="1"/>
  <c r="T324" i="1"/>
  <c r="AC11" i="1"/>
  <c r="AC12" i="1"/>
  <c r="AC13" i="1"/>
  <c r="AR407" i="1"/>
  <c r="AR379" i="1"/>
  <c r="AR355" i="1"/>
  <c r="AR327" i="1"/>
  <c r="AR313" i="1"/>
  <c r="AR293" i="1"/>
  <c r="AR261" i="1"/>
  <c r="AR241" i="1"/>
  <c r="AR209" i="1"/>
  <c r="AR189" i="1"/>
  <c r="AR157" i="1"/>
  <c r="AR137" i="1"/>
  <c r="AR105" i="1"/>
  <c r="AR85" i="1"/>
  <c r="AR53" i="1"/>
  <c r="AR33" i="1"/>
  <c r="AC416" i="1"/>
  <c r="AC411" i="1"/>
  <c r="AC406" i="1"/>
  <c r="AC401" i="1"/>
  <c r="AC396" i="1"/>
  <c r="AC375" i="1"/>
  <c r="AC364" i="1"/>
  <c r="AC359" i="1"/>
  <c r="AC354" i="1"/>
  <c r="AC349" i="1"/>
  <c r="AC344" i="1"/>
  <c r="AC323" i="1"/>
  <c r="AC312" i="1"/>
  <c r="AC307" i="1"/>
  <c r="AC302" i="1"/>
  <c r="AC297" i="1"/>
  <c r="AC292" i="1"/>
  <c r="AC271" i="1"/>
  <c r="AC260" i="1"/>
  <c r="AC255" i="1"/>
  <c r="AC250" i="1"/>
  <c r="AC245" i="1"/>
  <c r="AC240" i="1"/>
  <c r="AC219" i="1"/>
  <c r="AC208" i="1"/>
  <c r="AC203" i="1"/>
  <c r="AC198" i="1"/>
  <c r="AC193" i="1"/>
  <c r="AC188" i="1"/>
  <c r="AC167" i="1"/>
  <c r="AC156" i="1"/>
  <c r="AC151" i="1"/>
  <c r="AC146" i="1"/>
  <c r="AC141" i="1"/>
  <c r="AC136" i="1"/>
  <c r="AC115" i="1"/>
  <c r="AC104" i="1"/>
  <c r="AC99" i="1"/>
  <c r="AC94" i="1"/>
  <c r="AC89" i="1"/>
  <c r="AC84" i="1"/>
  <c r="AC63" i="1"/>
  <c r="AC52" i="1"/>
  <c r="AC47" i="1"/>
  <c r="AC42" i="1"/>
  <c r="AC37" i="1"/>
  <c r="AC32" i="1"/>
  <c r="AR402" i="1"/>
  <c r="AR378" i="1"/>
  <c r="AR350" i="1"/>
  <c r="AR326" i="1"/>
  <c r="AR308" i="1"/>
  <c r="AR276" i="1"/>
  <c r="AR256" i="1"/>
  <c r="AR224" i="1"/>
  <c r="AR204" i="1"/>
  <c r="AR172" i="1"/>
  <c r="AR152" i="1"/>
  <c r="AR120" i="1"/>
  <c r="AR100" i="1"/>
  <c r="AR68" i="1"/>
  <c r="AR48" i="1"/>
  <c r="AR16" i="1"/>
  <c r="AC116" i="1"/>
  <c r="AR417" i="1"/>
  <c r="AR397" i="1"/>
  <c r="AR365" i="1"/>
  <c r="AR345" i="1"/>
  <c r="AR303" i="1"/>
  <c r="AR275" i="1"/>
  <c r="AR251" i="1"/>
  <c r="AR223" i="1"/>
  <c r="AR199" i="1"/>
  <c r="AR171" i="1"/>
  <c r="AR147" i="1"/>
  <c r="AR119" i="1"/>
  <c r="AR95" i="1"/>
  <c r="AR67" i="1"/>
  <c r="AR43" i="1"/>
  <c r="AR15" i="1"/>
  <c r="AC377" i="1"/>
  <c r="AC325" i="1"/>
  <c r="AC273" i="1"/>
  <c r="AC221" i="1"/>
  <c r="AC169" i="1"/>
  <c r="AC117" i="1"/>
  <c r="AC65" i="1"/>
  <c r="AR412" i="1"/>
  <c r="AR380" i="1"/>
  <c r="AR360" i="1"/>
  <c r="AR328" i="1"/>
  <c r="AR298" i="1"/>
  <c r="AR274" i="1"/>
  <c r="AR246" i="1"/>
  <c r="AR222" i="1"/>
  <c r="AR194" i="1"/>
  <c r="AR170" i="1"/>
  <c r="AR142" i="1"/>
  <c r="AR118" i="1"/>
  <c r="AR90" i="1"/>
  <c r="AR66" i="1"/>
  <c r="AR38" i="1"/>
  <c r="AR14" i="1"/>
  <c r="AC376" i="1"/>
  <c r="AC324" i="1"/>
  <c r="AC272" i="1"/>
  <c r="AC220" i="1"/>
  <c r="AC168" i="1"/>
  <c r="AC64" i="1"/>
  <c r="T368" i="1"/>
  <c r="X371" i="1"/>
  <c r="AM374" i="1" s="1"/>
  <c r="X383" i="1"/>
  <c r="AM386" i="1" s="1"/>
  <c r="X374" i="1"/>
  <c r="AM377" i="1" s="1"/>
  <c r="X386" i="1"/>
  <c r="AM389" i="1" s="1"/>
  <c r="X377" i="1"/>
  <c r="AM380" i="1" s="1"/>
  <c r="X389" i="1"/>
  <c r="AM392" i="1" s="1"/>
  <c r="X368" i="1"/>
  <c r="AM371" i="1" s="1"/>
  <c r="X380" i="1"/>
  <c r="AM383" i="1" s="1"/>
  <c r="X392" i="1"/>
  <c r="AB403" i="1"/>
  <c r="AQ404" i="1" s="1"/>
  <c r="T213" i="1"/>
  <c r="X222" i="1"/>
  <c r="AM225" i="1" s="1"/>
  <c r="X234" i="1"/>
  <c r="X213" i="1"/>
  <c r="AM216" i="1" s="1"/>
  <c r="X225" i="1"/>
  <c r="AM228" i="1" s="1"/>
  <c r="X216" i="1"/>
  <c r="AM219" i="1" s="1"/>
  <c r="X228" i="1"/>
  <c r="AM231" i="1" s="1"/>
  <c r="X231" i="1"/>
  <c r="AM234" i="1" s="1"/>
  <c r="X219" i="1"/>
  <c r="AM222" i="1" s="1"/>
  <c r="AB316" i="1"/>
  <c r="AQ319" i="1" s="1"/>
  <c r="AB162" i="1"/>
  <c r="AQ165" i="1" s="1"/>
  <c r="AB35" i="1"/>
  <c r="AQ36" i="1" s="1"/>
  <c r="AB36" i="1"/>
  <c r="AQ37" i="1" s="1"/>
  <c r="AB34" i="1"/>
  <c r="AQ35" i="1" s="1"/>
  <c r="AB123" i="1"/>
  <c r="AQ126" i="1" s="1"/>
  <c r="AB117" i="1"/>
  <c r="AQ120" i="1" s="1"/>
  <c r="AB120" i="1"/>
  <c r="AQ123" i="1" s="1"/>
  <c r="AB114" i="1"/>
  <c r="AQ117" i="1" s="1"/>
  <c r="AB50" i="1"/>
  <c r="AQ51" i="1" s="1"/>
  <c r="AB53" i="1"/>
  <c r="AB52" i="1"/>
  <c r="AQ53" i="1" s="1"/>
  <c r="AB51" i="1"/>
  <c r="AQ52" i="1" s="1"/>
  <c r="AB26" i="1"/>
  <c r="AB23" i="1"/>
  <c r="AQ26" i="1" s="1"/>
  <c r="AB20" i="1"/>
  <c r="AQ23" i="1" s="1"/>
  <c r="AB14" i="1"/>
  <c r="AQ17" i="1" s="1"/>
  <c r="AB8" i="1"/>
  <c r="AQ11" i="1" s="1"/>
  <c r="AB2" i="1"/>
  <c r="AQ5" i="1" s="1"/>
  <c r="AB17" i="1"/>
  <c r="AQ20" i="1" s="1"/>
  <c r="AB11" i="1"/>
  <c r="AQ14" i="1" s="1"/>
  <c r="AB5" i="1"/>
  <c r="AQ8" i="1" s="1"/>
  <c r="AB42" i="1"/>
  <c r="AQ43" i="1" s="1"/>
  <c r="AB43" i="1"/>
  <c r="AB30" i="1"/>
  <c r="AQ31" i="1" s="1"/>
  <c r="AB33" i="1"/>
  <c r="AB31" i="1"/>
  <c r="AQ32" i="1" s="1"/>
  <c r="AB32" i="1"/>
  <c r="AQ33" i="1" s="1"/>
  <c r="AB147" i="1"/>
  <c r="AB146" i="1"/>
  <c r="AQ147" i="1" s="1"/>
  <c r="AB145" i="1"/>
  <c r="AQ146" i="1" s="1"/>
  <c r="AB143" i="1"/>
  <c r="AQ144" i="1" s="1"/>
  <c r="AB144" i="1"/>
  <c r="AQ145" i="1" s="1"/>
  <c r="Z25" i="1"/>
  <c r="AO28" i="1" s="1"/>
  <c r="Z13" i="1"/>
  <c r="AO16" i="1" s="1"/>
  <c r="Z28" i="1"/>
  <c r="Z16" i="1"/>
  <c r="AO19" i="1" s="1"/>
  <c r="Z19" i="1"/>
  <c r="AO22" i="1" s="1"/>
  <c r="Z22" i="1"/>
  <c r="AO25" i="1" s="1"/>
  <c r="T21" i="1"/>
  <c r="W21" i="1" s="1"/>
  <c r="X24" i="1"/>
  <c r="AM27" i="1" s="1"/>
  <c r="X27" i="1"/>
  <c r="X21" i="1"/>
  <c r="AM24" i="1" s="1"/>
  <c r="W53" i="1"/>
  <c r="AA53" i="1"/>
  <c r="T85" i="1"/>
  <c r="Y85" i="1" s="1"/>
  <c r="X85" i="1"/>
  <c r="W117" i="1"/>
  <c r="AB132" i="1" s="1"/>
  <c r="AA129" i="1"/>
  <c r="AP132" i="1" s="1"/>
  <c r="AA123" i="1"/>
  <c r="AP126" i="1" s="1"/>
  <c r="AA117" i="1"/>
  <c r="AP120" i="1" s="1"/>
  <c r="AA126" i="1"/>
  <c r="AP129" i="1" s="1"/>
  <c r="AA120" i="1"/>
  <c r="AP123" i="1" s="1"/>
  <c r="AA132" i="1"/>
  <c r="AA135" i="1"/>
  <c r="AP136" i="1" s="1"/>
  <c r="AA133" i="1"/>
  <c r="AP134" i="1" s="1"/>
  <c r="AA136" i="1"/>
  <c r="AP137" i="1" s="1"/>
  <c r="AA137" i="1"/>
  <c r="AA134" i="1"/>
  <c r="AP135" i="1" s="1"/>
  <c r="W165" i="1"/>
  <c r="AB183" i="1" s="1"/>
  <c r="AA177" i="1"/>
  <c r="AP180" i="1" s="1"/>
  <c r="AA171" i="1"/>
  <c r="AP174" i="1" s="1"/>
  <c r="AA165" i="1"/>
  <c r="AP168" i="1" s="1"/>
  <c r="AA183" i="1"/>
  <c r="AA180" i="1"/>
  <c r="AP183" i="1" s="1"/>
  <c r="AA174" i="1"/>
  <c r="AP177" i="1" s="1"/>
  <c r="AA168" i="1"/>
  <c r="AP171" i="1" s="1"/>
  <c r="AA181" i="1"/>
  <c r="AP184" i="1" s="1"/>
  <c r="AA184" i="1"/>
  <c r="W287" i="1"/>
  <c r="AA287" i="1"/>
  <c r="T289" i="1"/>
  <c r="X289" i="1"/>
  <c r="AM290" i="1" s="1"/>
  <c r="X293" i="1"/>
  <c r="X292" i="1"/>
  <c r="AM293" i="1" s="1"/>
  <c r="X290" i="1"/>
  <c r="AM291" i="1" s="1"/>
  <c r="X291" i="1"/>
  <c r="AM292" i="1" s="1"/>
  <c r="AE28" i="1"/>
  <c r="AE27" i="1"/>
  <c r="AE392" i="1"/>
  <c r="AE340" i="1"/>
  <c r="AE288" i="1"/>
  <c r="AE236" i="1"/>
  <c r="AE184" i="1"/>
  <c r="AE132" i="1"/>
  <c r="AE80" i="1"/>
  <c r="AE391" i="1"/>
  <c r="AE339" i="1"/>
  <c r="AE287" i="1"/>
  <c r="AE235" i="1"/>
  <c r="AE183" i="1"/>
  <c r="AE131" i="1"/>
  <c r="AE79" i="1"/>
  <c r="AE26" i="1"/>
  <c r="AE390" i="1"/>
  <c r="AE338" i="1"/>
  <c r="AE286" i="1"/>
  <c r="AE234" i="1"/>
  <c r="AE182" i="1"/>
  <c r="AE130" i="1"/>
  <c r="AE78" i="1"/>
  <c r="AF8" i="1"/>
  <c r="AA344" i="1"/>
  <c r="AP345" i="1" s="1"/>
  <c r="AF9" i="1"/>
  <c r="AF10" i="1"/>
  <c r="AA343" i="1"/>
  <c r="AP344" i="1" s="1"/>
  <c r="AU411" i="1"/>
  <c r="AU375" i="1"/>
  <c r="AU359" i="1"/>
  <c r="AU323" i="1"/>
  <c r="AU297" i="1"/>
  <c r="AU273" i="1"/>
  <c r="AU245" i="1"/>
  <c r="AU221" i="1"/>
  <c r="AU193" i="1"/>
  <c r="AU169" i="1"/>
  <c r="AU141" i="1"/>
  <c r="AU117" i="1"/>
  <c r="AU89" i="1"/>
  <c r="AU65" i="1"/>
  <c r="AU406" i="1"/>
  <c r="AU354" i="1"/>
  <c r="AU312" i="1"/>
  <c r="AU292" i="1"/>
  <c r="AU272" i="1"/>
  <c r="AU260" i="1"/>
  <c r="AU240" i="1"/>
  <c r="AU220" i="1"/>
  <c r="AU208" i="1"/>
  <c r="AU325" i="1"/>
  <c r="AU99" i="1"/>
  <c r="AU94" i="1"/>
  <c r="AU63" i="1"/>
  <c r="AU52" i="1"/>
  <c r="AU11" i="1"/>
  <c r="AF31" i="1"/>
  <c r="AF36" i="1"/>
  <c r="AF41" i="1"/>
  <c r="AF46" i="1"/>
  <c r="AF51" i="1"/>
  <c r="AF62" i="1"/>
  <c r="AF83" i="1"/>
  <c r="AF88" i="1"/>
  <c r="AF93" i="1"/>
  <c r="AF98" i="1"/>
  <c r="AF103" i="1"/>
  <c r="AF114" i="1"/>
  <c r="AF135" i="1"/>
  <c r="AF140" i="1"/>
  <c r="AF145" i="1"/>
  <c r="AF150" i="1"/>
  <c r="AF155" i="1"/>
  <c r="AF166" i="1"/>
  <c r="AF187" i="1"/>
  <c r="AF192" i="1"/>
  <c r="AF197" i="1"/>
  <c r="AF202" i="1"/>
  <c r="AF207" i="1"/>
  <c r="AF218" i="1"/>
  <c r="AF239" i="1"/>
  <c r="AF244" i="1"/>
  <c r="AF249" i="1"/>
  <c r="AF254" i="1"/>
  <c r="AF259" i="1"/>
  <c r="AF270" i="1"/>
  <c r="AF291" i="1"/>
  <c r="AF296" i="1"/>
  <c r="AF301" i="1"/>
  <c r="AF306" i="1"/>
  <c r="AF311" i="1"/>
  <c r="AF322" i="1"/>
  <c r="AF343" i="1"/>
  <c r="AF348" i="1"/>
  <c r="AF353" i="1"/>
  <c r="AF358" i="1"/>
  <c r="AF363" i="1"/>
  <c r="AF374" i="1"/>
  <c r="AF395" i="1"/>
  <c r="AF400" i="1"/>
  <c r="AF405" i="1"/>
  <c r="AF410" i="1"/>
  <c r="AF415" i="1"/>
  <c r="AF217" i="1"/>
  <c r="AF321" i="1"/>
  <c r="AU416" i="1"/>
  <c r="AU401" i="1"/>
  <c r="AU396" i="1"/>
  <c r="AU324" i="1"/>
  <c r="AU307" i="1"/>
  <c r="AU302" i="1"/>
  <c r="AU271" i="1"/>
  <c r="AU188" i="1"/>
  <c r="AU168" i="1"/>
  <c r="AU47" i="1"/>
  <c r="AU42" i="1"/>
  <c r="AF61" i="1"/>
  <c r="AF269" i="1"/>
  <c r="AU377" i="1"/>
  <c r="AU203" i="1"/>
  <c r="AU198" i="1"/>
  <c r="AU167" i="1"/>
  <c r="AU156" i="1"/>
  <c r="AU136" i="1"/>
  <c r="AU116" i="1"/>
  <c r="AU37" i="1"/>
  <c r="AU13" i="1"/>
  <c r="AF60" i="1"/>
  <c r="AF112" i="1"/>
  <c r="AF164" i="1"/>
  <c r="AF216" i="1"/>
  <c r="AF268" i="1"/>
  <c r="AF320" i="1"/>
  <c r="AF372" i="1"/>
  <c r="AA345" i="1"/>
  <c r="AU376" i="1"/>
  <c r="AU364" i="1"/>
  <c r="AU349" i="1"/>
  <c r="AU344" i="1"/>
  <c r="AU255" i="1"/>
  <c r="AU250" i="1"/>
  <c r="AU219" i="1"/>
  <c r="AU151" i="1"/>
  <c r="AU146" i="1"/>
  <c r="AU115" i="1"/>
  <c r="AU104" i="1"/>
  <c r="AU84" i="1"/>
  <c r="AU64" i="1"/>
  <c r="AU32" i="1"/>
  <c r="AU12" i="1"/>
  <c r="AF113" i="1"/>
  <c r="AF165" i="1"/>
  <c r="AF373" i="1"/>
  <c r="Z355" i="1"/>
  <c r="Z351" i="1"/>
  <c r="AO352" i="1" s="1"/>
  <c r="Z354" i="1"/>
  <c r="AO355" i="1" s="1"/>
  <c r="Z353" i="1"/>
  <c r="AO354" i="1" s="1"/>
  <c r="Z352" i="1"/>
  <c r="AO353" i="1" s="1"/>
  <c r="AA359" i="1"/>
  <c r="AP360" i="1" s="1"/>
  <c r="AA357" i="1"/>
  <c r="AP358" i="1" s="1"/>
  <c r="AA360" i="1"/>
  <c r="AA358" i="1"/>
  <c r="AP359" i="1" s="1"/>
  <c r="AA356" i="1"/>
  <c r="AP357" i="1" s="1"/>
  <c r="T367" i="1"/>
  <c r="W367" i="1" s="1"/>
  <c r="X367" i="1"/>
  <c r="AM370" i="1" s="1"/>
  <c r="X379" i="1"/>
  <c r="AM382" i="1" s="1"/>
  <c r="X391" i="1"/>
  <c r="X370" i="1"/>
  <c r="AM373" i="1" s="1"/>
  <c r="X382" i="1"/>
  <c r="AM385" i="1" s="1"/>
  <c r="X373" i="1"/>
  <c r="AM376" i="1" s="1"/>
  <c r="X385" i="1"/>
  <c r="AM388" i="1" s="1"/>
  <c r="X376" i="1"/>
  <c r="AM379" i="1" s="1"/>
  <c r="X388" i="1"/>
  <c r="AM391" i="1" s="1"/>
  <c r="AT391" i="1"/>
  <c r="AT339" i="1"/>
  <c r="AT287" i="1"/>
  <c r="AT235" i="1"/>
  <c r="AT183" i="1"/>
  <c r="AT131" i="1"/>
  <c r="AT79" i="1"/>
  <c r="AT27" i="1"/>
  <c r="AE24" i="1"/>
  <c r="AT80" i="1"/>
  <c r="AE389" i="1"/>
  <c r="AE337" i="1"/>
  <c r="AE285" i="1"/>
  <c r="AE233" i="1"/>
  <c r="AE181" i="1"/>
  <c r="AE129" i="1"/>
  <c r="AE77" i="1"/>
  <c r="AT78" i="1"/>
  <c r="AE23" i="1"/>
  <c r="AE388" i="1"/>
  <c r="AE336" i="1"/>
  <c r="AE284" i="1"/>
  <c r="AE232" i="1"/>
  <c r="AE180" i="1"/>
  <c r="AE128" i="1"/>
  <c r="AE76" i="1"/>
  <c r="AT392" i="1"/>
  <c r="AT340" i="1"/>
  <c r="AT288" i="1"/>
  <c r="AT236" i="1"/>
  <c r="AT184" i="1"/>
  <c r="AT132" i="1"/>
  <c r="AT28" i="1"/>
  <c r="AE25" i="1"/>
  <c r="AE387" i="1"/>
  <c r="AE335" i="1"/>
  <c r="AE283" i="1"/>
  <c r="AE231" i="1"/>
  <c r="AE179" i="1"/>
  <c r="AE127" i="1"/>
  <c r="AE75" i="1"/>
  <c r="AT390" i="1"/>
  <c r="AT338" i="1"/>
  <c r="AT286" i="1"/>
  <c r="AT234" i="1"/>
  <c r="AT182" i="1"/>
  <c r="AT130" i="1"/>
  <c r="AT26" i="1"/>
  <c r="W391" i="1"/>
  <c r="W399" i="1"/>
  <c r="AF5" i="1"/>
  <c r="AF6" i="1"/>
  <c r="AA400" i="1"/>
  <c r="AP401" i="1" s="1"/>
  <c r="AF7" i="1"/>
  <c r="AU415" i="1"/>
  <c r="AU395" i="1"/>
  <c r="AU363" i="1"/>
  <c r="AU343" i="1"/>
  <c r="AU301" i="1"/>
  <c r="AU269" i="1"/>
  <c r="AU249" i="1"/>
  <c r="AU217" i="1"/>
  <c r="AU197" i="1"/>
  <c r="AU165" i="1"/>
  <c r="AU145" i="1"/>
  <c r="AU113" i="1"/>
  <c r="AU93" i="1"/>
  <c r="AU61" i="1"/>
  <c r="AA401" i="1"/>
  <c r="AP402" i="1" s="1"/>
  <c r="AA399" i="1"/>
  <c r="AP400" i="1" s="1"/>
  <c r="AA402" i="1"/>
  <c r="AU410" i="1"/>
  <c r="AU374" i="1"/>
  <c r="AU358" i="1"/>
  <c r="AU322" i="1"/>
  <c r="AU296" i="1"/>
  <c r="AU268" i="1"/>
  <c r="AU244" i="1"/>
  <c r="AU216" i="1"/>
  <c r="AU373" i="1"/>
  <c r="AU353" i="1"/>
  <c r="AU348" i="1"/>
  <c r="AU259" i="1"/>
  <c r="AU254" i="1"/>
  <c r="AU239" i="1"/>
  <c r="AU218" i="1"/>
  <c r="AU164" i="1"/>
  <c r="AU150" i="1"/>
  <c r="AU114" i="1"/>
  <c r="AU103" i="1"/>
  <c r="AU88" i="1"/>
  <c r="AU83" i="1"/>
  <c r="AU31" i="1"/>
  <c r="AF58" i="1"/>
  <c r="AF110" i="1"/>
  <c r="AF162" i="1"/>
  <c r="AF214" i="1"/>
  <c r="AF266" i="1"/>
  <c r="AF318" i="1"/>
  <c r="AF370" i="1"/>
  <c r="AF40" i="1"/>
  <c r="AF57" i="1"/>
  <c r="AF92" i="1"/>
  <c r="AF109" i="1"/>
  <c r="AF139" i="1"/>
  <c r="AF154" i="1"/>
  <c r="AF186" i="1"/>
  <c r="AF201" i="1"/>
  <c r="AF243" i="1"/>
  <c r="AF258" i="1"/>
  <c r="AF290" i="1"/>
  <c r="AF305" i="1"/>
  <c r="AF347" i="1"/>
  <c r="AF362" i="1"/>
  <c r="AU372" i="1"/>
  <c r="AU112" i="1"/>
  <c r="AU98" i="1"/>
  <c r="AU62" i="1"/>
  <c r="AU51" i="1"/>
  <c r="AU10" i="1"/>
  <c r="AF59" i="1"/>
  <c r="AF111" i="1"/>
  <c r="AF163" i="1"/>
  <c r="AF215" i="1"/>
  <c r="AF267" i="1"/>
  <c r="AF319" i="1"/>
  <c r="AF371" i="1"/>
  <c r="AF30" i="1"/>
  <c r="AF45" i="1"/>
  <c r="AF87" i="1"/>
  <c r="AF102" i="1"/>
  <c r="AF144" i="1"/>
  <c r="AF161" i="1"/>
  <c r="AF196" i="1"/>
  <c r="AF213" i="1"/>
  <c r="AF238" i="1"/>
  <c r="AF253" i="1"/>
  <c r="AF295" i="1"/>
  <c r="AF310" i="1"/>
  <c r="AF352" i="1"/>
  <c r="AU405" i="1"/>
  <c r="AU400" i="1"/>
  <c r="AU321" i="1"/>
  <c r="AU311" i="1"/>
  <c r="AU306" i="1"/>
  <c r="AU291" i="1"/>
  <c r="AU270" i="1"/>
  <c r="AU207" i="1"/>
  <c r="AU192" i="1"/>
  <c r="AU187" i="1"/>
  <c r="AU60" i="1"/>
  <c r="AU46" i="1"/>
  <c r="AU41" i="1"/>
  <c r="AU9" i="1"/>
  <c r="AU320" i="1"/>
  <c r="AU202" i="1"/>
  <c r="AU166" i="1"/>
  <c r="AU155" i="1"/>
  <c r="AU140" i="1"/>
  <c r="AU135" i="1"/>
  <c r="AU36" i="1"/>
  <c r="AU8" i="1"/>
  <c r="AF35" i="1"/>
  <c r="AF50" i="1"/>
  <c r="AF82" i="1"/>
  <c r="AF97" i="1"/>
  <c r="AF134" i="1"/>
  <c r="AF149" i="1"/>
  <c r="AF191" i="1"/>
  <c r="AF206" i="1"/>
  <c r="AF248" i="1"/>
  <c r="AF265" i="1"/>
  <c r="AF300" i="1"/>
  <c r="AF317" i="1"/>
  <c r="AF342" i="1"/>
  <c r="AF357" i="1"/>
  <c r="AF409" i="1"/>
  <c r="AF399" i="1"/>
  <c r="AF369" i="1"/>
  <c r="AF394" i="1"/>
  <c r="AF414" i="1"/>
  <c r="AF404" i="1"/>
  <c r="AA405" i="1"/>
  <c r="AP406" i="1" s="1"/>
  <c r="AA406" i="1"/>
  <c r="AP407" i="1" s="1"/>
  <c r="AA404" i="1"/>
  <c r="AP405" i="1" s="1"/>
  <c r="AA407" i="1"/>
  <c r="Z417" i="1"/>
  <c r="Z416" i="1"/>
  <c r="AO417" i="1" s="1"/>
  <c r="Z392" i="1"/>
  <c r="AE138" i="1"/>
  <c r="AJ138" i="1" s="1"/>
  <c r="AE299" i="1"/>
  <c r="AJ299" i="1" s="1"/>
  <c r="AE346" i="1"/>
  <c r="AJ346" i="1" s="1"/>
  <c r="AT162" i="1"/>
  <c r="AT370" i="1"/>
  <c r="AE56" i="1"/>
  <c r="AJ56" i="1" s="1"/>
  <c r="AE143" i="1"/>
  <c r="AJ143" i="1" s="1"/>
  <c r="AE190" i="1"/>
  <c r="AJ190" i="1" s="1"/>
  <c r="AE351" i="1"/>
  <c r="AJ351" i="1" s="1"/>
  <c r="AE398" i="1"/>
  <c r="AJ398" i="1" s="1"/>
  <c r="AT144" i="1"/>
  <c r="AT352" i="1"/>
  <c r="AE195" i="1"/>
  <c r="AJ195" i="1" s="1"/>
  <c r="AE242" i="1"/>
  <c r="AJ242" i="1" s="1"/>
  <c r="AE403" i="1"/>
  <c r="AJ403" i="1" s="1"/>
  <c r="AE29" i="1"/>
  <c r="AJ29" i="1" s="1"/>
  <c r="AE81" i="1"/>
  <c r="AJ81" i="1" s="1"/>
  <c r="AE210" i="1"/>
  <c r="AJ210" i="1" s="1"/>
  <c r="AE289" i="1"/>
  <c r="AJ289" i="1" s="1"/>
  <c r="AE2" i="1"/>
  <c r="AT45" i="1"/>
  <c r="AT154" i="1"/>
  <c r="AT258" i="1"/>
  <c r="AT362" i="1"/>
  <c r="AT7" i="1"/>
  <c r="AT111" i="1"/>
  <c r="AT215" i="1"/>
  <c r="AT319" i="1"/>
  <c r="AT97" i="1"/>
  <c r="AT201" i="1"/>
  <c r="AT305" i="1"/>
  <c r="AT409" i="1"/>
  <c r="T21" i="4"/>
  <c r="T23" i="4"/>
  <c r="X16" i="4"/>
  <c r="M135" i="4"/>
  <c r="U22" i="4"/>
  <c r="M127" i="4"/>
  <c r="M119" i="4"/>
  <c r="Y6" i="4"/>
  <c r="Y7" i="4" s="1"/>
  <c r="Y8" i="4" s="1"/>
  <c r="Y9" i="4" s="1"/>
  <c r="Y10" i="4" s="1"/>
  <c r="M126" i="4"/>
  <c r="U19" i="4"/>
  <c r="M118" i="4"/>
  <c r="V19" i="4" s="1"/>
  <c r="T252" i="1"/>
  <c r="X253" i="1"/>
  <c r="AM254" i="1" s="1"/>
  <c r="X252" i="1"/>
  <c r="AM253" i="1" s="1"/>
  <c r="X256" i="1"/>
  <c r="X254" i="1"/>
  <c r="AM255" i="1" s="1"/>
  <c r="X255" i="1"/>
  <c r="AM256" i="1" s="1"/>
  <c r="T384" i="1"/>
  <c r="AC20" i="1"/>
  <c r="AC21" i="1"/>
  <c r="AC22" i="1"/>
  <c r="AR387" i="1"/>
  <c r="AR335" i="1"/>
  <c r="AR285" i="1"/>
  <c r="AR233" i="1"/>
  <c r="AR181" i="1"/>
  <c r="AR129" i="1"/>
  <c r="AR77" i="1"/>
  <c r="AR25" i="1"/>
  <c r="AR284" i="1"/>
  <c r="AR232" i="1"/>
  <c r="AR180" i="1"/>
  <c r="AR128" i="1"/>
  <c r="AR76" i="1"/>
  <c r="AR24" i="1"/>
  <c r="AC386" i="1"/>
  <c r="AC334" i="1"/>
  <c r="AC282" i="1"/>
  <c r="AC230" i="1"/>
  <c r="AC178" i="1"/>
  <c r="AC126" i="1"/>
  <c r="AC74" i="1"/>
  <c r="AC72" i="1"/>
  <c r="AR389" i="1"/>
  <c r="AR337" i="1"/>
  <c r="AR283" i="1"/>
  <c r="AR231" i="1"/>
  <c r="AR179" i="1"/>
  <c r="AR127" i="1"/>
  <c r="AR75" i="1"/>
  <c r="AR23" i="1"/>
  <c r="AC385" i="1"/>
  <c r="AC333" i="1"/>
  <c r="AC281" i="1"/>
  <c r="AC229" i="1"/>
  <c r="AC177" i="1"/>
  <c r="AC125" i="1"/>
  <c r="AC73" i="1"/>
  <c r="AR388" i="1"/>
  <c r="AR336" i="1"/>
  <c r="AC384" i="1"/>
  <c r="AC332" i="1"/>
  <c r="AC280" i="1"/>
  <c r="AC228" i="1"/>
  <c r="AC176" i="1"/>
  <c r="AC124" i="1"/>
  <c r="T245" i="1"/>
  <c r="X245" i="1"/>
  <c r="AM246" i="1" s="1"/>
  <c r="X246" i="1"/>
  <c r="AB218" i="1"/>
  <c r="AQ221" i="1" s="1"/>
  <c r="AB154" i="1"/>
  <c r="AQ155" i="1" s="1"/>
  <c r="AB157" i="1"/>
  <c r="AB156" i="1"/>
  <c r="AQ157" i="1" s="1"/>
  <c r="AB155" i="1"/>
  <c r="AQ156" i="1" s="1"/>
  <c r="AB173" i="1"/>
  <c r="AQ176" i="1" s="1"/>
  <c r="AB167" i="1"/>
  <c r="AQ170" i="1" s="1"/>
  <c r="AB161" i="1"/>
  <c r="AQ164" i="1" s="1"/>
  <c r="AB182" i="1"/>
  <c r="AB179" i="1"/>
  <c r="AQ182" i="1" s="1"/>
  <c r="AB176" i="1"/>
  <c r="AQ179" i="1" s="1"/>
  <c r="AB170" i="1"/>
  <c r="AQ173" i="1" s="1"/>
  <c r="AB164" i="1"/>
  <c r="AQ167" i="1" s="1"/>
  <c r="AB158" i="1"/>
  <c r="AQ161" i="1" s="1"/>
  <c r="T240" i="1"/>
  <c r="X241" i="1"/>
  <c r="X240" i="1"/>
  <c r="AM241" i="1" s="1"/>
  <c r="T304" i="1"/>
  <c r="X307" i="1"/>
  <c r="AM308" i="1" s="1"/>
  <c r="X306" i="1"/>
  <c r="AM307" i="1" s="1"/>
  <c r="X305" i="1"/>
  <c r="AM306" i="1" s="1"/>
  <c r="X304" i="1"/>
  <c r="AM305" i="1" s="1"/>
  <c r="X308" i="1"/>
  <c r="T229" i="1"/>
  <c r="X229" i="1"/>
  <c r="AM232" i="1" s="1"/>
  <c r="X232" i="1"/>
  <c r="AM235" i="1" s="1"/>
  <c r="X235" i="1"/>
  <c r="T408" i="1"/>
  <c r="X411" i="1"/>
  <c r="AM412" i="1" s="1"/>
  <c r="X410" i="1"/>
  <c r="AM411" i="1" s="1"/>
  <c r="X409" i="1"/>
  <c r="AM410" i="1" s="1"/>
  <c r="X408" i="1"/>
  <c r="AM409" i="1" s="1"/>
  <c r="X412" i="1"/>
  <c r="AB395" i="1"/>
  <c r="AQ396" i="1" s="1"/>
  <c r="AB363" i="1"/>
  <c r="AQ364" i="1" s="1"/>
  <c r="T300" i="1"/>
  <c r="X303" i="1"/>
  <c r="X302" i="1"/>
  <c r="AM303" i="1" s="1"/>
  <c r="X301" i="1"/>
  <c r="AM302" i="1" s="1"/>
  <c r="X300" i="1"/>
  <c r="AM301" i="1" s="1"/>
  <c r="AB223" i="1"/>
  <c r="AQ226" i="1" s="1"/>
  <c r="AB217" i="1"/>
  <c r="AQ220" i="1" s="1"/>
  <c r="AB226" i="1"/>
  <c r="AQ229" i="1" s="1"/>
  <c r="AB220" i="1"/>
  <c r="AQ223" i="1" s="1"/>
  <c r="AB214" i="1"/>
  <c r="AQ217" i="1" s="1"/>
  <c r="AB89" i="1"/>
  <c r="AQ90" i="1" s="1"/>
  <c r="AB88" i="1"/>
  <c r="AQ89" i="1" s="1"/>
  <c r="AB86" i="1"/>
  <c r="AQ87" i="1" s="1"/>
  <c r="AB87" i="1"/>
  <c r="AQ88" i="1" s="1"/>
  <c r="AB90" i="1"/>
  <c r="AB175" i="1"/>
  <c r="AQ178" i="1" s="1"/>
  <c r="AB169" i="1"/>
  <c r="AQ172" i="1" s="1"/>
  <c r="AB178" i="1"/>
  <c r="AQ181" i="1" s="1"/>
  <c r="AB172" i="1"/>
  <c r="AQ175" i="1" s="1"/>
  <c r="AB166" i="1"/>
  <c r="AQ169" i="1" s="1"/>
  <c r="AB121" i="1"/>
  <c r="AQ124" i="1" s="1"/>
  <c r="AB115" i="1"/>
  <c r="AQ118" i="1" s="1"/>
  <c r="AB109" i="1"/>
  <c r="AQ112" i="1" s="1"/>
  <c r="AB130" i="1"/>
  <c r="AB118" i="1"/>
  <c r="AQ121" i="1" s="1"/>
  <c r="AB106" i="1"/>
  <c r="AQ109" i="1" s="1"/>
  <c r="AB112" i="1"/>
  <c r="AQ115" i="1" s="1"/>
  <c r="AB127" i="1"/>
  <c r="AQ130" i="1" s="1"/>
  <c r="AB124" i="1"/>
  <c r="AQ127" i="1" s="1"/>
  <c r="AB66" i="1"/>
  <c r="AQ69" i="1" s="1"/>
  <c r="AB18" i="1"/>
  <c r="AQ21" i="1" s="1"/>
  <c r="AB12" i="1"/>
  <c r="AQ15" i="1" s="1"/>
  <c r="AB6" i="1"/>
  <c r="AQ9" i="1" s="1"/>
  <c r="AB15" i="1"/>
  <c r="AQ18" i="1" s="1"/>
  <c r="AB9" i="1"/>
  <c r="AQ12" i="1" s="1"/>
  <c r="W380" i="1"/>
  <c r="AF14" i="1"/>
  <c r="AF15" i="1"/>
  <c r="AA389" i="1"/>
  <c r="AP392" i="1" s="1"/>
  <c r="AA383" i="1"/>
  <c r="AP386" i="1" s="1"/>
  <c r="AA392" i="1"/>
  <c r="AF16" i="1"/>
  <c r="AU383" i="1"/>
  <c r="AU331" i="1"/>
  <c r="AU277" i="1"/>
  <c r="AU225" i="1"/>
  <c r="AU173" i="1"/>
  <c r="AU121" i="1"/>
  <c r="AU69" i="1"/>
  <c r="AA386" i="1"/>
  <c r="AP389" i="1" s="1"/>
  <c r="AA380" i="1"/>
  <c r="AP383" i="1" s="1"/>
  <c r="AU382" i="1"/>
  <c r="AU330" i="1"/>
  <c r="AU381" i="1"/>
  <c r="AU226" i="1"/>
  <c r="AU175" i="1"/>
  <c r="AU19" i="1"/>
  <c r="AF66" i="1"/>
  <c r="AF118" i="1"/>
  <c r="AF170" i="1"/>
  <c r="AF222" i="1"/>
  <c r="AF274" i="1"/>
  <c r="AF326" i="1"/>
  <c r="AF378" i="1"/>
  <c r="AF313" i="1"/>
  <c r="AF350" i="1"/>
  <c r="AF365" i="1"/>
  <c r="AF380" i="1"/>
  <c r="AF397" i="1"/>
  <c r="AF407" i="1"/>
  <c r="AU279" i="1"/>
  <c r="AU174" i="1"/>
  <c r="AU123" i="1"/>
  <c r="AU18" i="1"/>
  <c r="AF67" i="1"/>
  <c r="AF119" i="1"/>
  <c r="AF171" i="1"/>
  <c r="AF223" i="1"/>
  <c r="AF275" i="1"/>
  <c r="AF327" i="1"/>
  <c r="AF379" i="1"/>
  <c r="AF308" i="1"/>
  <c r="AF328" i="1"/>
  <c r="AF345" i="1"/>
  <c r="AF360" i="1"/>
  <c r="AF402" i="1"/>
  <c r="AF412" i="1"/>
  <c r="AF417" i="1"/>
  <c r="AU329" i="1"/>
  <c r="AU278" i="1"/>
  <c r="AU122" i="1"/>
  <c r="AU71" i="1"/>
  <c r="AU17" i="1"/>
  <c r="AF33" i="1"/>
  <c r="AF38" i="1"/>
  <c r="AF43" i="1"/>
  <c r="AF48" i="1"/>
  <c r="AF53" i="1"/>
  <c r="AF68" i="1"/>
  <c r="AF85" i="1"/>
  <c r="AF90" i="1"/>
  <c r="AF95" i="1"/>
  <c r="AF100" i="1"/>
  <c r="AF105" i="1"/>
  <c r="AF120" i="1"/>
  <c r="AF137" i="1"/>
  <c r="AF142" i="1"/>
  <c r="AF147" i="1"/>
  <c r="AF152" i="1"/>
  <c r="AF157" i="1"/>
  <c r="AF172" i="1"/>
  <c r="AF189" i="1"/>
  <c r="AF194" i="1"/>
  <c r="AF199" i="1"/>
  <c r="AF204" i="1"/>
  <c r="AF209" i="1"/>
  <c r="AF224" i="1"/>
  <c r="AF241" i="1"/>
  <c r="AF246" i="1"/>
  <c r="AF251" i="1"/>
  <c r="AF256" i="1"/>
  <c r="AF261" i="1"/>
  <c r="AF276" i="1"/>
  <c r="AF293" i="1"/>
  <c r="AF298" i="1"/>
  <c r="AF303" i="1"/>
  <c r="AF355" i="1"/>
  <c r="AU227" i="1"/>
  <c r="AU70" i="1"/>
  <c r="W348" i="1"/>
  <c r="AB350" i="1" s="1"/>
  <c r="AA348" i="1"/>
  <c r="AP349" i="1" s="1"/>
  <c r="AA349" i="1"/>
  <c r="AP350" i="1" s="1"/>
  <c r="AA350" i="1"/>
  <c r="X19" i="1"/>
  <c r="AM22" i="1" s="1"/>
  <c r="T13" i="1"/>
  <c r="W13" i="1" s="1"/>
  <c r="X13" i="1"/>
  <c r="X22" i="1"/>
  <c r="AM25" i="1" s="1"/>
  <c r="X16" i="1"/>
  <c r="AM19" i="1" s="1"/>
  <c r="X25" i="1"/>
  <c r="AM28" i="1" s="1"/>
  <c r="X28" i="1"/>
  <c r="W37" i="1"/>
  <c r="AB38" i="1" s="1"/>
  <c r="AA37" i="1"/>
  <c r="AP38" i="1" s="1"/>
  <c r="AA38" i="1"/>
  <c r="T69" i="1"/>
  <c r="X75" i="1"/>
  <c r="AM78" i="1" s="1"/>
  <c r="X78" i="1"/>
  <c r="X69" i="1"/>
  <c r="AM72" i="1" s="1"/>
  <c r="X72" i="1"/>
  <c r="AM75" i="1" s="1"/>
  <c r="W101" i="1"/>
  <c r="AA103" i="1"/>
  <c r="AP104" i="1" s="1"/>
  <c r="AA101" i="1"/>
  <c r="AP102" i="1" s="1"/>
  <c r="AA105" i="1"/>
  <c r="AA104" i="1"/>
  <c r="AP105" i="1" s="1"/>
  <c r="AA102" i="1"/>
  <c r="AP103" i="1" s="1"/>
  <c r="Z129" i="1"/>
  <c r="AO132" i="1" s="1"/>
  <c r="Z126" i="1"/>
  <c r="AO129" i="1" s="1"/>
  <c r="Z120" i="1"/>
  <c r="AO123" i="1" s="1"/>
  <c r="Z132" i="1"/>
  <c r="Z117" i="1"/>
  <c r="AO120" i="1" s="1"/>
  <c r="T133" i="1"/>
  <c r="X135" i="1"/>
  <c r="AM136" i="1" s="1"/>
  <c r="X134" i="1"/>
  <c r="AM135" i="1" s="1"/>
  <c r="X133" i="1"/>
  <c r="AM134" i="1" s="1"/>
  <c r="X137" i="1"/>
  <c r="X136" i="1"/>
  <c r="AM137" i="1" s="1"/>
  <c r="Z177" i="1"/>
  <c r="AO180" i="1" s="1"/>
  <c r="Z168" i="1"/>
  <c r="AO171" i="1" s="1"/>
  <c r="Z165" i="1"/>
  <c r="AO168" i="1" s="1"/>
  <c r="T181" i="1"/>
  <c r="X181" i="1"/>
  <c r="AM184" i="1" s="1"/>
  <c r="X184" i="1"/>
  <c r="Z340" i="1"/>
  <c r="AT385" i="1"/>
  <c r="AT333" i="1"/>
  <c r="AT281" i="1"/>
  <c r="AT229" i="1"/>
  <c r="AT177" i="1"/>
  <c r="AT125" i="1"/>
  <c r="AT384" i="1"/>
  <c r="AT332" i="1"/>
  <c r="AT280" i="1"/>
  <c r="AT228" i="1"/>
  <c r="AT176" i="1"/>
  <c r="AT124" i="1"/>
  <c r="AT21" i="1"/>
  <c r="AE18" i="1"/>
  <c r="AE381" i="1"/>
  <c r="AE329" i="1"/>
  <c r="AE277" i="1"/>
  <c r="AE225" i="1"/>
  <c r="AE173" i="1"/>
  <c r="AE121" i="1"/>
  <c r="AE69" i="1"/>
  <c r="AT74" i="1"/>
  <c r="AT20" i="1"/>
  <c r="AE19" i="1"/>
  <c r="AT73" i="1"/>
  <c r="AE383" i="1"/>
  <c r="AE331" i="1"/>
  <c r="AE279" i="1"/>
  <c r="AE227" i="1"/>
  <c r="AE175" i="1"/>
  <c r="AE123" i="1"/>
  <c r="AE71" i="1"/>
  <c r="AT386" i="1"/>
  <c r="AT334" i="1"/>
  <c r="AT282" i="1"/>
  <c r="AT230" i="1"/>
  <c r="AT178" i="1"/>
  <c r="AT126" i="1"/>
  <c r="AT72" i="1"/>
  <c r="AT22" i="1"/>
  <c r="AE17" i="1"/>
  <c r="AE382" i="1"/>
  <c r="AE330" i="1"/>
  <c r="AE278" i="1"/>
  <c r="AE226" i="1"/>
  <c r="AE174" i="1"/>
  <c r="AE122" i="1"/>
  <c r="AE70" i="1"/>
  <c r="W340" i="1"/>
  <c r="AF26" i="1"/>
  <c r="AF27" i="1"/>
  <c r="AF28" i="1"/>
  <c r="AF78" i="1"/>
  <c r="AF130" i="1"/>
  <c r="AF182" i="1"/>
  <c r="AF234" i="1"/>
  <c r="AF286" i="1"/>
  <c r="AF338" i="1"/>
  <c r="AF390" i="1"/>
  <c r="AF340" i="1"/>
  <c r="AF392" i="1"/>
  <c r="AF79" i="1"/>
  <c r="AF131" i="1"/>
  <c r="AF183" i="1"/>
  <c r="AF235" i="1"/>
  <c r="AF287" i="1"/>
  <c r="AF339" i="1"/>
  <c r="AF391" i="1"/>
  <c r="AF80" i="1"/>
  <c r="AF132" i="1"/>
  <c r="AF184" i="1"/>
  <c r="AF236" i="1"/>
  <c r="AF288" i="1"/>
  <c r="T343" i="1"/>
  <c r="X343" i="1"/>
  <c r="AM344" i="1" s="1"/>
  <c r="AC8" i="1"/>
  <c r="AC9" i="1"/>
  <c r="X345" i="1"/>
  <c r="AC10" i="1"/>
  <c r="X344" i="1"/>
  <c r="AM345" i="1" s="1"/>
  <c r="AR411" i="1"/>
  <c r="AR375" i="1"/>
  <c r="AR359" i="1"/>
  <c r="AR323" i="1"/>
  <c r="AR297" i="1"/>
  <c r="AR273" i="1"/>
  <c r="AR245" i="1"/>
  <c r="AR221" i="1"/>
  <c r="AR193" i="1"/>
  <c r="AR169" i="1"/>
  <c r="AR141" i="1"/>
  <c r="AR117" i="1"/>
  <c r="AR89" i="1"/>
  <c r="AR65" i="1"/>
  <c r="AR37" i="1"/>
  <c r="AR13" i="1"/>
  <c r="AC112" i="1"/>
  <c r="AR406" i="1"/>
  <c r="AR354" i="1"/>
  <c r="AR312" i="1"/>
  <c r="AR292" i="1"/>
  <c r="AR272" i="1"/>
  <c r="AR260" i="1"/>
  <c r="AR240" i="1"/>
  <c r="AR220" i="1"/>
  <c r="AR208" i="1"/>
  <c r="AR188" i="1"/>
  <c r="AR168" i="1"/>
  <c r="AR156" i="1"/>
  <c r="AR136" i="1"/>
  <c r="AR116" i="1"/>
  <c r="AR104" i="1"/>
  <c r="AR84" i="1"/>
  <c r="AR64" i="1"/>
  <c r="AR52" i="1"/>
  <c r="AR32" i="1"/>
  <c r="AR12" i="1"/>
  <c r="AC415" i="1"/>
  <c r="AC410" i="1"/>
  <c r="AC405" i="1"/>
  <c r="AC400" i="1"/>
  <c r="AC395" i="1"/>
  <c r="AC374" i="1"/>
  <c r="AC363" i="1"/>
  <c r="AC358" i="1"/>
  <c r="AC353" i="1"/>
  <c r="AC348" i="1"/>
  <c r="AC343" i="1"/>
  <c r="AC322" i="1"/>
  <c r="AC311" i="1"/>
  <c r="AC306" i="1"/>
  <c r="AC301" i="1"/>
  <c r="AC296" i="1"/>
  <c r="AC291" i="1"/>
  <c r="AC270" i="1"/>
  <c r="AC259" i="1"/>
  <c r="AC254" i="1"/>
  <c r="AC249" i="1"/>
  <c r="AC244" i="1"/>
  <c r="AC239" i="1"/>
  <c r="AC218" i="1"/>
  <c r="AC207" i="1"/>
  <c r="AC202" i="1"/>
  <c r="AC197" i="1"/>
  <c r="AC192" i="1"/>
  <c r="AC187" i="1"/>
  <c r="AC166" i="1"/>
  <c r="AC155" i="1"/>
  <c r="AC150" i="1"/>
  <c r="AC145" i="1"/>
  <c r="AC140" i="1"/>
  <c r="AC135" i="1"/>
  <c r="AC114" i="1"/>
  <c r="AC103" i="1"/>
  <c r="AC98" i="1"/>
  <c r="AC93" i="1"/>
  <c r="AC88" i="1"/>
  <c r="AC83" i="1"/>
  <c r="AC62" i="1"/>
  <c r="AC51" i="1"/>
  <c r="AC46" i="1"/>
  <c r="AC41" i="1"/>
  <c r="AC36" i="1"/>
  <c r="AC31" i="1"/>
  <c r="AC60" i="1"/>
  <c r="AR401" i="1"/>
  <c r="AR377" i="1"/>
  <c r="AR349" i="1"/>
  <c r="AR325" i="1"/>
  <c r="AR307" i="1"/>
  <c r="AR271" i="1"/>
  <c r="AR255" i="1"/>
  <c r="AR219" i="1"/>
  <c r="AR203" i="1"/>
  <c r="AR167" i="1"/>
  <c r="AR151" i="1"/>
  <c r="AR115" i="1"/>
  <c r="AR99" i="1"/>
  <c r="AR63" i="1"/>
  <c r="AR47" i="1"/>
  <c r="AR11" i="1"/>
  <c r="AC373" i="1"/>
  <c r="AC321" i="1"/>
  <c r="AC269" i="1"/>
  <c r="AC217" i="1"/>
  <c r="AC165" i="1"/>
  <c r="AC113" i="1"/>
  <c r="AC61" i="1"/>
  <c r="AR416" i="1"/>
  <c r="AR396" i="1"/>
  <c r="AR376" i="1"/>
  <c r="AR364" i="1"/>
  <c r="AR344" i="1"/>
  <c r="AR324" i="1"/>
  <c r="AR302" i="1"/>
  <c r="AR250" i="1"/>
  <c r="AR198" i="1"/>
  <c r="AR146" i="1"/>
  <c r="AR94" i="1"/>
  <c r="AR42" i="1"/>
  <c r="AC372" i="1"/>
  <c r="AC320" i="1"/>
  <c r="AC268" i="1"/>
  <c r="AC216" i="1"/>
  <c r="AC164" i="1"/>
  <c r="W351" i="1"/>
  <c r="AA353" i="1"/>
  <c r="AP354" i="1" s="1"/>
  <c r="AA351" i="1"/>
  <c r="AP352" i="1" s="1"/>
  <c r="AF2" i="1"/>
  <c r="AF3" i="1"/>
  <c r="AK3" i="1" s="1"/>
  <c r="AF4" i="1"/>
  <c r="AK4" i="1" s="1"/>
  <c r="AF29" i="1"/>
  <c r="AK29" i="1" s="1"/>
  <c r="AF34" i="1"/>
  <c r="AK34" i="1" s="1"/>
  <c r="AF39" i="1"/>
  <c r="AK39" i="1" s="1"/>
  <c r="AF44" i="1"/>
  <c r="AK44" i="1" s="1"/>
  <c r="AF49" i="1"/>
  <c r="AK49" i="1" s="1"/>
  <c r="AF54" i="1"/>
  <c r="AK54" i="1" s="1"/>
  <c r="AF55" i="1"/>
  <c r="AK55" i="1" s="1"/>
  <c r="AF56" i="1"/>
  <c r="AK56" i="1" s="1"/>
  <c r="AF81" i="1"/>
  <c r="AK81" i="1" s="1"/>
  <c r="AF86" i="1"/>
  <c r="AK86" i="1" s="1"/>
  <c r="AF91" i="1"/>
  <c r="AK91" i="1" s="1"/>
  <c r="AF96" i="1"/>
  <c r="AK96" i="1" s="1"/>
  <c r="AF101" i="1"/>
  <c r="AK101" i="1" s="1"/>
  <c r="AF106" i="1"/>
  <c r="AK106" i="1" s="1"/>
  <c r="AF107" i="1"/>
  <c r="AK107" i="1" s="1"/>
  <c r="AF108" i="1"/>
  <c r="AK108" i="1" s="1"/>
  <c r="AF133" i="1"/>
  <c r="AK133" i="1" s="1"/>
  <c r="AF138" i="1"/>
  <c r="AK138" i="1" s="1"/>
  <c r="AF143" i="1"/>
  <c r="AK143" i="1" s="1"/>
  <c r="AF148" i="1"/>
  <c r="AK148" i="1" s="1"/>
  <c r="AF153" i="1"/>
  <c r="AK153" i="1" s="1"/>
  <c r="AF158" i="1"/>
  <c r="AK158" i="1" s="1"/>
  <c r="AF159" i="1"/>
  <c r="AK159" i="1" s="1"/>
  <c r="AF160" i="1"/>
  <c r="AK160" i="1" s="1"/>
  <c r="AF185" i="1"/>
  <c r="AK185" i="1" s="1"/>
  <c r="AF190" i="1"/>
  <c r="AK190" i="1" s="1"/>
  <c r="AF195" i="1"/>
  <c r="AK195" i="1" s="1"/>
  <c r="AF200" i="1"/>
  <c r="AK200" i="1" s="1"/>
  <c r="AF205" i="1"/>
  <c r="AK205" i="1" s="1"/>
  <c r="AF210" i="1"/>
  <c r="AK210" i="1" s="1"/>
  <c r="AF211" i="1"/>
  <c r="AK211" i="1" s="1"/>
  <c r="AF212" i="1"/>
  <c r="AK212" i="1" s="1"/>
  <c r="AF237" i="1"/>
  <c r="AK237" i="1" s="1"/>
  <c r="AF242" i="1"/>
  <c r="AK242" i="1" s="1"/>
  <c r="AF247" i="1"/>
  <c r="AK247" i="1" s="1"/>
  <c r="AF252" i="1"/>
  <c r="AK252" i="1" s="1"/>
  <c r="AF257" i="1"/>
  <c r="AK257" i="1" s="1"/>
  <c r="AF262" i="1"/>
  <c r="AK262" i="1" s="1"/>
  <c r="AF263" i="1"/>
  <c r="AK263" i="1" s="1"/>
  <c r="AF264" i="1"/>
  <c r="AK264" i="1" s="1"/>
  <c r="AF289" i="1"/>
  <c r="AK289" i="1" s="1"/>
  <c r="AF294" i="1"/>
  <c r="AK294" i="1" s="1"/>
  <c r="AF299" i="1"/>
  <c r="AK299" i="1" s="1"/>
  <c r="AF304" i="1"/>
  <c r="AK304" i="1" s="1"/>
  <c r="AF309" i="1"/>
  <c r="AK309" i="1" s="1"/>
  <c r="AF314" i="1"/>
  <c r="AK314" i="1" s="1"/>
  <c r="AF315" i="1"/>
  <c r="AK315" i="1" s="1"/>
  <c r="AF316" i="1"/>
  <c r="AK316" i="1" s="1"/>
  <c r="AF341" i="1"/>
  <c r="AK341" i="1" s="1"/>
  <c r="AF346" i="1"/>
  <c r="AK346" i="1" s="1"/>
  <c r="AF351" i="1"/>
  <c r="AK351" i="1" s="1"/>
  <c r="AF356" i="1"/>
  <c r="AK356" i="1" s="1"/>
  <c r="AF361" i="1"/>
  <c r="AK361" i="1" s="1"/>
  <c r="AF366" i="1"/>
  <c r="AK366" i="1" s="1"/>
  <c r="AF367" i="1"/>
  <c r="AK367" i="1" s="1"/>
  <c r="AF368" i="1"/>
  <c r="AK368" i="1" s="1"/>
  <c r="AF393" i="1"/>
  <c r="AK393" i="1" s="1"/>
  <c r="AF398" i="1"/>
  <c r="AK398" i="1" s="1"/>
  <c r="AF403" i="1"/>
  <c r="AK403" i="1" s="1"/>
  <c r="AF408" i="1"/>
  <c r="AK408" i="1" s="1"/>
  <c r="AF413" i="1"/>
  <c r="AK413" i="1" s="1"/>
  <c r="AA354" i="1"/>
  <c r="AP355" i="1" s="1"/>
  <c r="AA352" i="1"/>
  <c r="AP353" i="1" s="1"/>
  <c r="AA355" i="1"/>
  <c r="AU317" i="1"/>
  <c r="AU399" i="1"/>
  <c r="AU371" i="1"/>
  <c r="AU347" i="1"/>
  <c r="AU319" i="1"/>
  <c r="AU305" i="1"/>
  <c r="AU265" i="1"/>
  <c r="AU253" i="1"/>
  <c r="AU213" i="1"/>
  <c r="AU201" i="1"/>
  <c r="AU161" i="1"/>
  <c r="AU149" i="1"/>
  <c r="AU109" i="1"/>
  <c r="AU97" i="1"/>
  <c r="AU57" i="1"/>
  <c r="AU45" i="1"/>
  <c r="AU414" i="1"/>
  <c r="AU394" i="1"/>
  <c r="AU370" i="1"/>
  <c r="AU362" i="1"/>
  <c r="AU342" i="1"/>
  <c r="AU318" i="1"/>
  <c r="AU300" i="1"/>
  <c r="AU248" i="1"/>
  <c r="AU409" i="1"/>
  <c r="AU295" i="1"/>
  <c r="AU266" i="1"/>
  <c r="AU154" i="1"/>
  <c r="AU144" i="1"/>
  <c r="AU139" i="1"/>
  <c r="AU134" i="1"/>
  <c r="AU58" i="1"/>
  <c r="AU35" i="1"/>
  <c r="AU7" i="1"/>
  <c r="AU352" i="1"/>
  <c r="AU258" i="1"/>
  <c r="AU238" i="1"/>
  <c r="AU215" i="1"/>
  <c r="AU163" i="1"/>
  <c r="AU102" i="1"/>
  <c r="AU92" i="1"/>
  <c r="AU87" i="1"/>
  <c r="AU82" i="1"/>
  <c r="AU30" i="1"/>
  <c r="AU6" i="1"/>
  <c r="AU369" i="1"/>
  <c r="AU357" i="1"/>
  <c r="AU243" i="1"/>
  <c r="AU214" i="1"/>
  <c r="AU162" i="1"/>
  <c r="AU111" i="1"/>
  <c r="AU50" i="1"/>
  <c r="AU5" i="1"/>
  <c r="AU404" i="1"/>
  <c r="AU310" i="1"/>
  <c r="AU290" i="1"/>
  <c r="AU267" i="1"/>
  <c r="AU206" i="1"/>
  <c r="AU196" i="1"/>
  <c r="AU191" i="1"/>
  <c r="AU186" i="1"/>
  <c r="AU110" i="1"/>
  <c r="AU59" i="1"/>
  <c r="AU40" i="1"/>
  <c r="T356" i="1"/>
  <c r="W356" i="1" s="1"/>
  <c r="X359" i="1"/>
  <c r="AM360" i="1" s="1"/>
  <c r="X358" i="1"/>
  <c r="AM359" i="1" s="1"/>
  <c r="X357" i="1"/>
  <c r="AM358" i="1" s="1"/>
  <c r="X356" i="1"/>
  <c r="AM357" i="1" s="1"/>
  <c r="X360" i="1"/>
  <c r="W364" i="1"/>
  <c r="AB365" i="1" s="1"/>
  <c r="AA364" i="1"/>
  <c r="AP365" i="1" s="1"/>
  <c r="AA365" i="1"/>
  <c r="Z372" i="1"/>
  <c r="AO375" i="1" s="1"/>
  <c r="Z381" i="1"/>
  <c r="AO384" i="1" s="1"/>
  <c r="W388" i="1"/>
  <c r="AF23" i="1"/>
  <c r="AF24" i="1"/>
  <c r="AF25" i="1"/>
  <c r="AU391" i="1"/>
  <c r="AU339" i="1"/>
  <c r="AU390" i="1"/>
  <c r="AU338" i="1"/>
  <c r="AU288" i="1"/>
  <c r="AU236" i="1"/>
  <c r="AU234" i="1"/>
  <c r="AU130" i="1"/>
  <c r="AU79" i="1"/>
  <c r="AU27" i="1"/>
  <c r="AF77" i="1"/>
  <c r="AU340" i="1"/>
  <c r="AU287" i="1"/>
  <c r="AU184" i="1"/>
  <c r="AU78" i="1"/>
  <c r="AU26" i="1"/>
  <c r="AF75" i="1"/>
  <c r="AF127" i="1"/>
  <c r="AF179" i="1"/>
  <c r="AF231" i="1"/>
  <c r="AF283" i="1"/>
  <c r="AF335" i="1"/>
  <c r="AF387" i="1"/>
  <c r="AF388" i="1"/>
  <c r="AF129" i="1"/>
  <c r="AF181" i="1"/>
  <c r="AF337" i="1"/>
  <c r="AU286" i="1"/>
  <c r="AU183" i="1"/>
  <c r="AU132" i="1"/>
  <c r="AF76" i="1"/>
  <c r="AF128" i="1"/>
  <c r="AF180" i="1"/>
  <c r="AF232" i="1"/>
  <c r="AF284" i="1"/>
  <c r="AF336" i="1"/>
  <c r="AU392" i="1"/>
  <c r="AU235" i="1"/>
  <c r="AU182" i="1"/>
  <c r="AU131" i="1"/>
  <c r="AU80" i="1"/>
  <c r="AU28" i="1"/>
  <c r="AF233" i="1"/>
  <c r="AF285" i="1"/>
  <c r="AF389" i="1"/>
  <c r="AT405" i="1"/>
  <c r="AT373" i="1"/>
  <c r="AT353" i="1"/>
  <c r="AT321" i="1"/>
  <c r="AT301" i="1"/>
  <c r="AT269" i="1"/>
  <c r="AT249" i="1"/>
  <c r="AT217" i="1"/>
  <c r="AT197" i="1"/>
  <c r="AT165" i="1"/>
  <c r="AT145" i="1"/>
  <c r="AT113" i="1"/>
  <c r="AT93" i="1"/>
  <c r="AT415" i="1"/>
  <c r="AT395" i="1"/>
  <c r="AT363" i="1"/>
  <c r="AT343" i="1"/>
  <c r="AT311" i="1"/>
  <c r="AT291" i="1"/>
  <c r="AT259" i="1"/>
  <c r="AT239" i="1"/>
  <c r="AT207" i="1"/>
  <c r="AT187" i="1"/>
  <c r="AT155" i="1"/>
  <c r="AT135" i="1"/>
  <c r="AT103" i="1"/>
  <c r="AT83" i="1"/>
  <c r="AT51" i="1"/>
  <c r="AT31" i="1"/>
  <c r="AT60" i="1"/>
  <c r="AT36" i="1"/>
  <c r="AT10" i="1"/>
  <c r="AE7" i="1"/>
  <c r="AE414" i="1"/>
  <c r="AE409" i="1"/>
  <c r="AE404" i="1"/>
  <c r="AE399" i="1"/>
  <c r="AE394" i="1"/>
  <c r="AE369" i="1"/>
  <c r="AE362" i="1"/>
  <c r="AE357" i="1"/>
  <c r="AE352" i="1"/>
  <c r="AE347" i="1"/>
  <c r="AE342" i="1"/>
  <c r="AE317" i="1"/>
  <c r="AE310" i="1"/>
  <c r="AE305" i="1"/>
  <c r="AE300" i="1"/>
  <c r="AE295" i="1"/>
  <c r="AE290" i="1"/>
  <c r="AE265" i="1"/>
  <c r="AE258" i="1"/>
  <c r="AE253" i="1"/>
  <c r="AE248" i="1"/>
  <c r="AE243" i="1"/>
  <c r="AE238" i="1"/>
  <c r="AE213" i="1"/>
  <c r="AE206" i="1"/>
  <c r="AE201" i="1"/>
  <c r="AE196" i="1"/>
  <c r="AE191" i="1"/>
  <c r="AE186" i="1"/>
  <c r="AE161" i="1"/>
  <c r="AE154" i="1"/>
  <c r="AE149" i="1"/>
  <c r="AE144" i="1"/>
  <c r="AE139" i="1"/>
  <c r="AE134" i="1"/>
  <c r="AE109" i="1"/>
  <c r="AE102" i="1"/>
  <c r="AE97" i="1"/>
  <c r="AE92" i="1"/>
  <c r="AE87" i="1"/>
  <c r="AE82" i="1"/>
  <c r="AE57" i="1"/>
  <c r="AE50" i="1"/>
  <c r="AE45" i="1"/>
  <c r="AE40" i="1"/>
  <c r="AE35" i="1"/>
  <c r="AE30" i="1"/>
  <c r="AT400" i="1"/>
  <c r="AT374" i="1"/>
  <c r="AT348" i="1"/>
  <c r="AT322" i="1"/>
  <c r="AT296" i="1"/>
  <c r="AT270" i="1"/>
  <c r="AT244" i="1"/>
  <c r="AT218" i="1"/>
  <c r="AT192" i="1"/>
  <c r="AT166" i="1"/>
  <c r="AT140" i="1"/>
  <c r="AT114" i="1"/>
  <c r="AT9" i="1"/>
  <c r="AT372" i="1"/>
  <c r="AT320" i="1"/>
  <c r="AT268" i="1"/>
  <c r="AT216" i="1"/>
  <c r="AT164" i="1"/>
  <c r="AT112" i="1"/>
  <c r="AT88" i="1"/>
  <c r="AT62" i="1"/>
  <c r="AT8" i="1"/>
  <c r="AE5" i="1"/>
  <c r="AE371" i="1"/>
  <c r="AE319" i="1"/>
  <c r="AE267" i="1"/>
  <c r="AE215" i="1"/>
  <c r="AE163" i="1"/>
  <c r="AE111" i="1"/>
  <c r="AE59" i="1"/>
  <c r="AT410" i="1"/>
  <c r="AT358" i="1"/>
  <c r="AT306" i="1"/>
  <c r="AT254" i="1"/>
  <c r="AT202" i="1"/>
  <c r="AT150" i="1"/>
  <c r="AT98" i="1"/>
  <c r="AT61" i="1"/>
  <c r="AT46" i="1"/>
  <c r="AT41" i="1"/>
  <c r="AE6" i="1"/>
  <c r="AE370" i="1"/>
  <c r="AE318" i="1"/>
  <c r="AE266" i="1"/>
  <c r="AE214" i="1"/>
  <c r="AE162" i="1"/>
  <c r="AE110" i="1"/>
  <c r="AE58" i="1"/>
  <c r="T404" i="1"/>
  <c r="X407" i="1"/>
  <c r="X406" i="1"/>
  <c r="AM407" i="1" s="1"/>
  <c r="X405" i="1"/>
  <c r="AM406" i="1" s="1"/>
  <c r="X404" i="1"/>
  <c r="AM405" i="1" s="1"/>
  <c r="W415" i="1"/>
  <c r="AA416" i="1"/>
  <c r="AP417" i="1" s="1"/>
  <c r="AA415" i="1"/>
  <c r="AP416" i="1" s="1"/>
  <c r="AA417" i="1"/>
  <c r="Z383" i="1"/>
  <c r="AO386" i="1" s="1"/>
  <c r="Z69" i="1"/>
  <c r="AO72" i="1" s="1"/>
  <c r="AE96" i="1"/>
  <c r="AJ96" i="1" s="1"/>
  <c r="AE159" i="1"/>
  <c r="AJ159" i="1" s="1"/>
  <c r="AE304" i="1"/>
  <c r="AJ304" i="1" s="1"/>
  <c r="AE367" i="1"/>
  <c r="AJ367" i="1" s="1"/>
  <c r="AT214" i="1"/>
  <c r="AE34" i="1"/>
  <c r="AJ34" i="1" s="1"/>
  <c r="AE86" i="1"/>
  <c r="AJ86" i="1" s="1"/>
  <c r="AE148" i="1"/>
  <c r="AJ148" i="1" s="1"/>
  <c r="AE211" i="1"/>
  <c r="AJ211" i="1" s="1"/>
  <c r="AE356" i="1"/>
  <c r="AJ356" i="1" s="1"/>
  <c r="AT57" i="1"/>
  <c r="AT196" i="1"/>
  <c r="AT404" i="1"/>
  <c r="AE200" i="1"/>
  <c r="AJ200" i="1" s="1"/>
  <c r="AE263" i="1"/>
  <c r="AJ263" i="1" s="1"/>
  <c r="AE408" i="1"/>
  <c r="AJ408" i="1" s="1"/>
  <c r="AE39" i="1"/>
  <c r="AJ39" i="1" s="1"/>
  <c r="AE91" i="1"/>
  <c r="AJ91" i="1" s="1"/>
  <c r="AE247" i="1"/>
  <c r="AJ247" i="1" s="1"/>
  <c r="AE294" i="1"/>
  <c r="AJ294" i="1" s="1"/>
  <c r="AT5" i="1"/>
  <c r="AT50" i="1"/>
  <c r="AT186" i="1"/>
  <c r="AT290" i="1"/>
  <c r="AT394" i="1"/>
  <c r="AT35" i="1"/>
  <c r="AT139" i="1"/>
  <c r="AT243" i="1"/>
  <c r="AT347" i="1"/>
  <c r="AT109" i="1"/>
  <c r="AT213" i="1"/>
  <c r="AT317" i="1"/>
  <c r="M132" i="4"/>
  <c r="M124" i="4"/>
  <c r="V21" i="4" s="1"/>
  <c r="U21" i="4"/>
  <c r="M116" i="4"/>
  <c r="U23" i="4"/>
  <c r="M130" i="4"/>
  <c r="T14" i="4"/>
  <c r="M129" i="4"/>
  <c r="M121" i="4"/>
  <c r="V20" i="4" s="1"/>
  <c r="U20" i="4"/>
  <c r="Z5" i="4"/>
  <c r="Z6" i="4" s="1"/>
  <c r="Z7" i="4" s="1"/>
  <c r="Z8" i="4" s="1"/>
  <c r="Z9" i="4" s="1"/>
  <c r="Z10" i="4" s="1"/>
  <c r="V14" i="4"/>
  <c r="T18" i="4"/>
  <c r="U11" i="4"/>
  <c r="U14" i="4" s="1"/>
  <c r="M23" i="4"/>
  <c r="V11" i="4" s="1"/>
  <c r="V16" i="4"/>
  <c r="X8" i="4"/>
  <c r="AM16" i="1" l="1"/>
  <c r="AB60" i="1"/>
  <c r="AQ63" i="1" s="1"/>
  <c r="AB63" i="1"/>
  <c r="AQ66" i="1" s="1"/>
  <c r="AB357" i="1"/>
  <c r="AQ358" i="1" s="1"/>
  <c r="AB359" i="1"/>
  <c r="AQ360" i="1" s="1"/>
  <c r="AB358" i="1"/>
  <c r="AQ359" i="1" s="1"/>
  <c r="AB356" i="1"/>
  <c r="AQ357" i="1" s="1"/>
  <c r="AB396" i="1"/>
  <c r="AQ397" i="1" s="1"/>
  <c r="AB397" i="1"/>
  <c r="AB381" i="1"/>
  <c r="AQ384" i="1" s="1"/>
  <c r="AB375" i="1"/>
  <c r="AQ378" i="1" s="1"/>
  <c r="AB378" i="1"/>
  <c r="AQ381" i="1" s="1"/>
  <c r="AB372" i="1"/>
  <c r="AQ375" i="1" s="1"/>
  <c r="AB149" i="1"/>
  <c r="AQ150" i="1" s="1"/>
  <c r="AB152" i="1"/>
  <c r="AB151" i="1"/>
  <c r="AQ152" i="1" s="1"/>
  <c r="AB150" i="1"/>
  <c r="AQ151" i="1" s="1"/>
  <c r="AB24" i="1"/>
  <c r="AQ27" i="1" s="1"/>
  <c r="AB21" i="1"/>
  <c r="AQ24" i="1" s="1"/>
  <c r="AB27" i="1"/>
  <c r="AB385" i="1"/>
  <c r="AQ388" i="1" s="1"/>
  <c r="AB379" i="1"/>
  <c r="AQ382" i="1" s="1"/>
  <c r="AB373" i="1"/>
  <c r="AQ376" i="1" s="1"/>
  <c r="AB367" i="1"/>
  <c r="AQ370" i="1" s="1"/>
  <c r="AB391" i="1"/>
  <c r="AB388" i="1"/>
  <c r="AQ391" i="1" s="1"/>
  <c r="AB382" i="1"/>
  <c r="AQ385" i="1" s="1"/>
  <c r="AB376" i="1"/>
  <c r="AQ379" i="1" s="1"/>
  <c r="AB370" i="1"/>
  <c r="AQ373" i="1" s="1"/>
  <c r="AB28" i="1"/>
  <c r="AB25" i="1"/>
  <c r="AQ28" i="1" s="1"/>
  <c r="AB22" i="1"/>
  <c r="AQ25" i="1" s="1"/>
  <c r="AB16" i="1"/>
  <c r="AQ19" i="1" s="1"/>
  <c r="AB19" i="1"/>
  <c r="AQ22" i="1" s="1"/>
  <c r="AB13" i="1"/>
  <c r="AQ16" i="1" s="1"/>
  <c r="AB355" i="1"/>
  <c r="AB352" i="1"/>
  <c r="AQ353" i="1" s="1"/>
  <c r="AB354" i="1"/>
  <c r="AQ355" i="1" s="1"/>
  <c r="AB353" i="1"/>
  <c r="AQ354" i="1" s="1"/>
  <c r="AB351" i="1"/>
  <c r="AQ352" i="1" s="1"/>
  <c r="Y345" i="1"/>
  <c r="AS411" i="1"/>
  <c r="AS406" i="1"/>
  <c r="AS354" i="1"/>
  <c r="AS302" i="1"/>
  <c r="AS250" i="1"/>
  <c r="AS198" i="1"/>
  <c r="AS146" i="1"/>
  <c r="AS94" i="1"/>
  <c r="AS42" i="1"/>
  <c r="AD9" i="1"/>
  <c r="AS416" i="1"/>
  <c r="AS396" i="1"/>
  <c r="AS376" i="1"/>
  <c r="AS364" i="1"/>
  <c r="AS344" i="1"/>
  <c r="AS324" i="1"/>
  <c r="AS312" i="1"/>
  <c r="AS292" i="1"/>
  <c r="AS272" i="1"/>
  <c r="AS260" i="1"/>
  <c r="AS240" i="1"/>
  <c r="AS220" i="1"/>
  <c r="AS208" i="1"/>
  <c r="AS188" i="1"/>
  <c r="AS168" i="1"/>
  <c r="AS156" i="1"/>
  <c r="AS136" i="1"/>
  <c r="AS116" i="1"/>
  <c r="AS104" i="1"/>
  <c r="AS84" i="1"/>
  <c r="AS64" i="1"/>
  <c r="AS52" i="1"/>
  <c r="AS32" i="1"/>
  <c r="AS12" i="1"/>
  <c r="AS401" i="1"/>
  <c r="AS377" i="1"/>
  <c r="AS273" i="1"/>
  <c r="AS169" i="1"/>
  <c r="AS65" i="1"/>
  <c r="AS375" i="1"/>
  <c r="AS349" i="1"/>
  <c r="AS307" i="1"/>
  <c r="AS271" i="1"/>
  <c r="AS245" i="1"/>
  <c r="AS203" i="1"/>
  <c r="AS167" i="1"/>
  <c r="AS141" i="1"/>
  <c r="AS99" i="1"/>
  <c r="AS63" i="1"/>
  <c r="AS37" i="1"/>
  <c r="AD8" i="1"/>
  <c r="AD415" i="1"/>
  <c r="AD410" i="1"/>
  <c r="AD405" i="1"/>
  <c r="AD400" i="1"/>
  <c r="AD395" i="1"/>
  <c r="AD374" i="1"/>
  <c r="AD363" i="1"/>
  <c r="AD358" i="1"/>
  <c r="AD353" i="1"/>
  <c r="AD348" i="1"/>
  <c r="AD343" i="1"/>
  <c r="AD322" i="1"/>
  <c r="AD311" i="1"/>
  <c r="AD306" i="1"/>
  <c r="AD301" i="1"/>
  <c r="AD296" i="1"/>
  <c r="AD291" i="1"/>
  <c r="AD270" i="1"/>
  <c r="AD259" i="1"/>
  <c r="AD254" i="1"/>
  <c r="AD249" i="1"/>
  <c r="AD244" i="1"/>
  <c r="AD239" i="1"/>
  <c r="AD218" i="1"/>
  <c r="AD207" i="1"/>
  <c r="AD202" i="1"/>
  <c r="AD197" i="1"/>
  <c r="AD192" i="1"/>
  <c r="AD187" i="1"/>
  <c r="AD166" i="1"/>
  <c r="AD155" i="1"/>
  <c r="AD150" i="1"/>
  <c r="AD145" i="1"/>
  <c r="AD140" i="1"/>
  <c r="AD135" i="1"/>
  <c r="AD114" i="1"/>
  <c r="AD103" i="1"/>
  <c r="AD98" i="1"/>
  <c r="AD93" i="1"/>
  <c r="AD88" i="1"/>
  <c r="AD83" i="1"/>
  <c r="AD62" i="1"/>
  <c r="AD51" i="1"/>
  <c r="AD46" i="1"/>
  <c r="AD41" i="1"/>
  <c r="AD36" i="1"/>
  <c r="AD31" i="1"/>
  <c r="AS325" i="1"/>
  <c r="AS221" i="1"/>
  <c r="AS117" i="1"/>
  <c r="AS13" i="1"/>
  <c r="AD10" i="1"/>
  <c r="AD373" i="1"/>
  <c r="AD321" i="1"/>
  <c r="AD269" i="1"/>
  <c r="AD217" i="1"/>
  <c r="AD165" i="1"/>
  <c r="AS359" i="1"/>
  <c r="AS323" i="1"/>
  <c r="AS297" i="1"/>
  <c r="AS255" i="1"/>
  <c r="AS219" i="1"/>
  <c r="AS193" i="1"/>
  <c r="AS151" i="1"/>
  <c r="AS115" i="1"/>
  <c r="AS89" i="1"/>
  <c r="AS47" i="1"/>
  <c r="AS11" i="1"/>
  <c r="AD372" i="1"/>
  <c r="AD320" i="1"/>
  <c r="AD268" i="1"/>
  <c r="AD216" i="1"/>
  <c r="AD164" i="1"/>
  <c r="AD112" i="1"/>
  <c r="AD60" i="1"/>
  <c r="AD61" i="1"/>
  <c r="AD113" i="1"/>
  <c r="Y344" i="1"/>
  <c r="AN345" i="1" s="1"/>
  <c r="Y343" i="1"/>
  <c r="AN344" i="1" s="1"/>
  <c r="AB364" i="1"/>
  <c r="AQ365" i="1" s="1"/>
  <c r="Y308" i="1"/>
  <c r="Y304" i="1"/>
  <c r="AN305" i="1" s="1"/>
  <c r="Y307" i="1"/>
  <c r="AN308" i="1" s="1"/>
  <c r="Y306" i="1"/>
  <c r="AN307" i="1" s="1"/>
  <c r="Y305" i="1"/>
  <c r="AN306" i="1" s="1"/>
  <c r="W304" i="1"/>
  <c r="Y256" i="1"/>
  <c r="Y254" i="1"/>
  <c r="AN255" i="1" s="1"/>
  <c r="Y253" i="1"/>
  <c r="AN254" i="1" s="1"/>
  <c r="Y252" i="1"/>
  <c r="AN253" i="1" s="1"/>
  <c r="Y255" i="1"/>
  <c r="AN256" i="1" s="1"/>
  <c r="W252" i="1"/>
  <c r="V22" i="4"/>
  <c r="AD16" i="4"/>
  <c r="X17" i="4"/>
  <c r="AB401" i="1"/>
  <c r="AQ402" i="1" s="1"/>
  <c r="AB400" i="1"/>
  <c r="AQ401" i="1" s="1"/>
  <c r="AB399" i="1"/>
  <c r="AQ400" i="1" s="1"/>
  <c r="AB402" i="1"/>
  <c r="Y292" i="1"/>
  <c r="AN293" i="1" s="1"/>
  <c r="Y291" i="1"/>
  <c r="AN292" i="1" s="1"/>
  <c r="Y289" i="1"/>
  <c r="AN290" i="1" s="1"/>
  <c r="Y293" i="1"/>
  <c r="Y290" i="1"/>
  <c r="AN291" i="1" s="1"/>
  <c r="AB168" i="1"/>
  <c r="AQ171" i="1" s="1"/>
  <c r="AB165" i="1"/>
  <c r="AQ168" i="1" s="1"/>
  <c r="Y234" i="1"/>
  <c r="Y225" i="1"/>
  <c r="AN228" i="1" s="1"/>
  <c r="Y219" i="1"/>
  <c r="AN222" i="1" s="1"/>
  <c r="Y213" i="1"/>
  <c r="AN216" i="1" s="1"/>
  <c r="Y231" i="1"/>
  <c r="AN234" i="1" s="1"/>
  <c r="Y228" i="1"/>
  <c r="AN231" i="1" s="1"/>
  <c r="Y222" i="1"/>
  <c r="AN225" i="1" s="1"/>
  <c r="Y216" i="1"/>
  <c r="AN219" i="1" s="1"/>
  <c r="W213" i="1"/>
  <c r="AS407" i="1"/>
  <c r="AS402" i="1"/>
  <c r="AS378" i="1"/>
  <c r="AS350" i="1"/>
  <c r="AS326" i="1"/>
  <c r="AS298" i="1"/>
  <c r="AS274" i="1"/>
  <c r="AS246" i="1"/>
  <c r="AS222" i="1"/>
  <c r="AS194" i="1"/>
  <c r="AS170" i="1"/>
  <c r="AS142" i="1"/>
  <c r="AS118" i="1"/>
  <c r="AS90" i="1"/>
  <c r="AS66" i="1"/>
  <c r="AS38" i="1"/>
  <c r="AS14" i="1"/>
  <c r="AD13" i="1"/>
  <c r="AS412" i="1"/>
  <c r="AS380" i="1"/>
  <c r="AS360" i="1"/>
  <c r="AS328" i="1"/>
  <c r="AS308" i="1"/>
  <c r="AS276" i="1"/>
  <c r="AS256" i="1"/>
  <c r="AS224" i="1"/>
  <c r="AS204" i="1"/>
  <c r="AS172" i="1"/>
  <c r="AS152" i="1"/>
  <c r="AS120" i="1"/>
  <c r="AS100" i="1"/>
  <c r="AS68" i="1"/>
  <c r="AS48" i="1"/>
  <c r="AS16" i="1"/>
  <c r="AD11" i="1"/>
  <c r="AS365" i="1"/>
  <c r="AS345" i="1"/>
  <c r="AS303" i="1"/>
  <c r="AS261" i="1"/>
  <c r="AS241" i="1"/>
  <c r="AS199" i="1"/>
  <c r="AS157" i="1"/>
  <c r="AS137" i="1"/>
  <c r="AS95" i="1"/>
  <c r="AS53" i="1"/>
  <c r="AS33" i="1"/>
  <c r="AD416" i="1"/>
  <c r="AD411" i="1"/>
  <c r="AD406" i="1"/>
  <c r="AD401" i="1"/>
  <c r="AD396" i="1"/>
  <c r="AD375" i="1"/>
  <c r="AD364" i="1"/>
  <c r="AD359" i="1"/>
  <c r="AD354" i="1"/>
  <c r="AD349" i="1"/>
  <c r="AD344" i="1"/>
  <c r="AD323" i="1"/>
  <c r="AD312" i="1"/>
  <c r="AD307" i="1"/>
  <c r="AD302" i="1"/>
  <c r="AD297" i="1"/>
  <c r="AD292" i="1"/>
  <c r="AD271" i="1"/>
  <c r="AD260" i="1"/>
  <c r="AD255" i="1"/>
  <c r="AD250" i="1"/>
  <c r="AD245" i="1"/>
  <c r="AD240" i="1"/>
  <c r="AD219" i="1"/>
  <c r="AD208" i="1"/>
  <c r="AD203" i="1"/>
  <c r="AD198" i="1"/>
  <c r="AD193" i="1"/>
  <c r="AD188" i="1"/>
  <c r="AD167" i="1"/>
  <c r="AD156" i="1"/>
  <c r="AD151" i="1"/>
  <c r="AD146" i="1"/>
  <c r="AD141" i="1"/>
  <c r="AD136" i="1"/>
  <c r="AD115" i="1"/>
  <c r="AD104" i="1"/>
  <c r="AD99" i="1"/>
  <c r="AD94" i="1"/>
  <c r="AD89" i="1"/>
  <c r="AD84" i="1"/>
  <c r="AD63" i="1"/>
  <c r="AD52" i="1"/>
  <c r="AD47" i="1"/>
  <c r="AD42" i="1"/>
  <c r="AD37" i="1"/>
  <c r="AD32" i="1"/>
  <c r="AS327" i="1"/>
  <c r="AS223" i="1"/>
  <c r="AS119" i="1"/>
  <c r="AS15" i="1"/>
  <c r="AS417" i="1"/>
  <c r="AS397" i="1"/>
  <c r="AS355" i="1"/>
  <c r="AS313" i="1"/>
  <c r="AS293" i="1"/>
  <c r="AS251" i="1"/>
  <c r="AS209" i="1"/>
  <c r="AS189" i="1"/>
  <c r="AS147" i="1"/>
  <c r="AS105" i="1"/>
  <c r="AS85" i="1"/>
  <c r="AS43" i="1"/>
  <c r="AD377" i="1"/>
  <c r="AD325" i="1"/>
  <c r="AD273" i="1"/>
  <c r="AD221" i="1"/>
  <c r="AD169" i="1"/>
  <c r="AS379" i="1"/>
  <c r="AS275" i="1"/>
  <c r="AS171" i="1"/>
  <c r="AS67" i="1"/>
  <c r="AD12" i="1"/>
  <c r="AD376" i="1"/>
  <c r="AD324" i="1"/>
  <c r="AD272" i="1"/>
  <c r="AD220" i="1"/>
  <c r="AD168" i="1"/>
  <c r="AD116" i="1"/>
  <c r="AD64" i="1"/>
  <c r="AD65" i="1"/>
  <c r="AD117" i="1"/>
  <c r="W324" i="1"/>
  <c r="W201" i="1"/>
  <c r="Y204" i="1"/>
  <c r="Y201" i="1"/>
  <c r="AN202" i="1" s="1"/>
  <c r="Y202" i="1"/>
  <c r="AN203" i="1" s="1"/>
  <c r="Y203" i="1"/>
  <c r="AN204" i="1" s="1"/>
  <c r="V24" i="4"/>
  <c r="W289" i="1"/>
  <c r="AG125" i="1"/>
  <c r="AV233" i="1"/>
  <c r="AV285" i="1"/>
  <c r="AB348" i="1"/>
  <c r="AQ349" i="1" s="1"/>
  <c r="W315" i="1"/>
  <c r="Y339" i="1"/>
  <c r="Y327" i="1"/>
  <c r="AN330" i="1" s="1"/>
  <c r="Y321" i="1"/>
  <c r="AN324" i="1" s="1"/>
  <c r="Y315" i="1"/>
  <c r="AN318" i="1" s="1"/>
  <c r="Y333" i="1"/>
  <c r="AN336" i="1" s="1"/>
  <c r="Y336" i="1"/>
  <c r="AN339" i="1" s="1"/>
  <c r="Y330" i="1"/>
  <c r="AN333" i="1" s="1"/>
  <c r="Y324" i="1"/>
  <c r="AN327" i="1" s="1"/>
  <c r="Y318" i="1"/>
  <c r="AN321" i="1" s="1"/>
  <c r="AS399" i="1"/>
  <c r="AS414" i="1"/>
  <c r="AS394" i="1"/>
  <c r="AS370" i="1"/>
  <c r="AS362" i="1"/>
  <c r="AS342" i="1"/>
  <c r="AS318" i="1"/>
  <c r="AS310" i="1"/>
  <c r="AS290" i="1"/>
  <c r="AS266" i="1"/>
  <c r="AS258" i="1"/>
  <c r="AS238" i="1"/>
  <c r="AS214" i="1"/>
  <c r="AS206" i="1"/>
  <c r="AS186" i="1"/>
  <c r="AS162" i="1"/>
  <c r="AS154" i="1"/>
  <c r="AS134" i="1"/>
  <c r="AS110" i="1"/>
  <c r="AS102" i="1"/>
  <c r="AS82" i="1"/>
  <c r="AS58" i="1"/>
  <c r="AS50" i="1"/>
  <c r="AS30" i="1"/>
  <c r="AS6" i="1"/>
  <c r="AS404" i="1"/>
  <c r="AS352" i="1"/>
  <c r="AS300" i="1"/>
  <c r="AS248" i="1"/>
  <c r="AS196" i="1"/>
  <c r="AS144" i="1"/>
  <c r="AS92" i="1"/>
  <c r="AS40" i="1"/>
  <c r="AD3" i="1"/>
  <c r="AI3" i="1" s="1"/>
  <c r="AD408" i="1"/>
  <c r="AI408" i="1" s="1"/>
  <c r="AD398" i="1"/>
  <c r="AI398" i="1" s="1"/>
  <c r="AD368" i="1"/>
  <c r="AI368" i="1" s="1"/>
  <c r="AD366" i="1"/>
  <c r="AI366" i="1" s="1"/>
  <c r="AD356" i="1"/>
  <c r="AI356" i="1" s="1"/>
  <c r="AD346" i="1"/>
  <c r="AI346" i="1" s="1"/>
  <c r="AD316" i="1"/>
  <c r="AI316" i="1" s="1"/>
  <c r="AD314" i="1"/>
  <c r="AI314" i="1" s="1"/>
  <c r="AD304" i="1"/>
  <c r="AI304" i="1" s="1"/>
  <c r="AD294" i="1"/>
  <c r="AI294" i="1" s="1"/>
  <c r="AD264" i="1"/>
  <c r="AI264" i="1" s="1"/>
  <c r="AD262" i="1"/>
  <c r="AI262" i="1" s="1"/>
  <c r="AD252" i="1"/>
  <c r="AI252" i="1" s="1"/>
  <c r="AD242" i="1"/>
  <c r="AI242" i="1" s="1"/>
  <c r="AD212" i="1"/>
  <c r="AI212" i="1" s="1"/>
  <c r="AD210" i="1"/>
  <c r="AI210" i="1" s="1"/>
  <c r="AD200" i="1"/>
  <c r="AI200" i="1" s="1"/>
  <c r="AD190" i="1"/>
  <c r="AI190" i="1" s="1"/>
  <c r="AD160" i="1"/>
  <c r="AI160" i="1" s="1"/>
  <c r="AD158" i="1"/>
  <c r="AI158" i="1" s="1"/>
  <c r="AD148" i="1"/>
  <c r="AI148" i="1" s="1"/>
  <c r="AD138" i="1"/>
  <c r="AI138" i="1" s="1"/>
  <c r="AD108" i="1"/>
  <c r="AI108" i="1" s="1"/>
  <c r="AS409" i="1"/>
  <c r="AS369" i="1"/>
  <c r="AS357" i="1"/>
  <c r="AS295" i="1"/>
  <c r="AS265" i="1"/>
  <c r="AS253" i="1"/>
  <c r="AS191" i="1"/>
  <c r="AS161" i="1"/>
  <c r="AS149" i="1"/>
  <c r="AS87" i="1"/>
  <c r="AS57" i="1"/>
  <c r="AS45" i="1"/>
  <c r="AD393" i="1"/>
  <c r="AI393" i="1" s="1"/>
  <c r="AD351" i="1"/>
  <c r="AI351" i="1" s="1"/>
  <c r="AD309" i="1"/>
  <c r="AI309" i="1" s="1"/>
  <c r="AD211" i="1"/>
  <c r="AI211" i="1" s="1"/>
  <c r="AD185" i="1"/>
  <c r="AI185" i="1" s="1"/>
  <c r="AD143" i="1"/>
  <c r="AI143" i="1" s="1"/>
  <c r="AD106" i="1"/>
  <c r="AI106" i="1" s="1"/>
  <c r="AD96" i="1"/>
  <c r="AI96" i="1" s="1"/>
  <c r="AD86" i="1"/>
  <c r="AI86" i="1" s="1"/>
  <c r="AD56" i="1"/>
  <c r="AI56" i="1" s="1"/>
  <c r="AD54" i="1"/>
  <c r="AI54" i="1" s="1"/>
  <c r="AD44" i="1"/>
  <c r="AI44" i="1" s="1"/>
  <c r="AD34" i="1"/>
  <c r="AI34" i="1" s="1"/>
  <c r="AS319" i="1"/>
  <c r="AS215" i="1"/>
  <c r="AS111" i="1"/>
  <c r="AS7" i="1"/>
  <c r="AD367" i="1"/>
  <c r="AI367" i="1" s="1"/>
  <c r="AD341" i="1"/>
  <c r="AI341" i="1" s="1"/>
  <c r="AD299" i="1"/>
  <c r="AI299" i="1" s="1"/>
  <c r="AD257" i="1"/>
  <c r="AI257" i="1" s="1"/>
  <c r="AD159" i="1"/>
  <c r="AI159" i="1" s="1"/>
  <c r="AD133" i="1"/>
  <c r="AI133" i="1" s="1"/>
  <c r="AS347" i="1"/>
  <c r="AS317" i="1"/>
  <c r="AS305" i="1"/>
  <c r="AS243" i="1"/>
  <c r="AS213" i="1"/>
  <c r="AS201" i="1"/>
  <c r="AS139" i="1"/>
  <c r="AS109" i="1"/>
  <c r="AS97" i="1"/>
  <c r="AS35" i="1"/>
  <c r="AS5" i="1"/>
  <c r="AD2" i="1"/>
  <c r="AD413" i="1"/>
  <c r="AI413" i="1" s="1"/>
  <c r="AD315" i="1"/>
  <c r="AI315" i="1" s="1"/>
  <c r="AD289" i="1"/>
  <c r="AI289" i="1" s="1"/>
  <c r="AD247" i="1"/>
  <c r="AI247" i="1" s="1"/>
  <c r="AD205" i="1"/>
  <c r="AI205" i="1" s="1"/>
  <c r="AD107" i="1"/>
  <c r="AI107" i="1" s="1"/>
  <c r="AD101" i="1"/>
  <c r="AI101" i="1" s="1"/>
  <c r="AD91" i="1"/>
  <c r="AI91" i="1" s="1"/>
  <c r="AD81" i="1"/>
  <c r="AI81" i="1" s="1"/>
  <c r="AD55" i="1"/>
  <c r="AI55" i="1" s="1"/>
  <c r="AD49" i="1"/>
  <c r="AI49" i="1" s="1"/>
  <c r="AD39" i="1"/>
  <c r="AI39" i="1" s="1"/>
  <c r="AD29" i="1"/>
  <c r="AI29" i="1" s="1"/>
  <c r="AS371" i="1"/>
  <c r="AS267" i="1"/>
  <c r="AS163" i="1"/>
  <c r="AS59" i="1"/>
  <c r="AD4" i="1"/>
  <c r="AI4" i="1" s="1"/>
  <c r="AD403" i="1"/>
  <c r="AI403" i="1" s="1"/>
  <c r="AD361" i="1"/>
  <c r="AI361" i="1" s="1"/>
  <c r="AD263" i="1"/>
  <c r="AI263" i="1" s="1"/>
  <c r="AD237" i="1"/>
  <c r="AI237" i="1" s="1"/>
  <c r="AD195" i="1"/>
  <c r="AI195" i="1" s="1"/>
  <c r="AD153" i="1"/>
  <c r="AI153" i="1" s="1"/>
  <c r="Y278" i="1"/>
  <c r="AN281" i="1" s="1"/>
  <c r="Y275" i="1"/>
  <c r="AN278" i="1" s="1"/>
  <c r="Y284" i="1"/>
  <c r="AN287" i="1" s="1"/>
  <c r="Y281" i="1"/>
  <c r="AN284" i="1" s="1"/>
  <c r="Y272" i="1"/>
  <c r="AN275" i="1" s="1"/>
  <c r="Y287" i="1"/>
  <c r="W272" i="1"/>
  <c r="Y312" i="1"/>
  <c r="AN313" i="1" s="1"/>
  <c r="Y311" i="1"/>
  <c r="AN312" i="1" s="1"/>
  <c r="Y309" i="1"/>
  <c r="AN310" i="1" s="1"/>
  <c r="Y310" i="1"/>
  <c r="AN311" i="1" s="1"/>
  <c r="Y313" i="1"/>
  <c r="W309" i="1"/>
  <c r="W185" i="1"/>
  <c r="Y188" i="1"/>
  <c r="AN189" i="1" s="1"/>
  <c r="Y187" i="1"/>
  <c r="AN188" i="1" s="1"/>
  <c r="Y185" i="1"/>
  <c r="AN186" i="1" s="1"/>
  <c r="Y189" i="1"/>
  <c r="Y186" i="1"/>
  <c r="AN187" i="1" s="1"/>
  <c r="Y364" i="1"/>
  <c r="AN365" i="1" s="1"/>
  <c r="Y365" i="1"/>
  <c r="Y183" i="1"/>
  <c r="Y177" i="1"/>
  <c r="AN180" i="1" s="1"/>
  <c r="Y171" i="1"/>
  <c r="AN174" i="1" s="1"/>
  <c r="Y165" i="1"/>
  <c r="AN168" i="1" s="1"/>
  <c r="Y174" i="1"/>
  <c r="AN177" i="1" s="1"/>
  <c r="Y168" i="1"/>
  <c r="AN171" i="1" s="1"/>
  <c r="Y180" i="1"/>
  <c r="AN183" i="1" s="1"/>
  <c r="Z16" i="4"/>
  <c r="AK6" i="1"/>
  <c r="AK9" i="1"/>
  <c r="AK12" i="1"/>
  <c r="AK15" i="1"/>
  <c r="AK18" i="1"/>
  <c r="AK21" i="1"/>
  <c r="AK24" i="1"/>
  <c r="AK27" i="1"/>
  <c r="AK30" i="1"/>
  <c r="AK32" i="1"/>
  <c r="AK35" i="1"/>
  <c r="AK37" i="1"/>
  <c r="AK40" i="1"/>
  <c r="AK42" i="1"/>
  <c r="AK45" i="1"/>
  <c r="AK47" i="1"/>
  <c r="AK50" i="1"/>
  <c r="AK52" i="1"/>
  <c r="AK57" i="1"/>
  <c r="AK59" i="1"/>
  <c r="AK61" i="1"/>
  <c r="AK63" i="1"/>
  <c r="AK65" i="1"/>
  <c r="AK67" i="1"/>
  <c r="AK69" i="1"/>
  <c r="AK71" i="1"/>
  <c r="AK73" i="1"/>
  <c r="AK75" i="1"/>
  <c r="AK77" i="1"/>
  <c r="AK79" i="1"/>
  <c r="AK82" i="1"/>
  <c r="AK84" i="1"/>
  <c r="AK87" i="1"/>
  <c r="AK89" i="1"/>
  <c r="AK92" i="1"/>
  <c r="AK94" i="1"/>
  <c r="AK97" i="1"/>
  <c r="AK99" i="1"/>
  <c r="AK102" i="1"/>
  <c r="AK104" i="1"/>
  <c r="AK109" i="1"/>
  <c r="AK111" i="1"/>
  <c r="AK113" i="1"/>
  <c r="AK115" i="1"/>
  <c r="AK117" i="1"/>
  <c r="AK119" i="1"/>
  <c r="AK121" i="1"/>
  <c r="AK123" i="1"/>
  <c r="AK125" i="1"/>
  <c r="AK127" i="1"/>
  <c r="AK129" i="1"/>
  <c r="AK131" i="1"/>
  <c r="AK134" i="1"/>
  <c r="AK136" i="1"/>
  <c r="AK139" i="1"/>
  <c r="AK141" i="1"/>
  <c r="AK144" i="1"/>
  <c r="AK146" i="1"/>
  <c r="AK149" i="1"/>
  <c r="AK151" i="1"/>
  <c r="AK154" i="1"/>
  <c r="AK156" i="1"/>
  <c r="AK161" i="1"/>
  <c r="AK163" i="1"/>
  <c r="AK165" i="1"/>
  <c r="AK167" i="1"/>
  <c r="AK169" i="1"/>
  <c r="AK171" i="1"/>
  <c r="AK173" i="1"/>
  <c r="AK175" i="1"/>
  <c r="AK177" i="1"/>
  <c r="AK179" i="1"/>
  <c r="AK181" i="1"/>
  <c r="AK183" i="1"/>
  <c r="AK186" i="1"/>
  <c r="AK188" i="1"/>
  <c r="AK191" i="1"/>
  <c r="AK193" i="1"/>
  <c r="AK196" i="1"/>
  <c r="AK198" i="1"/>
  <c r="AK201" i="1"/>
  <c r="AK203" i="1"/>
  <c r="AK206" i="1"/>
  <c r="AK208" i="1"/>
  <c r="AK213" i="1"/>
  <c r="AK215" i="1"/>
  <c r="AK217" i="1"/>
  <c r="AK219" i="1"/>
  <c r="AK221" i="1"/>
  <c r="AK223" i="1"/>
  <c r="AK225" i="1"/>
  <c r="AK227" i="1"/>
  <c r="AK229" i="1"/>
  <c r="AK231" i="1"/>
  <c r="AK233" i="1"/>
  <c r="AK235" i="1"/>
  <c r="AK238" i="1"/>
  <c r="AK240" i="1"/>
  <c r="AK243" i="1"/>
  <c r="AK245" i="1"/>
  <c r="AK248" i="1"/>
  <c r="AK250" i="1"/>
  <c r="AK253" i="1"/>
  <c r="AK255" i="1"/>
  <c r="AK258" i="1"/>
  <c r="AK260" i="1"/>
  <c r="AK265" i="1"/>
  <c r="AK267" i="1"/>
  <c r="AK269" i="1"/>
  <c r="AK271" i="1"/>
  <c r="AK273" i="1"/>
  <c r="AK275" i="1"/>
  <c r="AK277" i="1"/>
  <c r="AK279" i="1"/>
  <c r="AK281" i="1"/>
  <c r="AK283" i="1"/>
  <c r="AK285" i="1"/>
  <c r="AK287" i="1"/>
  <c r="AK290" i="1"/>
  <c r="AK292" i="1"/>
  <c r="AK295" i="1"/>
  <c r="AK297" i="1"/>
  <c r="AK300" i="1"/>
  <c r="AK302" i="1"/>
  <c r="AK305" i="1"/>
  <c r="AK307" i="1"/>
  <c r="AK310" i="1"/>
  <c r="AK312" i="1"/>
  <c r="AK317" i="1"/>
  <c r="AK319" i="1"/>
  <c r="AK321" i="1"/>
  <c r="AK323" i="1"/>
  <c r="AK325" i="1"/>
  <c r="AK327" i="1"/>
  <c r="AK329" i="1"/>
  <c r="AK331" i="1"/>
  <c r="AK333" i="1"/>
  <c r="AK335" i="1"/>
  <c r="AK337" i="1"/>
  <c r="AK339" i="1"/>
  <c r="AK342" i="1"/>
  <c r="AK344" i="1"/>
  <c r="AK347" i="1"/>
  <c r="AK349" i="1"/>
  <c r="AK352" i="1"/>
  <c r="AK354" i="1"/>
  <c r="AK357" i="1"/>
  <c r="AK359" i="1"/>
  <c r="AK362" i="1"/>
  <c r="AK364" i="1"/>
  <c r="AK369" i="1"/>
  <c r="AK371" i="1"/>
  <c r="AK373" i="1"/>
  <c r="AK375" i="1"/>
  <c r="AK377" i="1"/>
  <c r="AK379" i="1"/>
  <c r="AK381" i="1"/>
  <c r="AK383" i="1"/>
  <c r="AK385" i="1"/>
  <c r="AK387" i="1"/>
  <c r="AK389" i="1"/>
  <c r="AK391" i="1"/>
  <c r="AK394" i="1"/>
  <c r="AK396" i="1"/>
  <c r="AK399" i="1"/>
  <c r="AK401" i="1"/>
  <c r="AK404" i="1"/>
  <c r="AK406" i="1"/>
  <c r="AK409" i="1"/>
  <c r="AK411" i="1"/>
  <c r="AK414" i="1"/>
  <c r="AK416" i="1"/>
  <c r="AK2" i="1"/>
  <c r="AK5" i="1"/>
  <c r="AK7" i="1"/>
  <c r="AK8" i="1"/>
  <c r="AK10" i="1"/>
  <c r="AK11" i="1"/>
  <c r="AK13" i="1"/>
  <c r="AK14" i="1"/>
  <c r="AK16" i="1"/>
  <c r="AK17" i="1"/>
  <c r="AK19" i="1"/>
  <c r="AK20" i="1"/>
  <c r="AK22" i="1"/>
  <c r="AK23" i="1"/>
  <c r="AK25" i="1"/>
  <c r="AK26" i="1"/>
  <c r="AK28" i="1"/>
  <c r="AK31" i="1"/>
  <c r="AK33" i="1"/>
  <c r="AK36" i="1"/>
  <c r="AK38" i="1"/>
  <c r="AK41" i="1"/>
  <c r="AK43" i="1"/>
  <c r="AK46" i="1"/>
  <c r="AK48" i="1"/>
  <c r="AK51" i="1"/>
  <c r="AK53" i="1"/>
  <c r="AK58" i="1"/>
  <c r="AK60" i="1"/>
  <c r="AK62" i="1"/>
  <c r="AK64" i="1"/>
  <c r="AK66" i="1"/>
  <c r="AK68" i="1"/>
  <c r="AK70" i="1"/>
  <c r="AK72" i="1"/>
  <c r="AK74" i="1"/>
  <c r="AK76" i="1"/>
  <c r="AK78" i="1"/>
  <c r="AK80" i="1"/>
  <c r="AK83" i="1"/>
  <c r="AK85" i="1"/>
  <c r="AK88" i="1"/>
  <c r="AK90" i="1"/>
  <c r="AK93" i="1"/>
  <c r="AK95" i="1"/>
  <c r="AK98" i="1"/>
  <c r="AK100" i="1"/>
  <c r="AK103" i="1"/>
  <c r="AK105" i="1"/>
  <c r="AK110" i="1"/>
  <c r="AK112" i="1"/>
  <c r="AK114" i="1"/>
  <c r="AK116" i="1"/>
  <c r="AK118" i="1"/>
  <c r="AK120" i="1"/>
  <c r="AK122" i="1"/>
  <c r="AK124" i="1"/>
  <c r="AK126" i="1"/>
  <c r="AK128" i="1"/>
  <c r="AK130" i="1"/>
  <c r="AK132" i="1"/>
  <c r="AK135" i="1"/>
  <c r="AK137" i="1"/>
  <c r="AK140" i="1"/>
  <c r="AK142" i="1"/>
  <c r="AK145" i="1"/>
  <c r="AK147" i="1"/>
  <c r="AK150" i="1"/>
  <c r="AK152" i="1"/>
  <c r="AK155" i="1"/>
  <c r="AK157" i="1"/>
  <c r="AK162" i="1"/>
  <c r="AK164" i="1"/>
  <c r="AK166" i="1"/>
  <c r="AK168" i="1"/>
  <c r="AK170" i="1"/>
  <c r="AK172" i="1"/>
  <c r="AK174" i="1"/>
  <c r="AK176" i="1"/>
  <c r="AK178" i="1"/>
  <c r="AK180" i="1"/>
  <c r="AK182" i="1"/>
  <c r="AK184" i="1"/>
  <c r="AK187" i="1"/>
  <c r="AK189" i="1"/>
  <c r="AK192" i="1"/>
  <c r="AK194" i="1"/>
  <c r="AK197" i="1"/>
  <c r="AK199" i="1"/>
  <c r="AK202" i="1"/>
  <c r="AK204" i="1"/>
  <c r="AK207" i="1"/>
  <c r="AK209" i="1"/>
  <c r="AK214" i="1"/>
  <c r="AK216" i="1"/>
  <c r="AK218" i="1"/>
  <c r="AK220" i="1"/>
  <c r="AK222" i="1"/>
  <c r="AK224" i="1"/>
  <c r="AK226" i="1"/>
  <c r="AK228" i="1"/>
  <c r="AK230" i="1"/>
  <c r="AK232" i="1"/>
  <c r="AK234" i="1"/>
  <c r="AK236" i="1"/>
  <c r="AK239" i="1"/>
  <c r="AK241" i="1"/>
  <c r="AK244" i="1"/>
  <c r="AK246" i="1"/>
  <c r="AK249" i="1"/>
  <c r="AK251" i="1"/>
  <c r="AK254" i="1"/>
  <c r="AK256" i="1"/>
  <c r="AK259" i="1"/>
  <c r="AK261" i="1"/>
  <c r="AK266" i="1"/>
  <c r="AK268" i="1"/>
  <c r="AK270" i="1"/>
  <c r="AK272" i="1"/>
  <c r="AK274" i="1"/>
  <c r="AK276" i="1"/>
  <c r="AK278" i="1"/>
  <c r="AK280" i="1"/>
  <c r="AK282" i="1"/>
  <c r="AK284" i="1"/>
  <c r="AK286" i="1"/>
  <c r="AK288" i="1"/>
  <c r="AK291" i="1"/>
  <c r="AK293" i="1"/>
  <c r="AK296" i="1"/>
  <c r="AK298" i="1"/>
  <c r="AK301" i="1"/>
  <c r="AK303" i="1"/>
  <c r="AK306" i="1"/>
  <c r="AK308" i="1"/>
  <c r="AK311" i="1"/>
  <c r="AK313" i="1"/>
  <c r="AK318" i="1"/>
  <c r="AK320" i="1"/>
  <c r="AK322" i="1"/>
  <c r="AK324" i="1"/>
  <c r="AK326" i="1"/>
  <c r="AK328" i="1"/>
  <c r="AK330" i="1"/>
  <c r="AK332" i="1"/>
  <c r="AK334" i="1"/>
  <c r="AK336" i="1"/>
  <c r="AK338" i="1"/>
  <c r="AK340" i="1"/>
  <c r="AK343" i="1"/>
  <c r="AK345" i="1"/>
  <c r="AK348" i="1"/>
  <c r="AK350" i="1"/>
  <c r="AK353" i="1"/>
  <c r="AK355" i="1"/>
  <c r="AK358" i="1"/>
  <c r="AK360" i="1"/>
  <c r="AK363" i="1"/>
  <c r="AK365" i="1"/>
  <c r="AK370" i="1"/>
  <c r="AK372" i="1"/>
  <c r="AK374" i="1"/>
  <c r="AK376" i="1"/>
  <c r="AK378" i="1"/>
  <c r="AK380" i="1"/>
  <c r="AK382" i="1"/>
  <c r="AK384" i="1"/>
  <c r="AK386" i="1"/>
  <c r="AK388" i="1"/>
  <c r="AK390" i="1"/>
  <c r="AK392" i="1"/>
  <c r="AK395" i="1"/>
  <c r="AK397" i="1"/>
  <c r="AK400" i="1"/>
  <c r="AK402" i="1"/>
  <c r="AK405" i="1"/>
  <c r="AK407" i="1"/>
  <c r="AK410" i="1"/>
  <c r="AK412" i="1"/>
  <c r="AK415" i="1"/>
  <c r="AK417" i="1"/>
  <c r="AG27" i="1"/>
  <c r="AG28" i="1"/>
  <c r="AG26" i="1"/>
  <c r="AG288" i="1"/>
  <c r="AG236" i="1"/>
  <c r="AG184" i="1"/>
  <c r="AG132" i="1"/>
  <c r="AG80" i="1"/>
  <c r="AG392" i="1"/>
  <c r="AG340" i="1"/>
  <c r="AG287" i="1"/>
  <c r="AG235" i="1"/>
  <c r="AG183" i="1"/>
  <c r="AG131" i="1"/>
  <c r="AG79" i="1"/>
  <c r="AG391" i="1"/>
  <c r="AG339" i="1"/>
  <c r="AG286" i="1"/>
  <c r="AG234" i="1"/>
  <c r="AG182" i="1"/>
  <c r="AG130" i="1"/>
  <c r="AG78" i="1"/>
  <c r="AG390" i="1"/>
  <c r="AG338" i="1"/>
  <c r="Y184" i="1"/>
  <c r="Y181" i="1"/>
  <c r="AN184" i="1" s="1"/>
  <c r="AB102" i="1"/>
  <c r="AQ103" i="1" s="1"/>
  <c r="AB101" i="1"/>
  <c r="AQ102" i="1" s="1"/>
  <c r="AB104" i="1"/>
  <c r="AQ105" i="1" s="1"/>
  <c r="AB103" i="1"/>
  <c r="AQ104" i="1" s="1"/>
  <c r="AB105" i="1"/>
  <c r="Y245" i="1"/>
  <c r="AN246" i="1" s="1"/>
  <c r="Y246" i="1"/>
  <c r="W245" i="1"/>
  <c r="AJ414" i="1"/>
  <c r="AJ411" i="1"/>
  <c r="AJ404" i="1"/>
  <c r="AJ401" i="1"/>
  <c r="AJ394" i="1"/>
  <c r="AJ391" i="1"/>
  <c r="AJ387" i="1"/>
  <c r="AJ383" i="1"/>
  <c r="AJ379" i="1"/>
  <c r="AJ375" i="1"/>
  <c r="AJ371" i="1"/>
  <c r="AJ362" i="1"/>
  <c r="AJ359" i="1"/>
  <c r="AJ352" i="1"/>
  <c r="AJ349" i="1"/>
  <c r="AJ342" i="1"/>
  <c r="AJ339" i="1"/>
  <c r="AJ335" i="1"/>
  <c r="AJ331" i="1"/>
  <c r="AJ327" i="1"/>
  <c r="AJ323" i="1"/>
  <c r="AJ319" i="1"/>
  <c r="AJ310" i="1"/>
  <c r="AJ307" i="1"/>
  <c r="AJ300" i="1"/>
  <c r="AJ297" i="1"/>
  <c r="AJ290" i="1"/>
  <c r="AJ287" i="1"/>
  <c r="AJ283" i="1"/>
  <c r="AJ279" i="1"/>
  <c r="AJ275" i="1"/>
  <c r="AJ271" i="1"/>
  <c r="AJ267" i="1"/>
  <c r="AJ258" i="1"/>
  <c r="AJ255" i="1"/>
  <c r="AJ248" i="1"/>
  <c r="AJ245" i="1"/>
  <c r="AJ238" i="1"/>
  <c r="AJ235" i="1"/>
  <c r="AJ231" i="1"/>
  <c r="AJ227" i="1"/>
  <c r="AJ223" i="1"/>
  <c r="AJ219" i="1"/>
  <c r="AJ215" i="1"/>
  <c r="AJ206" i="1"/>
  <c r="AJ203" i="1"/>
  <c r="AJ196" i="1"/>
  <c r="AJ193" i="1"/>
  <c r="AJ186" i="1"/>
  <c r="AJ183" i="1"/>
  <c r="AJ179" i="1"/>
  <c r="AJ175" i="1"/>
  <c r="AJ171" i="1"/>
  <c r="AJ167" i="1"/>
  <c r="AJ163" i="1"/>
  <c r="AJ154" i="1"/>
  <c r="AJ151" i="1"/>
  <c r="AJ144" i="1"/>
  <c r="AJ141" i="1"/>
  <c r="AJ134" i="1"/>
  <c r="AJ131" i="1"/>
  <c r="AJ127" i="1"/>
  <c r="AJ123" i="1"/>
  <c r="AJ119" i="1"/>
  <c r="AJ115" i="1"/>
  <c r="AJ111" i="1"/>
  <c r="AJ102" i="1"/>
  <c r="AJ99" i="1"/>
  <c r="AJ409" i="1"/>
  <c r="AJ405" i="1"/>
  <c r="AJ400" i="1"/>
  <c r="AJ396" i="1"/>
  <c r="AJ392" i="1"/>
  <c r="AJ386" i="1"/>
  <c r="AJ381" i="1"/>
  <c r="AJ376" i="1"/>
  <c r="AJ370" i="1"/>
  <c r="AJ363" i="1"/>
  <c r="AJ358" i="1"/>
  <c r="AJ354" i="1"/>
  <c r="AJ350" i="1"/>
  <c r="AJ345" i="1"/>
  <c r="AJ336" i="1"/>
  <c r="AJ330" i="1"/>
  <c r="AJ325" i="1"/>
  <c r="AJ320" i="1"/>
  <c r="AJ312" i="1"/>
  <c r="AJ308" i="1"/>
  <c r="AJ303" i="1"/>
  <c r="AJ285" i="1"/>
  <c r="AJ280" i="1"/>
  <c r="AJ274" i="1"/>
  <c r="AJ269" i="1"/>
  <c r="AJ261" i="1"/>
  <c r="AJ243" i="1"/>
  <c r="AJ239" i="1"/>
  <c r="AJ234" i="1"/>
  <c r="AJ229" i="1"/>
  <c r="AJ224" i="1"/>
  <c r="AJ218" i="1"/>
  <c r="AJ213" i="1"/>
  <c r="AJ201" i="1"/>
  <c r="AJ197" i="1"/>
  <c r="AJ192" i="1"/>
  <c r="AJ188" i="1"/>
  <c r="AJ184" i="1"/>
  <c r="AJ178" i="1"/>
  <c r="AJ173" i="1"/>
  <c r="AJ168" i="1"/>
  <c r="AJ162" i="1"/>
  <c r="AJ155" i="1"/>
  <c r="AJ150" i="1"/>
  <c r="AJ146" i="1"/>
  <c r="AJ142" i="1"/>
  <c r="AJ137" i="1"/>
  <c r="AJ128" i="1"/>
  <c r="AJ122" i="1"/>
  <c r="AJ117" i="1"/>
  <c r="AJ112" i="1"/>
  <c r="AJ104" i="1"/>
  <c r="AJ100" i="1"/>
  <c r="AJ95" i="1"/>
  <c r="AJ88" i="1"/>
  <c r="AJ85" i="1"/>
  <c r="AJ78" i="1"/>
  <c r="AJ74" i="1"/>
  <c r="AJ70" i="1"/>
  <c r="AJ66" i="1"/>
  <c r="AJ62" i="1"/>
  <c r="AJ58" i="1"/>
  <c r="AJ53" i="1"/>
  <c r="AJ46" i="1"/>
  <c r="AJ43" i="1"/>
  <c r="AJ36" i="1"/>
  <c r="AJ33" i="1"/>
  <c r="AJ26" i="1"/>
  <c r="AJ22" i="1"/>
  <c r="AJ18" i="1"/>
  <c r="AJ14" i="1"/>
  <c r="AJ10" i="1"/>
  <c r="AJ6" i="1"/>
  <c r="AJ2" i="1"/>
  <c r="AJ417" i="1"/>
  <c r="AJ399" i="1"/>
  <c r="AJ395" i="1"/>
  <c r="AJ390" i="1"/>
  <c r="AJ385" i="1"/>
  <c r="AJ380" i="1"/>
  <c r="AJ374" i="1"/>
  <c r="AJ369" i="1"/>
  <c r="AJ357" i="1"/>
  <c r="AJ353" i="1"/>
  <c r="AJ348" i="1"/>
  <c r="AJ344" i="1"/>
  <c r="AJ340" i="1"/>
  <c r="AJ334" i="1"/>
  <c r="AJ329" i="1"/>
  <c r="AJ324" i="1"/>
  <c r="AJ318" i="1"/>
  <c r="AJ311" i="1"/>
  <c r="AJ306" i="1"/>
  <c r="AJ302" i="1"/>
  <c r="AJ298" i="1"/>
  <c r="AJ293" i="1"/>
  <c r="AJ284" i="1"/>
  <c r="AJ278" i="1"/>
  <c r="AJ273" i="1"/>
  <c r="AJ268" i="1"/>
  <c r="AJ260" i="1"/>
  <c r="AJ256" i="1"/>
  <c r="AJ251" i="1"/>
  <c r="AJ233" i="1"/>
  <c r="AJ228" i="1"/>
  <c r="AJ222" i="1"/>
  <c r="AJ217" i="1"/>
  <c r="AJ209" i="1"/>
  <c r="AJ191" i="1"/>
  <c r="AJ187" i="1"/>
  <c r="AJ182" i="1"/>
  <c r="AJ177" i="1"/>
  <c r="AJ172" i="1"/>
  <c r="AJ166" i="1"/>
  <c r="AJ161" i="1"/>
  <c r="AJ149" i="1"/>
  <c r="AJ145" i="1"/>
  <c r="AJ140" i="1"/>
  <c r="AJ136" i="1"/>
  <c r="AJ132" i="1"/>
  <c r="AJ126" i="1"/>
  <c r="AJ121" i="1"/>
  <c r="AJ116" i="1"/>
  <c r="AJ110" i="1"/>
  <c r="AJ103" i="1"/>
  <c r="AJ98" i="1"/>
  <c r="AJ94" i="1"/>
  <c r="AJ87" i="1"/>
  <c r="AJ84" i="1"/>
  <c r="AJ77" i="1"/>
  <c r="AJ73" i="1"/>
  <c r="AJ69" i="1"/>
  <c r="AJ65" i="1"/>
  <c r="AJ61" i="1"/>
  <c r="AJ57" i="1"/>
  <c r="AJ52" i="1"/>
  <c r="AJ45" i="1"/>
  <c r="AJ42" i="1"/>
  <c r="AJ35" i="1"/>
  <c r="AJ32" i="1"/>
  <c r="AJ25" i="1"/>
  <c r="AJ21" i="1"/>
  <c r="AJ17" i="1"/>
  <c r="AJ13" i="1"/>
  <c r="AJ9" i="1"/>
  <c r="AJ5" i="1"/>
  <c r="AJ416" i="1"/>
  <c r="AJ412" i="1"/>
  <c r="AJ407" i="1"/>
  <c r="AJ389" i="1"/>
  <c r="AJ384" i="1"/>
  <c r="AJ378" i="1"/>
  <c r="AJ373" i="1"/>
  <c r="AJ365" i="1"/>
  <c r="AJ347" i="1"/>
  <c r="AJ343" i="1"/>
  <c r="AJ338" i="1"/>
  <c r="AJ333" i="1"/>
  <c r="AJ328" i="1"/>
  <c r="AJ322" i="1"/>
  <c r="AJ317" i="1"/>
  <c r="AJ305" i="1"/>
  <c r="AJ301" i="1"/>
  <c r="AJ296" i="1"/>
  <c r="AJ292" i="1"/>
  <c r="AJ288" i="1"/>
  <c r="AJ282" i="1"/>
  <c r="AJ277" i="1"/>
  <c r="AJ272" i="1"/>
  <c r="AJ266" i="1"/>
  <c r="AJ259" i="1"/>
  <c r="AJ254" i="1"/>
  <c r="AJ250" i="1"/>
  <c r="AJ246" i="1"/>
  <c r="AJ241" i="1"/>
  <c r="AJ232" i="1"/>
  <c r="AJ226" i="1"/>
  <c r="AJ221" i="1"/>
  <c r="AJ216" i="1"/>
  <c r="AJ208" i="1"/>
  <c r="AJ204" i="1"/>
  <c r="AJ199" i="1"/>
  <c r="AJ181" i="1"/>
  <c r="AJ176" i="1"/>
  <c r="AJ170" i="1"/>
  <c r="AJ165" i="1"/>
  <c r="AJ157" i="1"/>
  <c r="AJ139" i="1"/>
  <c r="AJ135" i="1"/>
  <c r="AJ130" i="1"/>
  <c r="AJ125" i="1"/>
  <c r="AJ120" i="1"/>
  <c r="AJ114" i="1"/>
  <c r="AJ109" i="1"/>
  <c r="AJ97" i="1"/>
  <c r="AJ93" i="1"/>
  <c r="AJ90" i="1"/>
  <c r="AJ83" i="1"/>
  <c r="AJ80" i="1"/>
  <c r="AJ76" i="1"/>
  <c r="AJ72" i="1"/>
  <c r="AJ68" i="1"/>
  <c r="AJ64" i="1"/>
  <c r="AJ60" i="1"/>
  <c r="AJ51" i="1"/>
  <c r="AJ48" i="1"/>
  <c r="AJ41" i="1"/>
  <c r="AJ38" i="1"/>
  <c r="AJ31" i="1"/>
  <c r="AJ28" i="1"/>
  <c r="AJ24" i="1"/>
  <c r="AJ20" i="1"/>
  <c r="AJ16" i="1"/>
  <c r="AJ12" i="1"/>
  <c r="AJ8" i="1"/>
  <c r="AJ415" i="1"/>
  <c r="AJ410" i="1"/>
  <c r="AJ406" i="1"/>
  <c r="AJ402" i="1"/>
  <c r="AJ397" i="1"/>
  <c r="AJ388" i="1"/>
  <c r="AJ382" i="1"/>
  <c r="AJ377" i="1"/>
  <c r="AJ372" i="1"/>
  <c r="AJ364" i="1"/>
  <c r="AJ360" i="1"/>
  <c r="AJ355" i="1"/>
  <c r="AJ337" i="1"/>
  <c r="AJ332" i="1"/>
  <c r="AJ326" i="1"/>
  <c r="AJ321" i="1"/>
  <c r="AJ313" i="1"/>
  <c r="AJ295" i="1"/>
  <c r="AJ291" i="1"/>
  <c r="AJ286" i="1"/>
  <c r="AJ281" i="1"/>
  <c r="AJ276" i="1"/>
  <c r="AJ270" i="1"/>
  <c r="AJ265" i="1"/>
  <c r="AJ253" i="1"/>
  <c r="AJ249" i="1"/>
  <c r="AJ244" i="1"/>
  <c r="AJ240" i="1"/>
  <c r="AJ236" i="1"/>
  <c r="AJ230" i="1"/>
  <c r="AJ225" i="1"/>
  <c r="AJ220" i="1"/>
  <c r="AJ214" i="1"/>
  <c r="AJ207" i="1"/>
  <c r="AJ202" i="1"/>
  <c r="AJ198" i="1"/>
  <c r="AJ194" i="1"/>
  <c r="AJ189" i="1"/>
  <c r="AJ180" i="1"/>
  <c r="AJ174" i="1"/>
  <c r="AJ169" i="1"/>
  <c r="AJ164" i="1"/>
  <c r="AJ156" i="1"/>
  <c r="AJ152" i="1"/>
  <c r="AJ147" i="1"/>
  <c r="AJ129" i="1"/>
  <c r="AJ124" i="1"/>
  <c r="AJ118" i="1"/>
  <c r="AJ113" i="1"/>
  <c r="AJ105" i="1"/>
  <c r="AJ92" i="1"/>
  <c r="AJ89" i="1"/>
  <c r="AJ82" i="1"/>
  <c r="AJ79" i="1"/>
  <c r="AJ75" i="1"/>
  <c r="AJ71" i="1"/>
  <c r="AJ67" i="1"/>
  <c r="AJ63" i="1"/>
  <c r="AJ59" i="1"/>
  <c r="AJ50" i="1"/>
  <c r="AJ47" i="1"/>
  <c r="AJ40" i="1"/>
  <c r="AJ37" i="1"/>
  <c r="AJ30" i="1"/>
  <c r="AJ27" i="1"/>
  <c r="AJ23" i="1"/>
  <c r="AJ19" i="1"/>
  <c r="AJ15" i="1"/>
  <c r="AJ11" i="1"/>
  <c r="AJ7" i="1"/>
  <c r="W181" i="1"/>
  <c r="AB37" i="1"/>
  <c r="AQ38" i="1" s="1"/>
  <c r="AB174" i="1"/>
  <c r="AQ177" i="1" s="1"/>
  <c r="AB171" i="1"/>
  <c r="AQ174" i="1" s="1"/>
  <c r="W197" i="1"/>
  <c r="Y198" i="1"/>
  <c r="AN199" i="1" s="1"/>
  <c r="Y197" i="1"/>
  <c r="AN198" i="1" s="1"/>
  <c r="Y199" i="1"/>
  <c r="Y350" i="1"/>
  <c r="Y349" i="1"/>
  <c r="AN350" i="1" s="1"/>
  <c r="Y348" i="1"/>
  <c r="AN349" i="1" s="1"/>
  <c r="AG177" i="1"/>
  <c r="AG74" i="1"/>
  <c r="AV387" i="1"/>
  <c r="AG176" i="1"/>
  <c r="AV335" i="1"/>
  <c r="AV283" i="1"/>
  <c r="AG20" i="1"/>
  <c r="Y286" i="1"/>
  <c r="Y283" i="1"/>
  <c r="AN286" i="1" s="1"/>
  <c r="Y277" i="1"/>
  <c r="AN280" i="1" s="1"/>
  <c r="Y274" i="1"/>
  <c r="AN277" i="1" s="1"/>
  <c r="Y268" i="1"/>
  <c r="AN271" i="1" s="1"/>
  <c r="Y280" i="1"/>
  <c r="AN283" i="1" s="1"/>
  <c r="Y271" i="1"/>
  <c r="AN274" i="1" s="1"/>
  <c r="W268" i="1"/>
  <c r="AB349" i="1"/>
  <c r="AQ350" i="1" s="1"/>
  <c r="W335" i="1"/>
  <c r="Y335" i="1"/>
  <c r="AN338" i="1" s="1"/>
  <c r="AS391" i="1"/>
  <c r="AS390" i="1"/>
  <c r="AS338" i="1"/>
  <c r="AS286" i="1"/>
  <c r="AS234" i="1"/>
  <c r="AS182" i="1"/>
  <c r="AS130" i="1"/>
  <c r="AS78" i="1"/>
  <c r="AS26" i="1"/>
  <c r="AD25" i="1"/>
  <c r="AS392" i="1"/>
  <c r="AS340" i="1"/>
  <c r="AS288" i="1"/>
  <c r="AS236" i="1"/>
  <c r="AS184" i="1"/>
  <c r="AS132" i="1"/>
  <c r="AS80" i="1"/>
  <c r="AS28" i="1"/>
  <c r="AD23" i="1"/>
  <c r="AD387" i="1"/>
  <c r="AD335" i="1"/>
  <c r="AD283" i="1"/>
  <c r="AD231" i="1"/>
  <c r="AD179" i="1"/>
  <c r="AD127" i="1"/>
  <c r="AD75" i="1"/>
  <c r="AS287" i="1"/>
  <c r="AS183" i="1"/>
  <c r="AS79" i="1"/>
  <c r="AD24" i="1"/>
  <c r="AD389" i="1"/>
  <c r="AD337" i="1"/>
  <c r="AD285" i="1"/>
  <c r="AD233" i="1"/>
  <c r="AD181" i="1"/>
  <c r="AD129" i="1"/>
  <c r="AS339" i="1"/>
  <c r="AS235" i="1"/>
  <c r="AS131" i="1"/>
  <c r="AS27" i="1"/>
  <c r="AD388" i="1"/>
  <c r="AD336" i="1"/>
  <c r="AD284" i="1"/>
  <c r="AD232" i="1"/>
  <c r="AD180" i="1"/>
  <c r="AD128" i="1"/>
  <c r="AD76" i="1"/>
  <c r="AD77" i="1"/>
  <c r="Y338" i="1"/>
  <c r="W221" i="1"/>
  <c r="Y236" i="1"/>
  <c r="Y230" i="1"/>
  <c r="AN233" i="1" s="1"/>
  <c r="Y227" i="1"/>
  <c r="AN230" i="1" s="1"/>
  <c r="Y221" i="1"/>
  <c r="AN224" i="1" s="1"/>
  <c r="Y233" i="1"/>
  <c r="AN236" i="1" s="1"/>
  <c r="Y224" i="1"/>
  <c r="AN227" i="1" s="1"/>
  <c r="AD27" i="1"/>
  <c r="AD391" i="1"/>
  <c r="AD339" i="1"/>
  <c r="AD287" i="1"/>
  <c r="AD235" i="1"/>
  <c r="AD183" i="1"/>
  <c r="AD131" i="1"/>
  <c r="AD79" i="1"/>
  <c r="AD390" i="1"/>
  <c r="AD338" i="1"/>
  <c r="AD286" i="1"/>
  <c r="AD234" i="1"/>
  <c r="AD182" i="1"/>
  <c r="AD130" i="1"/>
  <c r="AD78" i="1"/>
  <c r="AD26" i="1"/>
  <c r="AD28" i="1"/>
  <c r="AD392" i="1"/>
  <c r="AD340" i="1"/>
  <c r="AD288" i="1"/>
  <c r="AD236" i="1"/>
  <c r="AD184" i="1"/>
  <c r="AD132" i="1"/>
  <c r="AD80" i="1"/>
  <c r="W85" i="1"/>
  <c r="AB85" i="1" s="1"/>
  <c r="AB415" i="1"/>
  <c r="AQ416" i="1" s="1"/>
  <c r="AB416" i="1"/>
  <c r="AQ417" i="1" s="1"/>
  <c r="AB417" i="1"/>
  <c r="Y11" i="4"/>
  <c r="Y12" i="4" s="1"/>
  <c r="Y13" i="4" s="1"/>
  <c r="V23" i="4"/>
  <c r="Y404" i="1"/>
  <c r="AN405" i="1" s="1"/>
  <c r="Y406" i="1"/>
  <c r="AN407" i="1" s="1"/>
  <c r="Y405" i="1"/>
  <c r="AN406" i="1" s="1"/>
  <c r="Y407" i="1"/>
  <c r="Y360" i="1"/>
  <c r="Y356" i="1"/>
  <c r="AN357" i="1" s="1"/>
  <c r="Y357" i="1"/>
  <c r="AN358" i="1" s="1"/>
  <c r="Y359" i="1"/>
  <c r="AN360" i="1" s="1"/>
  <c r="Y358" i="1"/>
  <c r="AN359" i="1" s="1"/>
  <c r="Y136" i="1"/>
  <c r="AN137" i="1" s="1"/>
  <c r="Y135" i="1"/>
  <c r="AN136" i="1" s="1"/>
  <c r="Y133" i="1"/>
  <c r="AN134" i="1" s="1"/>
  <c r="Y137" i="1"/>
  <c r="Y134" i="1"/>
  <c r="AN135" i="1" s="1"/>
  <c r="Y69" i="1"/>
  <c r="AN72" i="1" s="1"/>
  <c r="Y75" i="1"/>
  <c r="AN78" i="1" s="1"/>
  <c r="Y72" i="1"/>
  <c r="AN75" i="1" s="1"/>
  <c r="Y78" i="1"/>
  <c r="Y300" i="1"/>
  <c r="AN301" i="1" s="1"/>
  <c r="Y302" i="1"/>
  <c r="AN303" i="1" s="1"/>
  <c r="Y303" i="1"/>
  <c r="Y301" i="1"/>
  <c r="AN302" i="1" s="1"/>
  <c r="W300" i="1"/>
  <c r="W408" i="1"/>
  <c r="Y412" i="1"/>
  <c r="Y409" i="1"/>
  <c r="AN410" i="1" s="1"/>
  <c r="Y411" i="1"/>
  <c r="AN412" i="1" s="1"/>
  <c r="Y408" i="1"/>
  <c r="AN409" i="1" s="1"/>
  <c r="Y410" i="1"/>
  <c r="AN411" i="1" s="1"/>
  <c r="W229" i="1"/>
  <c r="Y235" i="1"/>
  <c r="Y232" i="1"/>
  <c r="AN235" i="1" s="1"/>
  <c r="Y229" i="1"/>
  <c r="AN232" i="1" s="1"/>
  <c r="W384" i="1"/>
  <c r="AG334" i="1" s="1"/>
  <c r="AS387" i="1"/>
  <c r="AD21" i="1"/>
  <c r="AS388" i="1"/>
  <c r="AS336" i="1"/>
  <c r="AS284" i="1"/>
  <c r="AS232" i="1"/>
  <c r="AS180" i="1"/>
  <c r="AS128" i="1"/>
  <c r="AS76" i="1"/>
  <c r="AS24" i="1"/>
  <c r="AS389" i="1"/>
  <c r="AS337" i="1"/>
  <c r="AS233" i="1"/>
  <c r="AS129" i="1"/>
  <c r="AS25" i="1"/>
  <c r="AD22" i="1"/>
  <c r="AS335" i="1"/>
  <c r="AS231" i="1"/>
  <c r="AS127" i="1"/>
  <c r="AS23" i="1"/>
  <c r="AD386" i="1"/>
  <c r="AD334" i="1"/>
  <c r="AD282" i="1"/>
  <c r="AD230" i="1"/>
  <c r="AD178" i="1"/>
  <c r="AD126" i="1"/>
  <c r="AD74" i="1"/>
  <c r="AS285" i="1"/>
  <c r="AS181" i="1"/>
  <c r="AS77" i="1"/>
  <c r="AD385" i="1"/>
  <c r="AD333" i="1"/>
  <c r="AD281" i="1"/>
  <c r="AD229" i="1"/>
  <c r="AD177" i="1"/>
  <c r="AS283" i="1"/>
  <c r="AS179" i="1"/>
  <c r="AS75" i="1"/>
  <c r="AD20" i="1"/>
  <c r="AD384" i="1"/>
  <c r="AD332" i="1"/>
  <c r="AD280" i="1"/>
  <c r="AD228" i="1"/>
  <c r="AD176" i="1"/>
  <c r="AD124" i="1"/>
  <c r="AD72" i="1"/>
  <c r="AD125" i="1"/>
  <c r="AD73" i="1"/>
  <c r="W343" i="1"/>
  <c r="Y21" i="1"/>
  <c r="AN24" i="1" s="1"/>
  <c r="Y27" i="1"/>
  <c r="Y24" i="1"/>
  <c r="AN27" i="1" s="1"/>
  <c r="AB129" i="1"/>
  <c r="AQ132" i="1" s="1"/>
  <c r="AB180" i="1"/>
  <c r="AQ183" i="1" s="1"/>
  <c r="AB177" i="1"/>
  <c r="AQ180" i="1" s="1"/>
  <c r="Y396" i="1"/>
  <c r="AN397" i="1" s="1"/>
  <c r="Y397" i="1"/>
  <c r="Y390" i="1"/>
  <c r="Y381" i="1"/>
  <c r="AN384" i="1" s="1"/>
  <c r="Y375" i="1"/>
  <c r="AN378" i="1" s="1"/>
  <c r="Y384" i="1"/>
  <c r="AN387" i="1" s="1"/>
  <c r="Y378" i="1"/>
  <c r="AN381" i="1" s="1"/>
  <c r="Y372" i="1"/>
  <c r="AN375" i="1" s="1"/>
  <c r="Y387" i="1"/>
  <c r="AN390" i="1" s="1"/>
  <c r="AS386" i="1"/>
  <c r="AS334" i="1"/>
  <c r="AS282" i="1"/>
  <c r="AS230" i="1"/>
  <c r="AS178" i="1"/>
  <c r="AS126" i="1"/>
  <c r="AS74" i="1"/>
  <c r="AS22" i="1"/>
  <c r="AD17" i="1"/>
  <c r="AS384" i="1"/>
  <c r="AS332" i="1"/>
  <c r="AS280" i="1"/>
  <c r="AS228" i="1"/>
  <c r="AS176" i="1"/>
  <c r="AS124" i="1"/>
  <c r="AS72" i="1"/>
  <c r="AS20" i="1"/>
  <c r="AD19" i="1"/>
  <c r="AS281" i="1"/>
  <c r="AS177" i="1"/>
  <c r="AS73" i="1"/>
  <c r="AD383" i="1"/>
  <c r="AD331" i="1"/>
  <c r="AD279" i="1"/>
  <c r="AD227" i="1"/>
  <c r="AD175" i="1"/>
  <c r="AD123" i="1"/>
  <c r="AD71" i="1"/>
  <c r="AS385" i="1"/>
  <c r="AD382" i="1"/>
  <c r="AD330" i="1"/>
  <c r="AD278" i="1"/>
  <c r="AD226" i="1"/>
  <c r="AD174" i="1"/>
  <c r="AD122" i="1"/>
  <c r="AD70" i="1"/>
  <c r="AS333" i="1"/>
  <c r="AS229" i="1"/>
  <c r="AS125" i="1"/>
  <c r="AS21" i="1"/>
  <c r="AD18" i="1"/>
  <c r="AD381" i="1"/>
  <c r="AD329" i="1"/>
  <c r="AD277" i="1"/>
  <c r="AD225" i="1"/>
  <c r="AD173" i="1"/>
  <c r="AD69" i="1"/>
  <c r="AD121" i="1"/>
  <c r="Y208" i="1"/>
  <c r="AN209" i="1" s="1"/>
  <c r="Y207" i="1"/>
  <c r="AN208" i="1" s="1"/>
  <c r="Y205" i="1"/>
  <c r="AN206" i="1" s="1"/>
  <c r="Y209" i="1"/>
  <c r="Y206" i="1"/>
  <c r="AN207" i="1" s="1"/>
  <c r="Y104" i="1"/>
  <c r="AN105" i="1" s="1"/>
  <c r="Y103" i="1"/>
  <c r="AN104" i="1" s="1"/>
  <c r="Y101" i="1"/>
  <c r="AN102" i="1" s="1"/>
  <c r="Y105" i="1"/>
  <c r="Y102" i="1"/>
  <c r="AN103" i="1" s="1"/>
  <c r="Y37" i="1"/>
  <c r="AN38" i="1" s="1"/>
  <c r="Y38" i="1"/>
  <c r="AG229" i="1"/>
  <c r="AV24" i="1"/>
  <c r="AG126" i="1"/>
  <c r="AV25" i="1"/>
  <c r="AG332" i="1"/>
  <c r="AV284" i="1"/>
  <c r="AG228" i="1"/>
  <c r="AV77" i="1"/>
  <c r="AV336" i="1"/>
  <c r="AV127" i="1"/>
  <c r="AV337" i="1"/>
  <c r="W360" i="1"/>
  <c r="AS383" i="1"/>
  <c r="AS382" i="1"/>
  <c r="AS330" i="1"/>
  <c r="AS278" i="1"/>
  <c r="AS226" i="1"/>
  <c r="AS174" i="1"/>
  <c r="AS122" i="1"/>
  <c r="AS70" i="1"/>
  <c r="AS18" i="1"/>
  <c r="AD15" i="1"/>
  <c r="AS329" i="1"/>
  <c r="AS225" i="1"/>
  <c r="AS121" i="1"/>
  <c r="AS17" i="1"/>
  <c r="AD14" i="1"/>
  <c r="AD379" i="1"/>
  <c r="AD327" i="1"/>
  <c r="AD275" i="1"/>
  <c r="AD223" i="1"/>
  <c r="AD171" i="1"/>
  <c r="AD119" i="1"/>
  <c r="AD67" i="1"/>
  <c r="AS279" i="1"/>
  <c r="AS175" i="1"/>
  <c r="AS71" i="1"/>
  <c r="AD16" i="1"/>
  <c r="AD378" i="1"/>
  <c r="AD326" i="1"/>
  <c r="AD274" i="1"/>
  <c r="AD222" i="1"/>
  <c r="AD170" i="1"/>
  <c r="AD118" i="1"/>
  <c r="AD66" i="1"/>
  <c r="AS381" i="1"/>
  <c r="AS277" i="1"/>
  <c r="AS173" i="1"/>
  <c r="AS69" i="1"/>
  <c r="AS331" i="1"/>
  <c r="AS227" i="1"/>
  <c r="AS123" i="1"/>
  <c r="AS19" i="1"/>
  <c r="AD417" i="1"/>
  <c r="AD412" i="1"/>
  <c r="AD407" i="1"/>
  <c r="AD402" i="1"/>
  <c r="AD397" i="1"/>
  <c r="AD380" i="1"/>
  <c r="AD365" i="1"/>
  <c r="AD360" i="1"/>
  <c r="AD355" i="1"/>
  <c r="AD350" i="1"/>
  <c r="AD345" i="1"/>
  <c r="AD328" i="1"/>
  <c r="AD313" i="1"/>
  <c r="AD308" i="1"/>
  <c r="AD303" i="1"/>
  <c r="AD298" i="1"/>
  <c r="AD293" i="1"/>
  <c r="AD276" i="1"/>
  <c r="AD261" i="1"/>
  <c r="AD256" i="1"/>
  <c r="AD251" i="1"/>
  <c r="AD246" i="1"/>
  <c r="AD241" i="1"/>
  <c r="AD224" i="1"/>
  <c r="AD209" i="1"/>
  <c r="AD204" i="1"/>
  <c r="AD199" i="1"/>
  <c r="AD194" i="1"/>
  <c r="AD189" i="1"/>
  <c r="AD172" i="1"/>
  <c r="AD157" i="1"/>
  <c r="AD152" i="1"/>
  <c r="AD147" i="1"/>
  <c r="AD142" i="1"/>
  <c r="AD137" i="1"/>
  <c r="AD120" i="1"/>
  <c r="AD105" i="1"/>
  <c r="AD100" i="1"/>
  <c r="AD95" i="1"/>
  <c r="AD90" i="1"/>
  <c r="AD85" i="1"/>
  <c r="AD68" i="1"/>
  <c r="AD53" i="1"/>
  <c r="AD48" i="1"/>
  <c r="AD43" i="1"/>
  <c r="AD38" i="1"/>
  <c r="AD33" i="1"/>
  <c r="W261" i="1"/>
  <c r="AB261" i="1" s="1"/>
  <c r="Y261" i="1"/>
  <c r="W319" i="1"/>
  <c r="Y331" i="1"/>
  <c r="AN334" i="1" s="1"/>
  <c r="Y325" i="1"/>
  <c r="AN328" i="1" s="1"/>
  <c r="Y319" i="1"/>
  <c r="AN322" i="1" s="1"/>
  <c r="Y328" i="1"/>
  <c r="AN331" i="1" s="1"/>
  <c r="Y322" i="1"/>
  <c r="AN325" i="1" s="1"/>
  <c r="Y337" i="1"/>
  <c r="AN340" i="1" s="1"/>
  <c r="Y334" i="1"/>
  <c r="AN337" i="1" s="1"/>
  <c r="AS415" i="1"/>
  <c r="AS395" i="1"/>
  <c r="AS410" i="1"/>
  <c r="AS374" i="1"/>
  <c r="AS358" i="1"/>
  <c r="AS322" i="1"/>
  <c r="AS306" i="1"/>
  <c r="AS270" i="1"/>
  <c r="AS254" i="1"/>
  <c r="AS218" i="1"/>
  <c r="AS202" i="1"/>
  <c r="AS166" i="1"/>
  <c r="AS150" i="1"/>
  <c r="AS114" i="1"/>
  <c r="AS98" i="1"/>
  <c r="AS62" i="1"/>
  <c r="AS46" i="1"/>
  <c r="AS10" i="1"/>
  <c r="AD5" i="1"/>
  <c r="AS400" i="1"/>
  <c r="AS372" i="1"/>
  <c r="AS348" i="1"/>
  <c r="AS320" i="1"/>
  <c r="AS296" i="1"/>
  <c r="AS268" i="1"/>
  <c r="AS244" i="1"/>
  <c r="AS216" i="1"/>
  <c r="AS192" i="1"/>
  <c r="AS164" i="1"/>
  <c r="AS140" i="1"/>
  <c r="AS112" i="1"/>
  <c r="AS88" i="1"/>
  <c r="AS60" i="1"/>
  <c r="AS36" i="1"/>
  <c r="AS8" i="1"/>
  <c r="AD7" i="1"/>
  <c r="AS321" i="1"/>
  <c r="AS217" i="1"/>
  <c r="AS113" i="1"/>
  <c r="AS9" i="1"/>
  <c r="AD6" i="1"/>
  <c r="AD371" i="1"/>
  <c r="AD319" i="1"/>
  <c r="AD267" i="1"/>
  <c r="AD215" i="1"/>
  <c r="AD163" i="1"/>
  <c r="AD111" i="1"/>
  <c r="AD59" i="1"/>
  <c r="AS363" i="1"/>
  <c r="AS343" i="1"/>
  <c r="AS301" i="1"/>
  <c r="AS259" i="1"/>
  <c r="AS239" i="1"/>
  <c r="AS197" i="1"/>
  <c r="AS155" i="1"/>
  <c r="AS135" i="1"/>
  <c r="AS93" i="1"/>
  <c r="AS51" i="1"/>
  <c r="AS31" i="1"/>
  <c r="AD370" i="1"/>
  <c r="AD318" i="1"/>
  <c r="AD266" i="1"/>
  <c r="AD214" i="1"/>
  <c r="AD162" i="1"/>
  <c r="AD110" i="1"/>
  <c r="AD58" i="1"/>
  <c r="AS405" i="1"/>
  <c r="AS373" i="1"/>
  <c r="AS269" i="1"/>
  <c r="AS165" i="1"/>
  <c r="AS61" i="1"/>
  <c r="AD414" i="1"/>
  <c r="AD409" i="1"/>
  <c r="AD404" i="1"/>
  <c r="AD399" i="1"/>
  <c r="AD394" i="1"/>
  <c r="AD369" i="1"/>
  <c r="AD362" i="1"/>
  <c r="AD357" i="1"/>
  <c r="AD352" i="1"/>
  <c r="AD347" i="1"/>
  <c r="AD342" i="1"/>
  <c r="AD317" i="1"/>
  <c r="AD310" i="1"/>
  <c r="AD305" i="1"/>
  <c r="AD300" i="1"/>
  <c r="AD295" i="1"/>
  <c r="AD290" i="1"/>
  <c r="AD265" i="1"/>
  <c r="AD258" i="1"/>
  <c r="AD253" i="1"/>
  <c r="AD248" i="1"/>
  <c r="AD243" i="1"/>
  <c r="AD238" i="1"/>
  <c r="AD213" i="1"/>
  <c r="AD206" i="1"/>
  <c r="AD201" i="1"/>
  <c r="AD196" i="1"/>
  <c r="AD191" i="1"/>
  <c r="AD186" i="1"/>
  <c r="AD161" i="1"/>
  <c r="AD154" i="1"/>
  <c r="AD149" i="1"/>
  <c r="AD144" i="1"/>
  <c r="AD139" i="1"/>
  <c r="AD134" i="1"/>
  <c r="AS353" i="1"/>
  <c r="AS311" i="1"/>
  <c r="AS291" i="1"/>
  <c r="AS249" i="1"/>
  <c r="AS207" i="1"/>
  <c r="AS187" i="1"/>
  <c r="AS145" i="1"/>
  <c r="AS103" i="1"/>
  <c r="AS83" i="1"/>
  <c r="AS41" i="1"/>
  <c r="AD109" i="1"/>
  <c r="AD87" i="1"/>
  <c r="AD50" i="1"/>
  <c r="AD30" i="1"/>
  <c r="AD102" i="1"/>
  <c r="AD82" i="1"/>
  <c r="AD45" i="1"/>
  <c r="AD97" i="1"/>
  <c r="AD40" i="1"/>
  <c r="AD92" i="1"/>
  <c r="AD57" i="1"/>
  <c r="AD35" i="1"/>
  <c r="Y340" i="1"/>
  <c r="V18" i="4"/>
  <c r="Y401" i="1"/>
  <c r="AN402" i="1" s="1"/>
  <c r="Y400" i="1"/>
  <c r="AN401" i="1" s="1"/>
  <c r="Y402" i="1"/>
  <c r="Y399" i="1"/>
  <c r="AN400" i="1" s="1"/>
  <c r="Y352" i="1"/>
  <c r="AN353" i="1" s="1"/>
  <c r="Y354" i="1"/>
  <c r="AN355" i="1" s="1"/>
  <c r="Y353" i="1"/>
  <c r="AN354" i="1" s="1"/>
  <c r="Y351" i="1"/>
  <c r="AN352" i="1" s="1"/>
  <c r="Y355" i="1"/>
  <c r="W331" i="1"/>
  <c r="Y132" i="1"/>
  <c r="Y123" i="1"/>
  <c r="AN126" i="1" s="1"/>
  <c r="Y117" i="1"/>
  <c r="AN120" i="1" s="1"/>
  <c r="Y129" i="1"/>
  <c r="AN132" i="1" s="1"/>
  <c r="Y126" i="1"/>
  <c r="AN129" i="1" s="1"/>
  <c r="Y120" i="1"/>
  <c r="AN123" i="1" s="1"/>
  <c r="Z11" i="4"/>
  <c r="Z12" i="4" s="1"/>
  <c r="Z13" i="4" s="1"/>
  <c r="X9" i="4"/>
  <c r="X18" i="4"/>
  <c r="X19" i="4" s="1"/>
  <c r="Y19" i="1"/>
  <c r="AN22" i="1" s="1"/>
  <c r="Y13" i="1"/>
  <c r="AN16" i="1" s="1"/>
  <c r="Y28" i="1"/>
  <c r="Y22" i="1"/>
  <c r="AN25" i="1" s="1"/>
  <c r="Y25" i="1"/>
  <c r="AN28" i="1" s="1"/>
  <c r="Y16" i="1"/>
  <c r="AN19" i="1" s="1"/>
  <c r="Y240" i="1"/>
  <c r="AN241" i="1" s="1"/>
  <c r="Y241" i="1"/>
  <c r="W240" i="1"/>
  <c r="Y19" i="4"/>
  <c r="Y20" i="4" s="1"/>
  <c r="Y21" i="4" s="1"/>
  <c r="Y22" i="4" s="1"/>
  <c r="Y23" i="4" s="1"/>
  <c r="Y24" i="4" s="1"/>
  <c r="T25" i="4"/>
  <c r="AG5" i="4"/>
  <c r="W404" i="1"/>
  <c r="Y391" i="1"/>
  <c r="Y385" i="1"/>
  <c r="AN388" i="1" s="1"/>
  <c r="Y379" i="1"/>
  <c r="AN382" i="1" s="1"/>
  <c r="Y373" i="1"/>
  <c r="AN376" i="1" s="1"/>
  <c r="Y376" i="1"/>
  <c r="AN379" i="1" s="1"/>
  <c r="Y388" i="1"/>
  <c r="AN391" i="1" s="1"/>
  <c r="Y370" i="1"/>
  <c r="AN373" i="1" s="1"/>
  <c r="Y367" i="1"/>
  <c r="AN370" i="1" s="1"/>
  <c r="Y382" i="1"/>
  <c r="AN385" i="1" s="1"/>
  <c r="W133" i="1"/>
  <c r="AB126" i="1"/>
  <c r="AQ129" i="1" s="1"/>
  <c r="W368" i="1"/>
  <c r="Y392" i="1"/>
  <c r="Y383" i="1"/>
  <c r="AN386" i="1" s="1"/>
  <c r="Y377" i="1"/>
  <c r="AN380" i="1" s="1"/>
  <c r="Y371" i="1"/>
  <c r="AN374" i="1" s="1"/>
  <c r="Y386" i="1"/>
  <c r="AN389" i="1" s="1"/>
  <c r="Y380" i="1"/>
  <c r="AN383" i="1" s="1"/>
  <c r="Y389" i="1"/>
  <c r="AN392" i="1" s="1"/>
  <c r="Y374" i="1"/>
  <c r="AN377" i="1" s="1"/>
  <c r="Y368" i="1"/>
  <c r="AN371" i="1" s="1"/>
  <c r="Y288" i="1"/>
  <c r="W288" i="1"/>
  <c r="AB288" i="1" s="1"/>
  <c r="Y152" i="1"/>
  <c r="Y149" i="1"/>
  <c r="AN150" i="1" s="1"/>
  <c r="Y151" i="1"/>
  <c r="AN152" i="1" s="1"/>
  <c r="Y150" i="1"/>
  <c r="AN151" i="1" s="1"/>
  <c r="W69" i="1"/>
  <c r="AG73" i="1"/>
  <c r="AG281" i="1"/>
  <c r="AV128" i="1"/>
  <c r="AG178" i="1"/>
  <c r="AV129" i="1"/>
  <c r="AG384" i="1"/>
  <c r="AG72" i="1"/>
  <c r="AG280" i="1"/>
  <c r="AV181" i="1"/>
  <c r="AV388" i="1"/>
  <c r="AV179" i="1"/>
  <c r="AH6" i="1"/>
  <c r="AH9" i="1"/>
  <c r="AH12" i="1"/>
  <c r="AH15" i="1"/>
  <c r="AH18" i="1"/>
  <c r="AH21" i="1"/>
  <c r="AH24" i="1"/>
  <c r="AH27" i="1"/>
  <c r="AH30" i="1"/>
  <c r="AH32" i="1"/>
  <c r="AH35" i="1"/>
  <c r="AH37" i="1"/>
  <c r="AH40" i="1"/>
  <c r="AH42" i="1"/>
  <c r="AH45" i="1"/>
  <c r="AH47" i="1"/>
  <c r="AH50" i="1"/>
  <c r="AH52" i="1"/>
  <c r="AH57" i="1"/>
  <c r="AH59" i="1"/>
  <c r="AH61" i="1"/>
  <c r="AH63" i="1"/>
  <c r="AH65" i="1"/>
  <c r="AH67" i="1"/>
  <c r="AH69" i="1"/>
  <c r="AH71" i="1"/>
  <c r="AH73" i="1"/>
  <c r="AH75" i="1"/>
  <c r="AH77" i="1"/>
  <c r="AH79" i="1"/>
  <c r="AH82" i="1"/>
  <c r="AH84" i="1"/>
  <c r="AH87" i="1"/>
  <c r="AH89" i="1"/>
  <c r="AH92" i="1"/>
  <c r="AH94" i="1"/>
  <c r="AH97" i="1"/>
  <c r="AH99" i="1"/>
  <c r="AH102" i="1"/>
  <c r="AH104" i="1"/>
  <c r="AH109" i="1"/>
  <c r="AH111" i="1"/>
  <c r="AH113" i="1"/>
  <c r="AH115" i="1"/>
  <c r="AH117" i="1"/>
  <c r="AH119" i="1"/>
  <c r="AH121" i="1"/>
  <c r="AH123" i="1"/>
  <c r="AH125" i="1"/>
  <c r="AH127" i="1"/>
  <c r="AH129" i="1"/>
  <c r="AH131" i="1"/>
  <c r="AH134" i="1"/>
  <c r="AH136" i="1"/>
  <c r="AH139" i="1"/>
  <c r="AH141" i="1"/>
  <c r="AH144" i="1"/>
  <c r="AH146" i="1"/>
  <c r="AH149" i="1"/>
  <c r="AH151" i="1"/>
  <c r="AH154" i="1"/>
  <c r="AH156" i="1"/>
  <c r="AH161" i="1"/>
  <c r="AH163" i="1"/>
  <c r="AH165" i="1"/>
  <c r="AH167" i="1"/>
  <c r="AH169" i="1"/>
  <c r="AH171" i="1"/>
  <c r="AH173" i="1"/>
  <c r="AH175" i="1"/>
  <c r="AH177" i="1"/>
  <c r="AH179" i="1"/>
  <c r="AH181" i="1"/>
  <c r="AH183" i="1"/>
  <c r="AH186" i="1"/>
  <c r="AH188" i="1"/>
  <c r="AH191" i="1"/>
  <c r="AH193" i="1"/>
  <c r="AH196" i="1"/>
  <c r="AH198" i="1"/>
  <c r="AH201" i="1"/>
  <c r="AH203" i="1"/>
  <c r="AH206" i="1"/>
  <c r="AH208" i="1"/>
  <c r="AH213" i="1"/>
  <c r="AH215" i="1"/>
  <c r="AH217" i="1"/>
  <c r="AH219" i="1"/>
  <c r="AH221" i="1"/>
  <c r="AH223" i="1"/>
  <c r="AH225" i="1"/>
  <c r="AH227" i="1"/>
  <c r="AH229" i="1"/>
  <c r="AH231" i="1"/>
  <c r="AH233" i="1"/>
  <c r="AH235" i="1"/>
  <c r="AH238" i="1"/>
  <c r="AH240" i="1"/>
  <c r="AH243" i="1"/>
  <c r="AH245" i="1"/>
  <c r="AH248" i="1"/>
  <c r="AH250" i="1"/>
  <c r="AH253" i="1"/>
  <c r="AH255" i="1"/>
  <c r="AH258" i="1"/>
  <c r="AH260" i="1"/>
  <c r="AH265" i="1"/>
  <c r="AH267" i="1"/>
  <c r="AH269" i="1"/>
  <c r="AH271" i="1"/>
  <c r="AH273" i="1"/>
  <c r="AH275" i="1"/>
  <c r="AH277" i="1"/>
  <c r="AH279" i="1"/>
  <c r="AH281" i="1"/>
  <c r="AH283" i="1"/>
  <c r="AH285" i="1"/>
  <c r="AH287" i="1"/>
  <c r="AH290" i="1"/>
  <c r="AH292" i="1"/>
  <c r="AH295" i="1"/>
  <c r="AH297" i="1"/>
  <c r="AH300" i="1"/>
  <c r="AH302" i="1"/>
  <c r="AH305" i="1"/>
  <c r="AH307" i="1"/>
  <c r="AH310" i="1"/>
  <c r="AH312" i="1"/>
  <c r="AH317" i="1"/>
  <c r="AH319" i="1"/>
  <c r="AH321" i="1"/>
  <c r="AH323" i="1"/>
  <c r="AH325" i="1"/>
  <c r="AH327" i="1"/>
  <c r="AH329" i="1"/>
  <c r="AH331" i="1"/>
  <c r="AH333" i="1"/>
  <c r="AH335" i="1"/>
  <c r="AH337" i="1"/>
  <c r="AH339" i="1"/>
  <c r="AH342" i="1"/>
  <c r="AH344" i="1"/>
  <c r="AH347" i="1"/>
  <c r="AH349" i="1"/>
  <c r="AH352" i="1"/>
  <c r="AH354" i="1"/>
  <c r="AH357" i="1"/>
  <c r="AH359" i="1"/>
  <c r="AH362" i="1"/>
  <c r="AH364" i="1"/>
  <c r="AH369" i="1"/>
  <c r="AH371" i="1"/>
  <c r="AH373" i="1"/>
  <c r="AH375" i="1"/>
  <c r="AH377" i="1"/>
  <c r="AH379" i="1"/>
  <c r="AH381" i="1"/>
  <c r="AH383" i="1"/>
  <c r="AH385" i="1"/>
  <c r="AH387" i="1"/>
  <c r="AH389" i="1"/>
  <c r="AH391" i="1"/>
  <c r="AH394" i="1"/>
  <c r="AH396" i="1"/>
  <c r="AH399" i="1"/>
  <c r="AH401" i="1"/>
  <c r="AH404" i="1"/>
  <c r="AH406" i="1"/>
  <c r="AH409" i="1"/>
  <c r="AH411" i="1"/>
  <c r="AH414" i="1"/>
  <c r="AH416" i="1"/>
  <c r="AH2" i="1"/>
  <c r="AH7" i="1"/>
  <c r="AH10" i="1"/>
  <c r="AH13" i="1"/>
  <c r="AH16" i="1"/>
  <c r="AH19" i="1"/>
  <c r="AH22" i="1"/>
  <c r="AH25" i="1"/>
  <c r="AH28" i="1"/>
  <c r="AH31" i="1"/>
  <c r="AH33" i="1"/>
  <c r="AH36" i="1"/>
  <c r="AH38" i="1"/>
  <c r="AH41" i="1"/>
  <c r="AH43" i="1"/>
  <c r="AH46" i="1"/>
  <c r="AH48" i="1"/>
  <c r="AH51" i="1"/>
  <c r="AH53" i="1"/>
  <c r="AH58" i="1"/>
  <c r="AH60" i="1"/>
  <c r="AH62" i="1"/>
  <c r="AH64" i="1"/>
  <c r="AH66" i="1"/>
  <c r="AH68" i="1"/>
  <c r="AH70" i="1"/>
  <c r="AH72" i="1"/>
  <c r="AH74" i="1"/>
  <c r="AH76" i="1"/>
  <c r="AH78" i="1"/>
  <c r="AH80" i="1"/>
  <c r="AH83" i="1"/>
  <c r="AH85" i="1"/>
  <c r="AH88" i="1"/>
  <c r="AH90" i="1"/>
  <c r="AH93" i="1"/>
  <c r="AH95" i="1"/>
  <c r="AH98" i="1"/>
  <c r="AH100" i="1"/>
  <c r="AH103" i="1"/>
  <c r="AH105" i="1"/>
  <c r="AH110" i="1"/>
  <c r="AH112" i="1"/>
  <c r="AH114" i="1"/>
  <c r="AH116" i="1"/>
  <c r="AH118" i="1"/>
  <c r="AH120" i="1"/>
  <c r="AH122" i="1"/>
  <c r="AH124" i="1"/>
  <c r="AH126" i="1"/>
  <c r="AH128" i="1"/>
  <c r="AH130" i="1"/>
  <c r="AH132" i="1"/>
  <c r="AH135" i="1"/>
  <c r="AH137" i="1"/>
  <c r="AH140" i="1"/>
  <c r="AH142" i="1"/>
  <c r="AH145" i="1"/>
  <c r="AH147" i="1"/>
  <c r="AH150" i="1"/>
  <c r="AH152" i="1"/>
  <c r="AH155" i="1"/>
  <c r="AH157" i="1"/>
  <c r="AH162" i="1"/>
  <c r="AH164" i="1"/>
  <c r="AH166" i="1"/>
  <c r="AH168" i="1"/>
  <c r="AH170" i="1"/>
  <c r="AH172" i="1"/>
  <c r="AH174" i="1"/>
  <c r="AH176" i="1"/>
  <c r="AH178" i="1"/>
  <c r="AH180" i="1"/>
  <c r="AH182" i="1"/>
  <c r="AH184" i="1"/>
  <c r="AH187" i="1"/>
  <c r="AH189" i="1"/>
  <c r="AH192" i="1"/>
  <c r="AH194" i="1"/>
  <c r="AH197" i="1"/>
  <c r="AH199" i="1"/>
  <c r="AH202" i="1"/>
  <c r="AH204" i="1"/>
  <c r="AH207" i="1"/>
  <c r="AH209" i="1"/>
  <c r="AH214" i="1"/>
  <c r="AH216" i="1"/>
  <c r="AH218" i="1"/>
  <c r="AH220" i="1"/>
  <c r="AH222" i="1"/>
  <c r="AH224" i="1"/>
  <c r="AH226" i="1"/>
  <c r="AH228" i="1"/>
  <c r="AH230" i="1"/>
  <c r="AH232" i="1"/>
  <c r="AH234" i="1"/>
  <c r="AH236" i="1"/>
  <c r="AH239" i="1"/>
  <c r="AH241" i="1"/>
  <c r="AH244" i="1"/>
  <c r="AH246" i="1"/>
  <c r="AH249" i="1"/>
  <c r="AH251" i="1"/>
  <c r="AH254" i="1"/>
  <c r="AH256" i="1"/>
  <c r="AH259" i="1"/>
  <c r="AH261" i="1"/>
  <c r="AH266" i="1"/>
  <c r="AH268" i="1"/>
  <c r="AH270" i="1"/>
  <c r="AH272" i="1"/>
  <c r="AH274" i="1"/>
  <c r="AH276" i="1"/>
  <c r="AH278" i="1"/>
  <c r="AH280" i="1"/>
  <c r="AH282" i="1"/>
  <c r="AH284" i="1"/>
  <c r="AH286" i="1"/>
  <c r="AH288" i="1"/>
  <c r="AH291" i="1"/>
  <c r="AH293" i="1"/>
  <c r="AH296" i="1"/>
  <c r="AH298" i="1"/>
  <c r="AH301" i="1"/>
  <c r="AH303" i="1"/>
  <c r="AH306" i="1"/>
  <c r="AH308" i="1"/>
  <c r="AH311" i="1"/>
  <c r="AH313" i="1"/>
  <c r="AH318" i="1"/>
  <c r="AH320" i="1"/>
  <c r="AH322" i="1"/>
  <c r="AH324" i="1"/>
  <c r="AH326" i="1"/>
  <c r="AH328" i="1"/>
  <c r="AH330" i="1"/>
  <c r="AH332" i="1"/>
  <c r="AH334" i="1"/>
  <c r="AH336" i="1"/>
  <c r="AH338" i="1"/>
  <c r="AH340" i="1"/>
  <c r="AH343" i="1"/>
  <c r="AH345" i="1"/>
  <c r="AH348" i="1"/>
  <c r="AH350" i="1"/>
  <c r="AH353" i="1"/>
  <c r="AH355" i="1"/>
  <c r="AH358" i="1"/>
  <c r="AH360" i="1"/>
  <c r="AH363" i="1"/>
  <c r="AH365" i="1"/>
  <c r="AH370" i="1"/>
  <c r="AH372" i="1"/>
  <c r="AH374" i="1"/>
  <c r="AH376" i="1"/>
  <c r="AH378" i="1"/>
  <c r="AH380" i="1"/>
  <c r="AH382" i="1"/>
  <c r="AH384" i="1"/>
  <c r="AH386" i="1"/>
  <c r="AH388" i="1"/>
  <c r="AH390" i="1"/>
  <c r="AH392" i="1"/>
  <c r="AH395" i="1"/>
  <c r="AH397" i="1"/>
  <c r="AH400" i="1"/>
  <c r="AH402" i="1"/>
  <c r="AH405" i="1"/>
  <c r="AH407" i="1"/>
  <c r="AH410" i="1"/>
  <c r="AH412" i="1"/>
  <c r="AH415" i="1"/>
  <c r="AH417" i="1"/>
  <c r="AH5" i="1"/>
  <c r="AH8" i="1"/>
  <c r="AH11" i="1"/>
  <c r="AH14" i="1"/>
  <c r="AH17" i="1"/>
  <c r="AH20" i="1"/>
  <c r="AH23" i="1"/>
  <c r="AH26" i="1"/>
  <c r="Y193" i="1"/>
  <c r="AN194" i="1" s="1"/>
  <c r="Y194" i="1"/>
  <c r="W193" i="1"/>
  <c r="Y18" i="4"/>
  <c r="Y416" i="1"/>
  <c r="AN417" i="1" s="1"/>
  <c r="Y417" i="1"/>
  <c r="Y415" i="1"/>
  <c r="AN416" i="1" s="1"/>
  <c r="W205" i="1"/>
  <c r="AD19" i="4" l="1"/>
  <c r="X20" i="4"/>
  <c r="AG8" i="4"/>
  <c r="AB235" i="1"/>
  <c r="AB232" i="1"/>
  <c r="AQ235" i="1" s="1"/>
  <c r="AB229" i="1"/>
  <c r="AQ232" i="1" s="1"/>
  <c r="AB303" i="1"/>
  <c r="AB301" i="1"/>
  <c r="AQ302" i="1" s="1"/>
  <c r="AB300" i="1"/>
  <c r="AQ301" i="1" s="1"/>
  <c r="AB302" i="1"/>
  <c r="AQ303" i="1" s="1"/>
  <c r="AB245" i="1"/>
  <c r="AQ246" i="1" s="1"/>
  <c r="AB246" i="1"/>
  <c r="AG3" i="1"/>
  <c r="AL3" i="1" s="1"/>
  <c r="AG398" i="1"/>
  <c r="AL398" i="1" s="1"/>
  <c r="AG366" i="1"/>
  <c r="AL366" i="1" s="1"/>
  <c r="AG346" i="1"/>
  <c r="AL346" i="1" s="1"/>
  <c r="AB333" i="1"/>
  <c r="AQ336" i="1" s="1"/>
  <c r="AB327" i="1"/>
  <c r="AQ330" i="1" s="1"/>
  <c r="AB321" i="1"/>
  <c r="AQ324" i="1" s="1"/>
  <c r="AB315" i="1"/>
  <c r="AQ318" i="1" s="1"/>
  <c r="AG314" i="1"/>
  <c r="AL314" i="1" s="1"/>
  <c r="AG294" i="1"/>
  <c r="AL294" i="1" s="1"/>
  <c r="AG262" i="1"/>
  <c r="AL262" i="1" s="1"/>
  <c r="AG242" i="1"/>
  <c r="AL242" i="1" s="1"/>
  <c r="AG2" i="1"/>
  <c r="AG403" i="1"/>
  <c r="AL403" i="1" s="1"/>
  <c r="AG408" i="1"/>
  <c r="AL408" i="1" s="1"/>
  <c r="AG368" i="1"/>
  <c r="AL368" i="1" s="1"/>
  <c r="AG356" i="1"/>
  <c r="AL356" i="1" s="1"/>
  <c r="AB336" i="1"/>
  <c r="AQ339" i="1" s="1"/>
  <c r="AB330" i="1"/>
  <c r="AQ333" i="1" s="1"/>
  <c r="AB324" i="1"/>
  <c r="AQ327" i="1" s="1"/>
  <c r="AB318" i="1"/>
  <c r="AQ321" i="1" s="1"/>
  <c r="AG264" i="1"/>
  <c r="AL264" i="1" s="1"/>
  <c r="AG247" i="1"/>
  <c r="AL247" i="1" s="1"/>
  <c r="AG210" i="1"/>
  <c r="AL210" i="1" s="1"/>
  <c r="AG190" i="1"/>
  <c r="AL190" i="1" s="1"/>
  <c r="AG158" i="1"/>
  <c r="AL158" i="1" s="1"/>
  <c r="AG138" i="1"/>
  <c r="AL138" i="1" s="1"/>
  <c r="AG106" i="1"/>
  <c r="AL106" i="1" s="1"/>
  <c r="AG86" i="1"/>
  <c r="AL86" i="1" s="1"/>
  <c r="AG393" i="1"/>
  <c r="AL393" i="1" s="1"/>
  <c r="AG361" i="1"/>
  <c r="AL361" i="1" s="1"/>
  <c r="AG341" i="1"/>
  <c r="AL341" i="1" s="1"/>
  <c r="AG304" i="1"/>
  <c r="AL304" i="1" s="1"/>
  <c r="AG289" i="1"/>
  <c r="AL289" i="1" s="1"/>
  <c r="AG263" i="1"/>
  <c r="AL263" i="1" s="1"/>
  <c r="AG195" i="1"/>
  <c r="AL195" i="1" s="1"/>
  <c r="AG143" i="1"/>
  <c r="AL143" i="1" s="1"/>
  <c r="AG91" i="1"/>
  <c r="AL91" i="1" s="1"/>
  <c r="AG413" i="1"/>
  <c r="AL413" i="1" s="1"/>
  <c r="AG367" i="1"/>
  <c r="AL367" i="1" s="1"/>
  <c r="AG351" i="1"/>
  <c r="AL351" i="1" s="1"/>
  <c r="AB339" i="1"/>
  <c r="AG316" i="1"/>
  <c r="AL316" i="1" s="1"/>
  <c r="AG309" i="1"/>
  <c r="AL309" i="1" s="1"/>
  <c r="AG299" i="1"/>
  <c r="AL299" i="1" s="1"/>
  <c r="AG252" i="1"/>
  <c r="AL252" i="1" s="1"/>
  <c r="AG212" i="1"/>
  <c r="AL212" i="1" s="1"/>
  <c r="AG200" i="1"/>
  <c r="AL200" i="1" s="1"/>
  <c r="AG160" i="1"/>
  <c r="AL160" i="1" s="1"/>
  <c r="AG148" i="1"/>
  <c r="AL148" i="1" s="1"/>
  <c r="AG315" i="1"/>
  <c r="AL315" i="1" s="1"/>
  <c r="AG257" i="1"/>
  <c r="AL257" i="1" s="1"/>
  <c r="AG237" i="1"/>
  <c r="AL237" i="1" s="1"/>
  <c r="AG211" i="1"/>
  <c r="AL211" i="1" s="1"/>
  <c r="AG81" i="1"/>
  <c r="AL81" i="1" s="1"/>
  <c r="AG39" i="1"/>
  <c r="AL39" i="1" s="1"/>
  <c r="AG205" i="1"/>
  <c r="AL205" i="1" s="1"/>
  <c r="AG159" i="1"/>
  <c r="AL159" i="1" s="1"/>
  <c r="AG96" i="1"/>
  <c r="AL96" i="1" s="1"/>
  <c r="AG56" i="1"/>
  <c r="AL56" i="1" s="1"/>
  <c r="AG44" i="1"/>
  <c r="AL44" i="1" s="1"/>
  <c r="AG153" i="1"/>
  <c r="AL153" i="1" s="1"/>
  <c r="AG101" i="1"/>
  <c r="AL101" i="1" s="1"/>
  <c r="AG185" i="1"/>
  <c r="AL185" i="1" s="1"/>
  <c r="AG133" i="1"/>
  <c r="AL133" i="1" s="1"/>
  <c r="AG108" i="1"/>
  <c r="AL108" i="1" s="1"/>
  <c r="AG107" i="1"/>
  <c r="AL107" i="1" s="1"/>
  <c r="AG54" i="1"/>
  <c r="AL54" i="1" s="1"/>
  <c r="AG34" i="1"/>
  <c r="AL34" i="1" s="1"/>
  <c r="AG29" i="1"/>
  <c r="AL29" i="1" s="1"/>
  <c r="AG49" i="1"/>
  <c r="AL49" i="1" s="1"/>
  <c r="AG55" i="1"/>
  <c r="AL55" i="1" s="1"/>
  <c r="AV409" i="1"/>
  <c r="AV369" i="1"/>
  <c r="AV357" i="1"/>
  <c r="AV295" i="1"/>
  <c r="AV267" i="1"/>
  <c r="AV243" i="1"/>
  <c r="AV215" i="1"/>
  <c r="AV191" i="1"/>
  <c r="AV163" i="1"/>
  <c r="AV139" i="1"/>
  <c r="AV111" i="1"/>
  <c r="AV87" i="1"/>
  <c r="AV59" i="1"/>
  <c r="AV35" i="1"/>
  <c r="AV7" i="1"/>
  <c r="AV404" i="1"/>
  <c r="AV352" i="1"/>
  <c r="AV310" i="1"/>
  <c r="AV290" i="1"/>
  <c r="AV266" i="1"/>
  <c r="AV258" i="1"/>
  <c r="AV238" i="1"/>
  <c r="AV214" i="1"/>
  <c r="AV206" i="1"/>
  <c r="AV186" i="1"/>
  <c r="AV162" i="1"/>
  <c r="AV154" i="1"/>
  <c r="AV134" i="1"/>
  <c r="AV110" i="1"/>
  <c r="AV102" i="1"/>
  <c r="AV82" i="1"/>
  <c r="AV58" i="1"/>
  <c r="AV50" i="1"/>
  <c r="AV30" i="1"/>
  <c r="AV6" i="1"/>
  <c r="AV362" i="1"/>
  <c r="AV342" i="1"/>
  <c r="AV319" i="1"/>
  <c r="AV305" i="1"/>
  <c r="AV213" i="1"/>
  <c r="AV201" i="1"/>
  <c r="AV109" i="1"/>
  <c r="AV97" i="1"/>
  <c r="AV5" i="1"/>
  <c r="AV347" i="1"/>
  <c r="AV318" i="1"/>
  <c r="AV248" i="1"/>
  <c r="AV144" i="1"/>
  <c r="AV40" i="1"/>
  <c r="AV317" i="1"/>
  <c r="AV414" i="1"/>
  <c r="AV394" i="1"/>
  <c r="AV371" i="1"/>
  <c r="AV265" i="1"/>
  <c r="AV253" i="1"/>
  <c r="AV161" i="1"/>
  <c r="AV149" i="1"/>
  <c r="AV57" i="1"/>
  <c r="AV45" i="1"/>
  <c r="AV399" i="1"/>
  <c r="AV370" i="1"/>
  <c r="AV300" i="1"/>
  <c r="AV196" i="1"/>
  <c r="AV92" i="1"/>
  <c r="AG4" i="1"/>
  <c r="AL4" i="1" s="1"/>
  <c r="AG12" i="1"/>
  <c r="AG13" i="1"/>
  <c r="AG11" i="1"/>
  <c r="AV417" i="1"/>
  <c r="AV397" i="1"/>
  <c r="AV365" i="1"/>
  <c r="AV345" i="1"/>
  <c r="AV303" i="1"/>
  <c r="AV275" i="1"/>
  <c r="AV251" i="1"/>
  <c r="AV223" i="1"/>
  <c r="AV199" i="1"/>
  <c r="AV171" i="1"/>
  <c r="AV147" i="1"/>
  <c r="AV119" i="1"/>
  <c r="AV95" i="1"/>
  <c r="AV67" i="1"/>
  <c r="AV43" i="1"/>
  <c r="AV15" i="1"/>
  <c r="AV412" i="1"/>
  <c r="AV380" i="1"/>
  <c r="AV360" i="1"/>
  <c r="AV328" i="1"/>
  <c r="AV298" i="1"/>
  <c r="AV274" i="1"/>
  <c r="AV246" i="1"/>
  <c r="AV222" i="1"/>
  <c r="AV194" i="1"/>
  <c r="AV170" i="1"/>
  <c r="AV142" i="1"/>
  <c r="AV118" i="1"/>
  <c r="AV90" i="1"/>
  <c r="AV66" i="1"/>
  <c r="AV38" i="1"/>
  <c r="AV14" i="1"/>
  <c r="AV350" i="1"/>
  <c r="AV327" i="1"/>
  <c r="AV313" i="1"/>
  <c r="AV293" i="1"/>
  <c r="AV209" i="1"/>
  <c r="AV189" i="1"/>
  <c r="AV105" i="1"/>
  <c r="AV85" i="1"/>
  <c r="AG377" i="1"/>
  <c r="AG325" i="1"/>
  <c r="AG272" i="1"/>
  <c r="AG220" i="1"/>
  <c r="AG168" i="1"/>
  <c r="AG116" i="1"/>
  <c r="AG64" i="1"/>
  <c r="AV355" i="1"/>
  <c r="AV326" i="1"/>
  <c r="AV276" i="1"/>
  <c r="AV256" i="1"/>
  <c r="AV172" i="1"/>
  <c r="AV152" i="1"/>
  <c r="AV68" i="1"/>
  <c r="AV48" i="1"/>
  <c r="AG376" i="1"/>
  <c r="AG324" i="1"/>
  <c r="AG312" i="1"/>
  <c r="AG307" i="1"/>
  <c r="AG302" i="1"/>
  <c r="AG297" i="1"/>
  <c r="AG292" i="1"/>
  <c r="AG271" i="1"/>
  <c r="AG260" i="1"/>
  <c r="AG255" i="1"/>
  <c r="AG250" i="1"/>
  <c r="AG245" i="1"/>
  <c r="AG240" i="1"/>
  <c r="AG219" i="1"/>
  <c r="AG208" i="1"/>
  <c r="AG203" i="1"/>
  <c r="AG198" i="1"/>
  <c r="AG193" i="1"/>
  <c r="AG188" i="1"/>
  <c r="AG167" i="1"/>
  <c r="AG156" i="1"/>
  <c r="AG151" i="1"/>
  <c r="AG146" i="1"/>
  <c r="AG141" i="1"/>
  <c r="AG136" i="1"/>
  <c r="AG115" i="1"/>
  <c r="AG104" i="1"/>
  <c r="AG99" i="1"/>
  <c r="AG94" i="1"/>
  <c r="AG89" i="1"/>
  <c r="AG84" i="1"/>
  <c r="AG63" i="1"/>
  <c r="AG52" i="1"/>
  <c r="AG47" i="1"/>
  <c r="AG42" i="1"/>
  <c r="AG37" i="1"/>
  <c r="AG32" i="1"/>
  <c r="AV402" i="1"/>
  <c r="AV379" i="1"/>
  <c r="AV261" i="1"/>
  <c r="AV241" i="1"/>
  <c r="AV157" i="1"/>
  <c r="AV137" i="1"/>
  <c r="AV53" i="1"/>
  <c r="AV33" i="1"/>
  <c r="AG416" i="1"/>
  <c r="AG411" i="1"/>
  <c r="AG406" i="1"/>
  <c r="AG401" i="1"/>
  <c r="AG396" i="1"/>
  <c r="AG375" i="1"/>
  <c r="AG364" i="1"/>
  <c r="AG359" i="1"/>
  <c r="AG354" i="1"/>
  <c r="AG349" i="1"/>
  <c r="AG344" i="1"/>
  <c r="AG323" i="1"/>
  <c r="AV407" i="1"/>
  <c r="AV378" i="1"/>
  <c r="AV308" i="1"/>
  <c r="AV224" i="1"/>
  <c r="AV204" i="1"/>
  <c r="AV120" i="1"/>
  <c r="AV100" i="1"/>
  <c r="AV16" i="1"/>
  <c r="AG273" i="1"/>
  <c r="AG221" i="1"/>
  <c r="AG169" i="1"/>
  <c r="AG117" i="1"/>
  <c r="AG65" i="1"/>
  <c r="AB384" i="1"/>
  <c r="AQ387" i="1" s="1"/>
  <c r="AB193" i="1"/>
  <c r="AQ194" i="1" s="1"/>
  <c r="AB194" i="1"/>
  <c r="AB72" i="1"/>
  <c r="AQ75" i="1" s="1"/>
  <c r="AB78" i="1"/>
  <c r="AB69" i="1"/>
  <c r="AQ72" i="1" s="1"/>
  <c r="AB75" i="1"/>
  <c r="AQ78" i="1" s="1"/>
  <c r="AB134" i="1"/>
  <c r="AQ135" i="1" s="1"/>
  <c r="AB137" i="1"/>
  <c r="AB136" i="1"/>
  <c r="AQ137" i="1" s="1"/>
  <c r="AB133" i="1"/>
  <c r="AQ134" i="1" s="1"/>
  <c r="AB135" i="1"/>
  <c r="AQ136" i="1" s="1"/>
  <c r="AB312" i="1"/>
  <c r="AQ313" i="1" s="1"/>
  <c r="AB313" i="1"/>
  <c r="AB311" i="1"/>
  <c r="AQ312" i="1" s="1"/>
  <c r="AB310" i="1"/>
  <c r="AQ311" i="1" s="1"/>
  <c r="AB309" i="1"/>
  <c r="AQ310" i="1" s="1"/>
  <c r="AB206" i="1"/>
  <c r="AQ207" i="1" s="1"/>
  <c r="AB209" i="1"/>
  <c r="AB208" i="1"/>
  <c r="AQ209" i="1" s="1"/>
  <c r="AB207" i="1"/>
  <c r="AQ208" i="1" s="1"/>
  <c r="AB205" i="1"/>
  <c r="AQ206" i="1" s="1"/>
  <c r="AB241" i="1"/>
  <c r="AB240" i="1"/>
  <c r="AQ241" i="1" s="1"/>
  <c r="AD18" i="4"/>
  <c r="AG7" i="4"/>
  <c r="AG23" i="1"/>
  <c r="AG24" i="1"/>
  <c r="AG25" i="1"/>
  <c r="AV287" i="1"/>
  <c r="AV235" i="1"/>
  <c r="AV183" i="1"/>
  <c r="AV131" i="1"/>
  <c r="AV79" i="1"/>
  <c r="AV27" i="1"/>
  <c r="AV392" i="1"/>
  <c r="AV340" i="1"/>
  <c r="AV286" i="1"/>
  <c r="AV234" i="1"/>
  <c r="AV182" i="1"/>
  <c r="AV130" i="1"/>
  <c r="AV78" i="1"/>
  <c r="AV26" i="1"/>
  <c r="AV391" i="1"/>
  <c r="AG389" i="1"/>
  <c r="AG337" i="1"/>
  <c r="AG284" i="1"/>
  <c r="AG232" i="1"/>
  <c r="AG180" i="1"/>
  <c r="AG128" i="1"/>
  <c r="AG76" i="1"/>
  <c r="AV390" i="1"/>
  <c r="AV236" i="1"/>
  <c r="AV132" i="1"/>
  <c r="AV28" i="1"/>
  <c r="AG388" i="1"/>
  <c r="AG336" i="1"/>
  <c r="AG283" i="1"/>
  <c r="AG231" i="1"/>
  <c r="AG179" i="1"/>
  <c r="AG127" i="1"/>
  <c r="AG75" i="1"/>
  <c r="AV339" i="1"/>
  <c r="AG387" i="1"/>
  <c r="AG335" i="1"/>
  <c r="AV338" i="1"/>
  <c r="AV288" i="1"/>
  <c r="AV184" i="1"/>
  <c r="AV80" i="1"/>
  <c r="AG285" i="1"/>
  <c r="AG233" i="1"/>
  <c r="AG181" i="1"/>
  <c r="AG129" i="1"/>
  <c r="AG77" i="1"/>
  <c r="AB335" i="1"/>
  <c r="AQ338" i="1" s="1"/>
  <c r="AB338" i="1"/>
  <c r="AB277" i="1"/>
  <c r="AQ280" i="1" s="1"/>
  <c r="AB271" i="1"/>
  <c r="AQ274" i="1" s="1"/>
  <c r="AB286" i="1"/>
  <c r="AB274" i="1"/>
  <c r="AQ277" i="1" s="1"/>
  <c r="AB268" i="1"/>
  <c r="AQ271" i="1" s="1"/>
  <c r="AB280" i="1"/>
  <c r="AQ283" i="1" s="1"/>
  <c r="AB283" i="1"/>
  <c r="AQ286" i="1" s="1"/>
  <c r="AV75" i="1"/>
  <c r="AV180" i="1"/>
  <c r="AG386" i="1"/>
  <c r="AB199" i="1"/>
  <c r="AB198" i="1"/>
  <c r="AQ199" i="1" s="1"/>
  <c r="AB197" i="1"/>
  <c r="AQ198" i="1" s="1"/>
  <c r="AG21" i="1"/>
  <c r="AG333" i="1"/>
  <c r="AG230" i="1"/>
  <c r="AB201" i="1"/>
  <c r="AQ202" i="1" s="1"/>
  <c r="AB204" i="1"/>
  <c r="AB203" i="1"/>
  <c r="AQ204" i="1" s="1"/>
  <c r="AB202" i="1"/>
  <c r="AQ203" i="1" s="1"/>
  <c r="AB253" i="1"/>
  <c r="AQ254" i="1" s="1"/>
  <c r="AB255" i="1"/>
  <c r="AQ256" i="1" s="1"/>
  <c r="AB256" i="1"/>
  <c r="AB254" i="1"/>
  <c r="AQ255" i="1" s="1"/>
  <c r="AB252" i="1"/>
  <c r="AQ253" i="1" s="1"/>
  <c r="AB305" i="1"/>
  <c r="AQ306" i="1" s="1"/>
  <c r="AB308" i="1"/>
  <c r="AB306" i="1"/>
  <c r="AQ307" i="1" s="1"/>
  <c r="AB304" i="1"/>
  <c r="AQ305" i="1" s="1"/>
  <c r="AB307" i="1"/>
  <c r="AQ308" i="1" s="1"/>
  <c r="AV389" i="1"/>
  <c r="AB387" i="1"/>
  <c r="AQ390" i="1" s="1"/>
  <c r="AB409" i="1"/>
  <c r="AQ410" i="1" s="1"/>
  <c r="AB412" i="1"/>
  <c r="AB411" i="1"/>
  <c r="AQ412" i="1" s="1"/>
  <c r="AB410" i="1"/>
  <c r="AQ411" i="1" s="1"/>
  <c r="AB408" i="1"/>
  <c r="AQ409" i="1" s="1"/>
  <c r="AB236" i="1"/>
  <c r="AB233" i="1"/>
  <c r="AQ236" i="1" s="1"/>
  <c r="AB230" i="1"/>
  <c r="AQ233" i="1" s="1"/>
  <c r="AB227" i="1"/>
  <c r="AQ230" i="1" s="1"/>
  <c r="AB224" i="1"/>
  <c r="AQ227" i="1" s="1"/>
  <c r="AB221" i="1"/>
  <c r="AQ224" i="1" s="1"/>
  <c r="V25" i="4"/>
  <c r="AB275" i="1"/>
  <c r="AQ278" i="1" s="1"/>
  <c r="AB284" i="1"/>
  <c r="AQ287" i="1" s="1"/>
  <c r="AB272" i="1"/>
  <c r="AQ275" i="1" s="1"/>
  <c r="AB287" i="1"/>
  <c r="AB278" i="1"/>
  <c r="AQ281" i="1" s="1"/>
  <c r="AB281" i="1"/>
  <c r="AQ284" i="1" s="1"/>
  <c r="AV231" i="1"/>
  <c r="AG124" i="1"/>
  <c r="AV232" i="1"/>
  <c r="AD17" i="4"/>
  <c r="AG6" i="4"/>
  <c r="AB390" i="1"/>
  <c r="AG9" i="4"/>
  <c r="X10" i="4"/>
  <c r="AV279" i="1"/>
  <c r="AV71" i="1"/>
  <c r="AV174" i="1"/>
  <c r="AV383" i="1"/>
  <c r="AG313" i="1"/>
  <c r="AG293" i="1"/>
  <c r="AG251" i="1"/>
  <c r="AG209" i="1"/>
  <c r="AG189" i="1"/>
  <c r="AG147" i="1"/>
  <c r="AG105" i="1"/>
  <c r="AG85" i="1"/>
  <c r="AG43" i="1"/>
  <c r="AG417" i="1"/>
  <c r="AG397" i="1"/>
  <c r="AG355" i="1"/>
  <c r="AG275" i="1"/>
  <c r="AG67" i="1"/>
  <c r="AV17" i="1"/>
  <c r="AG222" i="1"/>
  <c r="AV330" i="1"/>
  <c r="AG14" i="1"/>
  <c r="AV227" i="1"/>
  <c r="AV19" i="1"/>
  <c r="AV122" i="1"/>
  <c r="AV277" i="1"/>
  <c r="AG308" i="1"/>
  <c r="AG276" i="1"/>
  <c r="AG246" i="1"/>
  <c r="AG204" i="1"/>
  <c r="AG172" i="1"/>
  <c r="AG142" i="1"/>
  <c r="AG100" i="1"/>
  <c r="AG68" i="1"/>
  <c r="AG38" i="1"/>
  <c r="AG412" i="1"/>
  <c r="AG380" i="1"/>
  <c r="AG350" i="1"/>
  <c r="AG223" i="1"/>
  <c r="AV331" i="1"/>
  <c r="AG379" i="1"/>
  <c r="AG170" i="1"/>
  <c r="AG378" i="1"/>
  <c r="AG16" i="1"/>
  <c r="AV381" i="1"/>
  <c r="AV175" i="1"/>
  <c r="AV278" i="1"/>
  <c r="AV70" i="1"/>
  <c r="AV173" i="1"/>
  <c r="AG303" i="1"/>
  <c r="AG261" i="1"/>
  <c r="AG241" i="1"/>
  <c r="AG199" i="1"/>
  <c r="AG157" i="1"/>
  <c r="AG137" i="1"/>
  <c r="AG95" i="1"/>
  <c r="AG53" i="1"/>
  <c r="AG33" i="1"/>
  <c r="AG407" i="1"/>
  <c r="AG365" i="1"/>
  <c r="AG345" i="1"/>
  <c r="AG171" i="1"/>
  <c r="AV225" i="1"/>
  <c r="AG327" i="1"/>
  <c r="AG118" i="1"/>
  <c r="AG326" i="1"/>
  <c r="AG15" i="1"/>
  <c r="AV329" i="1"/>
  <c r="AV123" i="1"/>
  <c r="AV226" i="1"/>
  <c r="AV18" i="1"/>
  <c r="AV69" i="1"/>
  <c r="AG298" i="1"/>
  <c r="AG256" i="1"/>
  <c r="AG224" i="1"/>
  <c r="AG194" i="1"/>
  <c r="AG152" i="1"/>
  <c r="AG120" i="1"/>
  <c r="AG90" i="1"/>
  <c r="AG48" i="1"/>
  <c r="AV382" i="1"/>
  <c r="AG402" i="1"/>
  <c r="AG360" i="1"/>
  <c r="AG328" i="1"/>
  <c r="AG119" i="1"/>
  <c r="AV121" i="1"/>
  <c r="AG274" i="1"/>
  <c r="AG66" i="1"/>
  <c r="AB383" i="1"/>
  <c r="AQ386" i="1" s="1"/>
  <c r="AB377" i="1"/>
  <c r="AQ380" i="1" s="1"/>
  <c r="AB371" i="1"/>
  <c r="AQ374" i="1" s="1"/>
  <c r="AB392" i="1"/>
  <c r="AB389" i="1"/>
  <c r="AQ392" i="1" s="1"/>
  <c r="AB386" i="1"/>
  <c r="AQ389" i="1" s="1"/>
  <c r="AB380" i="1"/>
  <c r="AQ383" i="1" s="1"/>
  <c r="AB374" i="1"/>
  <c r="AQ377" i="1" s="1"/>
  <c r="AB368" i="1"/>
  <c r="AQ371" i="1" s="1"/>
  <c r="AB405" i="1"/>
  <c r="AQ406" i="1" s="1"/>
  <c r="AB407" i="1"/>
  <c r="AB404" i="1"/>
  <c r="AQ405" i="1" s="1"/>
  <c r="AB406" i="1"/>
  <c r="AQ407" i="1" s="1"/>
  <c r="AG19" i="1"/>
  <c r="AG17" i="1"/>
  <c r="AG18" i="1"/>
  <c r="AV385" i="1"/>
  <c r="AV333" i="1"/>
  <c r="AV384" i="1"/>
  <c r="AV332" i="1"/>
  <c r="AV282" i="1"/>
  <c r="AV230" i="1"/>
  <c r="AV178" i="1"/>
  <c r="AV126" i="1"/>
  <c r="AV74" i="1"/>
  <c r="AV22" i="1"/>
  <c r="AV229" i="1"/>
  <c r="AV125" i="1"/>
  <c r="AV21" i="1"/>
  <c r="AG381" i="1"/>
  <c r="AG329" i="1"/>
  <c r="AV334" i="1"/>
  <c r="AV228" i="1"/>
  <c r="AV124" i="1"/>
  <c r="AV20" i="1"/>
  <c r="AG279" i="1"/>
  <c r="AG227" i="1"/>
  <c r="AG175" i="1"/>
  <c r="AG123" i="1"/>
  <c r="AG71" i="1"/>
  <c r="AV281" i="1"/>
  <c r="AV177" i="1"/>
  <c r="AV73" i="1"/>
  <c r="AG383" i="1"/>
  <c r="AG331" i="1"/>
  <c r="AG278" i="1"/>
  <c r="AG226" i="1"/>
  <c r="AG174" i="1"/>
  <c r="AG122" i="1"/>
  <c r="AG70" i="1"/>
  <c r="AV386" i="1"/>
  <c r="AV280" i="1"/>
  <c r="AV176" i="1"/>
  <c r="AV72" i="1"/>
  <c r="AG382" i="1"/>
  <c r="AG330" i="1"/>
  <c r="AG277" i="1"/>
  <c r="AG225" i="1"/>
  <c r="AG173" i="1"/>
  <c r="AG121" i="1"/>
  <c r="AG69" i="1"/>
  <c r="AG6" i="1"/>
  <c r="AG5" i="1"/>
  <c r="AG7" i="1"/>
  <c r="AV405" i="1"/>
  <c r="AV373" i="1"/>
  <c r="AV353" i="1"/>
  <c r="AV321" i="1"/>
  <c r="AV311" i="1"/>
  <c r="AV291" i="1"/>
  <c r="AV259" i="1"/>
  <c r="AV239" i="1"/>
  <c r="AV207" i="1"/>
  <c r="AV187" i="1"/>
  <c r="AV155" i="1"/>
  <c r="AV135" i="1"/>
  <c r="AV103" i="1"/>
  <c r="AV83" i="1"/>
  <c r="AV51" i="1"/>
  <c r="AV31" i="1"/>
  <c r="AV400" i="1"/>
  <c r="AV372" i="1"/>
  <c r="AV348" i="1"/>
  <c r="AV320" i="1"/>
  <c r="AV306" i="1"/>
  <c r="AV270" i="1"/>
  <c r="AV254" i="1"/>
  <c r="AV218" i="1"/>
  <c r="AV202" i="1"/>
  <c r="AV166" i="1"/>
  <c r="AV150" i="1"/>
  <c r="AV114" i="1"/>
  <c r="AV98" i="1"/>
  <c r="AV62" i="1"/>
  <c r="AV46" i="1"/>
  <c r="AV10" i="1"/>
  <c r="AV269" i="1"/>
  <c r="AV249" i="1"/>
  <c r="AV244" i="1"/>
  <c r="AV165" i="1"/>
  <c r="AV145" i="1"/>
  <c r="AV140" i="1"/>
  <c r="AV61" i="1"/>
  <c r="AV41" i="1"/>
  <c r="AV36" i="1"/>
  <c r="AG30" i="1"/>
  <c r="AG414" i="1"/>
  <c r="AG409" i="1"/>
  <c r="AG404" i="1"/>
  <c r="AG399" i="1"/>
  <c r="AG394" i="1"/>
  <c r="AG369" i="1"/>
  <c r="AG362" i="1"/>
  <c r="AG357" i="1"/>
  <c r="AG352" i="1"/>
  <c r="AG347" i="1"/>
  <c r="AG342" i="1"/>
  <c r="AG317" i="1"/>
  <c r="AV415" i="1"/>
  <c r="AV410" i="1"/>
  <c r="AV395" i="1"/>
  <c r="AV374" i="1"/>
  <c r="AV268" i="1"/>
  <c r="AV164" i="1"/>
  <c r="AV60" i="1"/>
  <c r="AG267" i="1"/>
  <c r="AG215" i="1"/>
  <c r="AG163" i="1"/>
  <c r="AG111" i="1"/>
  <c r="AG59" i="1"/>
  <c r="AV301" i="1"/>
  <c r="AV296" i="1"/>
  <c r="AV217" i="1"/>
  <c r="AV197" i="1"/>
  <c r="AV192" i="1"/>
  <c r="AV113" i="1"/>
  <c r="AV93" i="1"/>
  <c r="AV88" i="1"/>
  <c r="AV9" i="1"/>
  <c r="AG371" i="1"/>
  <c r="AG319" i="1"/>
  <c r="AG266" i="1"/>
  <c r="AG214" i="1"/>
  <c r="AG162" i="1"/>
  <c r="AG110" i="1"/>
  <c r="AG58" i="1"/>
  <c r="AV363" i="1"/>
  <c r="AV358" i="1"/>
  <c r="AV343" i="1"/>
  <c r="AV322" i="1"/>
  <c r="AV216" i="1"/>
  <c r="AV112" i="1"/>
  <c r="AV8" i="1"/>
  <c r="AG370" i="1"/>
  <c r="AG318" i="1"/>
  <c r="AG310" i="1"/>
  <c r="AG305" i="1"/>
  <c r="AG300" i="1"/>
  <c r="AG295" i="1"/>
  <c r="AG290" i="1"/>
  <c r="AG265" i="1"/>
  <c r="AG258" i="1"/>
  <c r="AG253" i="1"/>
  <c r="AG248" i="1"/>
  <c r="AG243" i="1"/>
  <c r="AG238" i="1"/>
  <c r="AG213" i="1"/>
  <c r="AG206" i="1"/>
  <c r="AG201" i="1"/>
  <c r="AG196" i="1"/>
  <c r="AG191" i="1"/>
  <c r="AG186" i="1"/>
  <c r="AG161" i="1"/>
  <c r="AG154" i="1"/>
  <c r="AG149" i="1"/>
  <c r="AG144" i="1"/>
  <c r="AG139" i="1"/>
  <c r="AG134" i="1"/>
  <c r="AG109" i="1"/>
  <c r="AG102" i="1"/>
  <c r="AG97" i="1"/>
  <c r="AG92" i="1"/>
  <c r="AG87" i="1"/>
  <c r="AG82" i="1"/>
  <c r="AG57" i="1"/>
  <c r="AG50" i="1"/>
  <c r="AG45" i="1"/>
  <c r="AG40" i="1"/>
  <c r="AG35" i="1"/>
  <c r="AB331" i="1"/>
  <c r="AQ334" i="1" s="1"/>
  <c r="AB334" i="1"/>
  <c r="AQ337" i="1" s="1"/>
  <c r="AB340" i="1"/>
  <c r="AB325" i="1"/>
  <c r="AQ328" i="1" s="1"/>
  <c r="AB328" i="1"/>
  <c r="AQ331" i="1" s="1"/>
  <c r="AB319" i="1"/>
  <c r="AQ322" i="1" s="1"/>
  <c r="AB322" i="1"/>
  <c r="AQ325" i="1" s="1"/>
  <c r="AB337" i="1"/>
  <c r="AQ340" i="1" s="1"/>
  <c r="AG10" i="1"/>
  <c r="AB345" i="1"/>
  <c r="AG9" i="1"/>
  <c r="AB344" i="1"/>
  <c r="AQ345" i="1" s="1"/>
  <c r="AB343" i="1"/>
  <c r="AQ344" i="1" s="1"/>
  <c r="AV401" i="1"/>
  <c r="AV377" i="1"/>
  <c r="AV349" i="1"/>
  <c r="AV325" i="1"/>
  <c r="AV307" i="1"/>
  <c r="AV271" i="1"/>
  <c r="AV255" i="1"/>
  <c r="AV219" i="1"/>
  <c r="AV203" i="1"/>
  <c r="AV167" i="1"/>
  <c r="AV151" i="1"/>
  <c r="AV115" i="1"/>
  <c r="AV99" i="1"/>
  <c r="AV63" i="1"/>
  <c r="AV47" i="1"/>
  <c r="AV11" i="1"/>
  <c r="AV416" i="1"/>
  <c r="AV396" i="1"/>
  <c r="AV376" i="1"/>
  <c r="AV364" i="1"/>
  <c r="AV344" i="1"/>
  <c r="AV324" i="1"/>
  <c r="AV302" i="1"/>
  <c r="AV250" i="1"/>
  <c r="AV198" i="1"/>
  <c r="AV146" i="1"/>
  <c r="AV94" i="1"/>
  <c r="AV42" i="1"/>
  <c r="AV411" i="1"/>
  <c r="AV406" i="1"/>
  <c r="AV375" i="1"/>
  <c r="AV221" i="1"/>
  <c r="AV117" i="1"/>
  <c r="AV13" i="1"/>
  <c r="AG373" i="1"/>
  <c r="AG321" i="1"/>
  <c r="AG268" i="1"/>
  <c r="AG216" i="1"/>
  <c r="AG164" i="1"/>
  <c r="AG112" i="1"/>
  <c r="AG60" i="1"/>
  <c r="AV312" i="1"/>
  <c r="AV297" i="1"/>
  <c r="AV292" i="1"/>
  <c r="AV220" i="1"/>
  <c r="AV208" i="1"/>
  <c r="AV193" i="1"/>
  <c r="AV188" i="1"/>
  <c r="AV116" i="1"/>
  <c r="AV104" i="1"/>
  <c r="AV89" i="1"/>
  <c r="AV84" i="1"/>
  <c r="AV12" i="1"/>
  <c r="AG372" i="1"/>
  <c r="AG320" i="1"/>
  <c r="AV359" i="1"/>
  <c r="AV354" i="1"/>
  <c r="AV323" i="1"/>
  <c r="AV273" i="1"/>
  <c r="AV169" i="1"/>
  <c r="AV65" i="1"/>
  <c r="AG311" i="1"/>
  <c r="AG306" i="1"/>
  <c r="AG301" i="1"/>
  <c r="AG296" i="1"/>
  <c r="AG291" i="1"/>
  <c r="AG270" i="1"/>
  <c r="AG259" i="1"/>
  <c r="AG254" i="1"/>
  <c r="AG249" i="1"/>
  <c r="AG244" i="1"/>
  <c r="AG239" i="1"/>
  <c r="AG218" i="1"/>
  <c r="AG207" i="1"/>
  <c r="AG202" i="1"/>
  <c r="AG197" i="1"/>
  <c r="AG192" i="1"/>
  <c r="AG187" i="1"/>
  <c r="AG166" i="1"/>
  <c r="AG155" i="1"/>
  <c r="AG150" i="1"/>
  <c r="AG145" i="1"/>
  <c r="AG140" i="1"/>
  <c r="AG135" i="1"/>
  <c r="AG114" i="1"/>
  <c r="AG103" i="1"/>
  <c r="AG98" i="1"/>
  <c r="AG93" i="1"/>
  <c r="AG88" i="1"/>
  <c r="AG83" i="1"/>
  <c r="AG62" i="1"/>
  <c r="AG51" i="1"/>
  <c r="AG46" i="1"/>
  <c r="AG41" i="1"/>
  <c r="AG36" i="1"/>
  <c r="AG31" i="1"/>
  <c r="AV272" i="1"/>
  <c r="AV260" i="1"/>
  <c r="AV245" i="1"/>
  <c r="AV240" i="1"/>
  <c r="AV168" i="1"/>
  <c r="AV156" i="1"/>
  <c r="AV141" i="1"/>
  <c r="AV136" i="1"/>
  <c r="AV64" i="1"/>
  <c r="AV52" i="1"/>
  <c r="AV37" i="1"/>
  <c r="AV32" i="1"/>
  <c r="AG415" i="1"/>
  <c r="AG410" i="1"/>
  <c r="AG405" i="1"/>
  <c r="AG400" i="1"/>
  <c r="AG395" i="1"/>
  <c r="AG374" i="1"/>
  <c r="AG363" i="1"/>
  <c r="AG358" i="1"/>
  <c r="AG353" i="1"/>
  <c r="AG348" i="1"/>
  <c r="AG343" i="1"/>
  <c r="AG322" i="1"/>
  <c r="AG269" i="1"/>
  <c r="AG217" i="1"/>
  <c r="AG165" i="1"/>
  <c r="AG113" i="1"/>
  <c r="AG61" i="1"/>
  <c r="AG8" i="1"/>
  <c r="AG22" i="1"/>
  <c r="AG385" i="1"/>
  <c r="AG282" i="1"/>
  <c r="AB184" i="1"/>
  <c r="AB181" i="1"/>
  <c r="AQ184" i="1" s="1"/>
  <c r="O5" i="4"/>
  <c r="AB5" i="4"/>
  <c r="Z17" i="4"/>
  <c r="AB6" i="4" s="1"/>
  <c r="AB186" i="1"/>
  <c r="AQ187" i="1" s="1"/>
  <c r="AB189" i="1"/>
  <c r="AB188" i="1"/>
  <c r="AQ189" i="1" s="1"/>
  <c r="AB185" i="1"/>
  <c r="AQ186" i="1" s="1"/>
  <c r="AB187" i="1"/>
  <c r="AQ188" i="1" s="1"/>
  <c r="AI417" i="1"/>
  <c r="AI415" i="1"/>
  <c r="AI412" i="1"/>
  <c r="AI405" i="1"/>
  <c r="AI402" i="1"/>
  <c r="AI395" i="1"/>
  <c r="AI392" i="1"/>
  <c r="AI388" i="1"/>
  <c r="AI384" i="1"/>
  <c r="AI380" i="1"/>
  <c r="AI376" i="1"/>
  <c r="AI372" i="1"/>
  <c r="AI363" i="1"/>
  <c r="AI360" i="1"/>
  <c r="AI353" i="1"/>
  <c r="AI350" i="1"/>
  <c r="AI343" i="1"/>
  <c r="AI340" i="1"/>
  <c r="AI336" i="1"/>
  <c r="AI332" i="1"/>
  <c r="AI328" i="1"/>
  <c r="AI324" i="1"/>
  <c r="AI320" i="1"/>
  <c r="AI311" i="1"/>
  <c r="AI308" i="1"/>
  <c r="AI301" i="1"/>
  <c r="AI298" i="1"/>
  <c r="AI291" i="1"/>
  <c r="AI288" i="1"/>
  <c r="AI284" i="1"/>
  <c r="AI280" i="1"/>
  <c r="AI276" i="1"/>
  <c r="AI272" i="1"/>
  <c r="AI268" i="1"/>
  <c r="AI259" i="1"/>
  <c r="AI256" i="1"/>
  <c r="AI249" i="1"/>
  <c r="AI246" i="1"/>
  <c r="AI239" i="1"/>
  <c r="AI236" i="1"/>
  <c r="AI232" i="1"/>
  <c r="AI228" i="1"/>
  <c r="AI224" i="1"/>
  <c r="AI220" i="1"/>
  <c r="AI216" i="1"/>
  <c r="AI207" i="1"/>
  <c r="AI204" i="1"/>
  <c r="AI197" i="1"/>
  <c r="AI194" i="1"/>
  <c r="AI187" i="1"/>
  <c r="AI184" i="1"/>
  <c r="AI180" i="1"/>
  <c r="AI176" i="1"/>
  <c r="AI172" i="1"/>
  <c r="AI168" i="1"/>
  <c r="AI164" i="1"/>
  <c r="AI155" i="1"/>
  <c r="AI152" i="1"/>
  <c r="AI145" i="1"/>
  <c r="AI142" i="1"/>
  <c r="AI135" i="1"/>
  <c r="AI132" i="1"/>
  <c r="AI128" i="1"/>
  <c r="AI124" i="1"/>
  <c r="AI120" i="1"/>
  <c r="AI116" i="1"/>
  <c r="AI112" i="1"/>
  <c r="AI416" i="1"/>
  <c r="AI411" i="1"/>
  <c r="AI407" i="1"/>
  <c r="AI389" i="1"/>
  <c r="AI383" i="1"/>
  <c r="AI378" i="1"/>
  <c r="AI373" i="1"/>
  <c r="AI365" i="1"/>
  <c r="AI347" i="1"/>
  <c r="AI342" i="1"/>
  <c r="AI338" i="1"/>
  <c r="AI333" i="1"/>
  <c r="AI327" i="1"/>
  <c r="AI322" i="1"/>
  <c r="AI317" i="1"/>
  <c r="AI305" i="1"/>
  <c r="AI300" i="1"/>
  <c r="AI296" i="1"/>
  <c r="AI292" i="1"/>
  <c r="AI287" i="1"/>
  <c r="AI282" i="1"/>
  <c r="AI277" i="1"/>
  <c r="AI271" i="1"/>
  <c r="AI266" i="1"/>
  <c r="AI258" i="1"/>
  <c r="AI254" i="1"/>
  <c r="AI250" i="1"/>
  <c r="AI245" i="1"/>
  <c r="AI241" i="1"/>
  <c r="AI231" i="1"/>
  <c r="AI226" i="1"/>
  <c r="AI221" i="1"/>
  <c r="AI215" i="1"/>
  <c r="AI208" i="1"/>
  <c r="AI203" i="1"/>
  <c r="AI199" i="1"/>
  <c r="AI181" i="1"/>
  <c r="AI175" i="1"/>
  <c r="AI170" i="1"/>
  <c r="AI165" i="1"/>
  <c r="AI157" i="1"/>
  <c r="AI139" i="1"/>
  <c r="AI134" i="1"/>
  <c r="AI130" i="1"/>
  <c r="AI125" i="1"/>
  <c r="AI119" i="1"/>
  <c r="AI114" i="1"/>
  <c r="AI109" i="1"/>
  <c r="AI103" i="1"/>
  <c r="AI100" i="1"/>
  <c r="AI93" i="1"/>
  <c r="AI90" i="1"/>
  <c r="AI83" i="1"/>
  <c r="AI80" i="1"/>
  <c r="AI76" i="1"/>
  <c r="AI72" i="1"/>
  <c r="AI68" i="1"/>
  <c r="AI64" i="1"/>
  <c r="AI60" i="1"/>
  <c r="AI51" i="1"/>
  <c r="AI48" i="1"/>
  <c r="AI41" i="1"/>
  <c r="AI38" i="1"/>
  <c r="AI31" i="1"/>
  <c r="AI28" i="1"/>
  <c r="AI24" i="1"/>
  <c r="AI20" i="1"/>
  <c r="AI16" i="1"/>
  <c r="AI12" i="1"/>
  <c r="AI8" i="1"/>
  <c r="AI414" i="1"/>
  <c r="AI410" i="1"/>
  <c r="AI406" i="1"/>
  <c r="AI401" i="1"/>
  <c r="AI397" i="1"/>
  <c r="AI387" i="1"/>
  <c r="AI382" i="1"/>
  <c r="AI377" i="1"/>
  <c r="AI371" i="1"/>
  <c r="AI364" i="1"/>
  <c r="AI359" i="1"/>
  <c r="AI355" i="1"/>
  <c r="AI337" i="1"/>
  <c r="AI331" i="1"/>
  <c r="AI326" i="1"/>
  <c r="AI321" i="1"/>
  <c r="AI313" i="1"/>
  <c r="AI295" i="1"/>
  <c r="AI290" i="1"/>
  <c r="AI286" i="1"/>
  <c r="AI281" i="1"/>
  <c r="AI275" i="1"/>
  <c r="AI270" i="1"/>
  <c r="AI265" i="1"/>
  <c r="AI253" i="1"/>
  <c r="AI248" i="1"/>
  <c r="AI244" i="1"/>
  <c r="AI240" i="1"/>
  <c r="AI235" i="1"/>
  <c r="AI230" i="1"/>
  <c r="AI225" i="1"/>
  <c r="AI219" i="1"/>
  <c r="AI214" i="1"/>
  <c r="AI206" i="1"/>
  <c r="AI202" i="1"/>
  <c r="AI198" i="1"/>
  <c r="AI193" i="1"/>
  <c r="AI189" i="1"/>
  <c r="AI179" i="1"/>
  <c r="AI174" i="1"/>
  <c r="AI169" i="1"/>
  <c r="AI163" i="1"/>
  <c r="AI156" i="1"/>
  <c r="AI151" i="1"/>
  <c r="AI147" i="1"/>
  <c r="AI129" i="1"/>
  <c r="AI123" i="1"/>
  <c r="AI118" i="1"/>
  <c r="AI113" i="1"/>
  <c r="AI102" i="1"/>
  <c r="AI99" i="1"/>
  <c r="AI92" i="1"/>
  <c r="AI89" i="1"/>
  <c r="AI82" i="1"/>
  <c r="AI79" i="1"/>
  <c r="AI75" i="1"/>
  <c r="AI71" i="1"/>
  <c r="AI67" i="1"/>
  <c r="AI63" i="1"/>
  <c r="AI59" i="1"/>
  <c r="AI50" i="1"/>
  <c r="AI47" i="1"/>
  <c r="AI40" i="1"/>
  <c r="AI37" i="1"/>
  <c r="AI30" i="1"/>
  <c r="AI27" i="1"/>
  <c r="AI23" i="1"/>
  <c r="AI19" i="1"/>
  <c r="AI15" i="1"/>
  <c r="AI11" i="1"/>
  <c r="AI7" i="1"/>
  <c r="AI409" i="1"/>
  <c r="AI404" i="1"/>
  <c r="AI400" i="1"/>
  <c r="AI396" i="1"/>
  <c r="AI391" i="1"/>
  <c r="AI386" i="1"/>
  <c r="AI381" i="1"/>
  <c r="AI375" i="1"/>
  <c r="AI370" i="1"/>
  <c r="AI362" i="1"/>
  <c r="AI358" i="1"/>
  <c r="AI354" i="1"/>
  <c r="AI349" i="1"/>
  <c r="AI345" i="1"/>
  <c r="AI335" i="1"/>
  <c r="AI330" i="1"/>
  <c r="AI325" i="1"/>
  <c r="AI319" i="1"/>
  <c r="AI312" i="1"/>
  <c r="AI307" i="1"/>
  <c r="AI303" i="1"/>
  <c r="AI285" i="1"/>
  <c r="AI279" i="1"/>
  <c r="AI274" i="1"/>
  <c r="AI269" i="1"/>
  <c r="AI261" i="1"/>
  <c r="AI243" i="1"/>
  <c r="AI238" i="1"/>
  <c r="AI234" i="1"/>
  <c r="AI229" i="1"/>
  <c r="AI223" i="1"/>
  <c r="AI218" i="1"/>
  <c r="AI213" i="1"/>
  <c r="AI201" i="1"/>
  <c r="AI196" i="1"/>
  <c r="AI192" i="1"/>
  <c r="AI188" i="1"/>
  <c r="AI183" i="1"/>
  <c r="AI178" i="1"/>
  <c r="AI173" i="1"/>
  <c r="AI167" i="1"/>
  <c r="AI162" i="1"/>
  <c r="AI154" i="1"/>
  <c r="AI150" i="1"/>
  <c r="AI146" i="1"/>
  <c r="AI141" i="1"/>
  <c r="AI137" i="1"/>
  <c r="AI127" i="1"/>
  <c r="AI122" i="1"/>
  <c r="AI117" i="1"/>
  <c r="AI111" i="1"/>
  <c r="AI105" i="1"/>
  <c r="AI98" i="1"/>
  <c r="AI95" i="1"/>
  <c r="AI88" i="1"/>
  <c r="AI85" i="1"/>
  <c r="AI78" i="1"/>
  <c r="AI74" i="1"/>
  <c r="AI70" i="1"/>
  <c r="AI66" i="1"/>
  <c r="AI62" i="1"/>
  <c r="AI58" i="1"/>
  <c r="AI53" i="1"/>
  <c r="AI46" i="1"/>
  <c r="AI43" i="1"/>
  <c r="AI36" i="1"/>
  <c r="AI33" i="1"/>
  <c r="AI26" i="1"/>
  <c r="AI22" i="1"/>
  <c r="AI18" i="1"/>
  <c r="AI14" i="1"/>
  <c r="AI10" i="1"/>
  <c r="AI6" i="1"/>
  <c r="AI2" i="1"/>
  <c r="AI399" i="1"/>
  <c r="AI394" i="1"/>
  <c r="AI390" i="1"/>
  <c r="AI385" i="1"/>
  <c r="AI379" i="1"/>
  <c r="AI374" i="1"/>
  <c r="AI369" i="1"/>
  <c r="AI357" i="1"/>
  <c r="AI352" i="1"/>
  <c r="AI348" i="1"/>
  <c r="AI344" i="1"/>
  <c r="AI339" i="1"/>
  <c r="AI334" i="1"/>
  <c r="AI329" i="1"/>
  <c r="AI323" i="1"/>
  <c r="AI318" i="1"/>
  <c r="AI310" i="1"/>
  <c r="AI306" i="1"/>
  <c r="AI302" i="1"/>
  <c r="AI297" i="1"/>
  <c r="AI293" i="1"/>
  <c r="AI283" i="1"/>
  <c r="AI278" i="1"/>
  <c r="AI273" i="1"/>
  <c r="AI267" i="1"/>
  <c r="AI260" i="1"/>
  <c r="AI255" i="1"/>
  <c r="AI251" i="1"/>
  <c r="AI233" i="1"/>
  <c r="AI227" i="1"/>
  <c r="AI222" i="1"/>
  <c r="AI217" i="1"/>
  <c r="AI209" i="1"/>
  <c r="AI191" i="1"/>
  <c r="AI186" i="1"/>
  <c r="AI182" i="1"/>
  <c r="AI177" i="1"/>
  <c r="AI171" i="1"/>
  <c r="AI166" i="1"/>
  <c r="AI161" i="1"/>
  <c r="AI149" i="1"/>
  <c r="AI144" i="1"/>
  <c r="AI140" i="1"/>
  <c r="AI136" i="1"/>
  <c r="AI131" i="1"/>
  <c r="AI126" i="1"/>
  <c r="AI121" i="1"/>
  <c r="AI115" i="1"/>
  <c r="AI110" i="1"/>
  <c r="AI104" i="1"/>
  <c r="AI97" i="1"/>
  <c r="AI94" i="1"/>
  <c r="AI87" i="1"/>
  <c r="AI84" i="1"/>
  <c r="AI77" i="1"/>
  <c r="AI73" i="1"/>
  <c r="AI69" i="1"/>
  <c r="AI65" i="1"/>
  <c r="AI61" i="1"/>
  <c r="AI57" i="1"/>
  <c r="AI52" i="1"/>
  <c r="AI45" i="1"/>
  <c r="AI42" i="1"/>
  <c r="AI35" i="1"/>
  <c r="AI32" i="1"/>
  <c r="AI25" i="1"/>
  <c r="AI21" i="1"/>
  <c r="AI17" i="1"/>
  <c r="AI13" i="1"/>
  <c r="AI9" i="1"/>
  <c r="AI5" i="1"/>
  <c r="AV23" i="1"/>
  <c r="AV76" i="1"/>
  <c r="AB293" i="1"/>
  <c r="AB291" i="1"/>
  <c r="AQ292" i="1" s="1"/>
  <c r="AB290" i="1"/>
  <c r="AQ291" i="1" s="1"/>
  <c r="AB289" i="1"/>
  <c r="AQ290" i="1" s="1"/>
  <c r="AB292" i="1"/>
  <c r="AQ293" i="1" s="1"/>
  <c r="AB219" i="1"/>
  <c r="AQ222" i="1" s="1"/>
  <c r="AB222" i="1"/>
  <c r="AQ225" i="1" s="1"/>
  <c r="AB213" i="1"/>
  <c r="AQ216" i="1" s="1"/>
  <c r="AB216" i="1"/>
  <c r="AQ219" i="1" s="1"/>
  <c r="AB231" i="1"/>
  <c r="AQ234" i="1" s="1"/>
  <c r="AB234" i="1"/>
  <c r="AB225" i="1"/>
  <c r="AQ228" i="1" s="1"/>
  <c r="AB228" i="1"/>
  <c r="AQ231" i="1" s="1"/>
  <c r="AS16" i="4"/>
  <c r="AB360" i="1"/>
  <c r="AH6" i="4" l="1"/>
  <c r="AC17" i="4"/>
  <c r="AR17" i="4" s="1"/>
  <c r="AJ6" i="4"/>
  <c r="AS17" i="4"/>
  <c r="Z18" i="4"/>
  <c r="AX49" i="1"/>
  <c r="AY49" i="1"/>
  <c r="AW49" i="1"/>
  <c r="AW107" i="1"/>
  <c r="AY107" i="1"/>
  <c r="AX107" i="1"/>
  <c r="AX101" i="1"/>
  <c r="AW101" i="1"/>
  <c r="AY101" i="1"/>
  <c r="AX96" i="1"/>
  <c r="AW96" i="1"/>
  <c r="AY96" i="1"/>
  <c r="AX81" i="1"/>
  <c r="AY81" i="1"/>
  <c r="AW81" i="1"/>
  <c r="AW315" i="1"/>
  <c r="AY315" i="1"/>
  <c r="AX315" i="1"/>
  <c r="AX212" i="1"/>
  <c r="AW212" i="1"/>
  <c r="AY212" i="1"/>
  <c r="AX316" i="1"/>
  <c r="AY316" i="1"/>
  <c r="AW316" i="1"/>
  <c r="AX413" i="1"/>
  <c r="AY413" i="1"/>
  <c r="AW413" i="1"/>
  <c r="AX263" i="1"/>
  <c r="AW263" i="1"/>
  <c r="AY263" i="1"/>
  <c r="AX361" i="1"/>
  <c r="AY361" i="1"/>
  <c r="AW361" i="1"/>
  <c r="AW138" i="1"/>
  <c r="AX138" i="1"/>
  <c r="AY138" i="1"/>
  <c r="AX247" i="1"/>
  <c r="AY247" i="1"/>
  <c r="AW247" i="1"/>
  <c r="AX408" i="1"/>
  <c r="AY408" i="1"/>
  <c r="AW408" i="1"/>
  <c r="AX262" i="1"/>
  <c r="AY262" i="1"/>
  <c r="AW262" i="1"/>
  <c r="AX366" i="1"/>
  <c r="AY366" i="1"/>
  <c r="AW366" i="1"/>
  <c r="AX29" i="1"/>
  <c r="AY29" i="1"/>
  <c r="AW29" i="1"/>
  <c r="AX108" i="1"/>
  <c r="AW108" i="1"/>
  <c r="AY108" i="1"/>
  <c r="AX153" i="1"/>
  <c r="AW153" i="1"/>
  <c r="AY153" i="1"/>
  <c r="AX159" i="1"/>
  <c r="AW159" i="1"/>
  <c r="AY159" i="1"/>
  <c r="AX211" i="1"/>
  <c r="AW211" i="1"/>
  <c r="AY211" i="1"/>
  <c r="AX148" i="1"/>
  <c r="AW148" i="1"/>
  <c r="AY148" i="1"/>
  <c r="AX252" i="1"/>
  <c r="AY252" i="1"/>
  <c r="AW252" i="1"/>
  <c r="AX91" i="1"/>
  <c r="AW91" i="1"/>
  <c r="AY91" i="1"/>
  <c r="AX289" i="1"/>
  <c r="AY289" i="1"/>
  <c r="AW289" i="1"/>
  <c r="AX393" i="1"/>
  <c r="AY393" i="1"/>
  <c r="AW393" i="1"/>
  <c r="AX158" i="1"/>
  <c r="AY158" i="1"/>
  <c r="AW158" i="1"/>
  <c r="AX264" i="1"/>
  <c r="AY264" i="1"/>
  <c r="AW264" i="1"/>
  <c r="AX403" i="1"/>
  <c r="AY403" i="1"/>
  <c r="AW403" i="1"/>
  <c r="AX294" i="1"/>
  <c r="AY294" i="1"/>
  <c r="AW294" i="1"/>
  <c r="AX398" i="1"/>
  <c r="AY398" i="1"/>
  <c r="AW398" i="1"/>
  <c r="AH5" i="4"/>
  <c r="AC16" i="4"/>
  <c r="AJ5" i="4"/>
  <c r="X11" i="4"/>
  <c r="AS18" i="4"/>
  <c r="AW4" i="1"/>
  <c r="AY4" i="1"/>
  <c r="AX4" i="1"/>
  <c r="AX34" i="1"/>
  <c r="AW34" i="1"/>
  <c r="AY34" i="1"/>
  <c r="AX133" i="1"/>
  <c r="AY133" i="1"/>
  <c r="AW133" i="1"/>
  <c r="AX44" i="1"/>
  <c r="AW44" i="1"/>
  <c r="AY44" i="1"/>
  <c r="AX205" i="1"/>
  <c r="AW205" i="1"/>
  <c r="AY205" i="1"/>
  <c r="AY237" i="1"/>
  <c r="AW237" i="1"/>
  <c r="AX237" i="1"/>
  <c r="AX160" i="1"/>
  <c r="AW160" i="1"/>
  <c r="AY160" i="1"/>
  <c r="AX299" i="1"/>
  <c r="AW299" i="1"/>
  <c r="AY299" i="1"/>
  <c r="AX351" i="1"/>
  <c r="AY351" i="1"/>
  <c r="AW351" i="1"/>
  <c r="AX143" i="1"/>
  <c r="AW143" i="1"/>
  <c r="AY143" i="1"/>
  <c r="AX304" i="1"/>
  <c r="AY304" i="1"/>
  <c r="AW304" i="1"/>
  <c r="AX86" i="1"/>
  <c r="AY86" i="1"/>
  <c r="AW86" i="1"/>
  <c r="AW190" i="1"/>
  <c r="AY190" i="1"/>
  <c r="AX190" i="1"/>
  <c r="AX356" i="1"/>
  <c r="AY356" i="1"/>
  <c r="AW356" i="1"/>
  <c r="AL415" i="1"/>
  <c r="AL407" i="1"/>
  <c r="AL406" i="1"/>
  <c r="AL404" i="1"/>
  <c r="AL395" i="1"/>
  <c r="AL363" i="1"/>
  <c r="AL355" i="1"/>
  <c r="AL354" i="1"/>
  <c r="AL352" i="1"/>
  <c r="AL343" i="1"/>
  <c r="AL311" i="1"/>
  <c r="AL303" i="1"/>
  <c r="AL302" i="1"/>
  <c r="AL300" i="1"/>
  <c r="AL291" i="1"/>
  <c r="AL259" i="1"/>
  <c r="AL251" i="1"/>
  <c r="AL250" i="1"/>
  <c r="AL248" i="1"/>
  <c r="AL239" i="1"/>
  <c r="AL412" i="1"/>
  <c r="AL411" i="1"/>
  <c r="AL409" i="1"/>
  <c r="AL400" i="1"/>
  <c r="AL392" i="1"/>
  <c r="AL391" i="1"/>
  <c r="AL390" i="1"/>
  <c r="AL389" i="1"/>
  <c r="AL387" i="1"/>
  <c r="AL385" i="1"/>
  <c r="AL383" i="1"/>
  <c r="AL381" i="1"/>
  <c r="AL379" i="1"/>
  <c r="AL377" i="1"/>
  <c r="AL375" i="1"/>
  <c r="AL373" i="1"/>
  <c r="AL417" i="1"/>
  <c r="AL416" i="1"/>
  <c r="AL414" i="1"/>
  <c r="AL405" i="1"/>
  <c r="AL397" i="1"/>
  <c r="AL396" i="1"/>
  <c r="AL394" i="1"/>
  <c r="AL365" i="1"/>
  <c r="AL364" i="1"/>
  <c r="AL362" i="1"/>
  <c r="AL353" i="1"/>
  <c r="AL345" i="1"/>
  <c r="AL344" i="1"/>
  <c r="AL342" i="1"/>
  <c r="AL410" i="1"/>
  <c r="AL402" i="1"/>
  <c r="AL382" i="1"/>
  <c r="AL374" i="1"/>
  <c r="AL372" i="1"/>
  <c r="AL371" i="1"/>
  <c r="AL360" i="1"/>
  <c r="AL359" i="1"/>
  <c r="AL348" i="1"/>
  <c r="AL340" i="1"/>
  <c r="AL339" i="1"/>
  <c r="AL338" i="1"/>
  <c r="AL337" i="1"/>
  <c r="AL333" i="1"/>
  <c r="AL327" i="1"/>
  <c r="AL321" i="1"/>
  <c r="AL307" i="1"/>
  <c r="AL292" i="1"/>
  <c r="AL284" i="1"/>
  <c r="AL283" i="1"/>
  <c r="AL276" i="1"/>
  <c r="AL275" i="1"/>
  <c r="AL270" i="1"/>
  <c r="AL269" i="1"/>
  <c r="AL265" i="1"/>
  <c r="AL244" i="1"/>
  <c r="AL207" i="1"/>
  <c r="AL199" i="1"/>
  <c r="AL198" i="1"/>
  <c r="AL196" i="1"/>
  <c r="AL187" i="1"/>
  <c r="AL155" i="1"/>
  <c r="AL147" i="1"/>
  <c r="AL146" i="1"/>
  <c r="AL144" i="1"/>
  <c r="AL135" i="1"/>
  <c r="AL103" i="1"/>
  <c r="AL95" i="1"/>
  <c r="AL94" i="1"/>
  <c r="AL92" i="1"/>
  <c r="AL83" i="1"/>
  <c r="AL384" i="1"/>
  <c r="AL376" i="1"/>
  <c r="AL350" i="1"/>
  <c r="AL349" i="1"/>
  <c r="AL334" i="1"/>
  <c r="AL329" i="1"/>
  <c r="AL328" i="1"/>
  <c r="AL323" i="1"/>
  <c r="AL322" i="1"/>
  <c r="AL312" i="1"/>
  <c r="AL306" i="1"/>
  <c r="AL305" i="1"/>
  <c r="AL301" i="1"/>
  <c r="AL297" i="1"/>
  <c r="AL296" i="1"/>
  <c r="AL290" i="1"/>
  <c r="AL288" i="1"/>
  <c r="AL286" i="1"/>
  <c r="AL282" i="1"/>
  <c r="AL281" i="1"/>
  <c r="AL274" i="1"/>
  <c r="AL273" i="1"/>
  <c r="AL268" i="1"/>
  <c r="AL260" i="1"/>
  <c r="AL255" i="1"/>
  <c r="AL246" i="1"/>
  <c r="AL243" i="1"/>
  <c r="AL240" i="1"/>
  <c r="AL235" i="1"/>
  <c r="AL233" i="1"/>
  <c r="AL231" i="1"/>
  <c r="AL229" i="1"/>
  <c r="AL227" i="1"/>
  <c r="AL225" i="1"/>
  <c r="AL223" i="1"/>
  <c r="AL221" i="1"/>
  <c r="AL219" i="1"/>
  <c r="AL217" i="1"/>
  <c r="AL215" i="1"/>
  <c r="AL213" i="1"/>
  <c r="AL204" i="1"/>
  <c r="AL203" i="1"/>
  <c r="AL201" i="1"/>
  <c r="AL192" i="1"/>
  <c r="AL184" i="1"/>
  <c r="AL183" i="1"/>
  <c r="AL182" i="1"/>
  <c r="AL181" i="1"/>
  <c r="AL179" i="1"/>
  <c r="AL177" i="1"/>
  <c r="AL175" i="1"/>
  <c r="AL173" i="1"/>
  <c r="AL171" i="1"/>
  <c r="AL169" i="1"/>
  <c r="AL167" i="1"/>
  <c r="AL165" i="1"/>
  <c r="AL163" i="1"/>
  <c r="AL161" i="1"/>
  <c r="AL152" i="1"/>
  <c r="AL151" i="1"/>
  <c r="AL149" i="1"/>
  <c r="AL140" i="1"/>
  <c r="AL132" i="1"/>
  <c r="AL131" i="1"/>
  <c r="AL130" i="1"/>
  <c r="AL129" i="1"/>
  <c r="AL127" i="1"/>
  <c r="AL125" i="1"/>
  <c r="AL123" i="1"/>
  <c r="AL121" i="1"/>
  <c r="AL119" i="1"/>
  <c r="AL117" i="1"/>
  <c r="AL115" i="1"/>
  <c r="AL113" i="1"/>
  <c r="AL111" i="1"/>
  <c r="AL109" i="1"/>
  <c r="AL100" i="1"/>
  <c r="AL99" i="1"/>
  <c r="AL97" i="1"/>
  <c r="AL88" i="1"/>
  <c r="AL401" i="1"/>
  <c r="AL399" i="1"/>
  <c r="AL386" i="1"/>
  <c r="AL378" i="1"/>
  <c r="AL369" i="1"/>
  <c r="AL357" i="1"/>
  <c r="AL335" i="1"/>
  <c r="AL330" i="1"/>
  <c r="AL324" i="1"/>
  <c r="AL318" i="1"/>
  <c r="AL317" i="1"/>
  <c r="AL310" i="1"/>
  <c r="AL308" i="1"/>
  <c r="AL295" i="1"/>
  <c r="AL293" i="1"/>
  <c r="AL280" i="1"/>
  <c r="AL279" i="1"/>
  <c r="AL272" i="1"/>
  <c r="AL267" i="1"/>
  <c r="AL261" i="1"/>
  <c r="AL254" i="1"/>
  <c r="AL253" i="1"/>
  <c r="AL241" i="1"/>
  <c r="AL209" i="1"/>
  <c r="AL208" i="1"/>
  <c r="AL206" i="1"/>
  <c r="AL197" i="1"/>
  <c r="AL189" i="1"/>
  <c r="AL188" i="1"/>
  <c r="AL186" i="1"/>
  <c r="AL157" i="1"/>
  <c r="AL156" i="1"/>
  <c r="AL154" i="1"/>
  <c r="AL145" i="1"/>
  <c r="AL137" i="1"/>
  <c r="AL136" i="1"/>
  <c r="AL134" i="1"/>
  <c r="AL388" i="1"/>
  <c r="AL380" i="1"/>
  <c r="AL370" i="1"/>
  <c r="AL358" i="1"/>
  <c r="AL347" i="1"/>
  <c r="AL336" i="1"/>
  <c r="AL332" i="1"/>
  <c r="AL331" i="1"/>
  <c r="AL326" i="1"/>
  <c r="AL325" i="1"/>
  <c r="AL320" i="1"/>
  <c r="AL319" i="1"/>
  <c r="AL313" i="1"/>
  <c r="AL298" i="1"/>
  <c r="AL287" i="1"/>
  <c r="AL285" i="1"/>
  <c r="AL278" i="1"/>
  <c r="AL277" i="1"/>
  <c r="AL271" i="1"/>
  <c r="AL266" i="1"/>
  <c r="AL258" i="1"/>
  <c r="AL256" i="1"/>
  <c r="AL249" i="1"/>
  <c r="AL245" i="1"/>
  <c r="AL238" i="1"/>
  <c r="AL236" i="1"/>
  <c r="AL234" i="1"/>
  <c r="AL232" i="1"/>
  <c r="AL230" i="1"/>
  <c r="AL228" i="1"/>
  <c r="AL226" i="1"/>
  <c r="AL224" i="1"/>
  <c r="AL222" i="1"/>
  <c r="AL220" i="1"/>
  <c r="AL218" i="1"/>
  <c r="AL216" i="1"/>
  <c r="AL214" i="1"/>
  <c r="AL191" i="1"/>
  <c r="AL176" i="1"/>
  <c r="AL172" i="1"/>
  <c r="AL168" i="1"/>
  <c r="AL150" i="1"/>
  <c r="AL139" i="1"/>
  <c r="AL122" i="1"/>
  <c r="AL110" i="1"/>
  <c r="AL85" i="1"/>
  <c r="AL82" i="1"/>
  <c r="AL80" i="1"/>
  <c r="AL79" i="1"/>
  <c r="AL78" i="1"/>
  <c r="AL77" i="1"/>
  <c r="AL75" i="1"/>
  <c r="AL73" i="1"/>
  <c r="AL71" i="1"/>
  <c r="AL69" i="1"/>
  <c r="AL67" i="1"/>
  <c r="AL65" i="1"/>
  <c r="AL63" i="1"/>
  <c r="AL61" i="1"/>
  <c r="AL59" i="1"/>
  <c r="AL57" i="1"/>
  <c r="AL48" i="1"/>
  <c r="AL47" i="1"/>
  <c r="AL45" i="1"/>
  <c r="AL36" i="1"/>
  <c r="AL28" i="1"/>
  <c r="AL27" i="1"/>
  <c r="AL26" i="1"/>
  <c r="AL25" i="1"/>
  <c r="AL23" i="1"/>
  <c r="AL21" i="1"/>
  <c r="AL19" i="1"/>
  <c r="AL17" i="1"/>
  <c r="AL15" i="1"/>
  <c r="AL13" i="1"/>
  <c r="AL11" i="1"/>
  <c r="AL9" i="1"/>
  <c r="AL7" i="1"/>
  <c r="AL5" i="1"/>
  <c r="AL170" i="1"/>
  <c r="AL166" i="1"/>
  <c r="AL162" i="1"/>
  <c r="AL124" i="1"/>
  <c r="AL116" i="1"/>
  <c r="AL114" i="1"/>
  <c r="AL112" i="1"/>
  <c r="AL105" i="1"/>
  <c r="AL104" i="1"/>
  <c r="AL93" i="1"/>
  <c r="AL90" i="1"/>
  <c r="AL87" i="1"/>
  <c r="AL53" i="1"/>
  <c r="AL52" i="1"/>
  <c r="AL50" i="1"/>
  <c r="AL41" i="1"/>
  <c r="AL33" i="1"/>
  <c r="AL32" i="1"/>
  <c r="AL30" i="1"/>
  <c r="AL2" i="1"/>
  <c r="AL180" i="1"/>
  <c r="AL142" i="1"/>
  <c r="AL126" i="1"/>
  <c r="AL118" i="1"/>
  <c r="AL89" i="1"/>
  <c r="AL84" i="1"/>
  <c r="AL76" i="1"/>
  <c r="AL74" i="1"/>
  <c r="AL72" i="1"/>
  <c r="AL70" i="1"/>
  <c r="AL68" i="1"/>
  <c r="AL66" i="1"/>
  <c r="AL64" i="1"/>
  <c r="AL62" i="1"/>
  <c r="AL60" i="1"/>
  <c r="AL202" i="1"/>
  <c r="AL194" i="1"/>
  <c r="AL193" i="1"/>
  <c r="AL178" i="1"/>
  <c r="AL174" i="1"/>
  <c r="AL164" i="1"/>
  <c r="AL141" i="1"/>
  <c r="AL128" i="1"/>
  <c r="AL120" i="1"/>
  <c r="AL102" i="1"/>
  <c r="AL98" i="1"/>
  <c r="AL51" i="1"/>
  <c r="AL43" i="1"/>
  <c r="AL42" i="1"/>
  <c r="AL40" i="1"/>
  <c r="AL31" i="1"/>
  <c r="AL8" i="1"/>
  <c r="AL58" i="1"/>
  <c r="AL46" i="1"/>
  <c r="AL37" i="1"/>
  <c r="AL35" i="1"/>
  <c r="AL16" i="1"/>
  <c r="AL14" i="1"/>
  <c r="AL6" i="1"/>
  <c r="AL38" i="1"/>
  <c r="AL22" i="1"/>
  <c r="AL20" i="1"/>
  <c r="AL18" i="1"/>
  <c r="AL12" i="1"/>
  <c r="AL10" i="1"/>
  <c r="AL24" i="1"/>
  <c r="AY314" i="1"/>
  <c r="AW314" i="1"/>
  <c r="AX314" i="1"/>
  <c r="AY3" i="1"/>
  <c r="AW3" i="1"/>
  <c r="AX3" i="1"/>
  <c r="AD20" i="4"/>
  <c r="X21" i="4"/>
  <c r="AX55" i="1"/>
  <c r="AW55" i="1"/>
  <c r="AY55" i="1"/>
  <c r="AX54" i="1"/>
  <c r="AW54" i="1"/>
  <c r="AY54" i="1"/>
  <c r="AX185" i="1"/>
  <c r="AW185" i="1"/>
  <c r="AY185" i="1"/>
  <c r="AX56" i="1"/>
  <c r="AW56" i="1"/>
  <c r="AY56" i="1"/>
  <c r="AX39" i="1"/>
  <c r="AW39" i="1"/>
  <c r="AY39" i="1"/>
  <c r="AY257" i="1"/>
  <c r="AX257" i="1"/>
  <c r="AW257" i="1"/>
  <c r="AX200" i="1"/>
  <c r="AW200" i="1"/>
  <c r="AY200" i="1"/>
  <c r="AX309" i="1"/>
  <c r="AW309" i="1"/>
  <c r="AY309" i="1"/>
  <c r="AX367" i="1"/>
  <c r="AY367" i="1"/>
  <c r="AW367" i="1"/>
  <c r="AX195" i="1"/>
  <c r="AW195" i="1"/>
  <c r="AY195" i="1"/>
  <c r="AX341" i="1"/>
  <c r="AY341" i="1"/>
  <c r="AW341" i="1"/>
  <c r="AX106" i="1"/>
  <c r="AW106" i="1"/>
  <c r="AY106" i="1"/>
  <c r="AX210" i="1"/>
  <c r="AW210" i="1"/>
  <c r="AY210" i="1"/>
  <c r="AX368" i="1"/>
  <c r="AY368" i="1"/>
  <c r="AW368" i="1"/>
  <c r="AX242" i="1"/>
  <c r="AW242" i="1"/>
  <c r="AY242" i="1"/>
  <c r="AY346" i="1"/>
  <c r="AW346" i="1"/>
  <c r="AX346" i="1"/>
  <c r="AS19" i="4"/>
  <c r="G3" i="6" l="1"/>
  <c r="AS20" i="4"/>
  <c r="AW10" i="1"/>
  <c r="AY10" i="1"/>
  <c r="AX10" i="1"/>
  <c r="AW16" i="1"/>
  <c r="AY16" i="1"/>
  <c r="AX16" i="1"/>
  <c r="AW58" i="1"/>
  <c r="AY58" i="1"/>
  <c r="AX58" i="1"/>
  <c r="AY42" i="1"/>
  <c r="AW42" i="1"/>
  <c r="AX42" i="1"/>
  <c r="AX164" i="1"/>
  <c r="AW164" i="1"/>
  <c r="AY164" i="1"/>
  <c r="AY194" i="1"/>
  <c r="AW194" i="1"/>
  <c r="AX194" i="1"/>
  <c r="AW64" i="1"/>
  <c r="AX64" i="1"/>
  <c r="AY64" i="1"/>
  <c r="AW89" i="1"/>
  <c r="AY89" i="1"/>
  <c r="AX89" i="1"/>
  <c r="AY180" i="1"/>
  <c r="AW180" i="1"/>
  <c r="AX180" i="1"/>
  <c r="AX53" i="1"/>
  <c r="AW53" i="1"/>
  <c r="AY53" i="1"/>
  <c r="AY104" i="1"/>
  <c r="AW104" i="1"/>
  <c r="AX104" i="1"/>
  <c r="AX170" i="1"/>
  <c r="AW170" i="1"/>
  <c r="AY170" i="1"/>
  <c r="C6" i="6"/>
  <c r="AW11" i="1"/>
  <c r="AY11" i="1"/>
  <c r="AX11" i="1"/>
  <c r="AW19" i="1"/>
  <c r="AY19" i="1"/>
  <c r="AX19" i="1"/>
  <c r="AW45" i="1"/>
  <c r="AY45" i="1"/>
  <c r="AX45" i="1"/>
  <c r="AW67" i="1"/>
  <c r="AY67" i="1"/>
  <c r="AX67" i="1"/>
  <c r="AY75" i="1"/>
  <c r="AW75" i="1"/>
  <c r="AX75" i="1"/>
  <c r="AX80" i="1"/>
  <c r="AW80" i="1"/>
  <c r="AY80" i="1"/>
  <c r="AX172" i="1"/>
  <c r="AW172" i="1"/>
  <c r="AY172" i="1"/>
  <c r="AY216" i="1"/>
  <c r="AW216" i="1"/>
  <c r="AX216" i="1"/>
  <c r="AY232" i="1"/>
  <c r="AW232" i="1"/>
  <c r="AX232" i="1"/>
  <c r="AX245" i="1"/>
  <c r="AY245" i="1"/>
  <c r="AW245" i="1"/>
  <c r="AX266" i="1"/>
  <c r="AW266" i="1"/>
  <c r="AY266" i="1"/>
  <c r="AW285" i="1"/>
  <c r="AX285" i="1"/>
  <c r="AY285" i="1"/>
  <c r="AW319" i="1"/>
  <c r="AY319" i="1"/>
  <c r="AX319" i="1"/>
  <c r="AY331" i="1"/>
  <c r="AW331" i="1"/>
  <c r="AX331" i="1"/>
  <c r="AY358" i="1"/>
  <c r="AW358" i="1"/>
  <c r="AX358" i="1"/>
  <c r="AY134" i="1"/>
  <c r="AW134" i="1"/>
  <c r="AX134" i="1"/>
  <c r="AY154" i="1"/>
  <c r="AW154" i="1"/>
  <c r="AX154" i="1"/>
  <c r="AY188" i="1"/>
  <c r="AW188" i="1"/>
  <c r="AX188" i="1"/>
  <c r="AY208" i="1"/>
  <c r="AW208" i="1"/>
  <c r="AX208" i="1"/>
  <c r="AY254" i="1"/>
  <c r="AW254" i="1"/>
  <c r="AX254" i="1"/>
  <c r="AW279" i="1"/>
  <c r="AY279" i="1"/>
  <c r="AX279" i="1"/>
  <c r="AY308" i="1"/>
  <c r="AW308" i="1"/>
  <c r="AX308" i="1"/>
  <c r="AY324" i="1"/>
  <c r="AW324" i="1"/>
  <c r="AX324" i="1"/>
  <c r="AY401" i="1"/>
  <c r="AW401" i="1"/>
  <c r="AX401" i="1"/>
  <c r="AX100" i="1"/>
  <c r="AW100" i="1"/>
  <c r="AY100" i="1"/>
  <c r="AW115" i="1"/>
  <c r="AX115" i="1"/>
  <c r="AY115" i="1"/>
  <c r="AW123" i="1"/>
  <c r="AY123" i="1"/>
  <c r="AX123" i="1"/>
  <c r="AW149" i="1"/>
  <c r="AY149" i="1"/>
  <c r="AX149" i="1"/>
  <c r="AY171" i="1"/>
  <c r="AW171" i="1"/>
  <c r="AX171" i="1"/>
  <c r="AW179" i="1"/>
  <c r="AY179" i="1"/>
  <c r="AX179" i="1"/>
  <c r="AY204" i="1"/>
  <c r="AW204" i="1"/>
  <c r="AX204" i="1"/>
  <c r="AY219" i="1"/>
  <c r="AW219" i="1"/>
  <c r="AX219" i="1"/>
  <c r="AY235" i="1"/>
  <c r="AW235" i="1"/>
  <c r="AX235" i="1"/>
  <c r="AY255" i="1"/>
  <c r="AW255" i="1"/>
  <c r="AX255" i="1"/>
  <c r="AY288" i="1"/>
  <c r="AW288" i="1"/>
  <c r="AX288" i="1"/>
  <c r="AY322" i="1"/>
  <c r="AW322" i="1"/>
  <c r="AX322" i="1"/>
  <c r="AY334" i="1"/>
  <c r="AW334" i="1"/>
  <c r="AX334" i="1"/>
  <c r="AY95" i="1"/>
  <c r="AW95" i="1"/>
  <c r="AX95" i="1"/>
  <c r="AW196" i="1"/>
  <c r="AY196" i="1"/>
  <c r="AX196" i="1"/>
  <c r="AX244" i="1"/>
  <c r="AW244" i="1"/>
  <c r="AY244" i="1"/>
  <c r="AY292" i="1"/>
  <c r="AW292" i="1"/>
  <c r="AX292" i="1"/>
  <c r="AY333" i="1"/>
  <c r="AW333" i="1"/>
  <c r="AX333" i="1"/>
  <c r="AY371" i="1"/>
  <c r="AW371" i="1"/>
  <c r="AX371" i="1"/>
  <c r="AY402" i="1"/>
  <c r="AW402" i="1"/>
  <c r="AX402" i="1"/>
  <c r="AY365" i="1"/>
  <c r="AW365" i="1"/>
  <c r="AX365" i="1"/>
  <c r="AY405" i="1"/>
  <c r="AW405" i="1"/>
  <c r="AX405" i="1"/>
  <c r="AY381" i="1"/>
  <c r="AW381" i="1"/>
  <c r="AX381" i="1"/>
  <c r="AY400" i="1"/>
  <c r="AW400" i="1"/>
  <c r="AX400" i="1"/>
  <c r="AX239" i="1"/>
  <c r="AW239" i="1"/>
  <c r="AY239" i="1"/>
  <c r="AY303" i="1"/>
  <c r="AW303" i="1"/>
  <c r="AX303" i="1"/>
  <c r="AY404" i="1"/>
  <c r="AW404" i="1"/>
  <c r="AX404" i="1"/>
  <c r="AB7" i="4"/>
  <c r="Z19" i="4"/>
  <c r="AY18" i="1"/>
  <c r="AX18" i="1"/>
  <c r="AW18" i="1"/>
  <c r="AW6" i="1"/>
  <c r="AY6" i="1"/>
  <c r="AX6" i="1"/>
  <c r="AW37" i="1"/>
  <c r="AX37" i="1"/>
  <c r="AY37" i="1"/>
  <c r="AY31" i="1"/>
  <c r="AW31" i="1"/>
  <c r="AX31" i="1"/>
  <c r="AX51" i="1"/>
  <c r="AW51" i="1"/>
  <c r="AY51" i="1"/>
  <c r="AY128" i="1"/>
  <c r="AX128" i="1"/>
  <c r="AW128" i="1"/>
  <c r="AX178" i="1"/>
  <c r="AW178" i="1"/>
  <c r="AY178" i="1"/>
  <c r="AW60" i="1"/>
  <c r="AX60" i="1"/>
  <c r="AY60" i="1"/>
  <c r="AW68" i="1"/>
  <c r="AX68" i="1"/>
  <c r="AY68" i="1"/>
  <c r="AW76" i="1"/>
  <c r="AY76" i="1"/>
  <c r="AX76" i="1"/>
  <c r="AY126" i="1"/>
  <c r="AW126" i="1"/>
  <c r="AX126" i="1"/>
  <c r="AX30" i="1"/>
  <c r="AW30" i="1"/>
  <c r="AY30" i="1"/>
  <c r="AX50" i="1"/>
  <c r="AY50" i="1"/>
  <c r="AW50" i="1"/>
  <c r="AW90" i="1"/>
  <c r="AY90" i="1"/>
  <c r="AX90" i="1"/>
  <c r="AW112" i="1"/>
  <c r="AX112" i="1"/>
  <c r="AY112" i="1"/>
  <c r="AX162" i="1"/>
  <c r="AY162" i="1"/>
  <c r="AW162" i="1"/>
  <c r="AX7" i="1"/>
  <c r="AY7" i="1"/>
  <c r="AW7" i="1"/>
  <c r="AW15" i="1"/>
  <c r="AY15" i="1"/>
  <c r="AX15" i="1"/>
  <c r="AW23" i="1"/>
  <c r="C10" i="6"/>
  <c r="AY23" i="1"/>
  <c r="AX23" i="1"/>
  <c r="AW28" i="1"/>
  <c r="AY28" i="1"/>
  <c r="AX28" i="1"/>
  <c r="AW48" i="1"/>
  <c r="AX48" i="1"/>
  <c r="AY48" i="1"/>
  <c r="AW63" i="1"/>
  <c r="AX63" i="1"/>
  <c r="AY63" i="1"/>
  <c r="AW71" i="1"/>
  <c r="AY71" i="1"/>
  <c r="AX71" i="1"/>
  <c r="AY78" i="1"/>
  <c r="AW78" i="1"/>
  <c r="AX78" i="1"/>
  <c r="AX85" i="1"/>
  <c r="AY85" i="1"/>
  <c r="AW85" i="1"/>
  <c r="AW150" i="1"/>
  <c r="AY150" i="1"/>
  <c r="AX150" i="1"/>
  <c r="AX191" i="1"/>
  <c r="AW191" i="1"/>
  <c r="AY191" i="1"/>
  <c r="AX220" i="1"/>
  <c r="AW220" i="1"/>
  <c r="AY220" i="1"/>
  <c r="AY228" i="1"/>
  <c r="AW228" i="1"/>
  <c r="AX228" i="1"/>
  <c r="AY236" i="1"/>
  <c r="AW236" i="1"/>
  <c r="AX236" i="1"/>
  <c r="AY256" i="1"/>
  <c r="AW256" i="1"/>
  <c r="AX256" i="1"/>
  <c r="AY277" i="1"/>
  <c r="AW277" i="1"/>
  <c r="AX277" i="1"/>
  <c r="AW298" i="1"/>
  <c r="AX298" i="1"/>
  <c r="AY298" i="1"/>
  <c r="AY325" i="1"/>
  <c r="AW325" i="1"/>
  <c r="AX325" i="1"/>
  <c r="AY336" i="1"/>
  <c r="AW336" i="1"/>
  <c r="AX336" i="1"/>
  <c r="AY380" i="1"/>
  <c r="AW380" i="1"/>
  <c r="AX380" i="1"/>
  <c r="AY137" i="1"/>
  <c r="AW137" i="1"/>
  <c r="AX137" i="1"/>
  <c r="AW157" i="1"/>
  <c r="AY157" i="1"/>
  <c r="AX157" i="1"/>
  <c r="AX197" i="1"/>
  <c r="AW197" i="1"/>
  <c r="AY197" i="1"/>
  <c r="AY241" i="1"/>
  <c r="AW241" i="1"/>
  <c r="AX241" i="1"/>
  <c r="AW267" i="1"/>
  <c r="AY267" i="1"/>
  <c r="AX267" i="1"/>
  <c r="AY293" i="1"/>
  <c r="AW293" i="1"/>
  <c r="AX293" i="1"/>
  <c r="AW317" i="1"/>
  <c r="AX317" i="1"/>
  <c r="AY317" i="1"/>
  <c r="AW335" i="1"/>
  <c r="AX335" i="1"/>
  <c r="AY335" i="1"/>
  <c r="AW386" i="1"/>
  <c r="AY386" i="1"/>
  <c r="AX386" i="1"/>
  <c r="AY97" i="1"/>
  <c r="AW97" i="1"/>
  <c r="AX97" i="1"/>
  <c r="AW111" i="1"/>
  <c r="AX111" i="1"/>
  <c r="AY111" i="1"/>
  <c r="AW119" i="1"/>
  <c r="AX119" i="1"/>
  <c r="AY119" i="1"/>
  <c r="AW127" i="1"/>
  <c r="AX127" i="1"/>
  <c r="AY127" i="1"/>
  <c r="AY132" i="1"/>
  <c r="AW132" i="1"/>
  <c r="AX132" i="1"/>
  <c r="AY152" i="1"/>
  <c r="AW152" i="1"/>
  <c r="AX152" i="1"/>
  <c r="AW167" i="1"/>
  <c r="AX167" i="1"/>
  <c r="AY167" i="1"/>
  <c r="AW175" i="1"/>
  <c r="AX175" i="1"/>
  <c r="AY175" i="1"/>
  <c r="AW182" i="1"/>
  <c r="AX182" i="1"/>
  <c r="AY182" i="1"/>
  <c r="AY201" i="1"/>
  <c r="AX201" i="1"/>
  <c r="AW201" i="1"/>
  <c r="AY215" i="1"/>
  <c r="AW215" i="1"/>
  <c r="AX215" i="1"/>
  <c r="AY223" i="1"/>
  <c r="AW223" i="1"/>
  <c r="AX223" i="1"/>
  <c r="AY231" i="1"/>
  <c r="AW231" i="1"/>
  <c r="AX231" i="1"/>
  <c r="AW243" i="1"/>
  <c r="AX243" i="1"/>
  <c r="AY243" i="1"/>
  <c r="AY268" i="1"/>
  <c r="AW268" i="1"/>
  <c r="AX268" i="1"/>
  <c r="AX282" i="1"/>
  <c r="AW282" i="1"/>
  <c r="AY282" i="1"/>
  <c r="AW296" i="1"/>
  <c r="AX296" i="1"/>
  <c r="AY296" i="1"/>
  <c r="AY306" i="1"/>
  <c r="AW306" i="1"/>
  <c r="AX306" i="1"/>
  <c r="AY328" i="1"/>
  <c r="AW328" i="1"/>
  <c r="AX328" i="1"/>
  <c r="AW350" i="1"/>
  <c r="AY350" i="1"/>
  <c r="AX350" i="1"/>
  <c r="AW92" i="1"/>
  <c r="AY92" i="1"/>
  <c r="AX92" i="1"/>
  <c r="AW135" i="1"/>
  <c r="AY135" i="1"/>
  <c r="AX135" i="1"/>
  <c r="AX155" i="1"/>
  <c r="AW155" i="1"/>
  <c r="AY155" i="1"/>
  <c r="AY199" i="1"/>
  <c r="AW199" i="1"/>
  <c r="AX199" i="1"/>
  <c r="AW269" i="1"/>
  <c r="AX269" i="1"/>
  <c r="AY269" i="1"/>
  <c r="AY283" i="1"/>
  <c r="AW283" i="1"/>
  <c r="AX283" i="1"/>
  <c r="AY321" i="1"/>
  <c r="AW321" i="1"/>
  <c r="AX321" i="1"/>
  <c r="AY338" i="1"/>
  <c r="AW338" i="1"/>
  <c r="AX338" i="1"/>
  <c r="AW359" i="1"/>
  <c r="AY359" i="1"/>
  <c r="AX359" i="1"/>
  <c r="AY374" i="1"/>
  <c r="AW374" i="1"/>
  <c r="AX374" i="1"/>
  <c r="AY342" i="1"/>
  <c r="AW342" i="1"/>
  <c r="AX342" i="1"/>
  <c r="AX362" i="1"/>
  <c r="AY362" i="1"/>
  <c r="AW362" i="1"/>
  <c r="AX396" i="1"/>
  <c r="AW396" i="1"/>
  <c r="AY396" i="1"/>
  <c r="AY416" i="1"/>
  <c r="AW416" i="1"/>
  <c r="AX416" i="1"/>
  <c r="AY377" i="1"/>
  <c r="AW377" i="1"/>
  <c r="AX377" i="1"/>
  <c r="AW385" i="1"/>
  <c r="AY385" i="1"/>
  <c r="AX385" i="1"/>
  <c r="AW391" i="1"/>
  <c r="AY391" i="1"/>
  <c r="AX391" i="1"/>
  <c r="AY411" i="1"/>
  <c r="AW411" i="1"/>
  <c r="AX411" i="1"/>
  <c r="AX250" i="1"/>
  <c r="AY250" i="1"/>
  <c r="AW250" i="1"/>
  <c r="AY300" i="1"/>
  <c r="AW300" i="1"/>
  <c r="AX300" i="1"/>
  <c r="AW343" i="1"/>
  <c r="AX343" i="1"/>
  <c r="AY343" i="1"/>
  <c r="AX363" i="1"/>
  <c r="AW363" i="1"/>
  <c r="AY363" i="1"/>
  <c r="AW407" i="1"/>
  <c r="AY407" i="1"/>
  <c r="AX407" i="1"/>
  <c r="AT17" i="4"/>
  <c r="AD21" i="4"/>
  <c r="X22" i="4"/>
  <c r="AW24" i="1"/>
  <c r="AY24" i="1"/>
  <c r="AX24" i="1"/>
  <c r="C9" i="6"/>
  <c r="AY20" i="1"/>
  <c r="AX20" i="1"/>
  <c r="AW20" i="1"/>
  <c r="C7" i="6"/>
  <c r="AW14" i="1"/>
  <c r="AY14" i="1"/>
  <c r="AX14" i="1"/>
  <c r="AW46" i="1"/>
  <c r="AX46" i="1"/>
  <c r="AY46" i="1"/>
  <c r="AX40" i="1"/>
  <c r="AW40" i="1"/>
  <c r="AY40" i="1"/>
  <c r="AX98" i="1"/>
  <c r="AW98" i="1"/>
  <c r="AY98" i="1"/>
  <c r="AX141" i="1"/>
  <c r="AW141" i="1"/>
  <c r="AY141" i="1"/>
  <c r="AX193" i="1"/>
  <c r="AY193" i="1"/>
  <c r="AW193" i="1"/>
  <c r="AY62" i="1"/>
  <c r="AW62" i="1"/>
  <c r="AX62" i="1"/>
  <c r="AW70" i="1"/>
  <c r="AX70" i="1"/>
  <c r="AY70" i="1"/>
  <c r="AX84" i="1"/>
  <c r="AW84" i="1"/>
  <c r="AY84" i="1"/>
  <c r="AW142" i="1"/>
  <c r="AY142" i="1"/>
  <c r="AX142" i="1"/>
  <c r="AX32" i="1"/>
  <c r="AY32" i="1"/>
  <c r="AW32" i="1"/>
  <c r="AX52" i="1"/>
  <c r="AW52" i="1"/>
  <c r="AY52" i="1"/>
  <c r="AX93" i="1"/>
  <c r="AW93" i="1"/>
  <c r="AY93" i="1"/>
  <c r="AY114" i="1"/>
  <c r="AX114" i="1"/>
  <c r="AW114" i="1"/>
  <c r="AX166" i="1"/>
  <c r="AW166" i="1"/>
  <c r="AY166" i="1"/>
  <c r="AW9" i="1"/>
  <c r="AY9" i="1"/>
  <c r="AX9" i="1"/>
  <c r="C8" i="6"/>
  <c r="AW17" i="1"/>
  <c r="AY17" i="1"/>
  <c r="AX17" i="1"/>
  <c r="AW25" i="1"/>
  <c r="AY25" i="1"/>
  <c r="AX25" i="1"/>
  <c r="AW36" i="1"/>
  <c r="AX36" i="1"/>
  <c r="AY36" i="1"/>
  <c r="AW57" i="1"/>
  <c r="AY57" i="1"/>
  <c r="AX57" i="1"/>
  <c r="AY65" i="1"/>
  <c r="AX65" i="1"/>
  <c r="AW65" i="1"/>
  <c r="AW73" i="1"/>
  <c r="AX73" i="1"/>
  <c r="AY73" i="1"/>
  <c r="AW79" i="1"/>
  <c r="AY79" i="1"/>
  <c r="AX79" i="1"/>
  <c r="AX110" i="1"/>
  <c r="AW110" i="1"/>
  <c r="AY110" i="1"/>
  <c r="AY168" i="1"/>
  <c r="AW168" i="1"/>
  <c r="AX168" i="1"/>
  <c r="AX214" i="1"/>
  <c r="AW214" i="1"/>
  <c r="AY214" i="1"/>
  <c r="AY222" i="1"/>
  <c r="AW222" i="1"/>
  <c r="AX222" i="1"/>
  <c r="AY230" i="1"/>
  <c r="AW230" i="1"/>
  <c r="AX230" i="1"/>
  <c r="AX238" i="1"/>
  <c r="AW238" i="1"/>
  <c r="AY238" i="1"/>
  <c r="AW258" i="1"/>
  <c r="AY258" i="1"/>
  <c r="AX258" i="1"/>
  <c r="AY278" i="1"/>
  <c r="AW278" i="1"/>
  <c r="AX278" i="1"/>
  <c r="AY313" i="1"/>
  <c r="AW313" i="1"/>
  <c r="AX313" i="1"/>
  <c r="AW326" i="1"/>
  <c r="AX326" i="1"/>
  <c r="AY326" i="1"/>
  <c r="AW347" i="1"/>
  <c r="AX347" i="1"/>
  <c r="AY347" i="1"/>
  <c r="AY388" i="1"/>
  <c r="AW388" i="1"/>
  <c r="AX388" i="1"/>
  <c r="AW145" i="1"/>
  <c r="AY145" i="1"/>
  <c r="AX145" i="1"/>
  <c r="AY186" i="1"/>
  <c r="AW186" i="1"/>
  <c r="AX186" i="1"/>
  <c r="AW206" i="1"/>
  <c r="AY206" i="1"/>
  <c r="AX206" i="1"/>
  <c r="AY253" i="1"/>
  <c r="AW253" i="1"/>
  <c r="AX253" i="1"/>
  <c r="AY272" i="1"/>
  <c r="AW272" i="1"/>
  <c r="AX272" i="1"/>
  <c r="AX295" i="1"/>
  <c r="AW295" i="1"/>
  <c r="AY295" i="1"/>
  <c r="AY318" i="1"/>
  <c r="AW318" i="1"/>
  <c r="AX318" i="1"/>
  <c r="AY357" i="1"/>
  <c r="AW357" i="1"/>
  <c r="AX357" i="1"/>
  <c r="AW399" i="1"/>
  <c r="AY399" i="1"/>
  <c r="AX399" i="1"/>
  <c r="AX99" i="1"/>
  <c r="AW99" i="1"/>
  <c r="AY99" i="1"/>
  <c r="AY113" i="1"/>
  <c r="AW113" i="1"/>
  <c r="AX113" i="1"/>
  <c r="AX121" i="1"/>
  <c r="AW121" i="1"/>
  <c r="AY121" i="1"/>
  <c r="AW129" i="1"/>
  <c r="AY129" i="1"/>
  <c r="AX129" i="1"/>
  <c r="AW140" i="1"/>
  <c r="AY140" i="1"/>
  <c r="AX140" i="1"/>
  <c r="AW161" i="1"/>
  <c r="AX161" i="1"/>
  <c r="AY161" i="1"/>
  <c r="AW169" i="1"/>
  <c r="AX169" i="1"/>
  <c r="AY169" i="1"/>
  <c r="AY177" i="1"/>
  <c r="AW177" i="1"/>
  <c r="AX177" i="1"/>
  <c r="AY183" i="1"/>
  <c r="AW183" i="1"/>
  <c r="AX183" i="1"/>
  <c r="AY203" i="1"/>
  <c r="AW203" i="1"/>
  <c r="AX203" i="1"/>
  <c r="AX217" i="1"/>
  <c r="AW217" i="1"/>
  <c r="AY217" i="1"/>
  <c r="AY225" i="1"/>
  <c r="AW225" i="1"/>
  <c r="AX225" i="1"/>
  <c r="AY233" i="1"/>
  <c r="AW233" i="1"/>
  <c r="AX233" i="1"/>
  <c r="AY246" i="1"/>
  <c r="AW246" i="1"/>
  <c r="AX246" i="1"/>
  <c r="AW273" i="1"/>
  <c r="AX273" i="1"/>
  <c r="AY273" i="1"/>
  <c r="AY286" i="1"/>
  <c r="AW286" i="1"/>
  <c r="AX286" i="1"/>
  <c r="AX297" i="1"/>
  <c r="AW297" i="1"/>
  <c r="AY297" i="1"/>
  <c r="AY312" i="1"/>
  <c r="AW312" i="1"/>
  <c r="AX312" i="1"/>
  <c r="AW329" i="1"/>
  <c r="AX329" i="1"/>
  <c r="AY329" i="1"/>
  <c r="AW376" i="1"/>
  <c r="AY376" i="1"/>
  <c r="AX376" i="1"/>
  <c r="AY94" i="1"/>
  <c r="AW94" i="1"/>
  <c r="AX94" i="1"/>
  <c r="AW144" i="1"/>
  <c r="AX144" i="1"/>
  <c r="AY144" i="1"/>
  <c r="AY187" i="1"/>
  <c r="AW187" i="1"/>
  <c r="AX187" i="1"/>
  <c r="AY207" i="1"/>
  <c r="AW207" i="1"/>
  <c r="AX207" i="1"/>
  <c r="AW270" i="1"/>
  <c r="AX270" i="1"/>
  <c r="AY270" i="1"/>
  <c r="AY284" i="1"/>
  <c r="AW284" i="1"/>
  <c r="AX284" i="1"/>
  <c r="AY327" i="1"/>
  <c r="AW327" i="1"/>
  <c r="AX327" i="1"/>
  <c r="AY339" i="1"/>
  <c r="AW339" i="1"/>
  <c r="AX339" i="1"/>
  <c r="AW360" i="1"/>
  <c r="AY360" i="1"/>
  <c r="AX360" i="1"/>
  <c r="AW382" i="1"/>
  <c r="AY382" i="1"/>
  <c r="AX382" i="1"/>
  <c r="AY344" i="1"/>
  <c r="AW344" i="1"/>
  <c r="AX344" i="1"/>
  <c r="AX364" i="1"/>
  <c r="AW364" i="1"/>
  <c r="AY364" i="1"/>
  <c r="AY397" i="1"/>
  <c r="AW397" i="1"/>
  <c r="AX397" i="1"/>
  <c r="AW417" i="1"/>
  <c r="AY417" i="1"/>
  <c r="AX417" i="1"/>
  <c r="AY379" i="1"/>
  <c r="AW379" i="1"/>
  <c r="AX379" i="1"/>
  <c r="AY387" i="1"/>
  <c r="AW387" i="1"/>
  <c r="AX387" i="1"/>
  <c r="AY392" i="1"/>
  <c r="AW392" i="1"/>
  <c r="AX392" i="1"/>
  <c r="AY412" i="1"/>
  <c r="AW412" i="1"/>
  <c r="AX412" i="1"/>
  <c r="AX251" i="1"/>
  <c r="AW251" i="1"/>
  <c r="AY251" i="1"/>
  <c r="AY302" i="1"/>
  <c r="AW302" i="1"/>
  <c r="AX302" i="1"/>
  <c r="AW352" i="1"/>
  <c r="AY352" i="1"/>
  <c r="AX352" i="1"/>
  <c r="AW395" i="1"/>
  <c r="AX395" i="1"/>
  <c r="AY395" i="1"/>
  <c r="AW415" i="1"/>
  <c r="AX415" i="1"/>
  <c r="AY415" i="1"/>
  <c r="AG10" i="4"/>
  <c r="AY22" i="1"/>
  <c r="AW22" i="1"/>
  <c r="AX22" i="1"/>
  <c r="AW102" i="1"/>
  <c r="AY102" i="1"/>
  <c r="AX102" i="1"/>
  <c r="AY72" i="1"/>
  <c r="AW72" i="1"/>
  <c r="AX72" i="1"/>
  <c r="AX33" i="1"/>
  <c r="AW33" i="1"/>
  <c r="AY33" i="1"/>
  <c r="AW116" i="1"/>
  <c r="AY116" i="1"/>
  <c r="AX116" i="1"/>
  <c r="AW26" i="1"/>
  <c r="C11" i="6"/>
  <c r="AX26" i="1"/>
  <c r="AY26" i="1"/>
  <c r="AW59" i="1"/>
  <c r="AY59" i="1"/>
  <c r="AX59" i="1"/>
  <c r="AX122" i="1"/>
  <c r="AW122" i="1"/>
  <c r="AY122" i="1"/>
  <c r="AY224" i="1"/>
  <c r="AW224" i="1"/>
  <c r="AX224" i="1"/>
  <c r="AW369" i="1"/>
  <c r="AX369" i="1"/>
  <c r="AY369" i="1"/>
  <c r="AX130" i="1"/>
  <c r="AW130" i="1"/>
  <c r="AY130" i="1"/>
  <c r="AW163" i="1"/>
  <c r="AY163" i="1"/>
  <c r="AX163" i="1"/>
  <c r="AY184" i="1"/>
  <c r="AW184" i="1"/>
  <c r="AX184" i="1"/>
  <c r="AY227" i="1"/>
  <c r="AW227" i="1"/>
  <c r="AX227" i="1"/>
  <c r="AY274" i="1"/>
  <c r="AW274" i="1"/>
  <c r="AX274" i="1"/>
  <c r="AY301" i="1"/>
  <c r="AW301" i="1"/>
  <c r="AX301" i="1"/>
  <c r="AW384" i="1"/>
  <c r="AY384" i="1"/>
  <c r="AX384" i="1"/>
  <c r="AX146" i="1"/>
  <c r="AY146" i="1"/>
  <c r="AW146" i="1"/>
  <c r="AY275" i="1"/>
  <c r="AW275" i="1"/>
  <c r="AX275" i="1"/>
  <c r="AY340" i="1"/>
  <c r="AW340" i="1"/>
  <c r="AX340" i="1"/>
  <c r="AY345" i="1"/>
  <c r="AW345" i="1"/>
  <c r="AX345" i="1"/>
  <c r="AW373" i="1"/>
  <c r="AY373" i="1"/>
  <c r="AX373" i="1"/>
  <c r="AW389" i="1"/>
  <c r="AY389" i="1"/>
  <c r="AX389" i="1"/>
  <c r="AX259" i="1"/>
  <c r="AW259" i="1"/>
  <c r="AY259" i="1"/>
  <c r="AY354" i="1"/>
  <c r="AW354" i="1"/>
  <c r="AX354" i="1"/>
  <c r="AG11" i="4"/>
  <c r="X12" i="4"/>
  <c r="F3" i="6"/>
  <c r="E3" i="6"/>
  <c r="AW12" i="1"/>
  <c r="AY12" i="1"/>
  <c r="AX12" i="1"/>
  <c r="AW38" i="1"/>
  <c r="AY38" i="1"/>
  <c r="AX38" i="1"/>
  <c r="AW35" i="1"/>
  <c r="AX35" i="1"/>
  <c r="AY35" i="1"/>
  <c r="AW8" i="1"/>
  <c r="C5" i="6"/>
  <c r="AX8" i="1"/>
  <c r="AY8" i="1"/>
  <c r="AY43" i="1"/>
  <c r="AX43" i="1"/>
  <c r="AW43" i="1"/>
  <c r="AW120" i="1"/>
  <c r="AY120" i="1"/>
  <c r="AX120" i="1"/>
  <c r="AY174" i="1"/>
  <c r="AW174" i="1"/>
  <c r="AX174" i="1"/>
  <c r="AY202" i="1"/>
  <c r="AW202" i="1"/>
  <c r="AX202" i="1"/>
  <c r="AX66" i="1"/>
  <c r="AW66" i="1"/>
  <c r="AY66" i="1"/>
  <c r="AY74" i="1"/>
  <c r="AX74" i="1"/>
  <c r="AW74" i="1"/>
  <c r="AX118" i="1"/>
  <c r="AW118" i="1"/>
  <c r="AY118" i="1"/>
  <c r="AY2" i="1"/>
  <c r="C3" i="6"/>
  <c r="AX2" i="1"/>
  <c r="AW2" i="1"/>
  <c r="D3" i="6" s="1"/>
  <c r="AX41" i="1"/>
  <c r="AY41" i="1"/>
  <c r="AW41" i="1"/>
  <c r="AX87" i="1"/>
  <c r="AW87" i="1"/>
  <c r="AY87" i="1"/>
  <c r="AW105" i="1"/>
  <c r="AY105" i="1"/>
  <c r="AX105" i="1"/>
  <c r="AW124" i="1"/>
  <c r="AX124" i="1"/>
  <c r="AY124" i="1"/>
  <c r="C4" i="6"/>
  <c r="AX5" i="1"/>
  <c r="AW5" i="1"/>
  <c r="AY5" i="1"/>
  <c r="AY13" i="1"/>
  <c r="AX13" i="1"/>
  <c r="AW13" i="1"/>
  <c r="AW21" i="1"/>
  <c r="AY21" i="1"/>
  <c r="AX21" i="1"/>
  <c r="AW27" i="1"/>
  <c r="AY27" i="1"/>
  <c r="AX27" i="1"/>
  <c r="AW47" i="1"/>
  <c r="AY47" i="1"/>
  <c r="AX47" i="1"/>
  <c r="AX61" i="1"/>
  <c r="AY61" i="1"/>
  <c r="AW61" i="1"/>
  <c r="AW69" i="1"/>
  <c r="AY69" i="1"/>
  <c r="AX69" i="1"/>
  <c r="AW77" i="1"/>
  <c r="AX77" i="1"/>
  <c r="AY77" i="1"/>
  <c r="AX82" i="1"/>
  <c r="AW82" i="1"/>
  <c r="AY82" i="1"/>
  <c r="AX139" i="1"/>
  <c r="AW139" i="1"/>
  <c r="AY139" i="1"/>
  <c r="AX176" i="1"/>
  <c r="AW176" i="1"/>
  <c r="AY176" i="1"/>
  <c r="AX218" i="1"/>
  <c r="AW218" i="1"/>
  <c r="AY218" i="1"/>
  <c r="AX226" i="1"/>
  <c r="AW226" i="1"/>
  <c r="AY226" i="1"/>
  <c r="AY234" i="1"/>
  <c r="AW234" i="1"/>
  <c r="AX234" i="1"/>
  <c r="AY249" i="1"/>
  <c r="AW249" i="1"/>
  <c r="AX249" i="1"/>
  <c r="AY271" i="1"/>
  <c r="AW271" i="1"/>
  <c r="AX271" i="1"/>
  <c r="AY287" i="1"/>
  <c r="AW287" i="1"/>
  <c r="AX287" i="1"/>
  <c r="AW320" i="1"/>
  <c r="AX320" i="1"/>
  <c r="AY320" i="1"/>
  <c r="AW332" i="1"/>
  <c r="AX332" i="1"/>
  <c r="AY332" i="1"/>
  <c r="AW370" i="1"/>
  <c r="AY370" i="1"/>
  <c r="AX370" i="1"/>
  <c r="AW136" i="1"/>
  <c r="AY136" i="1"/>
  <c r="AX136" i="1"/>
  <c r="AX156" i="1"/>
  <c r="AW156" i="1"/>
  <c r="AY156" i="1"/>
  <c r="AY189" i="1"/>
  <c r="AW189" i="1"/>
  <c r="AX189" i="1"/>
  <c r="AW209" i="1"/>
  <c r="AY209" i="1"/>
  <c r="AX209" i="1"/>
  <c r="AX261" i="1"/>
  <c r="AW261" i="1"/>
  <c r="AY261" i="1"/>
  <c r="AY280" i="1"/>
  <c r="AW280" i="1"/>
  <c r="AX280" i="1"/>
  <c r="AY310" i="1"/>
  <c r="AW310" i="1"/>
  <c r="AX310" i="1"/>
  <c r="AY330" i="1"/>
  <c r="AW330" i="1"/>
  <c r="AX330" i="1"/>
  <c r="AY378" i="1"/>
  <c r="AW378" i="1"/>
  <c r="AX378" i="1"/>
  <c r="AW88" i="1"/>
  <c r="AX88" i="1"/>
  <c r="AY88" i="1"/>
  <c r="AW109" i="1"/>
  <c r="AX109" i="1"/>
  <c r="AY109" i="1"/>
  <c r="AY117" i="1"/>
  <c r="AX117" i="1"/>
  <c r="AW117" i="1"/>
  <c r="AY125" i="1"/>
  <c r="AX125" i="1"/>
  <c r="AW125" i="1"/>
  <c r="AX131" i="1"/>
  <c r="AW131" i="1"/>
  <c r="AY131" i="1"/>
  <c r="AW151" i="1"/>
  <c r="AY151" i="1"/>
  <c r="AX151" i="1"/>
  <c r="AX165" i="1"/>
  <c r="AW165" i="1"/>
  <c r="AY165" i="1"/>
  <c r="AX173" i="1"/>
  <c r="AW173" i="1"/>
  <c r="AY173" i="1"/>
  <c r="AW181" i="1"/>
  <c r="AX181" i="1"/>
  <c r="AY181" i="1"/>
  <c r="AW192" i="1"/>
  <c r="AX192" i="1"/>
  <c r="AY192" i="1"/>
  <c r="AW213" i="1"/>
  <c r="AX213" i="1"/>
  <c r="AY213" i="1"/>
  <c r="AW221" i="1"/>
  <c r="AX221" i="1"/>
  <c r="AY221" i="1"/>
  <c r="AW229" i="1"/>
  <c r="AX229" i="1"/>
  <c r="AY229" i="1"/>
  <c r="AX240" i="1"/>
  <c r="AW240" i="1"/>
  <c r="AY240" i="1"/>
  <c r="AX260" i="1"/>
  <c r="AW260" i="1"/>
  <c r="AY260" i="1"/>
  <c r="AY281" i="1"/>
  <c r="AW281" i="1"/>
  <c r="AX281" i="1"/>
  <c r="AW290" i="1"/>
  <c r="AY290" i="1"/>
  <c r="AX290" i="1"/>
  <c r="AY305" i="1"/>
  <c r="AW305" i="1"/>
  <c r="AX305" i="1"/>
  <c r="AW323" i="1"/>
  <c r="AX323" i="1"/>
  <c r="AY323" i="1"/>
  <c r="AW349" i="1"/>
  <c r="AY349" i="1"/>
  <c r="AX349" i="1"/>
  <c r="AW83" i="1"/>
  <c r="AX83" i="1"/>
  <c r="AY83" i="1"/>
  <c r="AW103" i="1"/>
  <c r="AY103" i="1"/>
  <c r="AX103" i="1"/>
  <c r="AY147" i="1"/>
  <c r="AX147" i="1"/>
  <c r="AW147" i="1"/>
  <c r="AY198" i="1"/>
  <c r="AW198" i="1"/>
  <c r="AX198" i="1"/>
  <c r="AX265" i="1"/>
  <c r="AW265" i="1"/>
  <c r="AY265" i="1"/>
  <c r="AY276" i="1"/>
  <c r="AW276" i="1"/>
  <c r="AX276" i="1"/>
  <c r="AY307" i="1"/>
  <c r="AW307" i="1"/>
  <c r="AX307" i="1"/>
  <c r="AY337" i="1"/>
  <c r="AW337" i="1"/>
  <c r="AX337" i="1"/>
  <c r="AW348" i="1"/>
  <c r="AY348" i="1"/>
  <c r="AX348" i="1"/>
  <c r="AW372" i="1"/>
  <c r="AY372" i="1"/>
  <c r="AX372" i="1"/>
  <c r="AY410" i="1"/>
  <c r="AW410" i="1"/>
  <c r="AX410" i="1"/>
  <c r="AW353" i="1"/>
  <c r="AY353" i="1"/>
  <c r="AX353" i="1"/>
  <c r="AX394" i="1"/>
  <c r="AY394" i="1"/>
  <c r="AW394" i="1"/>
  <c r="AY414" i="1"/>
  <c r="AW414" i="1"/>
  <c r="AX414" i="1"/>
  <c r="AY375" i="1"/>
  <c r="AW375" i="1"/>
  <c r="AX375" i="1"/>
  <c r="AY383" i="1"/>
  <c r="AW383" i="1"/>
  <c r="AX383" i="1"/>
  <c r="AY390" i="1"/>
  <c r="AW390" i="1"/>
  <c r="AX390" i="1"/>
  <c r="AY409" i="1"/>
  <c r="AW409" i="1"/>
  <c r="AX409" i="1"/>
  <c r="AX248" i="1"/>
  <c r="AW248" i="1"/>
  <c r="AY248" i="1"/>
  <c r="AW291" i="1"/>
  <c r="AY291" i="1"/>
  <c r="AX291" i="1"/>
  <c r="AY311" i="1"/>
  <c r="AW311" i="1"/>
  <c r="AX311" i="1"/>
  <c r="AW355" i="1"/>
  <c r="AY355" i="1"/>
  <c r="AX355" i="1"/>
  <c r="AW406" i="1"/>
  <c r="AY406" i="1"/>
  <c r="AX406" i="1"/>
  <c r="AR16" i="4"/>
  <c r="AT16" i="4" s="1"/>
  <c r="AF16" i="4"/>
  <c r="AF17" i="4"/>
  <c r="E9" i="6" l="1"/>
  <c r="G4" i="6"/>
  <c r="D5" i="6"/>
  <c r="E5" i="6"/>
  <c r="F11" i="6"/>
  <c r="D11" i="6"/>
  <c r="G11" i="6"/>
  <c r="E8" i="6"/>
  <c r="F8" i="6"/>
  <c r="AD22" i="4"/>
  <c r="X23" i="4"/>
  <c r="D6" i="6"/>
  <c r="E4" i="6"/>
  <c r="G6" i="6"/>
  <c r="D9" i="6"/>
  <c r="AS21" i="4"/>
  <c r="E6" i="6"/>
  <c r="F4" i="6"/>
  <c r="D4" i="6"/>
  <c r="G7" i="6"/>
  <c r="E7" i="6"/>
  <c r="D8" i="6"/>
  <c r="E11" i="6"/>
  <c r="E10" i="6"/>
  <c r="F9" i="6"/>
  <c r="D10" i="6"/>
  <c r="G5" i="6"/>
  <c r="AB8" i="4"/>
  <c r="Z20" i="4"/>
  <c r="F6" i="6"/>
  <c r="F5" i="6"/>
  <c r="X13" i="4"/>
  <c r="G9" i="6"/>
  <c r="G8" i="6"/>
  <c r="F7" i="6"/>
  <c r="D7" i="6"/>
  <c r="F10" i="6"/>
  <c r="G10" i="6"/>
  <c r="AC18" i="4"/>
  <c r="AH7" i="4"/>
  <c r="AJ7" i="4"/>
  <c r="AH8" i="4" l="1"/>
  <c r="AC19" i="4"/>
  <c r="AJ8" i="4"/>
  <c r="AR18" i="4"/>
  <c r="AT18" i="4" s="1"/>
  <c r="AF18" i="4"/>
  <c r="AD23" i="4"/>
  <c r="X24" i="4"/>
  <c r="AD24" i="4" s="1"/>
  <c r="AG12" i="4"/>
  <c r="Z21" i="4"/>
  <c r="AB9" i="4"/>
  <c r="AS22" i="4"/>
  <c r="AH9" i="4" l="1"/>
  <c r="AC20" i="4"/>
  <c r="AJ9" i="4"/>
  <c r="AS23" i="4"/>
  <c r="AR19" i="4"/>
  <c r="AT19" i="4" s="1"/>
  <c r="AF19" i="4"/>
  <c r="AS24" i="4"/>
  <c r="AG13" i="4"/>
  <c r="Z22" i="4"/>
  <c r="AB10" i="4"/>
  <c r="AH10" i="4" l="1"/>
  <c r="AC21" i="4"/>
  <c r="AJ10" i="4"/>
  <c r="Z23" i="4"/>
  <c r="AB11" i="4"/>
  <c r="AR20" i="4"/>
  <c r="AT20" i="4" s="1"/>
  <c r="AF20" i="4"/>
  <c r="AC22" i="4" l="1"/>
  <c r="AH11" i="4"/>
  <c r="AJ11" i="4"/>
  <c r="Z24" i="4"/>
  <c r="AB13" i="4" s="1"/>
  <c r="AB12" i="4"/>
  <c r="AR21" i="4"/>
  <c r="AT21" i="4" s="1"/>
  <c r="AF21" i="4"/>
  <c r="AH12" i="4" l="1"/>
  <c r="AC23" i="4"/>
  <c r="AJ12" i="4"/>
  <c r="AR22" i="4"/>
  <c r="AT22" i="4" s="1"/>
  <c r="AF22" i="4"/>
  <c r="AC24" i="4"/>
  <c r="AH13" i="4"/>
  <c r="AJ13" i="4"/>
  <c r="AR24" i="4" l="1"/>
  <c r="AT24" i="4" s="1"/>
  <c r="AF24" i="4"/>
  <c r="AR23" i="4"/>
  <c r="AT23" i="4" s="1"/>
  <c r="AF23" i="4"/>
</calcChain>
</file>

<file path=xl/sharedStrings.xml><?xml version="1.0" encoding="utf-8"?>
<sst xmlns="http://schemas.openxmlformats.org/spreadsheetml/2006/main" count="5647" uniqueCount="113">
  <si>
    <t>Site</t>
  </si>
  <si>
    <t>Sample</t>
  </si>
  <si>
    <t>Depth</t>
  </si>
  <si>
    <t>Replicate</t>
  </si>
  <si>
    <t>Pasture 1</t>
  </si>
  <si>
    <t>Profile</t>
  </si>
  <si>
    <t>0-5</t>
  </si>
  <si>
    <t>R1</t>
  </si>
  <si>
    <t>R2</t>
  </si>
  <si>
    <t>R3</t>
  </si>
  <si>
    <t>5-10</t>
  </si>
  <si>
    <t>10-20</t>
  </si>
  <si>
    <t>20-30</t>
  </si>
  <si>
    <t>30-40</t>
  </si>
  <si>
    <t>40-80</t>
  </si>
  <si>
    <t>80-120</t>
  </si>
  <si>
    <t>120-160</t>
  </si>
  <si>
    <t>160-200</t>
  </si>
  <si>
    <t>Micro profile</t>
  </si>
  <si>
    <t>Center</t>
  </si>
  <si>
    <t>North</t>
  </si>
  <si>
    <t>South</t>
  </si>
  <si>
    <t>East</t>
  </si>
  <si>
    <t>West</t>
  </si>
  <si>
    <t>Pasture 2</t>
  </si>
  <si>
    <t>CDA 2005</t>
  </si>
  <si>
    <t>CDA 1983</t>
  </si>
  <si>
    <t>SF1</t>
  </si>
  <si>
    <t>SF2</t>
  </si>
  <si>
    <t>PF1</t>
  </si>
  <si>
    <t>PF2</t>
  </si>
  <si>
    <t>Land use</t>
  </si>
  <si>
    <t>Pasture</t>
  </si>
  <si>
    <t>Brazil nut</t>
  </si>
  <si>
    <t>Secondary forest</t>
  </si>
  <si>
    <t>Primary forest</t>
  </si>
  <si>
    <t>North distance</t>
  </si>
  <si>
    <t>East distance</t>
  </si>
  <si>
    <t>esm corrected Soc stock (PF referemce)</t>
  </si>
  <si>
    <t xml:space="preserve">Relative </t>
  </si>
  <si>
    <t>Northdistance</t>
  </si>
  <si>
    <t>Eastdistance</t>
  </si>
  <si>
    <t>N</t>
  </si>
  <si>
    <t>C</t>
  </si>
  <si>
    <t>BD</t>
  </si>
  <si>
    <t>pH</t>
  </si>
  <si>
    <t>thickness</t>
  </si>
  <si>
    <t>C stock</t>
  </si>
  <si>
    <t>soil stock</t>
  </si>
  <si>
    <t>mineral stock</t>
  </si>
  <si>
    <t>kg C m-2</t>
  </si>
  <si>
    <t>kg m-2</t>
  </si>
  <si>
    <t>P/F</t>
  </si>
  <si>
    <t>P'/F</t>
  </si>
  <si>
    <t>P-P'</t>
  </si>
  <si>
    <t>P1</t>
  </si>
  <si>
    <t>P</t>
  </si>
  <si>
    <t>C  Pasture corr</t>
  </si>
  <si>
    <t>C Primary forest</t>
  </si>
  <si>
    <t>Mineral soil</t>
  </si>
  <si>
    <t>PF</t>
  </si>
  <si>
    <t>PF-P by layer</t>
  </si>
  <si>
    <t xml:space="preserve">  </t>
  </si>
  <si>
    <t>P2</t>
  </si>
  <si>
    <t>C2005</t>
  </si>
  <si>
    <t>C1983</t>
  </si>
  <si>
    <t>Site2</t>
  </si>
  <si>
    <t>Thickness</t>
  </si>
  <si>
    <t>Depth2</t>
  </si>
  <si>
    <t>Bulk Density</t>
  </si>
  <si>
    <t>C10</t>
  </si>
  <si>
    <t>C100</t>
  </si>
  <si>
    <t>N100</t>
  </si>
  <si>
    <t>Soil Stock</t>
  </si>
  <si>
    <t>Mineral Stock</t>
  </si>
  <si>
    <t>ref</t>
  </si>
  <si>
    <t>Ref C Stock</t>
  </si>
  <si>
    <t>Ref Mineral Stock</t>
  </si>
  <si>
    <t>Ref Soil Stock</t>
  </si>
  <si>
    <t>Ref C Stock Lag</t>
  </si>
  <si>
    <t>Ref Soil Stock Lag</t>
  </si>
  <si>
    <t>Ref Mineral Stock Lag</t>
  </si>
  <si>
    <t>ESMSoil</t>
  </si>
  <si>
    <t>Ref Cumul Mineral Stock</t>
  </si>
  <si>
    <t>Ref Cumul C Stock</t>
  </si>
  <si>
    <t>Ref Cumul Soil Stock</t>
  </si>
  <si>
    <t>Cumul C stock</t>
  </si>
  <si>
    <t>Cumul Soil Stock</t>
  </si>
  <si>
    <t>Cumul Mineral Stock</t>
  </si>
  <si>
    <t>Cumul C stock Lag</t>
  </si>
  <si>
    <t>Cumul Soil Stock Lag</t>
  </si>
  <si>
    <t>Cumul Mineral Stock Lag</t>
  </si>
  <si>
    <t>N stock</t>
  </si>
  <si>
    <t>Organic matter stock</t>
  </si>
  <si>
    <t>N10</t>
  </si>
  <si>
    <t>Cumul N stock</t>
  </si>
  <si>
    <t>Ref N Stock</t>
  </si>
  <si>
    <t>Ref Cumul N Stock</t>
  </si>
  <si>
    <t>Cumul N stock Lag</t>
  </si>
  <si>
    <t>Ref N Stock Lag</t>
  </si>
  <si>
    <t>NESM</t>
  </si>
  <si>
    <t>Cumul SOM stock</t>
  </si>
  <si>
    <t>Ref SOM Stock</t>
  </si>
  <si>
    <t>Ref Cumul SOM Stock</t>
  </si>
  <si>
    <t>Cumul SOM stock Lag</t>
  </si>
  <si>
    <t>Ref SOM Stock Lag</t>
  </si>
  <si>
    <t>SOM_ESM</t>
  </si>
  <si>
    <t>Depth3</t>
  </si>
  <si>
    <t>ESM-adjusted cumulative C stocks</t>
  </si>
  <si>
    <t>Unadjusted cumulative C stocks</t>
  </si>
  <si>
    <t>Highlighted values are reported in-text</t>
  </si>
  <si>
    <t>ESM-adjusted cumulative N stocks</t>
  </si>
  <si>
    <t>Unadjusted cumulative N stocks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</si>
</sst>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0.00000"/>
    <numFmt numFmtId="166" formatCode="0.0000000"/>
    <numFmt numFmtId="167" formatCode="0.0000"/>
    <numFmt numFmtId="168" formatCode="0.00000000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13">
    <xf numFmtId="0" fontId="0" fillId="0" borderId="0"/>
    <xf numFmtId="0" fontId="6" fillId="2" borderId="0" applyNumberFormat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/>
    <xf numFmtId="164" fontId="10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52">
    <xf numFmtId="0" fontId="0" fillId="0" borderId="0" xfId="0"/>
    <xf numFmtId="49" fontId="0" fillId="0" borderId="0" xfId="0" applyNumberFormat="1"/>
    <xf numFmtId="2" fontId="0" fillId="0" borderId="0" xfId="0" applyNumberFormat="1"/>
    <xf numFmtId="2" fontId="0" fillId="0" borderId="0" xfId="0" applyNumberFormat="1" applyFont="1" applyAlignment="1">
      <alignment vertical="center" wrapText="1"/>
    </xf>
    <xf numFmtId="0" fontId="0" fillId="0" borderId="0" xfId="0" applyAlignment="1">
      <alignment vertical="center" wrapText="1"/>
    </xf>
    <xf numFmtId="1" fontId="0" fillId="0" borderId="0" xfId="0" applyNumberFormat="1"/>
    <xf numFmtId="0" fontId="11" fillId="0" borderId="0" xfId="0" applyFont="1"/>
    <xf numFmtId="0" fontId="4" fillId="0" borderId="0" xfId="47"/>
    <xf numFmtId="0" fontId="4" fillId="0" borderId="0" xfId="47" applyFill="1"/>
    <xf numFmtId="0" fontId="0" fillId="0" borderId="0" xfId="0" applyAlignment="1">
      <alignment horizontal="center"/>
    </xf>
    <xf numFmtId="0" fontId="0" fillId="0" borderId="0" xfId="0" applyBorder="1"/>
    <xf numFmtId="2" fontId="0" fillId="0" borderId="0" xfId="0" applyNumberFormat="1" applyFont="1" applyBorder="1" applyAlignment="1">
      <alignment vertical="center" wrapText="1"/>
    </xf>
    <xf numFmtId="16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center"/>
    </xf>
    <xf numFmtId="0" fontId="12" fillId="0" borderId="0" xfId="47" applyFont="1"/>
    <xf numFmtId="164" fontId="0" fillId="0" borderId="0" xfId="48" applyFont="1"/>
    <xf numFmtId="164" fontId="0" fillId="0" borderId="0" xfId="0" applyNumberFormat="1"/>
    <xf numFmtId="0" fontId="12" fillId="3" borderId="0" xfId="47" applyFont="1" applyFill="1"/>
    <xf numFmtId="0" fontId="0" fillId="0" borderId="0" xfId="0" applyBorder="1" applyAlignment="1">
      <alignment vertical="center" wrapText="1"/>
    </xf>
    <xf numFmtId="1" fontId="0" fillId="0" borderId="0" xfId="0" applyNumberFormat="1" applyAlignment="1">
      <alignment horizontal="center"/>
    </xf>
    <xf numFmtId="165" fontId="0" fillId="0" borderId="0" xfId="0" applyNumberFormat="1"/>
    <xf numFmtId="165" fontId="0" fillId="0" borderId="0" xfId="0" applyNumberFormat="1" applyFont="1" applyAlignment="1">
      <alignment vertical="center" wrapText="1"/>
    </xf>
    <xf numFmtId="165" fontId="0" fillId="0" borderId="0" xfId="0" applyNumberFormat="1" applyAlignment="1">
      <alignment vertical="center" wrapText="1"/>
    </xf>
    <xf numFmtId="165" fontId="0" fillId="0" borderId="0" xfId="0" applyNumberFormat="1" applyBorder="1"/>
    <xf numFmtId="165" fontId="7" fillId="0" borderId="0" xfId="1" applyNumberFormat="1" applyFont="1" applyFill="1"/>
    <xf numFmtId="165" fontId="7" fillId="0" borderId="0" xfId="1" applyNumberFormat="1" applyFont="1" applyFill="1" applyAlignment="1">
      <alignment vertical="center" wrapText="1"/>
    </xf>
    <xf numFmtId="166" fontId="0" fillId="0" borderId="0" xfId="0" applyNumberFormat="1"/>
    <xf numFmtId="166" fontId="4" fillId="0" borderId="0" xfId="47" applyNumberFormat="1"/>
    <xf numFmtId="0" fontId="0" fillId="0" borderId="0" xfId="0" applyAlignment="1"/>
    <xf numFmtId="0" fontId="3" fillId="0" borderId="0" xfId="47" applyFont="1" applyFill="1"/>
    <xf numFmtId="167" fontId="0" fillId="0" borderId="0" xfId="0" applyNumberFormat="1"/>
    <xf numFmtId="168" fontId="0" fillId="0" borderId="0" xfId="0" applyNumberFormat="1"/>
    <xf numFmtId="0" fontId="3" fillId="0" borderId="0" xfId="47" applyFont="1"/>
    <xf numFmtId="0" fontId="0" fillId="3" borderId="0" xfId="0" applyFill="1"/>
    <xf numFmtId="2" fontId="0" fillId="0" borderId="0" xfId="0" applyNumberFormat="1" applyBorder="1"/>
    <xf numFmtId="2" fontId="4" fillId="0" borderId="0" xfId="47" applyNumberFormat="1"/>
    <xf numFmtId="2" fontId="0" fillId="0" borderId="0" xfId="0" applyNumberFormat="1" applyAlignment="1">
      <alignment vertical="center" wrapText="1"/>
    </xf>
    <xf numFmtId="2" fontId="7" fillId="0" borderId="0" xfId="1" applyNumberFormat="1" applyFont="1" applyFill="1"/>
    <xf numFmtId="2" fontId="7" fillId="0" borderId="0" xfId="1" applyNumberFormat="1" applyFont="1" applyFill="1" applyAlignment="1">
      <alignment vertical="center" wrapText="1"/>
    </xf>
    <xf numFmtId="2" fontId="0" fillId="0" borderId="0" xfId="0" applyNumberFormat="1" applyBorder="1" applyAlignment="1">
      <alignment vertical="center" wrapText="1"/>
    </xf>
    <xf numFmtId="1" fontId="12" fillId="0" borderId="0" xfId="47" applyNumberFormat="1" applyFont="1"/>
    <xf numFmtId="0" fontId="2" fillId="0" borderId="0" xfId="47" applyFont="1"/>
    <xf numFmtId="0" fontId="2" fillId="0" borderId="0" xfId="47" applyFont="1" applyFill="1"/>
    <xf numFmtId="0" fontId="4" fillId="4" borderId="0" xfId="47" applyFill="1"/>
    <xf numFmtId="0" fontId="0" fillId="0" borderId="0" xfId="0" applyFill="1"/>
    <xf numFmtId="0" fontId="0" fillId="0" borderId="0" xfId="0" applyAlignment="1">
      <alignment horizontal="center"/>
    </xf>
    <xf numFmtId="0" fontId="1" fillId="0" borderId="0" xfId="47" applyFont="1"/>
    <xf numFmtId="0" fontId="1" fillId="0" borderId="0" xfId="47" applyFont="1" applyFill="1"/>
    <xf numFmtId="0" fontId="4" fillId="3" borderId="0" xfId="47" applyFill="1"/>
    <xf numFmtId="167" fontId="0" fillId="3" borderId="0" xfId="0" applyNumberFormat="1" applyFill="1"/>
    <xf numFmtId="0" fontId="5" fillId="0" borderId="0" xfId="32"/>
    <xf numFmtId="0" fontId="0" fillId="0" borderId="0" xfId="0" applyAlignment="1">
      <alignment horizontal="center"/>
    </xf>
  </cellXfs>
  <cellStyles count="113">
    <cellStyle name="Comma 2" xfId="48" xr:uid="{00000000-0005-0000-0000-000000000000}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Neutral" xfId="1" builtinId="28"/>
    <cellStyle name="Normal" xfId="0" builtinId="0"/>
    <cellStyle name="Normal 2" xfId="32" xr:uid="{00000000-0005-0000-0000-00006F000000}"/>
    <cellStyle name="Normal 2 2" xfId="47" xr:uid="{00000000-0005-0000-0000-000070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162384063095199"/>
          <c:y val="3.3278024447985798E-2"/>
          <c:w val="0.74732588861846205"/>
          <c:h val="0.8678234706191220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karsten!$Z$5:$Z$13</c:f>
              <c:numCache>
                <c:formatCode>0.00</c:formatCode>
                <c:ptCount val="9"/>
                <c:pt idx="0">
                  <c:v>71.536583845262157</c:v>
                </c:pt>
                <c:pt idx="1">
                  <c:v>141.14947291761607</c:v>
                </c:pt>
                <c:pt idx="2">
                  <c:v>281.76413786147333</c:v>
                </c:pt>
                <c:pt idx="3">
                  <c:v>429.48133537022375</c:v>
                </c:pt>
                <c:pt idx="4">
                  <c:v>572.00330125765981</c:v>
                </c:pt>
                <c:pt idx="5">
                  <c:v>1110.045891912828</c:v>
                </c:pt>
                <c:pt idx="6">
                  <c:v>1712.005527930864</c:v>
                </c:pt>
                <c:pt idx="7">
                  <c:v>2282.9942875138004</c:v>
                </c:pt>
                <c:pt idx="8">
                  <c:v>2830.8486965605266</c:v>
                </c:pt>
              </c:numCache>
            </c:numRef>
          </c:xVal>
          <c:yVal>
            <c:numRef>
              <c:f>karsten!$X$5:$X$13</c:f>
              <c:numCache>
                <c:formatCode>0.00</c:formatCode>
                <c:ptCount val="9"/>
                <c:pt idx="0">
                  <c:v>1.9248815475501568</c:v>
                </c:pt>
                <c:pt idx="1">
                  <c:v>3.2772717405552734</c:v>
                </c:pt>
                <c:pt idx="2">
                  <c:v>5.6206696400173026</c:v>
                </c:pt>
                <c:pt idx="3">
                  <c:v>7.2086341050910328</c:v>
                </c:pt>
                <c:pt idx="4">
                  <c:v>8.4685170464178867</c:v>
                </c:pt>
                <c:pt idx="5">
                  <c:v>12.092586470661452</c:v>
                </c:pt>
                <c:pt idx="6">
                  <c:v>14.286812082186382</c:v>
                </c:pt>
                <c:pt idx="7">
                  <c:v>15.970641972052332</c:v>
                </c:pt>
                <c:pt idx="8">
                  <c:v>17.320471109570139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C4-F44B-A738-4DE4825C9524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karsten!$Z$16:$Z$24</c:f>
              <c:numCache>
                <c:formatCode>0.00</c:formatCode>
                <c:ptCount val="9"/>
                <c:pt idx="0">
                  <c:v>53.425857433914807</c:v>
                </c:pt>
                <c:pt idx="1">
                  <c:v>113.01241294818189</c:v>
                </c:pt>
                <c:pt idx="2">
                  <c:v>239.9186307131065</c:v>
                </c:pt>
                <c:pt idx="3">
                  <c:v>362.90950582420618</c:v>
                </c:pt>
                <c:pt idx="4">
                  <c:v>485.31279028519816</c:v>
                </c:pt>
                <c:pt idx="5">
                  <c:v>1036.4466197697216</c:v>
                </c:pt>
                <c:pt idx="6">
                  <c:v>1580.9698616702276</c:v>
                </c:pt>
                <c:pt idx="7">
                  <c:v>2108.1631214789377</c:v>
                </c:pt>
                <c:pt idx="8">
                  <c:v>2658.0632972128969</c:v>
                </c:pt>
              </c:numCache>
            </c:numRef>
          </c:xVal>
          <c:yVal>
            <c:numRef>
              <c:f>karsten!$X$16:$X$24</c:f>
              <c:numCache>
                <c:formatCode>0.00</c:formatCode>
                <c:ptCount val="9"/>
                <c:pt idx="0">
                  <c:v>1.9903022012522367</c:v>
                </c:pt>
                <c:pt idx="1">
                  <c:v>3.2932448150824607</c:v>
                </c:pt>
                <c:pt idx="2">
                  <c:v>5.3322929289512722</c:v>
                </c:pt>
                <c:pt idx="3">
                  <c:v>6.8527861370478522</c:v>
                </c:pt>
                <c:pt idx="4">
                  <c:v>8.1179854166374934</c:v>
                </c:pt>
                <c:pt idx="5">
                  <c:v>12.09622560392927</c:v>
                </c:pt>
                <c:pt idx="6">
                  <c:v>14.760410448806738</c:v>
                </c:pt>
                <c:pt idx="7">
                  <c:v>16.732296042935396</c:v>
                </c:pt>
                <c:pt idx="8">
                  <c:v>18.093913597512081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C4-F44B-A738-4DE4825C9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29984"/>
        <c:axId val="-20228208"/>
      </c:scatterChart>
      <c:valAx>
        <c:axId val="-20229984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crossAx val="-20228208"/>
        <c:crosses val="autoZero"/>
        <c:crossBetween val="midCat"/>
      </c:valAx>
      <c:valAx>
        <c:axId val="-20228208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-202299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karsten!$AC$15</c:f>
              <c:strCache>
                <c:ptCount val="1"/>
                <c:pt idx="0">
                  <c:v>C  Pasture corr</c:v>
                </c:pt>
              </c:strCache>
            </c:strRef>
          </c:tx>
          <c:spPr>
            <a:ln w="28575">
              <a:noFill/>
            </a:ln>
          </c:spPr>
          <c:xVal>
            <c:numRef>
              <c:f>karsten!$AB$16:$AB$24</c:f>
              <c:numCache>
                <c:formatCode>0</c:formatCode>
                <c:ptCount val="9"/>
                <c:pt idx="0">
                  <c:v>53.4258574339148</c:v>
                </c:pt>
                <c:pt idx="1">
                  <c:v>113.01241294818189</c:v>
                </c:pt>
                <c:pt idx="2">
                  <c:v>239.9186307131065</c:v>
                </c:pt>
                <c:pt idx="3">
                  <c:v>362.90950582420618</c:v>
                </c:pt>
                <c:pt idx="4">
                  <c:v>485.31279028519816</c:v>
                </c:pt>
                <c:pt idx="5">
                  <c:v>1036.4466197697216</c:v>
                </c:pt>
                <c:pt idx="6">
                  <c:v>1580.9698616702276</c:v>
                </c:pt>
                <c:pt idx="7">
                  <c:v>2108.1631214789377</c:v>
                </c:pt>
                <c:pt idx="8">
                  <c:v>2658.0632972128969</c:v>
                </c:pt>
              </c:numCache>
            </c:numRef>
          </c:xVal>
          <c:yVal>
            <c:numRef>
              <c:f>karsten!$AC$16:$AC$24</c:f>
              <c:numCache>
                <c:formatCode>0.00</c:formatCode>
                <c:ptCount val="9"/>
                <c:pt idx="0">
                  <c:v>1.4375644126232474</c:v>
                </c:pt>
                <c:pt idx="1">
                  <c:v>2.7306447513620937</c:v>
                </c:pt>
                <c:pt idx="2">
                  <c:v>4.9232980423069321</c:v>
                </c:pt>
                <c:pt idx="3">
                  <c:v>6.4929848680564684</c:v>
                </c:pt>
                <c:pt idx="4">
                  <c:v>7.7021797645186538</c:v>
                </c:pt>
                <c:pt idx="5">
                  <c:v>11.596847143602565</c:v>
                </c:pt>
                <c:pt idx="6">
                  <c:v>13.809169068056267</c:v>
                </c:pt>
                <c:pt idx="7">
                  <c:v>15.455069750867725</c:v>
                </c:pt>
                <c:pt idx="8">
                  <c:v>16.89475441782551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03-414A-8B22-009AED21C241}"/>
            </c:ext>
          </c:extLst>
        </c:ser>
        <c:ser>
          <c:idx val="1"/>
          <c:order val="1"/>
          <c:tx>
            <c:strRef>
              <c:f>karsten!$AD$15</c:f>
              <c:strCache>
                <c:ptCount val="1"/>
                <c:pt idx="0">
                  <c:v>C Primary forest</c:v>
                </c:pt>
              </c:strCache>
            </c:strRef>
          </c:tx>
          <c:spPr>
            <a:ln w="28575">
              <a:noFill/>
            </a:ln>
          </c:spPr>
          <c:xVal>
            <c:numRef>
              <c:f>karsten!$AB$16:$AB$24</c:f>
              <c:numCache>
                <c:formatCode>0</c:formatCode>
                <c:ptCount val="9"/>
                <c:pt idx="0">
                  <c:v>53.4258574339148</c:v>
                </c:pt>
                <c:pt idx="1">
                  <c:v>113.01241294818189</c:v>
                </c:pt>
                <c:pt idx="2">
                  <c:v>239.9186307131065</c:v>
                </c:pt>
                <c:pt idx="3">
                  <c:v>362.90950582420618</c:v>
                </c:pt>
                <c:pt idx="4">
                  <c:v>485.31279028519816</c:v>
                </c:pt>
                <c:pt idx="5">
                  <c:v>1036.4466197697216</c:v>
                </c:pt>
                <c:pt idx="6">
                  <c:v>1580.9698616702276</c:v>
                </c:pt>
                <c:pt idx="7">
                  <c:v>2108.1631214789377</c:v>
                </c:pt>
                <c:pt idx="8">
                  <c:v>2658.0632972128969</c:v>
                </c:pt>
              </c:numCache>
            </c:numRef>
          </c:xVal>
          <c:yVal>
            <c:numRef>
              <c:f>karsten!$AD$16:$AD$24</c:f>
              <c:numCache>
                <c:formatCode>0.00</c:formatCode>
                <c:ptCount val="9"/>
                <c:pt idx="0">
                  <c:v>1.9903022012522367</c:v>
                </c:pt>
                <c:pt idx="1">
                  <c:v>3.2932448150824607</c:v>
                </c:pt>
                <c:pt idx="2">
                  <c:v>5.3322929289512722</c:v>
                </c:pt>
                <c:pt idx="3">
                  <c:v>6.8527861370478522</c:v>
                </c:pt>
                <c:pt idx="4">
                  <c:v>8.1179854166374934</c:v>
                </c:pt>
                <c:pt idx="5">
                  <c:v>12.09622560392927</c:v>
                </c:pt>
                <c:pt idx="6">
                  <c:v>14.760410448806738</c:v>
                </c:pt>
                <c:pt idx="7">
                  <c:v>16.732296042935396</c:v>
                </c:pt>
                <c:pt idx="8">
                  <c:v>18.093913597512081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03-414A-8B22-009AED21C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34768"/>
        <c:axId val="-20431296"/>
      </c:scatterChart>
      <c:valAx>
        <c:axId val="-2043476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-20431296"/>
        <c:crosses val="autoZero"/>
        <c:crossBetween val="midCat"/>
      </c:valAx>
      <c:valAx>
        <c:axId val="-2043129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0434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karsten!$AK$4</c:f>
              <c:strCache>
                <c:ptCount val="1"/>
                <c:pt idx="0">
                  <c:v>Depth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xVal>
            <c:numRef>
              <c:f>karsten!$AJ$5:$AJ$13</c:f>
              <c:numCache>
                <c:formatCode>0.00</c:formatCode>
                <c:ptCount val="9"/>
                <c:pt idx="0">
                  <c:v>0.48731713492690942</c:v>
                </c:pt>
                <c:pt idx="1">
                  <c:v>0.54662698919317965</c:v>
                </c:pt>
                <c:pt idx="2">
                  <c:v>0.69737159771037049</c:v>
                </c:pt>
                <c:pt idx="3">
                  <c:v>0.7156492370345644</c:v>
                </c:pt>
                <c:pt idx="4">
                  <c:v>0.76633728189923289</c:v>
                </c:pt>
                <c:pt idx="5">
                  <c:v>0.49573932705888701</c:v>
                </c:pt>
                <c:pt idx="6">
                  <c:v>0.47764301413011445</c:v>
                </c:pt>
                <c:pt idx="7">
                  <c:v>0.51557222118460722</c:v>
                </c:pt>
                <c:pt idx="8">
                  <c:v>0.42571669174462912</c:v>
                </c:pt>
              </c:numCache>
            </c:numRef>
          </c:xVal>
          <c:yVal>
            <c:numRef>
              <c:f>karsten!$AK$5:$AK$13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80</c:v>
                </c:pt>
                <c:pt idx="6">
                  <c:v>120</c:v>
                </c:pt>
                <c:pt idx="7">
                  <c:v>160</c:v>
                </c:pt>
                <c:pt idx="8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41-A44E-8234-602F3FB68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6592"/>
        <c:axId val="51539344"/>
      </c:scatterChart>
      <c:valAx>
        <c:axId val="51536592"/>
        <c:scaling>
          <c:orientation val="minMax"/>
        </c:scaling>
        <c:delete val="0"/>
        <c:axPos val="t"/>
        <c:numFmt formatCode="0.00" sourceLinked="1"/>
        <c:majorTickMark val="out"/>
        <c:minorTickMark val="none"/>
        <c:tickLblPos val="nextTo"/>
        <c:crossAx val="51539344"/>
        <c:crosses val="autoZero"/>
        <c:crossBetween val="midCat"/>
      </c:valAx>
      <c:valAx>
        <c:axId val="51539344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536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9.39746281714786E-2"/>
          <c:y val="0.17165536599591699"/>
          <c:w val="0.58798272090988601"/>
          <c:h val="0.75379593175852999"/>
        </c:manualLayout>
      </c:layout>
      <c:scatterChart>
        <c:scatterStyle val="lineMarker"/>
        <c:varyColors val="0"/>
        <c:ser>
          <c:idx val="2"/>
          <c:order val="0"/>
          <c:tx>
            <c:strRef>
              <c:f>karsten!$AT$15</c:f>
              <c:strCache>
                <c:ptCount val="1"/>
                <c:pt idx="0">
                  <c:v>PF-P by layer</c:v>
                </c:pt>
              </c:strCache>
            </c:strRef>
          </c:tx>
          <c:xVal>
            <c:numRef>
              <c:f>karsten!$AQ$16:$AQ$24</c:f>
              <c:numCache>
                <c:formatCode>0</c:formatCode>
                <c:ptCount val="9"/>
                <c:pt idx="0">
                  <c:v>53.4258574339148</c:v>
                </c:pt>
                <c:pt idx="1">
                  <c:v>113.01241294818189</c:v>
                </c:pt>
                <c:pt idx="2">
                  <c:v>239.9186307131065</c:v>
                </c:pt>
                <c:pt idx="3">
                  <c:v>362.90950582420618</c:v>
                </c:pt>
                <c:pt idx="4">
                  <c:v>485.31279028519816</c:v>
                </c:pt>
                <c:pt idx="5">
                  <c:v>1036.4466197697216</c:v>
                </c:pt>
                <c:pt idx="6">
                  <c:v>1580.9698616702276</c:v>
                </c:pt>
                <c:pt idx="7">
                  <c:v>2108.1631214789377</c:v>
                </c:pt>
                <c:pt idx="8">
                  <c:v>2658.0632972128969</c:v>
                </c:pt>
              </c:numCache>
            </c:numRef>
          </c:xVal>
          <c:yVal>
            <c:numRef>
              <c:f>karsten!$AT$16:$AT$24</c:f>
              <c:numCache>
                <c:formatCode>_-* #,##0.00_-;\-* #,##0.00_-;_-* "-"??_-;_-@_-</c:formatCode>
                <c:ptCount val="9"/>
                <c:pt idx="0">
                  <c:v>0.55273778862898926</c:v>
                </c:pt>
                <c:pt idx="1">
                  <c:v>9.8622750913777146E-3</c:v>
                </c:pt>
                <c:pt idx="2">
                  <c:v>-0.15360517707602694</c:v>
                </c:pt>
                <c:pt idx="3">
                  <c:v>-4.9193617652956156E-2</c:v>
                </c:pt>
                <c:pt idx="4">
                  <c:v>5.6004383127455704E-2</c:v>
                </c:pt>
                <c:pt idx="5">
                  <c:v>8.3572808207865279E-2</c:v>
                </c:pt>
                <c:pt idx="6">
                  <c:v>0.45186292042376586</c:v>
                </c:pt>
                <c:pt idx="7">
                  <c:v>0.32598491131719953</c:v>
                </c:pt>
                <c:pt idx="8">
                  <c:v>-7.806711238109898E-2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D8-504F-82C3-F71D069CA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60656"/>
        <c:axId val="51563408"/>
      </c:scatterChart>
      <c:valAx>
        <c:axId val="5156065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51563408"/>
        <c:crosses val="autoZero"/>
        <c:crossBetween val="midCat"/>
      </c:valAx>
      <c:valAx>
        <c:axId val="51563408"/>
        <c:scaling>
          <c:orientation val="minMax"/>
        </c:scaling>
        <c:delete val="0"/>
        <c:axPos val="l"/>
        <c:majorGridlines/>
        <c:numFmt formatCode="_-* #,##0.00_-;\-* #,##0.00_-;_-* &quot;-&quot;??_-;_-@_-" sourceLinked="1"/>
        <c:majorTickMark val="out"/>
        <c:minorTickMark val="none"/>
        <c:tickLblPos val="nextTo"/>
        <c:crossAx val="51560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224117</xdr:colOff>
      <xdr:row>25</xdr:row>
      <xdr:rowOff>103095</xdr:rowOff>
    </xdr:from>
    <xdr:to>
      <xdr:col>23</xdr:col>
      <xdr:colOff>340658</xdr:colOff>
      <xdr:row>43</xdr:row>
      <xdr:rowOff>26895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493057</xdr:colOff>
      <xdr:row>25</xdr:row>
      <xdr:rowOff>58270</xdr:rowOff>
    </xdr:from>
    <xdr:to>
      <xdr:col>31</xdr:col>
      <xdr:colOff>546846</xdr:colOff>
      <xdr:row>42</xdr:row>
      <xdr:rowOff>71718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385482</xdr:colOff>
      <xdr:row>15</xdr:row>
      <xdr:rowOff>13447</xdr:rowOff>
    </xdr:from>
    <xdr:to>
      <xdr:col>41</xdr:col>
      <xdr:colOff>80682</xdr:colOff>
      <xdr:row>28</xdr:row>
      <xdr:rowOff>192742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484094</xdr:colOff>
      <xdr:row>24</xdr:row>
      <xdr:rowOff>183776</xdr:rowOff>
    </xdr:from>
    <xdr:to>
      <xdr:col>49</xdr:col>
      <xdr:colOff>179294</xdr:colOff>
      <xdr:row>38</xdr:row>
      <xdr:rowOff>165846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42</xdr:col>
      <xdr:colOff>98612</xdr:colOff>
      <xdr:row>27</xdr:row>
      <xdr:rowOff>8965</xdr:rowOff>
    </xdr:from>
    <xdr:to>
      <xdr:col>43</xdr:col>
      <xdr:colOff>44823</xdr:colOff>
      <xdr:row>29</xdr:row>
      <xdr:rowOff>152400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27695712" y="5482665"/>
          <a:ext cx="619311" cy="54983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a-DK" sz="1100"/>
        </a:p>
      </xdr:txBody>
    </xdr:sp>
    <xdr:clientData/>
  </xdr:twoCellAnchor>
  <xdr:twoCellAnchor>
    <xdr:from>
      <xdr:col>44</xdr:col>
      <xdr:colOff>179295</xdr:colOff>
      <xdr:row>28</xdr:row>
      <xdr:rowOff>125506</xdr:rowOff>
    </xdr:from>
    <xdr:to>
      <xdr:col>46</xdr:col>
      <xdr:colOff>134472</xdr:colOff>
      <xdr:row>32</xdr:row>
      <xdr:rowOff>179293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29122595" y="5802406"/>
          <a:ext cx="1301377" cy="866587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a-DK" sz="1100"/>
        </a:p>
      </xdr:txBody>
    </xdr:sp>
    <xdr:clientData/>
  </xdr:twoCellAnchor>
  <xdr:twoCellAnchor>
    <xdr:from>
      <xdr:col>42</xdr:col>
      <xdr:colOff>259978</xdr:colOff>
      <xdr:row>33</xdr:row>
      <xdr:rowOff>89646</xdr:rowOff>
    </xdr:from>
    <xdr:to>
      <xdr:col>44</xdr:col>
      <xdr:colOff>421341</xdr:colOff>
      <xdr:row>37</xdr:row>
      <xdr:rowOff>17927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27857078" y="6782546"/>
          <a:ext cx="1507563" cy="741081"/>
        </a:xfrm>
        <a:prstGeom prst="ellipse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a-DK" sz="1100"/>
        </a:p>
      </xdr:txBody>
    </xdr:sp>
    <xdr:clientData/>
  </xdr:twoCellAnchor>
  <xdr:twoCellAnchor>
    <xdr:from>
      <xdr:col>45</xdr:col>
      <xdr:colOff>268943</xdr:colOff>
      <xdr:row>33</xdr:row>
      <xdr:rowOff>53787</xdr:rowOff>
    </xdr:from>
    <xdr:to>
      <xdr:col>47</xdr:col>
      <xdr:colOff>430306</xdr:colOff>
      <xdr:row>36</xdr:row>
      <xdr:rowOff>179291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29885343" y="6746687"/>
          <a:ext cx="1507563" cy="735104"/>
        </a:xfrm>
        <a:prstGeom prst="ellipse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a-DK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17"/>
  <sheetViews>
    <sheetView workbookViewId="0">
      <selection activeCell="L2" sqref="L2:L16"/>
    </sheetView>
  </sheetViews>
  <sheetFormatPr baseColWidth="10" defaultColWidth="8.83203125" defaultRowHeight="15" x14ac:dyDescent="0.2"/>
  <cols>
    <col min="2" max="2" width="5.83203125" bestFit="1" customWidth="1"/>
    <col min="4" max="4" width="3.83203125" bestFit="1" customWidth="1"/>
    <col min="5" max="5" width="10.6640625" bestFit="1" customWidth="1"/>
    <col min="6" max="6" width="7.1640625" bestFit="1" customWidth="1"/>
    <col min="7" max="7" width="6.6640625" bestFit="1" customWidth="1"/>
    <col min="8" max="8" width="8" bestFit="1" customWidth="1"/>
    <col min="9" max="9" width="12.1640625" bestFit="1" customWidth="1"/>
    <col min="10" max="10" width="8.5" customWidth="1"/>
    <col min="11" max="11" width="10.33203125" style="2" bestFit="1" customWidth="1"/>
    <col min="12" max="12" width="13" bestFit="1" customWidth="1"/>
    <col min="13" max="13" width="8" bestFit="1" customWidth="1"/>
    <col min="14" max="14" width="9.83203125" bestFit="1" customWidth="1"/>
    <col min="15" max="15" width="9.1640625" bestFit="1" customWidth="1"/>
    <col min="17" max="17" width="9.6640625" bestFit="1" customWidth="1"/>
    <col min="19" max="19" width="12.33203125" bestFit="1" customWidth="1"/>
    <col min="20" max="20" width="12.5" bestFit="1" customWidth="1"/>
    <col min="22" max="22" width="15.33203125" bestFit="1" customWidth="1"/>
    <col min="23" max="23" width="15.33203125" customWidth="1"/>
    <col min="24" max="24" width="15.5" customWidth="1"/>
    <col min="25" max="25" width="15.33203125" bestFit="1" customWidth="1"/>
    <col min="26" max="26" width="15.83203125" bestFit="1" customWidth="1"/>
    <col min="27" max="27" width="17.6640625" bestFit="1" customWidth="1"/>
    <col min="28" max="28" width="21.1640625" bestFit="1" customWidth="1"/>
    <col min="29" max="29" width="13.33203125" customWidth="1"/>
    <col min="30" max="30" width="12.33203125" bestFit="1" customWidth="1"/>
  </cols>
  <sheetData>
    <row r="1" spans="1:51" ht="16" x14ac:dyDescent="0.2">
      <c r="A1" s="1" t="s">
        <v>0</v>
      </c>
      <c r="B1" s="1" t="s">
        <v>66</v>
      </c>
      <c r="C1" s="1" t="s">
        <v>31</v>
      </c>
      <c r="D1" s="1" t="s">
        <v>0</v>
      </c>
      <c r="E1" s="1" t="s">
        <v>1</v>
      </c>
      <c r="F1" s="1" t="s">
        <v>2</v>
      </c>
      <c r="G1" s="1" t="s">
        <v>68</v>
      </c>
      <c r="H1" s="1" t="s">
        <v>107</v>
      </c>
      <c r="I1" s="1" t="s">
        <v>3</v>
      </c>
      <c r="J1" s="1" t="s">
        <v>36</v>
      </c>
      <c r="K1" s="2" t="s">
        <v>37</v>
      </c>
      <c r="L1" s="1" t="s">
        <v>69</v>
      </c>
      <c r="M1" s="1" t="s">
        <v>71</v>
      </c>
      <c r="N1" t="s">
        <v>70</v>
      </c>
      <c r="O1" t="s">
        <v>72</v>
      </c>
      <c r="P1" t="s">
        <v>94</v>
      </c>
      <c r="Q1" s="7" t="s">
        <v>45</v>
      </c>
      <c r="R1" s="7" t="s">
        <v>67</v>
      </c>
      <c r="S1" s="7" t="s">
        <v>47</v>
      </c>
      <c r="T1" s="8" t="s">
        <v>93</v>
      </c>
      <c r="U1" s="8" t="s">
        <v>92</v>
      </c>
      <c r="V1" s="8" t="s">
        <v>73</v>
      </c>
      <c r="W1" s="29" t="s">
        <v>74</v>
      </c>
      <c r="X1" s="7" t="s">
        <v>86</v>
      </c>
      <c r="Y1" s="7" t="s">
        <v>101</v>
      </c>
      <c r="Z1" s="7" t="s">
        <v>95</v>
      </c>
      <c r="AA1" s="8" t="s">
        <v>87</v>
      </c>
      <c r="AB1" s="43" t="s">
        <v>88</v>
      </c>
      <c r="AC1" s="8" t="s">
        <v>76</v>
      </c>
      <c r="AD1" s="28" t="s">
        <v>102</v>
      </c>
      <c r="AE1" s="28" t="s">
        <v>96</v>
      </c>
      <c r="AF1" s="28" t="s">
        <v>78</v>
      </c>
      <c r="AG1" t="s">
        <v>77</v>
      </c>
      <c r="AH1" s="44" t="s">
        <v>84</v>
      </c>
      <c r="AI1" s="44" t="s">
        <v>103</v>
      </c>
      <c r="AJ1" t="s">
        <v>97</v>
      </c>
      <c r="AK1" s="33" t="s">
        <v>85</v>
      </c>
      <c r="AL1" t="s">
        <v>83</v>
      </c>
      <c r="AM1" t="s">
        <v>89</v>
      </c>
      <c r="AN1" t="s">
        <v>104</v>
      </c>
      <c r="AO1" t="s">
        <v>98</v>
      </c>
      <c r="AP1" t="s">
        <v>90</v>
      </c>
      <c r="AQ1" s="44" t="s">
        <v>91</v>
      </c>
      <c r="AR1" s="44" t="s">
        <v>79</v>
      </c>
      <c r="AS1" t="s">
        <v>105</v>
      </c>
      <c r="AT1" t="s">
        <v>99</v>
      </c>
      <c r="AU1" t="s">
        <v>80</v>
      </c>
      <c r="AV1" s="33" t="s">
        <v>81</v>
      </c>
      <c r="AW1" s="33" t="s">
        <v>82</v>
      </c>
      <c r="AX1" s="33" t="s">
        <v>106</v>
      </c>
      <c r="AY1" t="s">
        <v>100</v>
      </c>
    </row>
    <row r="2" spans="1:51" ht="16" x14ac:dyDescent="0.2">
      <c r="A2" s="2" t="s">
        <v>4</v>
      </c>
      <c r="B2" s="2" t="s">
        <v>55</v>
      </c>
      <c r="C2" s="2" t="s">
        <v>32</v>
      </c>
      <c r="D2" s="5">
        <v>1</v>
      </c>
      <c r="E2" s="2" t="s">
        <v>5</v>
      </c>
      <c r="F2" s="1" t="s">
        <v>6</v>
      </c>
      <c r="G2" s="9">
        <v>5</v>
      </c>
      <c r="H2">
        <v>2.5</v>
      </c>
      <c r="I2" t="s">
        <v>7</v>
      </c>
      <c r="J2">
        <v>0</v>
      </c>
      <c r="K2" s="10">
        <v>0</v>
      </c>
      <c r="L2" s="20">
        <v>1.4201204586158109</v>
      </c>
      <c r="M2" s="20">
        <v>2.89872026443481</v>
      </c>
      <c r="N2" s="20">
        <v>28.987202644348102</v>
      </c>
      <c r="O2" s="21">
        <v>0.22615033388137801</v>
      </c>
      <c r="P2" s="14">
        <v>2.26150333881378</v>
      </c>
      <c r="Q2" s="27">
        <v>4.63</v>
      </c>
      <c r="R2" s="7">
        <v>5</v>
      </c>
      <c r="S2" s="7">
        <v>20.582659756640538</v>
      </c>
      <c r="T2">
        <v>35.487344408000929</v>
      </c>
      <c r="U2">
        <v>1.6058035793387064</v>
      </c>
      <c r="V2">
        <v>710.0602293079055</v>
      </c>
      <c r="W2">
        <v>674.57288489990458</v>
      </c>
      <c r="X2" s="27">
        <v>20.582659756640538</v>
      </c>
      <c r="Y2" s="27">
        <v>35.487344408000929</v>
      </c>
      <c r="Z2" s="27">
        <v>1.6058035793387064</v>
      </c>
      <c r="AA2" s="31">
        <v>710.0602293079055</v>
      </c>
      <c r="AB2" s="2">
        <v>674.57288489990458</v>
      </c>
      <c r="AC2" s="26">
        <v>19.903022012522371</v>
      </c>
      <c r="AD2" s="26">
        <v>34.315555194004091</v>
      </c>
      <c r="AE2">
        <v>1.4076455570329134</v>
      </c>
      <c r="AF2">
        <v>554.16159635167037</v>
      </c>
      <c r="AG2">
        <v>519.84604115766626</v>
      </c>
      <c r="AH2">
        <v>19.903022012522371</v>
      </c>
      <c r="AI2">
        <v>34.315555194004091</v>
      </c>
      <c r="AJ2">
        <v>1.4076455570329134</v>
      </c>
      <c r="AK2">
        <v>554.16159635167037</v>
      </c>
      <c r="AL2">
        <v>519.84604115766626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15.861613222969188</v>
      </c>
      <c r="AX2">
        <v>27.347609005119288</v>
      </c>
      <c r="AY2">
        <v>1.2374802668208389</v>
      </c>
    </row>
    <row r="3" spans="1:51" ht="16" x14ac:dyDescent="0.2">
      <c r="A3" s="2" t="s">
        <v>4</v>
      </c>
      <c r="B3" s="2" t="s">
        <v>55</v>
      </c>
      <c r="C3" s="2" t="s">
        <v>32</v>
      </c>
      <c r="D3" s="5">
        <v>1</v>
      </c>
      <c r="E3" s="2" t="s">
        <v>5</v>
      </c>
      <c r="F3" s="1" t="s">
        <v>6</v>
      </c>
      <c r="G3" s="9">
        <v>5</v>
      </c>
      <c r="H3">
        <v>2.5</v>
      </c>
      <c r="I3" t="s">
        <v>8</v>
      </c>
      <c r="J3">
        <v>0</v>
      </c>
      <c r="K3" s="10">
        <v>40</v>
      </c>
      <c r="L3" s="20">
        <v>1.30776980118838</v>
      </c>
      <c r="M3" s="20">
        <v>2.9421339035034202</v>
      </c>
      <c r="N3" s="20">
        <v>29.421339035034201</v>
      </c>
      <c r="O3" s="21">
        <v>0.23296740651130701</v>
      </c>
      <c r="P3" s="14">
        <v>2.3296740651130703</v>
      </c>
      <c r="Q3" s="27">
        <v>4.9400000000000004</v>
      </c>
      <c r="R3" s="7">
        <v>5</v>
      </c>
      <c r="S3" s="7">
        <v>19.238169350271303</v>
      </c>
      <c r="T3">
        <v>33.169257500467765</v>
      </c>
      <c r="U3">
        <v>1.5233386944833227</v>
      </c>
      <c r="V3">
        <v>653.88490059419007</v>
      </c>
      <c r="W3">
        <v>620.71564309372229</v>
      </c>
      <c r="X3" s="27">
        <v>19.238169350271303</v>
      </c>
      <c r="Y3" s="27">
        <v>33.169257500467765</v>
      </c>
      <c r="Z3" s="27">
        <v>1.5233386944833227</v>
      </c>
      <c r="AA3" s="31">
        <v>653.88490059419007</v>
      </c>
      <c r="AB3" s="2">
        <v>620.71564309372229</v>
      </c>
      <c r="AC3" s="26">
        <v>19.903022012522371</v>
      </c>
      <c r="AD3" s="26">
        <v>34.315555194004091</v>
      </c>
      <c r="AE3">
        <v>1.4076455570329134</v>
      </c>
      <c r="AF3">
        <v>554.16159635167037</v>
      </c>
      <c r="AG3">
        <v>519.84604115766626</v>
      </c>
      <c r="AH3">
        <v>19.903022012522371</v>
      </c>
      <c r="AI3">
        <v>34.315555194004091</v>
      </c>
      <c r="AJ3">
        <v>1.4076455570329134</v>
      </c>
      <c r="AK3">
        <v>554.16159635167037</v>
      </c>
      <c r="AL3">
        <v>519.84604115766626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16.111864244332001</v>
      </c>
      <c r="AX3">
        <v>27.77907628333104</v>
      </c>
      <c r="AY3">
        <v>1.2757880335067908</v>
      </c>
    </row>
    <row r="4" spans="1:51" ht="16" x14ac:dyDescent="0.2">
      <c r="A4" s="2" t="s">
        <v>4</v>
      </c>
      <c r="B4" s="2" t="s">
        <v>55</v>
      </c>
      <c r="C4" s="2" t="s">
        <v>32</v>
      </c>
      <c r="D4" s="5">
        <v>1</v>
      </c>
      <c r="E4" s="2" t="s">
        <v>5</v>
      </c>
      <c r="F4" s="1" t="s">
        <v>6</v>
      </c>
      <c r="G4" s="9">
        <v>5</v>
      </c>
      <c r="H4">
        <v>2.4</v>
      </c>
      <c r="I4" t="s">
        <v>9</v>
      </c>
      <c r="J4">
        <v>0</v>
      </c>
      <c r="K4" s="10">
        <v>80</v>
      </c>
      <c r="L4" s="20">
        <v>1.4654477864083828</v>
      </c>
      <c r="M4" s="20">
        <v>2.3986666202545202</v>
      </c>
      <c r="N4" s="20">
        <v>23.986666202545202</v>
      </c>
      <c r="O4" s="21">
        <v>0.18573780357837699</v>
      </c>
      <c r="P4" s="14">
        <v>1.8573780357837699</v>
      </c>
      <c r="Q4" s="27">
        <v>4.66</v>
      </c>
      <c r="R4" s="7">
        <v>5</v>
      </c>
      <c r="S4" s="7">
        <v>17.575603444918318</v>
      </c>
      <c r="T4">
        <v>30.302764560204</v>
      </c>
      <c r="U4">
        <v>1.3609452655314378</v>
      </c>
      <c r="V4">
        <v>732.72389320419143</v>
      </c>
      <c r="W4">
        <v>702.42112864398746</v>
      </c>
      <c r="X4" s="27">
        <v>17.575603444918318</v>
      </c>
      <c r="Y4" s="27">
        <v>30.302764560204</v>
      </c>
      <c r="Z4" s="27">
        <v>1.3609452655314378</v>
      </c>
      <c r="AA4" s="31">
        <v>732.72389320419143</v>
      </c>
      <c r="AB4" s="2">
        <v>702.42112864398746</v>
      </c>
      <c r="AC4" s="26">
        <v>19.903022012522371</v>
      </c>
      <c r="AD4" s="26">
        <v>34.315555194004091</v>
      </c>
      <c r="AE4">
        <v>1.4076455570329134</v>
      </c>
      <c r="AF4">
        <v>554.16159635167037</v>
      </c>
      <c r="AG4">
        <v>519.84604115766626</v>
      </c>
      <c r="AH4">
        <v>19.903022012522371</v>
      </c>
      <c r="AI4">
        <v>34.315555194004091</v>
      </c>
      <c r="AJ4">
        <v>1.4076455570329134</v>
      </c>
      <c r="AK4">
        <v>554.16159635167037</v>
      </c>
      <c r="AL4">
        <v>519.84604115766626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13.007307865917845</v>
      </c>
      <c r="AX4">
        <v>22.42639287227215</v>
      </c>
      <c r="AY4">
        <v>1.0072049083782109</v>
      </c>
    </row>
    <row r="5" spans="1:51" ht="16" x14ac:dyDescent="0.2">
      <c r="A5" s="2" t="s">
        <v>4</v>
      </c>
      <c r="B5" s="2" t="s">
        <v>55</v>
      </c>
      <c r="C5" s="2" t="s">
        <v>32</v>
      </c>
      <c r="D5" s="5">
        <v>1</v>
      </c>
      <c r="E5" s="2" t="s">
        <v>5</v>
      </c>
      <c r="F5" s="1" t="s">
        <v>10</v>
      </c>
      <c r="G5" s="9">
        <v>10</v>
      </c>
      <c r="H5">
        <v>7.5</v>
      </c>
      <c r="I5" t="s">
        <v>7</v>
      </c>
      <c r="J5">
        <v>0</v>
      </c>
      <c r="K5" s="10">
        <v>0</v>
      </c>
      <c r="L5" s="20">
        <v>1.5273781578643009</v>
      </c>
      <c r="M5" s="20">
        <v>2.5580346584320099</v>
      </c>
      <c r="N5" s="20">
        <v>25.5803465843201</v>
      </c>
      <c r="O5" s="21">
        <v>0.19878643751144401</v>
      </c>
      <c r="P5" s="14">
        <v>1.98786437511444</v>
      </c>
      <c r="Q5" s="27">
        <v>4.62</v>
      </c>
      <c r="R5" s="7">
        <v>5</v>
      </c>
      <c r="S5" s="7">
        <v>19.5354313217446</v>
      </c>
      <c r="T5">
        <v>33.681778140938967</v>
      </c>
      <c r="U5">
        <v>1.5181103136731817</v>
      </c>
      <c r="V5">
        <v>763.68907893215055</v>
      </c>
      <c r="W5">
        <v>730.00730079121161</v>
      </c>
      <c r="X5" s="27">
        <v>40.118091078385135</v>
      </c>
      <c r="Y5" s="27">
        <v>69.169122548939896</v>
      </c>
      <c r="Z5" s="27">
        <v>3.1239138930118884</v>
      </c>
      <c r="AA5" s="31">
        <v>1473.7493082400561</v>
      </c>
      <c r="AB5" s="2">
        <v>1404.5801856911162</v>
      </c>
      <c r="AC5" s="26">
        <v>13.029426138302242</v>
      </c>
      <c r="AD5" s="26">
        <v>22.464527824659033</v>
      </c>
      <c r="AE5">
        <v>1.0094012711584042</v>
      </c>
      <c r="AF5">
        <v>608.89498128097307</v>
      </c>
      <c r="AG5">
        <v>586.43045345631413</v>
      </c>
      <c r="AH5">
        <v>98.797344452473837</v>
      </c>
      <c r="AI5">
        <v>170.34024905598937</v>
      </c>
      <c r="AJ5">
        <v>7.2511404845739538</v>
      </c>
      <c r="AK5">
        <v>3489.1697328979308</v>
      </c>
      <c r="AL5">
        <v>1106.2764946139805</v>
      </c>
      <c r="AM5">
        <v>20.582659756640538</v>
      </c>
      <c r="AN5">
        <v>35.487344408000929</v>
      </c>
      <c r="AO5">
        <v>1.6058035793387064</v>
      </c>
      <c r="AP5">
        <v>710.0602293079055</v>
      </c>
      <c r="AQ5">
        <v>674.57288489990458</v>
      </c>
      <c r="AR5">
        <v>19.903022012522371</v>
      </c>
      <c r="AS5">
        <v>34.315555194004091</v>
      </c>
      <c r="AT5">
        <v>1.4076455570329134</v>
      </c>
      <c r="AU5">
        <v>554.16159635167037</v>
      </c>
      <c r="AV5">
        <v>519.84604115766626</v>
      </c>
      <c r="AW5">
        <v>32.135306161379198</v>
      </c>
      <c r="AX5">
        <v>55.405700278240005</v>
      </c>
      <c r="AY5">
        <v>2.503566795742926</v>
      </c>
    </row>
    <row r="6" spans="1:51" ht="16" x14ac:dyDescent="0.2">
      <c r="A6" s="2" t="s">
        <v>4</v>
      </c>
      <c r="B6" s="2" t="s">
        <v>55</v>
      </c>
      <c r="C6" s="2" t="s">
        <v>32</v>
      </c>
      <c r="D6" s="5">
        <v>1</v>
      </c>
      <c r="E6" s="2" t="s">
        <v>5</v>
      </c>
      <c r="F6" s="1" t="s">
        <v>10</v>
      </c>
      <c r="G6" s="9">
        <v>10</v>
      </c>
      <c r="H6">
        <v>7.5</v>
      </c>
      <c r="I6" t="s">
        <v>8</v>
      </c>
      <c r="J6">
        <v>0</v>
      </c>
      <c r="K6" s="10">
        <v>40</v>
      </c>
      <c r="L6" s="20">
        <v>1.4247041209768576</v>
      </c>
      <c r="M6" s="20">
        <v>2.0910780429840101</v>
      </c>
      <c r="N6" s="20">
        <v>20.910780429840102</v>
      </c>
      <c r="O6" s="21">
        <v>0.16783197224140201</v>
      </c>
      <c r="P6" s="14">
        <v>1.6783197224140201</v>
      </c>
      <c r="Q6" s="27">
        <v>5.13</v>
      </c>
      <c r="R6" s="7">
        <v>5</v>
      </c>
      <c r="S6" s="7">
        <v>14.89583752561771</v>
      </c>
      <c r="T6">
        <v>25.682478492444329</v>
      </c>
      <c r="U6">
        <v>1.1955545124199951</v>
      </c>
      <c r="V6">
        <v>712.35206048842883</v>
      </c>
      <c r="W6">
        <v>686.66958199598446</v>
      </c>
      <c r="X6" s="27">
        <v>34.134006875889014</v>
      </c>
      <c r="Y6" s="27">
        <v>58.851735992912097</v>
      </c>
      <c r="Z6" s="27">
        <v>2.718893206903318</v>
      </c>
      <c r="AA6" s="31">
        <v>1366.236961082619</v>
      </c>
      <c r="AB6" s="2">
        <v>1307.3852250897066</v>
      </c>
      <c r="AC6" s="26">
        <v>13.029426138302242</v>
      </c>
      <c r="AD6" s="26">
        <v>22.464527824659033</v>
      </c>
      <c r="AE6">
        <v>1.0094012711584042</v>
      </c>
      <c r="AF6">
        <v>608.89498128097307</v>
      </c>
      <c r="AG6">
        <v>586.43045345631413</v>
      </c>
      <c r="AH6">
        <v>98.797344452473837</v>
      </c>
      <c r="AI6">
        <v>170.34024905598937</v>
      </c>
      <c r="AJ6">
        <v>7.2511404845739538</v>
      </c>
      <c r="AK6">
        <v>3489.1697328979308</v>
      </c>
      <c r="AL6">
        <v>1106.2764946139805</v>
      </c>
      <c r="AM6">
        <v>19.238169350271303</v>
      </c>
      <c r="AN6">
        <v>33.169257500467765</v>
      </c>
      <c r="AO6">
        <v>1.5233386944833227</v>
      </c>
      <c r="AP6">
        <v>653.88490059419007</v>
      </c>
      <c r="AQ6">
        <v>620.71564309372229</v>
      </c>
      <c r="AR6">
        <v>19.903022012522371</v>
      </c>
      <c r="AS6">
        <v>34.315555194004091</v>
      </c>
      <c r="AT6">
        <v>1.4076455570329134</v>
      </c>
      <c r="AU6">
        <v>554.16159635167037</v>
      </c>
      <c r="AV6">
        <v>519.84604115766626</v>
      </c>
      <c r="AW6">
        <v>29.771380289981529</v>
      </c>
      <c r="AX6">
        <v>51.329966017209543</v>
      </c>
      <c r="AY6">
        <v>2.3687445232985782</v>
      </c>
    </row>
    <row r="7" spans="1:51" ht="16" x14ac:dyDescent="0.2">
      <c r="A7" t="s">
        <v>4</v>
      </c>
      <c r="B7" s="2" t="s">
        <v>55</v>
      </c>
      <c r="C7" s="2" t="s">
        <v>32</v>
      </c>
      <c r="D7" s="5">
        <v>1</v>
      </c>
      <c r="E7" t="s">
        <v>5</v>
      </c>
      <c r="F7" t="s">
        <v>10</v>
      </c>
      <c r="G7" s="9">
        <v>10</v>
      </c>
      <c r="H7">
        <v>7.5</v>
      </c>
      <c r="I7" t="s">
        <v>9</v>
      </c>
      <c r="J7">
        <v>0</v>
      </c>
      <c r="K7" s="10">
        <v>80</v>
      </c>
      <c r="L7" s="20">
        <v>1.4914218731209801</v>
      </c>
      <c r="M7" s="20">
        <v>2.21449995040894</v>
      </c>
      <c r="N7" s="20">
        <v>22.144999504089398</v>
      </c>
      <c r="O7" s="20">
        <v>0.17725412547588301</v>
      </c>
      <c r="P7" s="14">
        <v>1.7725412547588302</v>
      </c>
      <c r="Q7" s="27">
        <v>4.63</v>
      </c>
      <c r="R7" s="7">
        <v>5</v>
      </c>
      <c r="S7" s="7">
        <v>16.513768320326093</v>
      </c>
      <c r="T7">
        <v>28.47201434538982</v>
      </c>
      <c r="U7">
        <v>1.3218033991783136</v>
      </c>
      <c r="V7">
        <v>745.71093656049015</v>
      </c>
      <c r="W7">
        <v>717.23892221510039</v>
      </c>
      <c r="X7" s="27">
        <v>34.089371765244408</v>
      </c>
      <c r="Y7" s="27">
        <v>58.77477890559382</v>
      </c>
      <c r="Z7" s="27">
        <v>2.6827486647097514</v>
      </c>
      <c r="AA7" s="31">
        <v>1478.4348297646816</v>
      </c>
      <c r="AB7" s="2">
        <v>1419.6600508590877</v>
      </c>
      <c r="AC7" s="26">
        <v>13.029426138302242</v>
      </c>
      <c r="AD7" s="26">
        <v>22.464527824659033</v>
      </c>
      <c r="AE7">
        <v>1.0094012711584042</v>
      </c>
      <c r="AF7">
        <v>608.89498128097307</v>
      </c>
      <c r="AG7">
        <v>586.43045345631413</v>
      </c>
      <c r="AH7">
        <v>98.797344452473837</v>
      </c>
      <c r="AI7">
        <v>170.34024905598937</v>
      </c>
      <c r="AJ7">
        <v>7.2511404845739538</v>
      </c>
      <c r="AK7">
        <v>3489.1697328979308</v>
      </c>
      <c r="AL7">
        <v>1106.2764946139805</v>
      </c>
      <c r="AM7">
        <v>17.575603444918318</v>
      </c>
      <c r="AN7">
        <v>30.302764560204</v>
      </c>
      <c r="AO7">
        <v>1.3609452655314378</v>
      </c>
      <c r="AP7">
        <v>732.72389320419143</v>
      </c>
      <c r="AQ7">
        <v>702.42112864398746</v>
      </c>
      <c r="AR7">
        <v>19.903022012522371</v>
      </c>
      <c r="AS7">
        <v>34.315555194004091</v>
      </c>
      <c r="AT7">
        <v>1.4076455570329134</v>
      </c>
      <c r="AU7">
        <v>554.16159635167037</v>
      </c>
      <c r="AV7">
        <v>519.84604115766626</v>
      </c>
      <c r="AW7">
        <v>26.874002823401689</v>
      </c>
      <c r="AX7">
        <v>46.33448762655464</v>
      </c>
      <c r="AY7">
        <v>2.1052124531889511</v>
      </c>
    </row>
    <row r="8" spans="1:51" ht="16" x14ac:dyDescent="0.2">
      <c r="A8" t="s">
        <v>4</v>
      </c>
      <c r="B8" s="2" t="s">
        <v>55</v>
      </c>
      <c r="C8" s="2" t="s">
        <v>32</v>
      </c>
      <c r="D8" s="5">
        <v>1</v>
      </c>
      <c r="E8" t="s">
        <v>5</v>
      </c>
      <c r="F8" t="s">
        <v>11</v>
      </c>
      <c r="G8" s="9">
        <v>20</v>
      </c>
      <c r="H8">
        <v>15</v>
      </c>
      <c r="I8" t="s">
        <v>7</v>
      </c>
      <c r="J8">
        <v>0</v>
      </c>
      <c r="K8" s="10">
        <v>0</v>
      </c>
      <c r="L8" s="20">
        <v>1.5916512900825319</v>
      </c>
      <c r="M8" s="20">
        <v>1.8507150411605799</v>
      </c>
      <c r="N8" s="20">
        <v>18.507150411605799</v>
      </c>
      <c r="O8" s="20">
        <v>0.14782747626304599</v>
      </c>
      <c r="P8" s="14">
        <v>1.47827476263046</v>
      </c>
      <c r="Q8" s="27">
        <v>4.33</v>
      </c>
      <c r="R8" s="7">
        <v>10</v>
      </c>
      <c r="S8" s="7">
        <v>29.456929828383828</v>
      </c>
      <c r="T8">
        <v>50.787810048937637</v>
      </c>
      <c r="U8">
        <v>2.3528979330372204</v>
      </c>
      <c r="V8">
        <v>1591.6512900825319</v>
      </c>
      <c r="W8">
        <v>1540.8634800335942</v>
      </c>
      <c r="X8" s="27">
        <v>69.57502090676897</v>
      </c>
      <c r="Y8" s="27">
        <v>119.95693259787754</v>
      </c>
      <c r="Z8" s="27">
        <v>5.4768118260491088</v>
      </c>
      <c r="AA8" s="31">
        <v>3065.4005983225879</v>
      </c>
      <c r="AB8" s="2">
        <v>2945.4436657247106</v>
      </c>
      <c r="AC8" s="26">
        <v>20.390481138688109</v>
      </c>
      <c r="AD8" s="26">
        <v>35.156001963255363</v>
      </c>
      <c r="AE8">
        <v>1.7026930065260248</v>
      </c>
      <c r="AF8">
        <v>1289.4526587879338</v>
      </c>
      <c r="AG8">
        <v>1254.2966568246786</v>
      </c>
      <c r="AH8">
        <v>159.96878786853816</v>
      </c>
      <c r="AI8">
        <v>275.80825494575549</v>
      </c>
      <c r="AJ8">
        <v>12.359219504152026</v>
      </c>
      <c r="AK8">
        <v>7357.5277092617316</v>
      </c>
      <c r="AL8">
        <v>2360.5731514386589</v>
      </c>
      <c r="AM8">
        <v>40.118091078385135</v>
      </c>
      <c r="AN8">
        <v>69.169122548939896</v>
      </c>
      <c r="AO8">
        <v>3.1239138930118884</v>
      </c>
      <c r="AP8">
        <v>1473.7493082400561</v>
      </c>
      <c r="AQ8">
        <v>1404.5801856911162</v>
      </c>
      <c r="AR8">
        <v>13.029426138302242</v>
      </c>
      <c r="AS8">
        <v>22.464527824659033</v>
      </c>
      <c r="AT8">
        <v>1.0094012711584042</v>
      </c>
      <c r="AU8">
        <v>608.89498128097307</v>
      </c>
      <c r="AV8">
        <v>586.43045345631413</v>
      </c>
      <c r="AW8">
        <v>58.393959170112474</v>
      </c>
      <c r="AX8">
        <v>100.67923994846979</v>
      </c>
      <c r="AY8">
        <v>4.5837147788479742</v>
      </c>
    </row>
    <row r="9" spans="1:51" ht="16" x14ac:dyDescent="0.2">
      <c r="A9" t="s">
        <v>4</v>
      </c>
      <c r="B9" s="2" t="s">
        <v>55</v>
      </c>
      <c r="C9" s="2" t="s">
        <v>32</v>
      </c>
      <c r="D9" s="5">
        <v>1</v>
      </c>
      <c r="E9" t="s">
        <v>5</v>
      </c>
      <c r="F9" t="s">
        <v>11</v>
      </c>
      <c r="G9" s="9">
        <v>20</v>
      </c>
      <c r="H9">
        <v>15</v>
      </c>
      <c r="I9" t="s">
        <v>8</v>
      </c>
      <c r="J9">
        <v>0</v>
      </c>
      <c r="K9" s="10">
        <v>40</v>
      </c>
      <c r="L9" s="20">
        <v>1.5728073448204516</v>
      </c>
      <c r="M9" s="20">
        <v>1.74593365192413</v>
      </c>
      <c r="N9" s="20">
        <v>17.459336519241301</v>
      </c>
      <c r="O9" s="20">
        <v>0.13719362020492601</v>
      </c>
      <c r="P9" s="14">
        <v>1.37193620204926</v>
      </c>
      <c r="Q9" s="27">
        <v>4.38</v>
      </c>
      <c r="R9" s="7">
        <v>10</v>
      </c>
      <c r="S9" s="7">
        <v>27.460172713154655</v>
      </c>
      <c r="T9">
        <v>47.345125367508032</v>
      </c>
      <c r="U9">
        <v>2.157791335208151</v>
      </c>
      <c r="V9">
        <v>1572.8073448204516</v>
      </c>
      <c r="W9">
        <v>1525.4622194529436</v>
      </c>
      <c r="X9" s="27">
        <v>61.594179589043669</v>
      </c>
      <c r="Y9" s="27">
        <v>106.19686136042013</v>
      </c>
      <c r="Z9" s="27">
        <v>4.8766845421114695</v>
      </c>
      <c r="AA9" s="31">
        <v>2939.0443059030704</v>
      </c>
      <c r="AB9" s="2">
        <v>2832.84744454265</v>
      </c>
      <c r="AC9" s="26">
        <v>20.390481138688109</v>
      </c>
      <c r="AD9" s="26">
        <v>35.156001963255363</v>
      </c>
      <c r="AE9">
        <v>1.7026930065260248</v>
      </c>
      <c r="AF9">
        <v>1289.4526587879338</v>
      </c>
      <c r="AG9">
        <v>1254.2966568246786</v>
      </c>
      <c r="AH9">
        <v>159.96878786853816</v>
      </c>
      <c r="AI9">
        <v>275.80825494575549</v>
      </c>
      <c r="AJ9">
        <v>12.359219504152026</v>
      </c>
      <c r="AK9">
        <v>7357.5277092617316</v>
      </c>
      <c r="AL9">
        <v>2360.5731514386589</v>
      </c>
      <c r="AM9">
        <v>34.134006875889014</v>
      </c>
      <c r="AN9">
        <v>58.851735992912097</v>
      </c>
      <c r="AO9">
        <v>2.718893206903318</v>
      </c>
      <c r="AP9">
        <v>1366.236961082619</v>
      </c>
      <c r="AQ9">
        <v>1307.3852250897066</v>
      </c>
      <c r="AR9">
        <v>13.029426138302242</v>
      </c>
      <c r="AS9">
        <v>22.464527824659033</v>
      </c>
      <c r="AT9">
        <v>1.0094012711584042</v>
      </c>
      <c r="AU9">
        <v>608.89498128097307</v>
      </c>
      <c r="AV9">
        <v>586.43045345631413</v>
      </c>
      <c r="AW9">
        <v>53.092668708446823</v>
      </c>
      <c r="AX9">
        <v>91.539083980080733</v>
      </c>
      <c r="AY9">
        <v>4.2086448066752142</v>
      </c>
    </row>
    <row r="10" spans="1:51" ht="16" x14ac:dyDescent="0.2">
      <c r="A10" t="s">
        <v>4</v>
      </c>
      <c r="B10" s="2" t="s">
        <v>55</v>
      </c>
      <c r="C10" s="2" t="s">
        <v>32</v>
      </c>
      <c r="D10" s="5">
        <v>1</v>
      </c>
      <c r="E10" t="s">
        <v>5</v>
      </c>
      <c r="F10" t="s">
        <v>11</v>
      </c>
      <c r="G10" s="9">
        <v>20</v>
      </c>
      <c r="H10">
        <v>15</v>
      </c>
      <c r="I10" t="s">
        <v>9</v>
      </c>
      <c r="J10">
        <v>0</v>
      </c>
      <c r="K10" s="10">
        <v>80</v>
      </c>
      <c r="L10" s="20">
        <v>1.4675868288435381</v>
      </c>
      <c r="M10" s="20">
        <v>1.65164971351624</v>
      </c>
      <c r="N10" s="20">
        <v>16.5164971351624</v>
      </c>
      <c r="O10" s="20">
        <v>0.13104982674121901</v>
      </c>
      <c r="P10" s="14">
        <v>1.3104982674121901</v>
      </c>
      <c r="Q10" s="27">
        <v>4.4400000000000004</v>
      </c>
      <c r="R10" s="7">
        <v>10</v>
      </c>
      <c r="S10" s="7">
        <v>24.23939365419637</v>
      </c>
      <c r="T10">
        <v>41.792058024476503</v>
      </c>
      <c r="U10">
        <v>1.9232699964764071</v>
      </c>
      <c r="V10">
        <v>1467.5868288435381</v>
      </c>
      <c r="W10">
        <v>1425.7947708190616</v>
      </c>
      <c r="X10" s="27">
        <v>58.328765419440778</v>
      </c>
      <c r="Y10" s="27">
        <v>100.56683693007032</v>
      </c>
      <c r="Z10" s="27">
        <v>4.6060186611861589</v>
      </c>
      <c r="AA10" s="31">
        <v>2946.0216586082197</v>
      </c>
      <c r="AB10" s="2">
        <v>2845.4548216781495</v>
      </c>
      <c r="AC10" s="26">
        <v>20.390481138688109</v>
      </c>
      <c r="AD10" s="26">
        <v>35.156001963255363</v>
      </c>
      <c r="AE10">
        <v>1.7026930065260248</v>
      </c>
      <c r="AF10">
        <v>1289.4526587879338</v>
      </c>
      <c r="AG10">
        <v>1254.2966568246786</v>
      </c>
      <c r="AH10">
        <v>159.96878786853816</v>
      </c>
      <c r="AI10">
        <v>275.80825494575549</v>
      </c>
      <c r="AJ10">
        <v>12.359219504152026</v>
      </c>
      <c r="AK10">
        <v>7357.5277092617316</v>
      </c>
      <c r="AL10">
        <v>2360.5731514386589</v>
      </c>
      <c r="AM10">
        <v>34.089371765244408</v>
      </c>
      <c r="AN10">
        <v>58.77477890559382</v>
      </c>
      <c r="AO10">
        <v>2.6827486647097514</v>
      </c>
      <c r="AP10">
        <v>1478.4348297646816</v>
      </c>
      <c r="AQ10">
        <v>1419.6600508590877</v>
      </c>
      <c r="AR10">
        <v>13.029426138302242</v>
      </c>
      <c r="AS10">
        <v>22.464527824659033</v>
      </c>
      <c r="AT10">
        <v>1.0094012711584042</v>
      </c>
      <c r="AU10">
        <v>608.89498128097307</v>
      </c>
      <c r="AV10">
        <v>586.43045345631413</v>
      </c>
      <c r="AW10">
        <v>50.085476889291741</v>
      </c>
      <c r="AX10">
        <v>86.354270498778874</v>
      </c>
      <c r="AY10">
        <v>3.9519565287536893</v>
      </c>
    </row>
    <row r="11" spans="1:51" ht="16" x14ac:dyDescent="0.2">
      <c r="A11" t="s">
        <v>4</v>
      </c>
      <c r="B11" s="2" t="s">
        <v>55</v>
      </c>
      <c r="C11" s="2" t="s">
        <v>32</v>
      </c>
      <c r="D11" s="5">
        <v>1</v>
      </c>
      <c r="E11" t="s">
        <v>5</v>
      </c>
      <c r="F11" t="s">
        <v>12</v>
      </c>
      <c r="G11" s="9">
        <v>30</v>
      </c>
      <c r="H11">
        <v>25</v>
      </c>
      <c r="I11" t="s">
        <v>7</v>
      </c>
      <c r="J11">
        <v>0</v>
      </c>
      <c r="K11" s="10">
        <v>0</v>
      </c>
      <c r="L11" s="20">
        <v>1.599392586514522</v>
      </c>
      <c r="M11" s="20">
        <v>1.8507150411605799</v>
      </c>
      <c r="N11" s="20">
        <v>18.507150411605799</v>
      </c>
      <c r="O11" s="20">
        <v>0.14782747626304599</v>
      </c>
      <c r="P11" s="14">
        <v>1.47827476263046</v>
      </c>
      <c r="Q11" s="27">
        <v>4.33</v>
      </c>
      <c r="R11" s="7">
        <v>10</v>
      </c>
      <c r="S11" s="7">
        <v>29.600199165831498</v>
      </c>
      <c r="T11">
        <v>51.034826147985342</v>
      </c>
      <c r="U11">
        <v>2.3643416961826724</v>
      </c>
      <c r="V11">
        <v>1599.392586514522</v>
      </c>
      <c r="W11">
        <v>1548.3577603665367</v>
      </c>
      <c r="X11" s="27">
        <v>99.175220072600467</v>
      </c>
      <c r="Y11" s="27">
        <v>170.99175874586288</v>
      </c>
      <c r="Z11" s="27">
        <v>7.8411535222317816</v>
      </c>
      <c r="AA11" s="31">
        <v>4664.7931848371099</v>
      </c>
      <c r="AB11" s="2">
        <v>4493.8014260912478</v>
      </c>
      <c r="AC11" s="26">
        <v>15.204932080965804</v>
      </c>
      <c r="AD11" s="26">
        <v>26.215400139596209</v>
      </c>
      <c r="AE11">
        <v>1.3422494817943573</v>
      </c>
      <c r="AF11">
        <v>1245.1136831919628</v>
      </c>
      <c r="AG11">
        <v>1218.8982830523669</v>
      </c>
      <c r="AH11">
        <v>205.58358411143558</v>
      </c>
      <c r="AI11">
        <v>354.45445536454417</v>
      </c>
      <c r="AJ11">
        <v>16.3859679495351</v>
      </c>
      <c r="AK11">
        <v>11092.86875883762</v>
      </c>
      <c r="AL11">
        <v>3579.4714344910258</v>
      </c>
      <c r="AM11">
        <v>69.57502090676897</v>
      </c>
      <c r="AN11">
        <v>119.95693259787754</v>
      </c>
      <c r="AO11">
        <v>5.4768118260491088</v>
      </c>
      <c r="AP11">
        <v>3065.4005983225879</v>
      </c>
      <c r="AQ11">
        <v>2945.4436657247106</v>
      </c>
      <c r="AR11">
        <v>20.390481138688109</v>
      </c>
      <c r="AS11">
        <v>35.156001963255363</v>
      </c>
      <c r="AT11">
        <v>1.7026930065260248</v>
      </c>
      <c r="AU11">
        <v>1289.4526587879338</v>
      </c>
      <c r="AV11">
        <v>1254.2966568246786</v>
      </c>
      <c r="AW11">
        <v>81.695829619419442</v>
      </c>
      <c r="AX11">
        <v>140.85487865417144</v>
      </c>
      <c r="AY11">
        <v>6.4449719816690854</v>
      </c>
    </row>
    <row r="12" spans="1:51" ht="16" x14ac:dyDescent="0.2">
      <c r="A12" t="s">
        <v>4</v>
      </c>
      <c r="B12" s="2" t="s">
        <v>55</v>
      </c>
      <c r="C12" s="2" t="s">
        <v>32</v>
      </c>
      <c r="D12" s="5">
        <v>1</v>
      </c>
      <c r="E12" t="s">
        <v>5</v>
      </c>
      <c r="F12" t="s">
        <v>12</v>
      </c>
      <c r="G12" s="9">
        <v>30</v>
      </c>
      <c r="H12">
        <v>25</v>
      </c>
      <c r="I12" t="s">
        <v>8</v>
      </c>
      <c r="J12">
        <v>0</v>
      </c>
      <c r="K12" s="10">
        <v>40</v>
      </c>
      <c r="L12" s="20">
        <v>1.4311212482823228</v>
      </c>
      <c r="M12" s="20">
        <v>1.74593365192413</v>
      </c>
      <c r="N12" s="20">
        <v>17.459336519241301</v>
      </c>
      <c r="O12" s="20">
        <v>0.13719362020492601</v>
      </c>
      <c r="P12" s="14">
        <v>1.37193620204926</v>
      </c>
      <c r="Q12" s="27">
        <v>4.38</v>
      </c>
      <c r="R12" s="7">
        <v>10</v>
      </c>
      <c r="S12" s="7">
        <v>24.986427473597761</v>
      </c>
      <c r="T12">
        <v>43.080047368272005</v>
      </c>
      <c r="U12">
        <v>1.9634070500404461</v>
      </c>
      <c r="V12">
        <v>1431.121248282323</v>
      </c>
      <c r="W12">
        <v>1388.0412009140509</v>
      </c>
      <c r="X12" s="27">
        <v>86.580607062641434</v>
      </c>
      <c r="Y12" s="27">
        <v>149.27690872869215</v>
      </c>
      <c r="Z12" s="27">
        <v>6.8400915921519161</v>
      </c>
      <c r="AA12" s="31">
        <v>4370.1655541853934</v>
      </c>
      <c r="AB12" s="2">
        <v>4220.8886454567009</v>
      </c>
      <c r="AC12" s="26">
        <v>15.204932080965804</v>
      </c>
      <c r="AD12" s="26">
        <v>26.215400139596209</v>
      </c>
      <c r="AE12">
        <v>1.3422494817943573</v>
      </c>
      <c r="AF12">
        <v>1245.1136831919628</v>
      </c>
      <c r="AG12">
        <v>1218.8982830523669</v>
      </c>
      <c r="AH12">
        <v>205.58358411143558</v>
      </c>
      <c r="AI12">
        <v>354.45445536454417</v>
      </c>
      <c r="AJ12">
        <v>16.3859679495351</v>
      </c>
      <c r="AK12">
        <v>11092.86875883762</v>
      </c>
      <c r="AL12">
        <v>3579.4714344910258</v>
      </c>
      <c r="AM12">
        <v>61.594179589043669</v>
      </c>
      <c r="AN12">
        <v>106.19686136042013</v>
      </c>
      <c r="AO12">
        <v>4.8766845421114695</v>
      </c>
      <c r="AP12">
        <v>2939.0443059030704</v>
      </c>
      <c r="AQ12">
        <v>2832.84744454265</v>
      </c>
      <c r="AR12">
        <v>20.390481138688109</v>
      </c>
      <c r="AS12">
        <v>35.156001963255363</v>
      </c>
      <c r="AT12">
        <v>1.7026930065260248</v>
      </c>
      <c r="AU12">
        <v>1289.4526587879338</v>
      </c>
      <c r="AV12">
        <v>1254.2966568246786</v>
      </c>
      <c r="AW12">
        <v>75.034318226577128</v>
      </c>
      <c r="AX12">
        <v>129.36951418375369</v>
      </c>
      <c r="AY12">
        <v>5.932796424545959</v>
      </c>
    </row>
    <row r="13" spans="1:51" ht="16" x14ac:dyDescent="0.2">
      <c r="A13" s="2" t="s">
        <v>4</v>
      </c>
      <c r="B13" s="2" t="s">
        <v>55</v>
      </c>
      <c r="C13" s="2" t="s">
        <v>32</v>
      </c>
      <c r="D13" s="5">
        <v>1</v>
      </c>
      <c r="E13" s="2" t="s">
        <v>5</v>
      </c>
      <c r="F13" s="1" t="s">
        <v>12</v>
      </c>
      <c r="G13" s="9">
        <v>30</v>
      </c>
      <c r="H13">
        <v>25</v>
      </c>
      <c r="I13" t="s">
        <v>9</v>
      </c>
      <c r="J13">
        <v>0</v>
      </c>
      <c r="K13" s="10">
        <v>80</v>
      </c>
      <c r="L13" s="20">
        <v>1.2770083337875788</v>
      </c>
      <c r="M13" s="20">
        <v>1.65164971351624</v>
      </c>
      <c r="N13" s="20">
        <v>16.5164971351624</v>
      </c>
      <c r="O13" s="21">
        <v>0.13104982674121901</v>
      </c>
      <c r="P13" s="14">
        <v>1.3104982674121901</v>
      </c>
      <c r="Q13" s="27">
        <v>4.4400000000000004</v>
      </c>
      <c r="R13" s="7">
        <v>10</v>
      </c>
      <c r="S13" s="7">
        <v>21.091704486581058</v>
      </c>
      <c r="T13">
        <v>36.365007735484582</v>
      </c>
      <c r="U13">
        <v>1.67351720889955</v>
      </c>
      <c r="V13">
        <v>1277.008333787579</v>
      </c>
      <c r="W13">
        <v>1240.6433260520944</v>
      </c>
      <c r="X13" s="27">
        <v>79.420469906021836</v>
      </c>
      <c r="Y13" s="27">
        <v>136.93184466555491</v>
      </c>
      <c r="Z13" s="27">
        <v>6.2795358700857093</v>
      </c>
      <c r="AA13" s="31">
        <v>4223.0299923957991</v>
      </c>
      <c r="AB13" s="2">
        <v>4086.0981477302439</v>
      </c>
      <c r="AC13" s="26">
        <v>15.204932080965804</v>
      </c>
      <c r="AD13" s="26">
        <v>26.215400139596209</v>
      </c>
      <c r="AE13">
        <v>1.3422494817943573</v>
      </c>
      <c r="AF13">
        <v>1245.1136831919628</v>
      </c>
      <c r="AG13">
        <v>1218.8982830523669</v>
      </c>
      <c r="AH13">
        <v>205.58358411143558</v>
      </c>
      <c r="AI13">
        <v>354.45445536454417</v>
      </c>
      <c r="AJ13">
        <v>16.3859679495351</v>
      </c>
      <c r="AK13">
        <v>11092.86875883762</v>
      </c>
      <c r="AL13">
        <v>3579.4714344910258</v>
      </c>
      <c r="AM13">
        <v>58.328765419440778</v>
      </c>
      <c r="AN13">
        <v>100.56683693007032</v>
      </c>
      <c r="AO13">
        <v>4.6060186611861589</v>
      </c>
      <c r="AP13">
        <v>2946.0216586082197</v>
      </c>
      <c r="AQ13">
        <v>2845.4548216781495</v>
      </c>
      <c r="AR13">
        <v>20.390481138688109</v>
      </c>
      <c r="AS13">
        <v>35.156001963255363</v>
      </c>
      <c r="AT13">
        <v>1.7026930065260248</v>
      </c>
      <c r="AU13">
        <v>1289.4526587879338</v>
      </c>
      <c r="AV13">
        <v>1254.2966568246786</v>
      </c>
      <c r="AW13">
        <v>70.807502184950366</v>
      </c>
      <c r="AX13">
        <v>122.08190031887996</v>
      </c>
      <c r="AY13">
        <v>5.5961416138234963</v>
      </c>
    </row>
    <row r="14" spans="1:51" ht="16" x14ac:dyDescent="0.2">
      <c r="A14" s="2" t="s">
        <v>4</v>
      </c>
      <c r="B14" s="2" t="s">
        <v>55</v>
      </c>
      <c r="C14" s="2" t="s">
        <v>32</v>
      </c>
      <c r="D14" s="5">
        <v>1</v>
      </c>
      <c r="E14" s="2" t="s">
        <v>5</v>
      </c>
      <c r="F14" s="1" t="s">
        <v>13</v>
      </c>
      <c r="G14" s="9">
        <v>40</v>
      </c>
      <c r="H14">
        <v>35</v>
      </c>
      <c r="I14" t="s">
        <v>7</v>
      </c>
      <c r="J14">
        <v>0</v>
      </c>
      <c r="K14" s="10">
        <v>0</v>
      </c>
      <c r="L14" s="20">
        <v>1.599392586514522</v>
      </c>
      <c r="M14" s="20">
        <v>0.814477980136871</v>
      </c>
      <c r="N14" s="20">
        <v>8.1447798013687098</v>
      </c>
      <c r="O14" s="21">
        <v>7.0915959775447804E-2</v>
      </c>
      <c r="P14" s="14">
        <v>0.70915959775447801</v>
      </c>
      <c r="Q14" s="27">
        <v>4.1500000000000004</v>
      </c>
      <c r="R14" s="7">
        <v>10</v>
      </c>
      <c r="S14" s="7">
        <v>13.026700433102336</v>
      </c>
      <c r="T14">
        <v>22.459828332935064</v>
      </c>
      <c r="U14">
        <v>1.1342246033041326</v>
      </c>
      <c r="V14">
        <v>1599.392586514522</v>
      </c>
      <c r="W14">
        <v>1576.9327581815869</v>
      </c>
      <c r="X14" s="27">
        <v>112.2019205057028</v>
      </c>
      <c r="Y14" s="27">
        <v>193.45158707879796</v>
      </c>
      <c r="Z14" s="27">
        <v>8.9753781255359151</v>
      </c>
      <c r="AA14" s="31">
        <v>6264.185771351632</v>
      </c>
      <c r="AB14" s="2">
        <v>6070.7341842728347</v>
      </c>
      <c r="AC14" s="26">
        <v>12.651992795896417</v>
      </c>
      <c r="AD14" s="26">
        <v>21.813780682580028</v>
      </c>
      <c r="AE14">
        <v>1.216484925723244</v>
      </c>
      <c r="AF14">
        <v>1236.6848374058161</v>
      </c>
      <c r="AG14">
        <v>1214.8710567232361</v>
      </c>
      <c r="AH14">
        <v>243.5395624991248</v>
      </c>
      <c r="AI14">
        <v>419.89579741228431</v>
      </c>
      <c r="AJ14">
        <v>20.03542272670483</v>
      </c>
      <c r="AK14">
        <v>14802.923271055066</v>
      </c>
      <c r="AL14">
        <v>4794.3424912142618</v>
      </c>
      <c r="AM14">
        <v>99.175220072600467</v>
      </c>
      <c r="AN14">
        <v>170.99175874586288</v>
      </c>
      <c r="AO14">
        <v>7.8411535222317816</v>
      </c>
      <c r="AP14">
        <v>4664.7931848371099</v>
      </c>
      <c r="AQ14">
        <v>4493.8014260912478</v>
      </c>
      <c r="AR14">
        <v>15.204932080965804</v>
      </c>
      <c r="AS14">
        <v>26.215400139596209</v>
      </c>
      <c r="AT14">
        <v>1.3422494817943573</v>
      </c>
      <c r="AU14">
        <v>1245.1136831919628</v>
      </c>
      <c r="AV14">
        <v>1218.8982830523669</v>
      </c>
      <c r="AW14">
        <v>101.65792480613494</v>
      </c>
      <c r="AX14">
        <v>175.27228414850853</v>
      </c>
      <c r="AY14">
        <v>8.057320678755838</v>
      </c>
    </row>
    <row r="15" spans="1:51" ht="16" x14ac:dyDescent="0.2">
      <c r="A15" s="2" t="s">
        <v>4</v>
      </c>
      <c r="B15" s="2" t="s">
        <v>55</v>
      </c>
      <c r="C15" s="2" t="s">
        <v>32</v>
      </c>
      <c r="D15" s="5">
        <v>1</v>
      </c>
      <c r="E15" s="2" t="s">
        <v>5</v>
      </c>
      <c r="F15" s="1" t="s">
        <v>13</v>
      </c>
      <c r="G15" s="9">
        <v>40</v>
      </c>
      <c r="H15">
        <v>35</v>
      </c>
      <c r="I15" t="s">
        <v>8</v>
      </c>
      <c r="J15">
        <v>0</v>
      </c>
      <c r="K15" s="10">
        <v>40</v>
      </c>
      <c r="L15" s="20">
        <v>1.4311212482823228</v>
      </c>
      <c r="M15" s="20">
        <v>1.07792520523071</v>
      </c>
      <c r="N15" s="20">
        <v>10.7792520523071</v>
      </c>
      <c r="O15" s="21">
        <v>8.8754624128341703E-2</v>
      </c>
      <c r="P15" s="14">
        <v>0.88754624128341697</v>
      </c>
      <c r="Q15" s="27">
        <v>4.26</v>
      </c>
      <c r="R15" s="7">
        <v>10</v>
      </c>
      <c r="S15" s="7">
        <v>15.42641665264753</v>
      </c>
      <c r="T15">
        <v>26.597270090771605</v>
      </c>
      <c r="U15">
        <v>1.2701862847338075</v>
      </c>
      <c r="V15">
        <v>1431.121248282323</v>
      </c>
      <c r="W15">
        <v>1404.5239781915514</v>
      </c>
      <c r="X15" s="27">
        <v>102.00702371528897</v>
      </c>
      <c r="Y15" s="27">
        <v>175.87417881946376</v>
      </c>
      <c r="Z15" s="27">
        <v>8.1102778768857231</v>
      </c>
      <c r="AA15" s="31">
        <v>5801.2868024677164</v>
      </c>
      <c r="AB15" s="2">
        <v>5625.4126236482525</v>
      </c>
      <c r="AC15" s="26">
        <v>12.651992795896417</v>
      </c>
      <c r="AD15" s="26">
        <v>21.813780682580028</v>
      </c>
      <c r="AE15">
        <v>1.216484925723244</v>
      </c>
      <c r="AF15">
        <v>1236.6848374058161</v>
      </c>
      <c r="AG15">
        <v>1214.8710567232361</v>
      </c>
      <c r="AH15">
        <v>243.5395624991248</v>
      </c>
      <c r="AI15">
        <v>419.89579741228431</v>
      </c>
      <c r="AJ15">
        <v>20.03542272670483</v>
      </c>
      <c r="AK15">
        <v>14802.923271055066</v>
      </c>
      <c r="AL15">
        <v>4794.3424912142618</v>
      </c>
      <c r="AM15">
        <v>86.580607062641434</v>
      </c>
      <c r="AN15">
        <v>149.27690872869215</v>
      </c>
      <c r="AO15">
        <v>6.8400915921519161</v>
      </c>
      <c r="AP15">
        <v>4370.1655541853934</v>
      </c>
      <c r="AQ15">
        <v>4220.8886454567009</v>
      </c>
      <c r="AR15">
        <v>15.204932080965804</v>
      </c>
      <c r="AS15">
        <v>26.215400139596209</v>
      </c>
      <c r="AT15">
        <v>1.3422494817943573</v>
      </c>
      <c r="AU15">
        <v>1245.1136831919628</v>
      </c>
      <c r="AV15">
        <v>1218.8982830523669</v>
      </c>
      <c r="AW15">
        <v>92.879066962991189</v>
      </c>
      <c r="AX15">
        <v>160.13632234998485</v>
      </c>
      <c r="AY15">
        <v>7.3586966292456797</v>
      </c>
    </row>
    <row r="16" spans="1:51" ht="16" x14ac:dyDescent="0.2">
      <c r="A16" s="2" t="s">
        <v>4</v>
      </c>
      <c r="B16" s="2" t="s">
        <v>55</v>
      </c>
      <c r="C16" s="2" t="s">
        <v>32</v>
      </c>
      <c r="D16" s="5">
        <v>1</v>
      </c>
      <c r="E16" s="2" t="s">
        <v>5</v>
      </c>
      <c r="F16" s="1" t="s">
        <v>13</v>
      </c>
      <c r="G16" s="9">
        <v>40</v>
      </c>
      <c r="H16">
        <v>35</v>
      </c>
      <c r="I16" t="s">
        <v>9</v>
      </c>
      <c r="J16">
        <v>0</v>
      </c>
      <c r="K16" s="10">
        <v>80</v>
      </c>
      <c r="L16" s="20">
        <v>1.2770083337875788</v>
      </c>
      <c r="M16" s="20">
        <v>0.93762218952178999</v>
      </c>
      <c r="N16" s="20">
        <v>9.3762218952178991</v>
      </c>
      <c r="O16" s="21">
        <v>7.9694904386997195E-2</v>
      </c>
      <c r="P16" s="14">
        <v>0.79694904386997201</v>
      </c>
      <c r="Q16" s="27">
        <v>4.38</v>
      </c>
      <c r="R16" s="7">
        <v>10</v>
      </c>
      <c r="S16" s="7">
        <v>11.973513499634825</v>
      </c>
      <c r="T16">
        <v>20.643988792473838</v>
      </c>
      <c r="U16">
        <v>1.0177105706259972</v>
      </c>
      <c r="V16">
        <v>1277.008333787579</v>
      </c>
      <c r="W16">
        <v>1256.3643449951051</v>
      </c>
      <c r="X16" s="27">
        <v>91.393983405656655</v>
      </c>
      <c r="Y16" s="27">
        <v>157.57583345802874</v>
      </c>
      <c r="Z16" s="27">
        <v>7.2972464407117066</v>
      </c>
      <c r="AA16" s="31">
        <v>5500.0383261833776</v>
      </c>
      <c r="AB16" s="2">
        <v>5342.462492725349</v>
      </c>
      <c r="AC16" s="26">
        <v>12.651992795896417</v>
      </c>
      <c r="AD16" s="26">
        <v>21.813780682580028</v>
      </c>
      <c r="AE16">
        <v>1.216484925723244</v>
      </c>
      <c r="AF16">
        <v>1236.6848374058161</v>
      </c>
      <c r="AG16">
        <v>1214.8710567232361</v>
      </c>
      <c r="AH16">
        <v>243.5395624991248</v>
      </c>
      <c r="AI16">
        <v>419.89579741228431</v>
      </c>
      <c r="AJ16">
        <v>20.03542272670483</v>
      </c>
      <c r="AK16">
        <v>14802.923271055066</v>
      </c>
      <c r="AL16">
        <v>4794.3424912142618</v>
      </c>
      <c r="AM16">
        <v>79.420469906021836</v>
      </c>
      <c r="AN16">
        <v>136.93184466555491</v>
      </c>
      <c r="AO16">
        <v>6.2795358700857093</v>
      </c>
      <c r="AP16">
        <v>4223.0299923957991</v>
      </c>
      <c r="AQ16">
        <v>4086.0981477302439</v>
      </c>
      <c r="AR16">
        <v>15.204932080965804</v>
      </c>
      <c r="AS16">
        <v>26.215400139596209</v>
      </c>
      <c r="AT16">
        <v>1.3422494817943573</v>
      </c>
      <c r="AU16">
        <v>1245.1136831919628</v>
      </c>
      <c r="AV16">
        <v>1218.8982830523669</v>
      </c>
      <c r="AW16">
        <v>86.170242168763764</v>
      </c>
      <c r="AX16">
        <v>148.56938304959272</v>
      </c>
      <c r="AY16">
        <v>6.8532450475397724</v>
      </c>
    </row>
    <row r="17" spans="1:51" ht="16" x14ac:dyDescent="0.2">
      <c r="A17" s="2" t="s">
        <v>4</v>
      </c>
      <c r="B17" s="2" t="s">
        <v>55</v>
      </c>
      <c r="C17" s="2" t="s">
        <v>32</v>
      </c>
      <c r="D17" s="5">
        <v>1</v>
      </c>
      <c r="E17" s="2" t="s">
        <v>5</v>
      </c>
      <c r="F17" s="1" t="s">
        <v>14</v>
      </c>
      <c r="G17" s="9">
        <v>80</v>
      </c>
      <c r="H17">
        <v>60</v>
      </c>
      <c r="I17" t="s">
        <v>7</v>
      </c>
      <c r="J17">
        <v>0</v>
      </c>
      <c r="K17" s="10">
        <v>0</v>
      </c>
      <c r="L17" s="20">
        <v>0.92824255769372288</v>
      </c>
      <c r="M17" s="20">
        <v>0.62516057491302501</v>
      </c>
      <c r="N17" s="20">
        <v>6.2516057491302499</v>
      </c>
      <c r="O17" s="21">
        <v>5.7689126580953598E-2</v>
      </c>
      <c r="P17" s="14">
        <v>0.57689126580953598</v>
      </c>
      <c r="Q17" s="27">
        <v>4.21</v>
      </c>
      <c r="R17" s="7">
        <v>40</v>
      </c>
      <c r="S17" s="7">
        <v>23.212026041061783</v>
      </c>
      <c r="T17">
        <v>40.020734553554803</v>
      </c>
      <c r="U17">
        <v>2.1419800963448523</v>
      </c>
      <c r="V17">
        <v>3712.9702307748917</v>
      </c>
      <c r="W17">
        <v>3672.9494962213366</v>
      </c>
      <c r="X17" s="27">
        <v>135.41394654676458</v>
      </c>
      <c r="Y17" s="27">
        <v>233.47232163235276</v>
      </c>
      <c r="Z17" s="27">
        <v>11.117358221880767</v>
      </c>
      <c r="AA17" s="31">
        <v>9977.1560021265232</v>
      </c>
      <c r="AB17" s="2">
        <v>9743.6836804941704</v>
      </c>
      <c r="AC17" s="26">
        <v>39.782401872917774</v>
      </c>
      <c r="AD17" s="26">
        <v>68.590348056754792</v>
      </c>
      <c r="AE17">
        <v>3.3282497755381102</v>
      </c>
      <c r="AF17">
        <v>5551.1206967181524</v>
      </c>
      <c r="AG17">
        <v>5482.5303486613966</v>
      </c>
      <c r="AH17">
        <v>362.88676811787809</v>
      </c>
      <c r="AI17">
        <v>625.66684158254873</v>
      </c>
      <c r="AJ17">
        <v>30.020172053319165</v>
      </c>
      <c r="AK17">
        <v>31456.285361209524</v>
      </c>
      <c r="AL17">
        <v>10276.872839875658</v>
      </c>
      <c r="AM17">
        <v>112.2019205057028</v>
      </c>
      <c r="AN17">
        <v>193.45158707879796</v>
      </c>
      <c r="AO17">
        <v>8.9753781255359151</v>
      </c>
      <c r="AP17">
        <v>6264.185771351632</v>
      </c>
      <c r="AQ17">
        <v>6070.7341842728347</v>
      </c>
      <c r="AR17">
        <v>12.651992795896417</v>
      </c>
      <c r="AS17">
        <v>21.813780682580028</v>
      </c>
      <c r="AT17">
        <v>1.216484925723244</v>
      </c>
      <c r="AU17">
        <v>1236.6848374058161</v>
      </c>
      <c r="AV17">
        <v>1214.8710567232361</v>
      </c>
      <c r="AW17">
        <v>138.78355472272983</v>
      </c>
      <c r="AX17">
        <v>239.28199090125838</v>
      </c>
      <c r="AY17">
        <v>11.428301938410749</v>
      </c>
    </row>
    <row r="18" spans="1:51" ht="16" x14ac:dyDescent="0.2">
      <c r="A18" s="2" t="s">
        <v>4</v>
      </c>
      <c r="B18" s="2" t="s">
        <v>55</v>
      </c>
      <c r="C18" s="2" t="s">
        <v>32</v>
      </c>
      <c r="D18" s="5">
        <v>1</v>
      </c>
      <c r="E18" s="2" t="s">
        <v>5</v>
      </c>
      <c r="F18" s="1" t="s">
        <v>14</v>
      </c>
      <c r="G18" s="9">
        <v>80</v>
      </c>
      <c r="H18">
        <v>60</v>
      </c>
      <c r="I18" t="s">
        <v>8</v>
      </c>
      <c r="J18">
        <v>0</v>
      </c>
      <c r="K18" s="10">
        <v>40</v>
      </c>
      <c r="L18" s="20">
        <v>1.532369256879663</v>
      </c>
      <c r="M18" s="20">
        <v>0.78478807210922197</v>
      </c>
      <c r="N18" s="20">
        <v>7.8478807210922197</v>
      </c>
      <c r="O18" s="21">
        <v>7.0844449102878598E-2</v>
      </c>
      <c r="P18" s="14">
        <v>0.70844449102878593</v>
      </c>
      <c r="Q18" s="27">
        <v>4.2699999999999996</v>
      </c>
      <c r="R18" s="7">
        <v>40</v>
      </c>
      <c r="S18" s="7">
        <v>48.103404594641283</v>
      </c>
      <c r="T18">
        <v>82.936904473519462</v>
      </c>
      <c r="U18">
        <v>4.3423942330330876</v>
      </c>
      <c r="V18">
        <v>6129.4770275186529</v>
      </c>
      <c r="W18">
        <v>6046.5401230451334</v>
      </c>
      <c r="X18" s="27">
        <v>150.11042830993026</v>
      </c>
      <c r="Y18" s="27">
        <v>258.8110832929832</v>
      </c>
      <c r="Z18" s="27">
        <v>12.452672109918812</v>
      </c>
      <c r="AA18" s="31">
        <v>11930.763829986368</v>
      </c>
      <c r="AB18" s="2">
        <v>11671.952746693387</v>
      </c>
      <c r="AC18" s="26">
        <v>39.782401872917774</v>
      </c>
      <c r="AD18" s="26">
        <v>68.590348056754792</v>
      </c>
      <c r="AE18">
        <v>3.3282497755381102</v>
      </c>
      <c r="AF18">
        <v>5551.1206967181524</v>
      </c>
      <c r="AG18">
        <v>5482.5303486613966</v>
      </c>
      <c r="AH18">
        <v>362.88676811787809</v>
      </c>
      <c r="AI18">
        <v>625.66684158254873</v>
      </c>
      <c r="AJ18">
        <v>30.020172053319165</v>
      </c>
      <c r="AK18">
        <v>31456.285361209524</v>
      </c>
      <c r="AL18">
        <v>10276.872839875658</v>
      </c>
      <c r="AM18">
        <v>102.00702371528897</v>
      </c>
      <c r="AN18">
        <v>175.87417881946376</v>
      </c>
      <c r="AO18">
        <v>8.1102778768857231</v>
      </c>
      <c r="AP18">
        <v>5801.2868024677164</v>
      </c>
      <c r="AQ18">
        <v>5625.4126236482525</v>
      </c>
      <c r="AR18">
        <v>12.651992795896417</v>
      </c>
      <c r="AS18">
        <v>21.813780682580028</v>
      </c>
      <c r="AT18">
        <v>1.216484925723244</v>
      </c>
      <c r="AU18">
        <v>1236.6848374058161</v>
      </c>
      <c r="AV18">
        <v>1214.8710567232361</v>
      </c>
      <c r="AW18">
        <v>139.01183443080603</v>
      </c>
      <c r="AX18">
        <v>239.675576604838</v>
      </c>
      <c r="AY18">
        <v>11.450778991092578</v>
      </c>
    </row>
    <row r="19" spans="1:51" ht="16" x14ac:dyDescent="0.2">
      <c r="A19" s="2" t="s">
        <v>4</v>
      </c>
      <c r="B19" s="2" t="s">
        <v>55</v>
      </c>
      <c r="C19" s="2" t="s">
        <v>32</v>
      </c>
      <c r="D19" s="5">
        <v>1</v>
      </c>
      <c r="E19" s="2" t="s">
        <v>5</v>
      </c>
      <c r="F19" s="1" t="s">
        <v>14</v>
      </c>
      <c r="G19" s="9">
        <v>80</v>
      </c>
      <c r="H19">
        <v>60</v>
      </c>
      <c r="I19" t="s">
        <v>9</v>
      </c>
      <c r="J19">
        <v>0</v>
      </c>
      <c r="K19" s="10">
        <v>80</v>
      </c>
      <c r="L19" s="20">
        <v>1.4454833903469353</v>
      </c>
      <c r="M19" s="20">
        <v>0.58829587697982799</v>
      </c>
      <c r="N19" s="20">
        <v>5.8829587697982797</v>
      </c>
      <c r="O19" s="21">
        <v>5.5865306407213197E-2</v>
      </c>
      <c r="P19" s="14">
        <v>0.558653064072132</v>
      </c>
      <c r="Q19" s="27">
        <v>4.09</v>
      </c>
      <c r="R19" s="7">
        <v>40</v>
      </c>
      <c r="S19" s="7">
        <v>34.014876751357008</v>
      </c>
      <c r="T19">
        <v>58.6463392264776</v>
      </c>
      <c r="U19">
        <v>3.2300949003307564</v>
      </c>
      <c r="V19">
        <v>5781.9335613877411</v>
      </c>
      <c r="W19">
        <v>5723.2872221612633</v>
      </c>
      <c r="X19" s="27">
        <v>125.40886015701366</v>
      </c>
      <c r="Y19" s="27">
        <v>216.22217268450635</v>
      </c>
      <c r="Z19" s="27">
        <v>10.527341341042463</v>
      </c>
      <c r="AA19" s="31">
        <v>11281.971887571119</v>
      </c>
      <c r="AB19" s="2">
        <v>11065.749714886613</v>
      </c>
      <c r="AC19" s="26">
        <v>39.782401872917774</v>
      </c>
      <c r="AD19" s="26">
        <v>68.590348056754792</v>
      </c>
      <c r="AE19">
        <v>3.3282497755381102</v>
      </c>
      <c r="AF19">
        <v>5551.1206967181524</v>
      </c>
      <c r="AG19">
        <v>5482.5303486613966</v>
      </c>
      <c r="AH19">
        <v>362.88676811787809</v>
      </c>
      <c r="AI19">
        <v>625.66684158254873</v>
      </c>
      <c r="AJ19">
        <v>30.020172053319165</v>
      </c>
      <c r="AK19">
        <v>31456.285361209524</v>
      </c>
      <c r="AL19">
        <v>10276.872839875658</v>
      </c>
      <c r="AM19">
        <v>91.393983405656655</v>
      </c>
      <c r="AN19">
        <v>157.57583345802874</v>
      </c>
      <c r="AO19">
        <v>7.2972464407117066</v>
      </c>
      <c r="AP19">
        <v>5500.0383261833776</v>
      </c>
      <c r="AQ19">
        <v>5342.462492725349</v>
      </c>
      <c r="AR19">
        <v>12.651992795896417</v>
      </c>
      <c r="AS19">
        <v>21.813780682580028</v>
      </c>
      <c r="AT19">
        <v>1.216484925723244</v>
      </c>
      <c r="AU19">
        <v>1236.6848374058161</v>
      </c>
      <c r="AV19">
        <v>1214.8710567232361</v>
      </c>
      <c r="AW19">
        <v>120.72037456579774</v>
      </c>
      <c r="AX19">
        <v>208.13857683758232</v>
      </c>
      <c r="AY19">
        <v>10.08211693205334</v>
      </c>
    </row>
    <row r="20" spans="1:51" ht="16" x14ac:dyDescent="0.2">
      <c r="A20" s="2" t="s">
        <v>4</v>
      </c>
      <c r="B20" s="2" t="s">
        <v>55</v>
      </c>
      <c r="C20" s="2" t="s">
        <v>32</v>
      </c>
      <c r="D20" s="5">
        <v>1</v>
      </c>
      <c r="E20" s="2" t="s">
        <v>5</v>
      </c>
      <c r="F20" s="1" t="s">
        <v>15</v>
      </c>
      <c r="G20" s="9">
        <v>120</v>
      </c>
      <c r="H20">
        <v>100</v>
      </c>
      <c r="I20" t="s">
        <v>7</v>
      </c>
      <c r="J20">
        <v>0</v>
      </c>
      <c r="K20" s="10">
        <v>0</v>
      </c>
      <c r="L20" s="20">
        <v>1.426639445084855</v>
      </c>
      <c r="M20" s="20">
        <v>0.34423395991325401</v>
      </c>
      <c r="N20" s="20">
        <v>3.4423395991325401</v>
      </c>
      <c r="O20" s="21">
        <v>3.4514408558607101E-2</v>
      </c>
      <c r="P20" s="14">
        <v>0.34514408558607101</v>
      </c>
      <c r="Q20" s="27">
        <v>4.3</v>
      </c>
      <c r="R20" s="7">
        <v>40</v>
      </c>
      <c r="S20" s="7">
        <v>19.643909822000275</v>
      </c>
      <c r="T20">
        <v>33.86881003793151</v>
      </c>
      <c r="U20">
        <v>1.9695846669393282</v>
      </c>
      <c r="V20">
        <v>5706.5577803394199</v>
      </c>
      <c r="W20">
        <v>5672.6889703014886</v>
      </c>
      <c r="X20" s="27">
        <v>155.05785636876485</v>
      </c>
      <c r="Y20" s="27">
        <v>267.34113167028426</v>
      </c>
      <c r="Z20" s="27">
        <v>13.086942888820095</v>
      </c>
      <c r="AA20" s="31">
        <v>15683.713782465944</v>
      </c>
      <c r="AB20" s="2">
        <v>15416.37265079566</v>
      </c>
      <c r="AC20" s="26">
        <v>26.641848448774699</v>
      </c>
      <c r="AD20" s="26">
        <v>45.934221463404647</v>
      </c>
      <c r="AE20">
        <v>2.4038721254002215</v>
      </c>
      <c r="AF20">
        <v>5471.8742674538362</v>
      </c>
      <c r="AG20">
        <v>5425.9400459904309</v>
      </c>
      <c r="AH20">
        <v>442.81231346420213</v>
      </c>
      <c r="AI20">
        <v>763.46950597276282</v>
      </c>
      <c r="AJ20">
        <v>37.231788429519824</v>
      </c>
      <c r="AK20">
        <v>47871.908163571032</v>
      </c>
      <c r="AL20">
        <v>15702.812885866089</v>
      </c>
      <c r="AM20">
        <v>135.41394654676458</v>
      </c>
      <c r="AN20">
        <v>233.47232163235276</v>
      </c>
      <c r="AO20">
        <v>11.117358221880767</v>
      </c>
      <c r="AP20">
        <v>9977.1560021265232</v>
      </c>
      <c r="AQ20">
        <v>9743.6836804941704</v>
      </c>
      <c r="AR20">
        <v>39.782401872917774</v>
      </c>
      <c r="AS20">
        <v>68.590348056754792</v>
      </c>
      <c r="AT20">
        <v>3.3282497755381102</v>
      </c>
      <c r="AU20">
        <v>5551.1206967181524</v>
      </c>
      <c r="AV20">
        <v>5482.5303486613966</v>
      </c>
      <c r="AW20">
        <v>156.04976799596216</v>
      </c>
      <c r="AX20">
        <v>269.05132413096931</v>
      </c>
      <c r="AY20">
        <v>13.186396304641558</v>
      </c>
    </row>
    <row r="21" spans="1:51" ht="16" x14ac:dyDescent="0.2">
      <c r="A21" s="2" t="s">
        <v>4</v>
      </c>
      <c r="B21" s="2" t="s">
        <v>55</v>
      </c>
      <c r="C21" s="2" t="s">
        <v>32</v>
      </c>
      <c r="D21" s="5">
        <v>1</v>
      </c>
      <c r="E21" s="2" t="s">
        <v>5</v>
      </c>
      <c r="F21" s="1" t="s">
        <v>15</v>
      </c>
      <c r="G21" s="9">
        <v>120</v>
      </c>
      <c r="H21">
        <v>100</v>
      </c>
      <c r="I21" t="s">
        <v>8</v>
      </c>
      <c r="J21">
        <v>0</v>
      </c>
      <c r="K21" s="10">
        <v>40</v>
      </c>
      <c r="L21" s="20">
        <v>1.5397031166573374</v>
      </c>
      <c r="M21" s="20">
        <v>0.34231543540954601</v>
      </c>
      <c r="N21" s="20">
        <v>3.4231543540954599</v>
      </c>
      <c r="O21" s="21">
        <v>3.5490542650222799E-2</v>
      </c>
      <c r="P21" s="14">
        <v>0.35490542650222801</v>
      </c>
      <c r="Q21" s="27">
        <v>4.32</v>
      </c>
      <c r="R21" s="7">
        <v>40</v>
      </c>
      <c r="S21" s="7">
        <v>21.082565711199656</v>
      </c>
      <c r="T21">
        <v>36.349251226206306</v>
      </c>
      <c r="U21">
        <v>2.1857959652163284</v>
      </c>
      <c r="V21">
        <v>6158.8124666293497</v>
      </c>
      <c r="W21">
        <v>6122.4632154031433</v>
      </c>
      <c r="X21" s="27">
        <v>171.19299402112992</v>
      </c>
      <c r="Y21" s="27">
        <v>295.16033451918952</v>
      </c>
      <c r="Z21" s="27">
        <v>14.63846807513514</v>
      </c>
      <c r="AA21" s="31">
        <v>18089.57629661572</v>
      </c>
      <c r="AB21" s="2">
        <v>17794.415962096529</v>
      </c>
      <c r="AC21" s="26">
        <v>26.641848448774699</v>
      </c>
      <c r="AD21" s="26">
        <v>45.934221463404647</v>
      </c>
      <c r="AE21">
        <v>2.4038721254002215</v>
      </c>
      <c r="AF21">
        <v>5471.8742674538362</v>
      </c>
      <c r="AG21">
        <v>5425.9400459904309</v>
      </c>
      <c r="AH21">
        <v>442.81231346420213</v>
      </c>
      <c r="AI21">
        <v>763.46950597276282</v>
      </c>
      <c r="AJ21">
        <v>37.231788429519824</v>
      </c>
      <c r="AK21">
        <v>47871.908163571032</v>
      </c>
      <c r="AL21">
        <v>15702.812885866089</v>
      </c>
      <c r="AM21">
        <v>150.11042830993026</v>
      </c>
      <c r="AN21">
        <v>258.8110832929832</v>
      </c>
      <c r="AO21">
        <v>12.452672109918812</v>
      </c>
      <c r="AP21">
        <v>11930.763829986368</v>
      </c>
      <c r="AQ21">
        <v>11671.952746693387</v>
      </c>
      <c r="AR21">
        <v>39.782401872917774</v>
      </c>
      <c r="AS21">
        <v>68.590348056754792</v>
      </c>
      <c r="AT21">
        <v>3.3282497755381102</v>
      </c>
      <c r="AU21">
        <v>5551.1206967181524</v>
      </c>
      <c r="AV21">
        <v>5482.5303486613966</v>
      </c>
      <c r="AW21">
        <v>163.99060541625661</v>
      </c>
      <c r="AX21">
        <v>282.74242313147693</v>
      </c>
      <c r="AY21">
        <v>13.891739609154881</v>
      </c>
    </row>
    <row r="22" spans="1:51" ht="16" x14ac:dyDescent="0.2">
      <c r="A22" s="2" t="s">
        <v>4</v>
      </c>
      <c r="B22" s="2" t="s">
        <v>55</v>
      </c>
      <c r="C22" s="2" t="s">
        <v>32</v>
      </c>
      <c r="D22" s="5">
        <v>1</v>
      </c>
      <c r="E22" s="2" t="s">
        <v>5</v>
      </c>
      <c r="F22" s="1" t="s">
        <v>15</v>
      </c>
      <c r="G22" s="9">
        <v>120</v>
      </c>
      <c r="H22">
        <v>100</v>
      </c>
      <c r="I22" t="s">
        <v>9</v>
      </c>
      <c r="J22">
        <v>0</v>
      </c>
      <c r="K22" s="10">
        <v>80</v>
      </c>
      <c r="L22" s="20">
        <v>1.5241186646297791</v>
      </c>
      <c r="M22" s="20">
        <v>0.35373502969741799</v>
      </c>
      <c r="N22" s="20">
        <v>3.5373502969741799</v>
      </c>
      <c r="O22" s="21">
        <v>3.5768318921327598E-2</v>
      </c>
      <c r="P22" s="14">
        <v>0.35768318921327596</v>
      </c>
      <c r="Q22" s="27">
        <v>4.3600000000000003</v>
      </c>
      <c r="R22" s="7">
        <v>40</v>
      </c>
      <c r="S22" s="7">
        <v>21.565366443808159</v>
      </c>
      <c r="T22">
        <v>37.181666282427862</v>
      </c>
      <c r="U22">
        <v>2.1806064988170353</v>
      </c>
      <c r="V22">
        <v>6096.4746585191169</v>
      </c>
      <c r="W22">
        <v>6059.2929922366893</v>
      </c>
      <c r="X22" s="27">
        <v>146.97422660082182</v>
      </c>
      <c r="Y22" s="27">
        <v>253.40383896693422</v>
      </c>
      <c r="Z22" s="27">
        <v>12.707947839859498</v>
      </c>
      <c r="AA22" s="31">
        <v>17378.446546090236</v>
      </c>
      <c r="AB22" s="2">
        <v>17125.042707123303</v>
      </c>
      <c r="AC22" s="26">
        <v>26.641848448774699</v>
      </c>
      <c r="AD22" s="26">
        <v>45.934221463404647</v>
      </c>
      <c r="AE22">
        <v>2.4038721254002215</v>
      </c>
      <c r="AF22">
        <v>5471.8742674538362</v>
      </c>
      <c r="AG22">
        <v>5425.9400459904309</v>
      </c>
      <c r="AH22">
        <v>442.81231346420213</v>
      </c>
      <c r="AI22">
        <v>763.46950597276282</v>
      </c>
      <c r="AJ22">
        <v>37.231788429519824</v>
      </c>
      <c r="AK22">
        <v>47871.908163571032</v>
      </c>
      <c r="AL22">
        <v>15702.812885866089</v>
      </c>
      <c r="AM22">
        <v>125.40886015701366</v>
      </c>
      <c r="AN22">
        <v>216.22217268450635</v>
      </c>
      <c r="AO22">
        <v>10.527341341042463</v>
      </c>
      <c r="AP22">
        <v>11281.971887571119</v>
      </c>
      <c r="AQ22">
        <v>11065.749714886613</v>
      </c>
      <c r="AR22">
        <v>39.782401872917774</v>
      </c>
      <c r="AS22">
        <v>68.590348056754792</v>
      </c>
      <c r="AT22">
        <v>3.3282497755381102</v>
      </c>
      <c r="AU22">
        <v>5551.1206967181524</v>
      </c>
      <c r="AV22">
        <v>5482.5303486613966</v>
      </c>
      <c r="AW22">
        <v>141.91243023249638</v>
      </c>
      <c r="AX22">
        <v>244.67660384913171</v>
      </c>
      <c r="AY22">
        <v>12.196118556308042</v>
      </c>
    </row>
    <row r="23" spans="1:51" ht="16" x14ac:dyDescent="0.2">
      <c r="A23" s="2" t="s">
        <v>4</v>
      </c>
      <c r="B23" s="2" t="s">
        <v>55</v>
      </c>
      <c r="C23" s="2" t="s">
        <v>32</v>
      </c>
      <c r="D23" s="5">
        <v>1</v>
      </c>
      <c r="E23" s="2" t="s">
        <v>5</v>
      </c>
      <c r="F23" s="1" t="s">
        <v>16</v>
      </c>
      <c r="G23" s="9">
        <v>160</v>
      </c>
      <c r="H23">
        <v>140</v>
      </c>
      <c r="I23" t="s">
        <v>7</v>
      </c>
      <c r="J23">
        <v>0</v>
      </c>
      <c r="K23" s="10">
        <v>0</v>
      </c>
      <c r="L23" s="20">
        <v>1.4056564573876196</v>
      </c>
      <c r="M23" s="20">
        <v>0.29501283168792702</v>
      </c>
      <c r="N23" s="20">
        <v>2.9501283168792702</v>
      </c>
      <c r="O23" s="21">
        <v>3.0401483178138702E-2</v>
      </c>
      <c r="P23" s="14">
        <v>0.304014831781387</v>
      </c>
      <c r="Q23" s="27">
        <v>4.25</v>
      </c>
      <c r="R23" s="7">
        <v>40</v>
      </c>
      <c r="S23" s="7">
        <v>16.587467674973666</v>
      </c>
      <c r="T23">
        <v>28.599082198230462</v>
      </c>
      <c r="U23">
        <v>1.7093616457404703</v>
      </c>
      <c r="V23">
        <v>5622.6258295504786</v>
      </c>
      <c r="W23">
        <v>5594.0267473522481</v>
      </c>
      <c r="X23" s="27">
        <v>171.64532404373853</v>
      </c>
      <c r="Y23" s="27">
        <v>295.94021386851472</v>
      </c>
      <c r="Z23" s="27">
        <v>14.796304534560566</v>
      </c>
      <c r="AA23" s="31">
        <v>21306.339612016422</v>
      </c>
      <c r="AB23" s="2">
        <v>21010.399398147907</v>
      </c>
      <c r="AC23" s="26">
        <v>19.718855941286563</v>
      </c>
      <c r="AD23" s="26">
        <v>33.998027484976838</v>
      </c>
      <c r="AE23">
        <v>1.8818290495089876</v>
      </c>
      <c r="AF23">
        <v>5291.6514540283888</v>
      </c>
      <c r="AG23">
        <v>5257.653426543412</v>
      </c>
      <c r="AH23">
        <v>501.96888128806182</v>
      </c>
      <c r="AI23">
        <v>865.46358842769348</v>
      </c>
      <c r="AJ23">
        <v>42.877275578046785</v>
      </c>
      <c r="AK23">
        <v>63746.862525656201</v>
      </c>
      <c r="AL23">
        <v>20960.466312409502</v>
      </c>
      <c r="AM23">
        <v>155.05785636876485</v>
      </c>
      <c r="AN23">
        <v>267.34113167028426</v>
      </c>
      <c r="AO23">
        <v>13.086942888820095</v>
      </c>
      <c r="AP23">
        <v>15683.713782465944</v>
      </c>
      <c r="AQ23">
        <v>15416.37265079566</v>
      </c>
      <c r="AR23">
        <v>26.641848448774699</v>
      </c>
      <c r="AS23">
        <v>45.934221463404647</v>
      </c>
      <c r="AT23">
        <v>2.4038721254002215</v>
      </c>
      <c r="AU23">
        <v>5471.8742674538362</v>
      </c>
      <c r="AV23">
        <v>5425.9400459904309</v>
      </c>
      <c r="AW23">
        <v>171.49726192623265</v>
      </c>
      <c r="AX23">
        <v>295.68493435557355</v>
      </c>
      <c r="AY23">
        <v>14.781046527141296</v>
      </c>
    </row>
    <row r="24" spans="1:51" ht="16" x14ac:dyDescent="0.2">
      <c r="A24" s="2" t="s">
        <v>4</v>
      </c>
      <c r="B24" s="2" t="s">
        <v>55</v>
      </c>
      <c r="C24" s="2" t="s">
        <v>32</v>
      </c>
      <c r="D24" s="5">
        <v>1</v>
      </c>
      <c r="E24" s="2" t="s">
        <v>5</v>
      </c>
      <c r="F24" s="1" t="s">
        <v>16</v>
      </c>
      <c r="G24" s="9">
        <v>160</v>
      </c>
      <c r="H24">
        <v>140</v>
      </c>
      <c r="I24" t="s">
        <v>8</v>
      </c>
      <c r="J24">
        <v>0</v>
      </c>
      <c r="K24" s="10">
        <v>40</v>
      </c>
      <c r="L24" s="20">
        <v>1.316122252601843</v>
      </c>
      <c r="M24" s="20">
        <v>0.355553478002548</v>
      </c>
      <c r="N24" s="20">
        <v>3.55553478002548</v>
      </c>
      <c r="O24" s="21">
        <v>3.55691723525524E-2</v>
      </c>
      <c r="P24" s="14">
        <v>0.35569172352552403</v>
      </c>
      <c r="Q24" s="27">
        <v>4.25</v>
      </c>
      <c r="R24" s="7">
        <v>40</v>
      </c>
      <c r="S24" s="7">
        <v>18.718073775565333</v>
      </c>
      <c r="T24">
        <v>32.272540992354024</v>
      </c>
      <c r="U24">
        <v>1.8725351695929786</v>
      </c>
      <c r="V24">
        <v>5264.489010407372</v>
      </c>
      <c r="W24">
        <v>5232.2164694150179</v>
      </c>
      <c r="X24" s="27">
        <v>189.91106779669525</v>
      </c>
      <c r="Y24" s="27">
        <v>327.43287551154356</v>
      </c>
      <c r="Z24" s="27">
        <v>16.511003244728119</v>
      </c>
      <c r="AA24" s="31">
        <v>23354.065307023091</v>
      </c>
      <c r="AB24" s="2">
        <v>23026.632431511549</v>
      </c>
      <c r="AC24" s="26">
        <v>19.718855941286563</v>
      </c>
      <c r="AD24" s="26">
        <v>33.998027484976838</v>
      </c>
      <c r="AE24">
        <v>1.8818290495089876</v>
      </c>
      <c r="AF24">
        <v>5291.6514540283888</v>
      </c>
      <c r="AG24">
        <v>5257.653426543412</v>
      </c>
      <c r="AH24">
        <v>501.96888128806182</v>
      </c>
      <c r="AI24">
        <v>865.46358842769348</v>
      </c>
      <c r="AJ24">
        <v>42.877275578046785</v>
      </c>
      <c r="AK24">
        <v>63746.862525656201</v>
      </c>
      <c r="AL24">
        <v>20960.466312409502</v>
      </c>
      <c r="AM24">
        <v>171.19299402112992</v>
      </c>
      <c r="AN24">
        <v>295.16033451918952</v>
      </c>
      <c r="AO24">
        <v>14.63846807513514</v>
      </c>
      <c r="AP24">
        <v>18089.57629661572</v>
      </c>
      <c r="AQ24">
        <v>17794.415962096529</v>
      </c>
      <c r="AR24">
        <v>26.641848448774699</v>
      </c>
      <c r="AS24">
        <v>45.934221463404647</v>
      </c>
      <c r="AT24">
        <v>2.4038721254002215</v>
      </c>
      <c r="AU24">
        <v>5471.8742674538362</v>
      </c>
      <c r="AV24">
        <v>5425.9400459904309</v>
      </c>
      <c r="AW24">
        <v>182.51942984058263</v>
      </c>
      <c r="AX24">
        <v>314.6886721389356</v>
      </c>
      <c r="AY24">
        <v>15.771552049072106</v>
      </c>
    </row>
    <row r="25" spans="1:51" ht="16" x14ac:dyDescent="0.2">
      <c r="A25" s="2" t="s">
        <v>4</v>
      </c>
      <c r="B25" s="2" t="s">
        <v>55</v>
      </c>
      <c r="C25" s="2" t="s">
        <v>32</v>
      </c>
      <c r="D25" s="5">
        <v>1</v>
      </c>
      <c r="E25" s="2" t="s">
        <v>5</v>
      </c>
      <c r="F25" s="1" t="s">
        <v>16</v>
      </c>
      <c r="G25" s="9">
        <v>160</v>
      </c>
      <c r="H25">
        <v>140</v>
      </c>
      <c r="I25" t="s">
        <v>9</v>
      </c>
      <c r="J25">
        <v>0</v>
      </c>
      <c r="K25" s="10">
        <v>80</v>
      </c>
      <c r="L25" s="20">
        <v>1.6079487562551422</v>
      </c>
      <c r="M25" s="20">
        <v>0.218449756503105</v>
      </c>
      <c r="N25" s="20">
        <v>2.1844975650310499</v>
      </c>
      <c r="O25" s="21">
        <v>2.4264182895421999E-2</v>
      </c>
      <c r="P25" s="14">
        <v>0.24264182895421998</v>
      </c>
      <c r="Q25" s="27">
        <v>4.32</v>
      </c>
      <c r="R25" s="7">
        <v>40</v>
      </c>
      <c r="S25" s="7">
        <v>14.050240570936252</v>
      </c>
      <c r="T25">
        <v>24.224552708510782</v>
      </c>
      <c r="U25">
        <v>1.5606225083296439</v>
      </c>
      <c r="V25">
        <v>6431.7950250205686</v>
      </c>
      <c r="W25">
        <v>6407.570472312058</v>
      </c>
      <c r="X25" s="27">
        <v>161.02446717175806</v>
      </c>
      <c r="Y25" s="27">
        <v>277.62839167544502</v>
      </c>
      <c r="Z25" s="27">
        <v>14.268570348189142</v>
      </c>
      <c r="AA25" s="31">
        <v>23810.241571110804</v>
      </c>
      <c r="AB25" s="2">
        <v>23532.613179435361</v>
      </c>
      <c r="AC25" s="26">
        <v>19.718855941286563</v>
      </c>
      <c r="AD25" s="26">
        <v>33.998027484976838</v>
      </c>
      <c r="AE25">
        <v>1.8818290495089876</v>
      </c>
      <c r="AF25">
        <v>5291.6514540283888</v>
      </c>
      <c r="AG25">
        <v>5257.653426543412</v>
      </c>
      <c r="AH25">
        <v>501.96888128806182</v>
      </c>
      <c r="AI25">
        <v>865.46358842769348</v>
      </c>
      <c r="AJ25">
        <v>42.877275578046785</v>
      </c>
      <c r="AK25">
        <v>63746.862525656201</v>
      </c>
      <c r="AL25">
        <v>20960.466312409502</v>
      </c>
      <c r="AM25">
        <v>146.97422660082182</v>
      </c>
      <c r="AN25">
        <v>253.40383896693422</v>
      </c>
      <c r="AO25">
        <v>12.707947839859498</v>
      </c>
      <c r="AP25">
        <v>17378.446546090236</v>
      </c>
      <c r="AQ25">
        <v>17125.042707123303</v>
      </c>
      <c r="AR25">
        <v>26.641848448774699</v>
      </c>
      <c r="AS25">
        <v>45.934221463404647</v>
      </c>
      <c r="AT25">
        <v>2.4038721254002215</v>
      </c>
      <c r="AU25">
        <v>5471.8742674538362</v>
      </c>
      <c r="AV25">
        <v>5425.9400459904309</v>
      </c>
      <c r="AW25">
        <v>155.38437590445858</v>
      </c>
      <c r="AX25">
        <v>267.90409638699759</v>
      </c>
      <c r="AY25">
        <v>13.642100407241042</v>
      </c>
    </row>
    <row r="26" spans="1:51" ht="16" x14ac:dyDescent="0.2">
      <c r="A26" s="2" t="s">
        <v>4</v>
      </c>
      <c r="B26" s="2" t="s">
        <v>55</v>
      </c>
      <c r="C26" s="2" t="s">
        <v>32</v>
      </c>
      <c r="D26" s="5">
        <v>1</v>
      </c>
      <c r="E26" s="2" t="s">
        <v>5</v>
      </c>
      <c r="F26" s="1" t="s">
        <v>17</v>
      </c>
      <c r="G26" s="9">
        <v>200</v>
      </c>
      <c r="H26">
        <v>180</v>
      </c>
      <c r="I26" t="s">
        <v>7</v>
      </c>
      <c r="J26">
        <v>0</v>
      </c>
      <c r="K26" s="10">
        <v>0</v>
      </c>
      <c r="L26" s="20">
        <v>1.3564584813790528</v>
      </c>
      <c r="M26" s="20">
        <v>0.247163280844688</v>
      </c>
      <c r="N26" s="20">
        <v>2.4716328084468802</v>
      </c>
      <c r="O26" s="21">
        <v>2.81004216521978E-2</v>
      </c>
      <c r="P26" s="14">
        <v>0.28100421652197799</v>
      </c>
      <c r="Q26" s="27">
        <v>4.3</v>
      </c>
      <c r="R26" s="7">
        <v>40</v>
      </c>
      <c r="S26" s="7">
        <v>13.410669143489995</v>
      </c>
      <c r="T26">
        <v>23.12184335084482</v>
      </c>
      <c r="U26">
        <v>1.5246822112180514</v>
      </c>
      <c r="V26">
        <v>5425.8339255162118</v>
      </c>
      <c r="W26">
        <v>5402.7120821653671</v>
      </c>
      <c r="X26" s="27">
        <v>185.05599318722852</v>
      </c>
      <c r="Y26" s="27">
        <v>319.06205721935953</v>
      </c>
      <c r="Z26" s="27">
        <v>16.320986745778619</v>
      </c>
      <c r="AA26" s="31">
        <v>26732.173537532632</v>
      </c>
      <c r="AB26" s="2">
        <v>26413.111480313273</v>
      </c>
      <c r="AC26" s="26">
        <v>13.616175545766852</v>
      </c>
      <c r="AD26" s="26">
        <v>23.476164734080783</v>
      </c>
      <c r="AE26">
        <v>1.5567924001986633</v>
      </c>
      <c r="AF26">
        <v>5512.6179328853614</v>
      </c>
      <c r="AG26">
        <v>5489.1417681512794</v>
      </c>
      <c r="AH26">
        <v>542.81740792536243</v>
      </c>
      <c r="AI26">
        <v>935.89208262993589</v>
      </c>
      <c r="AJ26">
        <v>47.547652778642771</v>
      </c>
      <c r="AK26">
        <v>80284.716324312292</v>
      </c>
      <c r="AL26">
        <v>26449.608080560782</v>
      </c>
      <c r="AM26">
        <v>171.64532404373853</v>
      </c>
      <c r="AN26">
        <v>295.94021386851472</v>
      </c>
      <c r="AO26">
        <v>14.796304534560566</v>
      </c>
      <c r="AP26">
        <v>21306.339612016422</v>
      </c>
      <c r="AQ26">
        <v>21010.399398147907</v>
      </c>
      <c r="AR26">
        <v>19.718855941286563</v>
      </c>
      <c r="AS26">
        <v>33.998027484976838</v>
      </c>
      <c r="AT26">
        <v>1.8818290495089876</v>
      </c>
      <c r="AU26">
        <v>5291.6514540283888</v>
      </c>
      <c r="AV26">
        <v>5257.653426543412</v>
      </c>
      <c r="AW26">
        <v>185.1465854348512</v>
      </c>
      <c r="AX26">
        <v>319.21825074974345</v>
      </c>
      <c r="AY26">
        <v>16.331286335377516</v>
      </c>
    </row>
    <row r="27" spans="1:51" ht="16" x14ac:dyDescent="0.2">
      <c r="A27" s="2" t="s">
        <v>4</v>
      </c>
      <c r="B27" s="2" t="s">
        <v>55</v>
      </c>
      <c r="C27" s="2" t="s">
        <v>32</v>
      </c>
      <c r="D27" s="5">
        <v>1</v>
      </c>
      <c r="E27" s="2" t="s">
        <v>5</v>
      </c>
      <c r="F27" s="1" t="s">
        <v>17</v>
      </c>
      <c r="G27" s="9">
        <v>200</v>
      </c>
      <c r="H27">
        <v>180</v>
      </c>
      <c r="I27" t="s">
        <v>8</v>
      </c>
      <c r="J27">
        <v>0</v>
      </c>
      <c r="K27" s="10">
        <v>40</v>
      </c>
      <c r="L27" s="20">
        <v>1.3399572968792852</v>
      </c>
      <c r="M27" s="20">
        <v>0.226962730288506</v>
      </c>
      <c r="N27" s="20">
        <v>2.26962730288506</v>
      </c>
      <c r="O27" s="21">
        <v>2.6722831651568399E-2</v>
      </c>
      <c r="P27" s="14">
        <v>0.26722831651568402</v>
      </c>
      <c r="Q27" s="27">
        <v>4.29</v>
      </c>
      <c r="R27" s="7">
        <v>40</v>
      </c>
      <c r="S27" s="7">
        <v>12.164814662789153</v>
      </c>
      <c r="T27">
        <v>20.97381838411923</v>
      </c>
      <c r="U27">
        <v>1.4322981305918321</v>
      </c>
      <c r="V27">
        <v>5359.8291875171417</v>
      </c>
      <c r="W27">
        <v>5338.8553691330226</v>
      </c>
      <c r="X27" s="27">
        <v>202.0758824594844</v>
      </c>
      <c r="Y27" s="27">
        <v>348.40669389566278</v>
      </c>
      <c r="Z27" s="27">
        <v>17.943301375319951</v>
      </c>
      <c r="AA27" s="31">
        <v>28713.894494540233</v>
      </c>
      <c r="AB27" s="2">
        <v>28365.487800644572</v>
      </c>
      <c r="AC27" s="26">
        <v>13.616175545766852</v>
      </c>
      <c r="AD27" s="26">
        <v>23.476164734080783</v>
      </c>
      <c r="AE27">
        <v>1.5567924001986633</v>
      </c>
      <c r="AF27">
        <v>5512.6179328853614</v>
      </c>
      <c r="AG27">
        <v>5489.1417681512794</v>
      </c>
      <c r="AH27">
        <v>542.81740792536243</v>
      </c>
      <c r="AI27">
        <v>935.89208262993589</v>
      </c>
      <c r="AJ27">
        <v>47.547652778642771</v>
      </c>
      <c r="AK27">
        <v>80284.716324312292</v>
      </c>
      <c r="AL27">
        <v>26449.608080560782</v>
      </c>
      <c r="AM27">
        <v>189.91106779669525</v>
      </c>
      <c r="AN27">
        <v>327.43287551154356</v>
      </c>
      <c r="AO27">
        <v>16.511003244728119</v>
      </c>
      <c r="AP27">
        <v>23354.065307023091</v>
      </c>
      <c r="AQ27">
        <v>23026.632431511549</v>
      </c>
      <c r="AR27">
        <v>19.718855941286563</v>
      </c>
      <c r="AS27">
        <v>33.998027484976838</v>
      </c>
      <c r="AT27">
        <v>1.8818290495089876</v>
      </c>
      <c r="AU27">
        <v>5291.6514540283888</v>
      </c>
      <c r="AV27">
        <v>5257.653426543412</v>
      </c>
      <c r="AW27">
        <v>197.71046700999258</v>
      </c>
      <c r="AX27">
        <v>340.88011553447001</v>
      </c>
      <c r="AY27">
        <v>17.429312748210837</v>
      </c>
    </row>
    <row r="28" spans="1:51" ht="16" x14ac:dyDescent="0.2">
      <c r="A28" s="2" t="s">
        <v>4</v>
      </c>
      <c r="B28" s="2" t="s">
        <v>55</v>
      </c>
      <c r="C28" s="2" t="s">
        <v>32</v>
      </c>
      <c r="D28" s="5">
        <v>1</v>
      </c>
      <c r="E28" s="2" t="s">
        <v>5</v>
      </c>
      <c r="F28" s="1" t="s">
        <v>17</v>
      </c>
      <c r="G28" s="9">
        <v>200</v>
      </c>
      <c r="H28" s="2">
        <v>180</v>
      </c>
      <c r="I28" s="5" t="s">
        <v>9</v>
      </c>
      <c r="J28" s="5">
        <v>0</v>
      </c>
      <c r="K28">
        <v>80</v>
      </c>
      <c r="L28" s="20">
        <v>1.3234561123795174</v>
      </c>
      <c r="M28" s="20">
        <v>0.32669526338577298</v>
      </c>
      <c r="N28" s="20">
        <v>3.2669526338577297</v>
      </c>
      <c r="O28" s="21">
        <v>3.4229628741741201E-2</v>
      </c>
      <c r="P28" s="14">
        <v>0.34229628741741203</v>
      </c>
      <c r="Q28" s="27">
        <v>4.2699999999999996</v>
      </c>
      <c r="R28" s="7">
        <v>40</v>
      </c>
      <c r="S28" s="7">
        <v>17.294673728533503</v>
      </c>
      <c r="T28">
        <v>29.818402980230179</v>
      </c>
      <c r="U28">
        <v>1.8120564553095604</v>
      </c>
      <c r="V28">
        <v>5293.8244495180697</v>
      </c>
      <c r="W28">
        <v>5264.0060465378392</v>
      </c>
      <c r="X28" s="27">
        <v>178.31914090029156</v>
      </c>
      <c r="Y28" s="27">
        <v>307.44679465567521</v>
      </c>
      <c r="Z28" s="27">
        <v>16.080626803498703</v>
      </c>
      <c r="AA28" s="31">
        <v>29104.066020628874</v>
      </c>
      <c r="AB28" s="2">
        <v>28796.619225973198</v>
      </c>
      <c r="AC28" s="26">
        <v>13.616175545766852</v>
      </c>
      <c r="AD28" s="26">
        <v>23.476164734080783</v>
      </c>
      <c r="AE28">
        <v>1.5567924001986633</v>
      </c>
      <c r="AF28">
        <v>5512.6179328853614</v>
      </c>
      <c r="AG28">
        <v>5489.1417681512794</v>
      </c>
      <c r="AH28">
        <v>542.81740792536243</v>
      </c>
      <c r="AI28">
        <v>935.89208262993589</v>
      </c>
      <c r="AJ28">
        <v>47.547652778642771</v>
      </c>
      <c r="AK28">
        <v>80284.716324312292</v>
      </c>
      <c r="AL28">
        <v>26449.608080560782</v>
      </c>
      <c r="AM28">
        <v>161.02446717175806</v>
      </c>
      <c r="AN28">
        <v>277.62839167544502</v>
      </c>
      <c r="AO28">
        <v>14.268570348189142</v>
      </c>
      <c r="AP28">
        <v>23810.241571110804</v>
      </c>
      <c r="AQ28">
        <v>23532.613179435361</v>
      </c>
      <c r="AR28">
        <v>19.718855941286563</v>
      </c>
      <c r="AS28">
        <v>33.998027484976838</v>
      </c>
      <c r="AT28">
        <v>1.8818290495089876</v>
      </c>
      <c r="AU28">
        <v>5291.6514540283888</v>
      </c>
      <c r="AV28">
        <v>5257.653426543412</v>
      </c>
      <c r="AW28">
        <v>170.60813304082373</v>
      </c>
      <c r="AX28">
        <v>294.15195351866168</v>
      </c>
      <c r="AY28">
        <v>15.27270282713374</v>
      </c>
    </row>
    <row r="29" spans="1:51" ht="16" x14ac:dyDescent="0.2">
      <c r="A29" s="2" t="s">
        <v>4</v>
      </c>
      <c r="B29" s="2" t="s">
        <v>55</v>
      </c>
      <c r="C29" s="2" t="s">
        <v>32</v>
      </c>
      <c r="D29" s="5">
        <v>1</v>
      </c>
      <c r="E29" s="2" t="s">
        <v>18</v>
      </c>
      <c r="F29" s="1" t="s">
        <v>6</v>
      </c>
      <c r="G29" s="9">
        <v>5</v>
      </c>
      <c r="H29" s="2">
        <v>2.5</v>
      </c>
      <c r="I29" s="5" t="s">
        <v>19</v>
      </c>
      <c r="J29" s="5">
        <v>-100</v>
      </c>
      <c r="K29">
        <v>-100</v>
      </c>
      <c r="L29" s="20">
        <v>1.5190257064508383</v>
      </c>
      <c r="M29" s="20">
        <v>2.4844784736633301</v>
      </c>
      <c r="N29" s="20">
        <v>24.844784736633301</v>
      </c>
      <c r="O29" s="21">
        <v>0.20559468865394601</v>
      </c>
      <c r="P29" s="14">
        <v>2.0559468865394601</v>
      </c>
      <c r="Q29" s="27">
        <v>4.88</v>
      </c>
      <c r="R29" s="7">
        <v>5</v>
      </c>
      <c r="S29" s="7">
        <v>18.869933343091706</v>
      </c>
      <c r="T29">
        <v>32.534367832916736</v>
      </c>
      <c r="U29">
        <v>1.5615180858755027</v>
      </c>
      <c r="V29">
        <v>759.51285322541924</v>
      </c>
      <c r="W29">
        <v>726.97848539250253</v>
      </c>
      <c r="X29" s="27">
        <v>18.869933343091706</v>
      </c>
      <c r="Y29" s="27">
        <v>32.534367832916736</v>
      </c>
      <c r="Z29" s="27">
        <v>1.5615180858755027</v>
      </c>
      <c r="AA29" s="31">
        <v>759.51285322541924</v>
      </c>
      <c r="AB29" s="2">
        <v>726.97848539250253</v>
      </c>
      <c r="AC29" s="26">
        <v>19.903022012522371</v>
      </c>
      <c r="AD29" s="26">
        <v>34.315555194004091</v>
      </c>
      <c r="AE29">
        <v>1.4076455570329134</v>
      </c>
      <c r="AF29">
        <v>554.16159635167037</v>
      </c>
      <c r="AG29">
        <v>519.84604115766626</v>
      </c>
      <c r="AH29">
        <v>19.903022012522371</v>
      </c>
      <c r="AI29">
        <v>34.315555194004091</v>
      </c>
      <c r="AJ29">
        <v>1.4076455570329134</v>
      </c>
      <c r="AK29">
        <v>554.16159635167037</v>
      </c>
      <c r="AL29">
        <v>519.84604115766626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13.493466921540394</v>
      </c>
      <c r="AX29">
        <v>23.264598140586891</v>
      </c>
      <c r="AY29">
        <v>1.1166066279116993</v>
      </c>
    </row>
    <row r="30" spans="1:51" ht="16" x14ac:dyDescent="0.2">
      <c r="A30" s="2" t="s">
        <v>4</v>
      </c>
      <c r="B30" s="2" t="s">
        <v>55</v>
      </c>
      <c r="C30" s="2" t="s">
        <v>32</v>
      </c>
      <c r="D30" s="5">
        <v>1</v>
      </c>
      <c r="E30" s="2" t="s">
        <v>18</v>
      </c>
      <c r="F30" s="1" t="s">
        <v>10</v>
      </c>
      <c r="G30" s="9">
        <v>10</v>
      </c>
      <c r="H30" s="2">
        <v>7.5</v>
      </c>
      <c r="I30" s="5" t="s">
        <v>19</v>
      </c>
      <c r="J30" s="5">
        <v>-100</v>
      </c>
      <c r="K30">
        <v>-100</v>
      </c>
      <c r="L30" s="20">
        <v>1.4335658682082144</v>
      </c>
      <c r="M30" s="20">
        <v>1.6237444877624501</v>
      </c>
      <c r="N30" s="20">
        <v>16.237444877624501</v>
      </c>
      <c r="O30" s="21">
        <v>0.137526705861092</v>
      </c>
      <c r="P30" s="14">
        <v>1.3752670586109201</v>
      </c>
      <c r="Q30" s="27">
        <v>4.8600000000000003</v>
      </c>
      <c r="R30" s="7">
        <v>5</v>
      </c>
      <c r="S30" s="7">
        <v>11.638723381737398</v>
      </c>
      <c r="T30">
        <v>20.066764451271379</v>
      </c>
      <c r="U30">
        <v>0.98576795744786061</v>
      </c>
      <c r="V30">
        <v>716.78293410410731</v>
      </c>
      <c r="W30">
        <v>696.7161696528359</v>
      </c>
      <c r="X30" s="27">
        <v>30.508656724829102</v>
      </c>
      <c r="Y30" s="27">
        <v>52.601132284188111</v>
      </c>
      <c r="Z30" s="27">
        <v>2.5472860433233633</v>
      </c>
      <c r="AA30" s="31">
        <v>1476.2957873295265</v>
      </c>
      <c r="AB30" s="2">
        <v>1423.6946550453385</v>
      </c>
      <c r="AC30" s="26">
        <v>13.029426138302242</v>
      </c>
      <c r="AD30" s="26">
        <v>22.464527824659033</v>
      </c>
      <c r="AE30">
        <v>1.0094012711584042</v>
      </c>
      <c r="AF30">
        <v>608.89498128097307</v>
      </c>
      <c r="AG30">
        <v>586.43045345631413</v>
      </c>
      <c r="AH30">
        <v>98.797344452473837</v>
      </c>
      <c r="AI30">
        <v>170.34024905598937</v>
      </c>
      <c r="AJ30">
        <v>7.2511404845739538</v>
      </c>
      <c r="AK30">
        <v>3489.1697328979308</v>
      </c>
      <c r="AL30">
        <v>1106.2764946139805</v>
      </c>
      <c r="AM30">
        <v>18.869933343091706</v>
      </c>
      <c r="AN30">
        <v>32.534367832916736</v>
      </c>
      <c r="AO30">
        <v>1.5615180858755027</v>
      </c>
      <c r="AP30">
        <v>759.51285322541924</v>
      </c>
      <c r="AQ30">
        <v>726.97848539250253</v>
      </c>
      <c r="AR30">
        <v>19.903022012522371</v>
      </c>
      <c r="AS30">
        <v>34.315555194004091</v>
      </c>
      <c r="AT30">
        <v>1.4076455570329134</v>
      </c>
      <c r="AU30">
        <v>554.16159635167037</v>
      </c>
      <c r="AV30">
        <v>519.84604115766626</v>
      </c>
      <c r="AW30">
        <v>25.206150013320801</v>
      </c>
      <c r="AX30">
        <v>43.458879333311728</v>
      </c>
      <c r="AY30">
        <v>2.0981782641524118</v>
      </c>
    </row>
    <row r="31" spans="1:51" ht="16" x14ac:dyDescent="0.2">
      <c r="A31" s="2" t="s">
        <v>4</v>
      </c>
      <c r="B31" s="2" t="s">
        <v>55</v>
      </c>
      <c r="C31" s="2" t="s">
        <v>32</v>
      </c>
      <c r="D31" s="5">
        <v>1</v>
      </c>
      <c r="E31" s="2" t="s">
        <v>18</v>
      </c>
      <c r="F31" s="1" t="s">
        <v>11</v>
      </c>
      <c r="G31" s="9">
        <v>20</v>
      </c>
      <c r="H31" s="2">
        <v>15</v>
      </c>
      <c r="I31" s="5" t="s">
        <v>19</v>
      </c>
      <c r="J31" s="5">
        <v>-100</v>
      </c>
      <c r="K31">
        <v>-100</v>
      </c>
      <c r="L31" s="20">
        <v>1.3675611302091435</v>
      </c>
      <c r="M31" s="20">
        <v>1.9133083820343</v>
      </c>
      <c r="N31" s="20">
        <v>19.133083820343</v>
      </c>
      <c r="O31" s="21">
        <v>0.102631688117981</v>
      </c>
      <c r="P31" s="14">
        <v>1.02631688117981</v>
      </c>
      <c r="Q31" s="27">
        <v>4.72</v>
      </c>
      <c r="R31" s="7">
        <v>10</v>
      </c>
      <c r="S31" s="7">
        <v>26.165661733734552</v>
      </c>
      <c r="T31">
        <v>45.113209885749228</v>
      </c>
      <c r="U31">
        <v>1.4035510739789845</v>
      </c>
      <c r="V31">
        <v>1367.5611302091436</v>
      </c>
      <c r="W31">
        <v>1322.4479203233943</v>
      </c>
      <c r="X31" s="27">
        <v>56.674318458563654</v>
      </c>
      <c r="Y31" s="27">
        <v>97.714342169937339</v>
      </c>
      <c r="Z31" s="27">
        <v>3.9508371173023478</v>
      </c>
      <c r="AA31" s="31">
        <v>2843.8569175386701</v>
      </c>
      <c r="AB31" s="2">
        <v>2746.1425753687327</v>
      </c>
      <c r="AC31" s="26">
        <v>20.390481138688109</v>
      </c>
      <c r="AD31" s="26">
        <v>35.156001963255363</v>
      </c>
      <c r="AE31">
        <v>1.7026930065260248</v>
      </c>
      <c r="AF31">
        <v>1289.4526587879338</v>
      </c>
      <c r="AG31">
        <v>1254.2966568246786</v>
      </c>
      <c r="AH31">
        <v>159.96878786853816</v>
      </c>
      <c r="AI31">
        <v>275.80825494575549</v>
      </c>
      <c r="AJ31">
        <v>12.359219504152026</v>
      </c>
      <c r="AK31">
        <v>7357.5277092617316</v>
      </c>
      <c r="AL31">
        <v>2360.5731514386589</v>
      </c>
      <c r="AM31">
        <v>30.508656724829102</v>
      </c>
      <c r="AN31">
        <v>52.601132284188111</v>
      </c>
      <c r="AO31">
        <v>2.5472860433233633</v>
      </c>
      <c r="AP31">
        <v>1476.2957873295265</v>
      </c>
      <c r="AQ31">
        <v>1423.6946550453385</v>
      </c>
      <c r="AR31">
        <v>13.029426138302242</v>
      </c>
      <c r="AS31">
        <v>22.464527824659033</v>
      </c>
      <c r="AT31">
        <v>1.0094012711584042</v>
      </c>
      <c r="AU31">
        <v>608.89498128097307</v>
      </c>
      <c r="AV31">
        <v>586.43045345631413</v>
      </c>
      <c r="AW31">
        <v>49.045527209863209</v>
      </c>
      <c r="AX31">
        <v>84.561253810108994</v>
      </c>
      <c r="AY31">
        <v>3.541621472032797</v>
      </c>
    </row>
    <row r="32" spans="1:51" ht="16" x14ac:dyDescent="0.2">
      <c r="A32" s="2" t="s">
        <v>4</v>
      </c>
      <c r="B32" s="2" t="s">
        <v>55</v>
      </c>
      <c r="C32" s="2" t="s">
        <v>32</v>
      </c>
      <c r="D32" s="5">
        <v>1</v>
      </c>
      <c r="E32" s="2" t="s">
        <v>18</v>
      </c>
      <c r="F32" s="1" t="s">
        <v>12</v>
      </c>
      <c r="G32" s="9">
        <v>30</v>
      </c>
      <c r="H32" s="2">
        <v>25</v>
      </c>
      <c r="I32" s="5" t="s">
        <v>19</v>
      </c>
      <c r="J32" s="5">
        <v>-100</v>
      </c>
      <c r="K32">
        <v>-100</v>
      </c>
      <c r="L32" s="20">
        <v>1.2785362212412608</v>
      </c>
      <c r="M32" s="20">
        <v>1.1545367240905799</v>
      </c>
      <c r="N32" s="20">
        <v>11.545367240905799</v>
      </c>
      <c r="O32" s="21">
        <v>8.8710106909275097E-2</v>
      </c>
      <c r="P32" s="14">
        <v>0.88710106909275099</v>
      </c>
      <c r="Q32" s="27">
        <v>4.54</v>
      </c>
      <c r="R32" s="7">
        <v>10</v>
      </c>
      <c r="S32" s="7">
        <v>14.761170205030343</v>
      </c>
      <c r="T32">
        <v>25.45029345694887</v>
      </c>
      <c r="U32">
        <v>1.1341908487369285</v>
      </c>
      <c r="V32">
        <v>1278.5362212412608</v>
      </c>
      <c r="W32">
        <v>1253.0859277843119</v>
      </c>
      <c r="X32" s="27">
        <v>71.435488663594001</v>
      </c>
      <c r="Y32" s="27">
        <v>123.16463562688621</v>
      </c>
      <c r="Z32" s="27">
        <v>5.0850279660392763</v>
      </c>
      <c r="AA32" s="31">
        <v>4122.3931387799312</v>
      </c>
      <c r="AB32" s="2">
        <v>3999.2285031530446</v>
      </c>
      <c r="AC32" s="26">
        <v>15.204932080965804</v>
      </c>
      <c r="AD32" s="26">
        <v>26.215400139596209</v>
      </c>
      <c r="AE32">
        <v>1.3422494817943573</v>
      </c>
      <c r="AF32">
        <v>1245.1136831919628</v>
      </c>
      <c r="AG32">
        <v>1218.8982830523669</v>
      </c>
      <c r="AH32">
        <v>205.58358411143558</v>
      </c>
      <c r="AI32">
        <v>354.45445536454417</v>
      </c>
      <c r="AJ32">
        <v>16.3859679495351</v>
      </c>
      <c r="AK32">
        <v>11092.86875883762</v>
      </c>
      <c r="AL32">
        <v>3579.4714344910258</v>
      </c>
      <c r="AM32">
        <v>56.674318458563654</v>
      </c>
      <c r="AN32">
        <v>97.714342169937339</v>
      </c>
      <c r="AO32">
        <v>3.9508371173023478</v>
      </c>
      <c r="AP32">
        <v>2843.8569175386701</v>
      </c>
      <c r="AQ32">
        <v>2746.1425753687327</v>
      </c>
      <c r="AR32">
        <v>20.390481138688109</v>
      </c>
      <c r="AS32">
        <v>35.156001963255363</v>
      </c>
      <c r="AT32">
        <v>1.7026930065260248</v>
      </c>
      <c r="AU32">
        <v>1289.4526587879338</v>
      </c>
      <c r="AV32">
        <v>1254.2966568246786</v>
      </c>
      <c r="AW32">
        <v>66.490811369004533</v>
      </c>
      <c r="AX32">
        <v>114.63932994655954</v>
      </c>
      <c r="AY32">
        <v>4.7050982138865995</v>
      </c>
    </row>
    <row r="33" spans="1:51" ht="16" x14ac:dyDescent="0.2">
      <c r="A33" s="2" t="s">
        <v>4</v>
      </c>
      <c r="B33" s="2" t="s">
        <v>55</v>
      </c>
      <c r="C33" s="2" t="s">
        <v>32</v>
      </c>
      <c r="D33" s="5">
        <v>1</v>
      </c>
      <c r="E33" s="2" t="s">
        <v>18</v>
      </c>
      <c r="F33" s="1" t="s">
        <v>13</v>
      </c>
      <c r="G33" s="9">
        <v>40</v>
      </c>
      <c r="H33" s="2">
        <v>35</v>
      </c>
      <c r="I33" s="5" t="s">
        <v>19</v>
      </c>
      <c r="J33" s="5">
        <v>-100</v>
      </c>
      <c r="K33">
        <v>-100</v>
      </c>
      <c r="L33" s="20">
        <v>1.2964634340311321</v>
      </c>
      <c r="M33" s="20">
        <v>0.95233374834060702</v>
      </c>
      <c r="N33" s="20">
        <v>9.5233374834060704</v>
      </c>
      <c r="O33" s="21">
        <v>8.4273844957351698E-2</v>
      </c>
      <c r="P33" s="14">
        <v>0.84273844957351696</v>
      </c>
      <c r="Q33" s="27">
        <v>4.3</v>
      </c>
      <c r="R33" s="7">
        <v>10</v>
      </c>
      <c r="S33" s="7">
        <v>12.346658817174035</v>
      </c>
      <c r="T33">
        <v>21.287342788231097</v>
      </c>
      <c r="U33">
        <v>1.0925795843241539</v>
      </c>
      <c r="V33">
        <v>1296.4634340311322</v>
      </c>
      <c r="W33">
        <v>1275.1760912429011</v>
      </c>
      <c r="X33" s="27">
        <v>83.782147480768032</v>
      </c>
      <c r="Y33" s="27">
        <v>144.45197841511731</v>
      </c>
      <c r="Z33" s="27">
        <v>6.1776075503634305</v>
      </c>
      <c r="AA33" s="31">
        <v>5418.8565728110634</v>
      </c>
      <c r="AB33" s="2">
        <v>5274.4045943959454</v>
      </c>
      <c r="AC33" s="26">
        <v>12.651992795896417</v>
      </c>
      <c r="AD33" s="26">
        <v>21.813780682580028</v>
      </c>
      <c r="AE33">
        <v>1.216484925723244</v>
      </c>
      <c r="AF33">
        <v>1236.6848374058161</v>
      </c>
      <c r="AG33">
        <v>1214.8710567232361</v>
      </c>
      <c r="AH33">
        <v>243.5395624991248</v>
      </c>
      <c r="AI33">
        <v>419.89579741228431</v>
      </c>
      <c r="AJ33">
        <v>20.03542272670483</v>
      </c>
      <c r="AK33">
        <v>14802.923271055066</v>
      </c>
      <c r="AL33">
        <v>4794.3424912142618</v>
      </c>
      <c r="AM33">
        <v>71.435488663594001</v>
      </c>
      <c r="AN33">
        <v>123.16463562688621</v>
      </c>
      <c r="AO33">
        <v>5.0850279660392763</v>
      </c>
      <c r="AP33">
        <v>4122.3931387799312</v>
      </c>
      <c r="AQ33">
        <v>3999.2285031530446</v>
      </c>
      <c r="AR33">
        <v>15.204932080965804</v>
      </c>
      <c r="AS33">
        <v>26.215400139596209</v>
      </c>
      <c r="AT33">
        <v>1.3422494817943573</v>
      </c>
      <c r="AU33">
        <v>1245.1136831919628</v>
      </c>
      <c r="AV33">
        <v>1218.8982830523669</v>
      </c>
      <c r="AW33">
        <v>79.134034141956846</v>
      </c>
      <c r="AX33">
        <v>136.43798989992561</v>
      </c>
      <c r="AY33">
        <v>5.7662870615729043</v>
      </c>
    </row>
    <row r="34" spans="1:51" ht="16" x14ac:dyDescent="0.2">
      <c r="A34" s="2" t="s">
        <v>4</v>
      </c>
      <c r="B34" s="2" t="s">
        <v>55</v>
      </c>
      <c r="C34" s="2" t="s">
        <v>32</v>
      </c>
      <c r="D34" s="5">
        <v>1</v>
      </c>
      <c r="E34" s="2" t="s">
        <v>18</v>
      </c>
      <c r="F34" s="1" t="s">
        <v>6</v>
      </c>
      <c r="G34" s="9">
        <v>5</v>
      </c>
      <c r="H34" s="2">
        <v>2.5</v>
      </c>
      <c r="I34" s="5" t="s">
        <v>20</v>
      </c>
      <c r="J34" s="5">
        <v>4000</v>
      </c>
      <c r="K34">
        <v>0</v>
      </c>
      <c r="L34" s="20">
        <v>1.3948593860482654</v>
      </c>
      <c r="M34" s="20">
        <v>2.33422827720642</v>
      </c>
      <c r="N34" s="20">
        <v>23.342282772064202</v>
      </c>
      <c r="O34" s="21">
        <v>0.17758493125438701</v>
      </c>
      <c r="P34" s="14">
        <v>1.7758493125438701</v>
      </c>
      <c r="Q34" s="27">
        <v>5.29</v>
      </c>
      <c r="R34" s="7">
        <v>5</v>
      </c>
      <c r="S34" s="7">
        <v>16.279601108203241</v>
      </c>
      <c r="T34">
        <v>28.068277772764212</v>
      </c>
      <c r="U34">
        <v>1.2385300409045885</v>
      </c>
      <c r="V34">
        <v>697.4296930241328</v>
      </c>
      <c r="W34">
        <v>669.36141525136861</v>
      </c>
      <c r="X34" s="27">
        <v>16.279601108203241</v>
      </c>
      <c r="Y34" s="27">
        <v>28.068277772764212</v>
      </c>
      <c r="Z34" s="27">
        <v>1.2385300409045885</v>
      </c>
      <c r="AA34" s="31">
        <v>697.4296930241328</v>
      </c>
      <c r="AB34" s="2">
        <v>669.36141525136861</v>
      </c>
      <c r="AC34" s="26">
        <v>19.903022012522371</v>
      </c>
      <c r="AD34" s="26">
        <v>34.315555194004091</v>
      </c>
      <c r="AE34">
        <v>1.4076455570329134</v>
      </c>
      <c r="AF34">
        <v>554.16159635167037</v>
      </c>
      <c r="AG34">
        <v>519.84604115766626</v>
      </c>
      <c r="AH34">
        <v>19.903022012522371</v>
      </c>
      <c r="AI34">
        <v>34.315555194004091</v>
      </c>
      <c r="AJ34">
        <v>1.4076455570329134</v>
      </c>
      <c r="AK34">
        <v>554.16159635167037</v>
      </c>
      <c r="AL34">
        <v>519.84604115766626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12.643223817356281</v>
      </c>
      <c r="AX34">
        <v>21.798661754062554</v>
      </c>
      <c r="AY34">
        <v>0.96187937330882223</v>
      </c>
    </row>
    <row r="35" spans="1:51" ht="16" x14ac:dyDescent="0.2">
      <c r="A35" s="2" t="s">
        <v>4</v>
      </c>
      <c r="B35" s="2" t="s">
        <v>55</v>
      </c>
      <c r="C35" s="2" t="s">
        <v>32</v>
      </c>
      <c r="D35" s="5">
        <v>1</v>
      </c>
      <c r="E35" s="2" t="s">
        <v>18</v>
      </c>
      <c r="F35" s="1" t="s">
        <v>10</v>
      </c>
      <c r="G35" s="9">
        <v>10</v>
      </c>
      <c r="H35" s="2">
        <v>7.5</v>
      </c>
      <c r="I35" s="5" t="s">
        <v>20</v>
      </c>
      <c r="J35" s="5">
        <v>4000</v>
      </c>
      <c r="K35">
        <v>0</v>
      </c>
      <c r="L35" s="20">
        <v>1.4201204586158109</v>
      </c>
      <c r="M35" s="20">
        <v>2.2489254474639901</v>
      </c>
      <c r="N35" s="20">
        <v>22.4892544746399</v>
      </c>
      <c r="O35" s="21">
        <v>0.17491330206394201</v>
      </c>
      <c r="P35" s="14">
        <v>1.74913302063942</v>
      </c>
      <c r="Q35" s="27">
        <v>4.95</v>
      </c>
      <c r="R35" s="7">
        <v>5</v>
      </c>
      <c r="S35" s="7">
        <v>15.968725189226648</v>
      </c>
      <c r="T35">
        <v>27.532284809011465</v>
      </c>
      <c r="U35">
        <v>1.241989793725256</v>
      </c>
      <c r="V35">
        <v>710.0602293079055</v>
      </c>
      <c r="W35">
        <v>682.52794449889404</v>
      </c>
      <c r="X35" s="27">
        <v>32.248326297429891</v>
      </c>
      <c r="Y35" s="27">
        <v>55.600562581775677</v>
      </c>
      <c r="Z35" s="27">
        <v>2.4805198346298445</v>
      </c>
      <c r="AA35" s="31">
        <v>1407.4899223320383</v>
      </c>
      <c r="AB35" s="2">
        <v>1351.8893597502627</v>
      </c>
      <c r="AC35" s="26">
        <v>13.029426138302242</v>
      </c>
      <c r="AD35" s="26">
        <v>22.464527824659033</v>
      </c>
      <c r="AE35">
        <v>1.0094012711584042</v>
      </c>
      <c r="AF35">
        <v>608.89498128097307</v>
      </c>
      <c r="AG35">
        <v>586.43045345631413</v>
      </c>
      <c r="AH35">
        <v>98.797344452473837</v>
      </c>
      <c r="AI35">
        <v>170.34024905598937</v>
      </c>
      <c r="AJ35">
        <v>7.2511404845739538</v>
      </c>
      <c r="AK35">
        <v>3489.1697328979308</v>
      </c>
      <c r="AL35">
        <v>1106.2764946139805</v>
      </c>
      <c r="AM35">
        <v>16.279601108203241</v>
      </c>
      <c r="AN35">
        <v>28.068277772764212</v>
      </c>
      <c r="AO35">
        <v>1.2385300409045885</v>
      </c>
      <c r="AP35">
        <v>697.4296930241328</v>
      </c>
      <c r="AQ35">
        <v>669.36141525136861</v>
      </c>
      <c r="AR35">
        <v>19.903022012522371</v>
      </c>
      <c r="AS35">
        <v>34.315555194004091</v>
      </c>
      <c r="AT35">
        <v>1.4076455570329134</v>
      </c>
      <c r="AU35">
        <v>554.16159635167037</v>
      </c>
      <c r="AV35">
        <v>519.84604115766626</v>
      </c>
      <c r="AW35">
        <v>26.50185924371905</v>
      </c>
      <c r="AX35">
        <v>45.692860765032847</v>
      </c>
      <c r="AY35">
        <v>2.0335803735198028</v>
      </c>
    </row>
    <row r="36" spans="1:51" ht="16" x14ac:dyDescent="0.2">
      <c r="A36" s="2" t="s">
        <v>4</v>
      </c>
      <c r="B36" s="2" t="s">
        <v>55</v>
      </c>
      <c r="C36" s="2" t="s">
        <v>32</v>
      </c>
      <c r="D36" s="5">
        <v>1</v>
      </c>
      <c r="E36" s="2" t="s">
        <v>18</v>
      </c>
      <c r="F36" s="1" t="s">
        <v>11</v>
      </c>
      <c r="G36" s="9">
        <v>20</v>
      </c>
      <c r="H36" s="2">
        <v>15</v>
      </c>
      <c r="I36" s="5" t="s">
        <v>20</v>
      </c>
      <c r="J36" s="5">
        <v>4000</v>
      </c>
      <c r="K36">
        <v>0</v>
      </c>
      <c r="L36" s="20">
        <v>1.4763467169113158</v>
      </c>
      <c r="M36" s="20">
        <v>1.0909780263900799</v>
      </c>
      <c r="N36" s="20">
        <v>10.909780263900799</v>
      </c>
      <c r="O36" s="21">
        <v>9.4441168010234805E-2</v>
      </c>
      <c r="P36" s="14">
        <v>0.94441168010234811</v>
      </c>
      <c r="Q36" s="27">
        <v>4.41</v>
      </c>
      <c r="R36" s="7">
        <v>10</v>
      </c>
      <c r="S36" s="7">
        <v>16.106618274833817</v>
      </c>
      <c r="T36">
        <v>27.770031508334171</v>
      </c>
      <c r="U36">
        <v>1.3942790833318015</v>
      </c>
      <c r="V36">
        <v>1476.346716911316</v>
      </c>
      <c r="W36">
        <v>1448.5766854029819</v>
      </c>
      <c r="X36" s="27">
        <v>48.354944572263705</v>
      </c>
      <c r="Y36" s="27">
        <v>83.370594090109847</v>
      </c>
      <c r="Z36" s="27">
        <v>3.874798917961646</v>
      </c>
      <c r="AA36" s="31">
        <v>2883.8366392433545</v>
      </c>
      <c r="AB36" s="2">
        <v>2800.4660451532445</v>
      </c>
      <c r="AC36" s="26">
        <v>20.390481138688109</v>
      </c>
      <c r="AD36" s="26">
        <v>35.156001963255363</v>
      </c>
      <c r="AE36">
        <v>1.7026930065260248</v>
      </c>
      <c r="AF36">
        <v>1289.4526587879338</v>
      </c>
      <c r="AG36">
        <v>1254.2966568246786</v>
      </c>
      <c r="AH36">
        <v>159.96878786853816</v>
      </c>
      <c r="AI36">
        <v>275.80825494575549</v>
      </c>
      <c r="AJ36">
        <v>12.359219504152026</v>
      </c>
      <c r="AK36">
        <v>7357.5277092617316</v>
      </c>
      <c r="AL36">
        <v>2360.5731514386589</v>
      </c>
      <c r="AM36">
        <v>32.248326297429891</v>
      </c>
      <c r="AN36">
        <v>55.600562581775677</v>
      </c>
      <c r="AO36">
        <v>2.4805198346298445</v>
      </c>
      <c r="AP36">
        <v>1407.4899223320383</v>
      </c>
      <c r="AQ36">
        <v>1351.8893597502627</v>
      </c>
      <c r="AR36">
        <v>13.029426138302242</v>
      </c>
      <c r="AS36">
        <v>22.464527824659033</v>
      </c>
      <c r="AT36">
        <v>1.0094012711584042</v>
      </c>
      <c r="AU36">
        <v>608.89498128097307</v>
      </c>
      <c r="AV36">
        <v>586.43045345631413</v>
      </c>
      <c r="AW36">
        <v>43.463807642980711</v>
      </c>
      <c r="AX36">
        <v>74.937599384449513</v>
      </c>
      <c r="AY36">
        <v>3.4513947124453037</v>
      </c>
    </row>
    <row r="37" spans="1:51" ht="16" x14ac:dyDescent="0.2">
      <c r="A37" s="2" t="s">
        <v>4</v>
      </c>
      <c r="B37" s="2" t="s">
        <v>55</v>
      </c>
      <c r="C37" s="2" t="s">
        <v>32</v>
      </c>
      <c r="D37" s="5">
        <v>1</v>
      </c>
      <c r="E37" s="2" t="s">
        <v>18</v>
      </c>
      <c r="F37" s="1" t="s">
        <v>12</v>
      </c>
      <c r="G37" s="9">
        <v>30</v>
      </c>
      <c r="H37" s="2">
        <v>25</v>
      </c>
      <c r="I37" s="5" t="s">
        <v>20</v>
      </c>
      <c r="J37" s="5">
        <v>4000</v>
      </c>
      <c r="K37">
        <v>0</v>
      </c>
      <c r="L37" s="20">
        <v>1.6416641393997291</v>
      </c>
      <c r="M37" s="20">
        <v>0.97612994909286499</v>
      </c>
      <c r="N37" s="20">
        <v>9.7612994909286499</v>
      </c>
      <c r="O37" s="21">
        <v>8.5165068507194505E-2</v>
      </c>
      <c r="P37" s="14">
        <v>0.85165068507194508</v>
      </c>
      <c r="Q37" s="27">
        <v>4.25</v>
      </c>
      <c r="R37" s="7">
        <v>10</v>
      </c>
      <c r="S37" s="7">
        <v>16.024775328198398</v>
      </c>
      <c r="T37">
        <v>27.628922979652412</v>
      </c>
      <c r="U37">
        <v>1.3981243889778245</v>
      </c>
      <c r="V37">
        <v>1641.6641393997293</v>
      </c>
      <c r="W37">
        <v>1614.0352164200769</v>
      </c>
      <c r="X37" s="27">
        <v>64.379719900462106</v>
      </c>
      <c r="Y37" s="27">
        <v>110.99951706976226</v>
      </c>
      <c r="Z37" s="27">
        <v>5.2729233069394708</v>
      </c>
      <c r="AA37" s="31">
        <v>4525.5007786430833</v>
      </c>
      <c r="AB37" s="2">
        <v>4414.5012615733212</v>
      </c>
      <c r="AC37" s="26">
        <v>15.204932080965804</v>
      </c>
      <c r="AD37" s="26">
        <v>26.215400139596209</v>
      </c>
      <c r="AE37">
        <v>1.3422494817943573</v>
      </c>
      <c r="AF37">
        <v>1245.1136831919628</v>
      </c>
      <c r="AG37">
        <v>1218.8982830523669</v>
      </c>
      <c r="AH37">
        <v>205.58358411143558</v>
      </c>
      <c r="AI37">
        <v>354.45445536454417</v>
      </c>
      <c r="AJ37">
        <v>16.3859679495351</v>
      </c>
      <c r="AK37">
        <v>11092.86875883762</v>
      </c>
      <c r="AL37">
        <v>3579.4714344910258</v>
      </c>
      <c r="AM37">
        <v>48.354944572263705</v>
      </c>
      <c r="AN37">
        <v>83.370594090109847</v>
      </c>
      <c r="AO37">
        <v>3.874798917961646</v>
      </c>
      <c r="AP37">
        <v>2883.8366392433545</v>
      </c>
      <c r="AQ37">
        <v>2800.4660451532445</v>
      </c>
      <c r="AR37">
        <v>20.390481138688109</v>
      </c>
      <c r="AS37">
        <v>35.156001963255363</v>
      </c>
      <c r="AT37">
        <v>1.7026930065260248</v>
      </c>
      <c r="AU37">
        <v>1289.4526587879338</v>
      </c>
      <c r="AV37">
        <v>1254.2966568246786</v>
      </c>
      <c r="AW37">
        <v>56.089215929292557</v>
      </c>
      <c r="AX37">
        <v>96.705544705676829</v>
      </c>
      <c r="AY37">
        <v>4.5495961112930532</v>
      </c>
    </row>
    <row r="38" spans="1:51" ht="16" x14ac:dyDescent="0.2">
      <c r="A38" s="2" t="s">
        <v>4</v>
      </c>
      <c r="B38" s="2" t="s">
        <v>55</v>
      </c>
      <c r="C38" s="2" t="s">
        <v>32</v>
      </c>
      <c r="D38" s="5">
        <v>1</v>
      </c>
      <c r="E38" s="2" t="s">
        <v>18</v>
      </c>
      <c r="F38" s="1" t="s">
        <v>13</v>
      </c>
      <c r="G38" s="9">
        <v>40</v>
      </c>
      <c r="H38" s="2">
        <v>35</v>
      </c>
      <c r="I38" s="5" t="s">
        <v>20</v>
      </c>
      <c r="J38" s="5">
        <v>4000</v>
      </c>
      <c r="K38">
        <v>0</v>
      </c>
      <c r="L38" s="20">
        <v>1.5593619352280483</v>
      </c>
      <c r="M38" s="20">
        <v>0.78857105970382702</v>
      </c>
      <c r="N38" s="20">
        <v>7.8857105970382699</v>
      </c>
      <c r="O38" s="21">
        <v>6.7659467458725003E-2</v>
      </c>
      <c r="P38" s="14">
        <v>0.67659467458724998</v>
      </c>
      <c r="Q38" s="27">
        <v>4.21</v>
      </c>
      <c r="R38" s="7">
        <v>10</v>
      </c>
      <c r="S38" s="7">
        <v>12.296676937245927</v>
      </c>
      <c r="T38">
        <v>21.201167133182633</v>
      </c>
      <c r="U38">
        <v>1.0550559811293658</v>
      </c>
      <c r="V38">
        <v>1559.3619352280484</v>
      </c>
      <c r="W38">
        <v>1538.1607680948657</v>
      </c>
      <c r="X38" s="27">
        <v>76.67639683770804</v>
      </c>
      <c r="Y38" s="27">
        <v>132.2006842029449</v>
      </c>
      <c r="Z38" s="27">
        <v>6.3279792880688364</v>
      </c>
      <c r="AA38" s="31">
        <v>6084.8627138711317</v>
      </c>
      <c r="AB38" s="2">
        <v>5952.6620296681867</v>
      </c>
      <c r="AC38" s="26">
        <v>12.651992795896417</v>
      </c>
      <c r="AD38" s="26">
        <v>21.813780682580028</v>
      </c>
      <c r="AE38">
        <v>1.216484925723244</v>
      </c>
      <c r="AF38">
        <v>1236.6848374058161</v>
      </c>
      <c r="AG38">
        <v>1214.8710567232361</v>
      </c>
      <c r="AH38">
        <v>243.5395624991248</v>
      </c>
      <c r="AI38">
        <v>419.89579741228431</v>
      </c>
      <c r="AJ38">
        <v>20.03542272670483</v>
      </c>
      <c r="AK38">
        <v>14802.923271055066</v>
      </c>
      <c r="AL38">
        <v>4794.3424912142618</v>
      </c>
      <c r="AM38">
        <v>64.379719900462106</v>
      </c>
      <c r="AN38">
        <v>110.99951706976226</v>
      </c>
      <c r="AO38">
        <v>5.2729233069394708</v>
      </c>
      <c r="AP38">
        <v>4525.5007786430833</v>
      </c>
      <c r="AQ38">
        <v>4414.5012615733212</v>
      </c>
      <c r="AR38">
        <v>15.204932080965804</v>
      </c>
      <c r="AS38">
        <v>26.215400139596209</v>
      </c>
      <c r="AT38">
        <v>1.3422494817943573</v>
      </c>
      <c r="AU38">
        <v>1245.1136831919628</v>
      </c>
      <c r="AV38">
        <v>1218.8982830523669</v>
      </c>
      <c r="AW38">
        <v>67.416323736175599</v>
      </c>
      <c r="AX38">
        <v>116.23504092444071</v>
      </c>
      <c r="AY38">
        <v>5.5334641876619539</v>
      </c>
    </row>
    <row r="39" spans="1:51" ht="16" x14ac:dyDescent="0.2">
      <c r="A39" s="2" t="s">
        <v>4</v>
      </c>
      <c r="B39" s="2" t="s">
        <v>55</v>
      </c>
      <c r="C39" s="2" t="s">
        <v>32</v>
      </c>
      <c r="D39" s="5">
        <v>1</v>
      </c>
      <c r="E39" s="2" t="s">
        <v>18</v>
      </c>
      <c r="F39" s="1" t="s">
        <v>6</v>
      </c>
      <c r="G39" s="9">
        <v>5</v>
      </c>
      <c r="H39" s="2">
        <v>2.5</v>
      </c>
      <c r="I39" s="5" t="s">
        <v>21</v>
      </c>
      <c r="J39" s="5">
        <v>-4000</v>
      </c>
      <c r="K39">
        <v>0</v>
      </c>
      <c r="L39" s="20">
        <v>1.4145182046189764</v>
      </c>
      <c r="M39" s="20">
        <v>2.7696518898010298</v>
      </c>
      <c r="N39" s="20">
        <v>27.696518898010297</v>
      </c>
      <c r="O39" s="21">
        <v>0.22324463725089999</v>
      </c>
      <c r="P39" s="14">
        <v>2.232446372509</v>
      </c>
      <c r="Q39" s="27">
        <v>4.46</v>
      </c>
      <c r="R39" s="7">
        <v>5</v>
      </c>
      <c r="S39" s="7">
        <v>19.58861509290454</v>
      </c>
      <c r="T39">
        <v>33.773474298111275</v>
      </c>
      <c r="U39">
        <v>1.578918017374789</v>
      </c>
      <c r="V39">
        <v>707.2591023094883</v>
      </c>
      <c r="W39">
        <v>673.485628011377</v>
      </c>
      <c r="X39" s="27">
        <v>19.58861509290454</v>
      </c>
      <c r="Y39" s="27">
        <v>33.773474298111275</v>
      </c>
      <c r="Z39" s="27">
        <v>1.578918017374789</v>
      </c>
      <c r="AA39" s="31">
        <v>707.2591023094883</v>
      </c>
      <c r="AB39" s="2">
        <v>673.485628011377</v>
      </c>
      <c r="AC39" s="26">
        <v>19.903022012522371</v>
      </c>
      <c r="AD39" s="26">
        <v>34.315555194004091</v>
      </c>
      <c r="AE39">
        <v>1.4076455570329134</v>
      </c>
      <c r="AF39">
        <v>554.16159635167037</v>
      </c>
      <c r="AG39">
        <v>519.84604115766626</v>
      </c>
      <c r="AH39">
        <v>19.903022012522371</v>
      </c>
      <c r="AI39">
        <v>34.315555194004091</v>
      </c>
      <c r="AJ39">
        <v>1.4076455570329134</v>
      </c>
      <c r="AK39">
        <v>554.16159635167037</v>
      </c>
      <c r="AL39">
        <v>519.84604115766626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15.119942555976438</v>
      </c>
      <c r="AX39">
        <v>26.068866475821444</v>
      </c>
      <c r="AY39">
        <v>1.2187257552449655</v>
      </c>
    </row>
    <row r="40" spans="1:51" ht="16" x14ac:dyDescent="0.2">
      <c r="A40" s="2" t="s">
        <v>4</v>
      </c>
      <c r="B40" s="2" t="s">
        <v>55</v>
      </c>
      <c r="C40" s="2" t="s">
        <v>32</v>
      </c>
      <c r="D40" s="5">
        <v>1</v>
      </c>
      <c r="E40" s="2" t="s">
        <v>18</v>
      </c>
      <c r="F40" s="1" t="s">
        <v>10</v>
      </c>
      <c r="G40" s="9">
        <v>10</v>
      </c>
      <c r="H40" s="2">
        <v>7.5</v>
      </c>
      <c r="I40" s="5" t="s">
        <v>21</v>
      </c>
      <c r="J40" s="5">
        <v>-4000</v>
      </c>
      <c r="K40">
        <v>0</v>
      </c>
      <c r="L40" s="20">
        <v>1.3010470963921785</v>
      </c>
      <c r="M40" s="20">
        <v>2.4694507122039799</v>
      </c>
      <c r="N40" s="20">
        <v>24.694507122039798</v>
      </c>
      <c r="O40" s="21">
        <v>0.195745870471001</v>
      </c>
      <c r="P40" s="14">
        <v>1.95745870471001</v>
      </c>
      <c r="Q40" s="27">
        <v>4.34</v>
      </c>
      <c r="R40" s="7">
        <v>5</v>
      </c>
      <c r="S40" s="7">
        <v>16.064358393982928</v>
      </c>
      <c r="T40">
        <v>27.697169644798155</v>
      </c>
      <c r="U40">
        <v>1.2733729820352768</v>
      </c>
      <c r="V40">
        <v>650.52354819608934</v>
      </c>
      <c r="W40">
        <v>622.82637855129121</v>
      </c>
      <c r="X40" s="27">
        <v>35.652973486887468</v>
      </c>
      <c r="Y40" s="27">
        <v>61.470643942909433</v>
      </c>
      <c r="Z40" s="27">
        <v>2.8522909994100658</v>
      </c>
      <c r="AA40" s="31">
        <v>1357.7826505055777</v>
      </c>
      <c r="AB40" s="2">
        <v>1296.3120065626681</v>
      </c>
      <c r="AC40" s="26">
        <v>13.029426138302242</v>
      </c>
      <c r="AD40" s="26">
        <v>22.464527824659033</v>
      </c>
      <c r="AE40">
        <v>1.0094012711584042</v>
      </c>
      <c r="AF40">
        <v>608.89498128097307</v>
      </c>
      <c r="AG40">
        <v>586.43045345631413</v>
      </c>
      <c r="AH40">
        <v>98.797344452473837</v>
      </c>
      <c r="AI40">
        <v>170.34024905598937</v>
      </c>
      <c r="AJ40">
        <v>7.2511404845739538</v>
      </c>
      <c r="AK40">
        <v>3489.1697328979308</v>
      </c>
      <c r="AL40">
        <v>1106.2764946139805</v>
      </c>
      <c r="AM40">
        <v>19.58861509290454</v>
      </c>
      <c r="AN40">
        <v>33.773474298111275</v>
      </c>
      <c r="AO40">
        <v>1.578918017374789</v>
      </c>
      <c r="AP40">
        <v>707.2591023094883</v>
      </c>
      <c r="AQ40">
        <v>673.485628011377</v>
      </c>
      <c r="AR40">
        <v>19.903022012522371</v>
      </c>
      <c r="AS40">
        <v>34.315555194004091</v>
      </c>
      <c r="AT40">
        <v>1.4076455570329134</v>
      </c>
      <c r="AU40">
        <v>554.16159635167037</v>
      </c>
      <c r="AV40">
        <v>519.84604115766626</v>
      </c>
      <c r="AW40">
        <v>30.75144927940508</v>
      </c>
      <c r="AX40">
        <v>53.019740136905313</v>
      </c>
      <c r="AY40">
        <v>2.4637620371243543</v>
      </c>
    </row>
    <row r="41" spans="1:51" ht="16" x14ac:dyDescent="0.2">
      <c r="A41" s="2" t="s">
        <v>4</v>
      </c>
      <c r="B41" s="2" t="s">
        <v>55</v>
      </c>
      <c r="C41" s="2" t="s">
        <v>32</v>
      </c>
      <c r="D41" s="5">
        <v>1</v>
      </c>
      <c r="E41" s="2" t="s">
        <v>18</v>
      </c>
      <c r="F41" s="1" t="s">
        <v>11</v>
      </c>
      <c r="G41" s="9">
        <v>20</v>
      </c>
      <c r="H41" s="2">
        <v>15</v>
      </c>
      <c r="I41" s="5" t="s">
        <v>21</v>
      </c>
      <c r="J41" s="5">
        <v>-4000</v>
      </c>
      <c r="K41">
        <v>0</v>
      </c>
      <c r="L41" s="20">
        <v>1.1187191935861032</v>
      </c>
      <c r="M41" s="20">
        <v>2.0635952949523899</v>
      </c>
      <c r="N41" s="20">
        <v>20.635952949523897</v>
      </c>
      <c r="O41" s="21">
        <v>0.159383714199066</v>
      </c>
      <c r="P41" s="14">
        <v>1.5938371419906598</v>
      </c>
      <c r="Q41" s="27">
        <v>4.22</v>
      </c>
      <c r="R41" s="7">
        <v>10</v>
      </c>
      <c r="S41" s="7">
        <v>23.085836642572144</v>
      </c>
      <c r="T41">
        <v>39.803166625124391</v>
      </c>
      <c r="U41">
        <v>1.7830562021953704</v>
      </c>
      <c r="V41">
        <v>1118.7191935861033</v>
      </c>
      <c r="W41">
        <v>1078.9160269609788</v>
      </c>
      <c r="X41" s="27">
        <v>58.738810129459608</v>
      </c>
      <c r="Y41" s="27">
        <v>101.27381056803382</v>
      </c>
      <c r="Z41" s="27">
        <v>4.6353472016054358</v>
      </c>
      <c r="AA41" s="31">
        <v>2476.5018440916811</v>
      </c>
      <c r="AB41" s="2">
        <v>2375.2280335236469</v>
      </c>
      <c r="AC41" s="26">
        <v>20.390481138688109</v>
      </c>
      <c r="AD41" s="26">
        <v>35.156001963255363</v>
      </c>
      <c r="AE41">
        <v>1.7026930065260248</v>
      </c>
      <c r="AF41">
        <v>1289.4526587879338</v>
      </c>
      <c r="AG41">
        <v>1254.2966568246786</v>
      </c>
      <c r="AH41">
        <v>159.96878786853816</v>
      </c>
      <c r="AI41">
        <v>275.80825494575549</v>
      </c>
      <c r="AJ41">
        <v>12.359219504152026</v>
      </c>
      <c r="AK41">
        <v>7357.5277092617316</v>
      </c>
      <c r="AL41">
        <v>2360.5731514386589</v>
      </c>
      <c r="AM41">
        <v>35.652973486887468</v>
      </c>
      <c r="AN41">
        <v>61.470643942909433</v>
      </c>
      <c r="AO41">
        <v>2.8522909994100658</v>
      </c>
      <c r="AP41">
        <v>1357.7826505055777</v>
      </c>
      <c r="AQ41">
        <v>1296.3120065626681</v>
      </c>
      <c r="AR41">
        <v>13.029426138302242</v>
      </c>
      <c r="AS41">
        <v>22.464527824659033</v>
      </c>
      <c r="AT41">
        <v>1.0094012711584042</v>
      </c>
      <c r="AU41">
        <v>608.89498128097307</v>
      </c>
      <c r="AV41">
        <v>586.43045345631413</v>
      </c>
      <c r="AW41">
        <v>58.425235944466593</v>
      </c>
      <c r="AX41">
        <v>100.73316542149414</v>
      </c>
      <c r="AY41">
        <v>4.6111280059116968</v>
      </c>
    </row>
    <row r="42" spans="1:51" ht="16" x14ac:dyDescent="0.2">
      <c r="A42" s="2" t="s">
        <v>4</v>
      </c>
      <c r="B42" s="2" t="s">
        <v>55</v>
      </c>
      <c r="C42" s="2" t="s">
        <v>32</v>
      </c>
      <c r="D42" s="5">
        <v>1</v>
      </c>
      <c r="E42" s="2" t="s">
        <v>18</v>
      </c>
      <c r="F42" s="1" t="s">
        <v>12</v>
      </c>
      <c r="G42" s="9">
        <v>30</v>
      </c>
      <c r="H42" s="2">
        <v>25</v>
      </c>
      <c r="I42" s="5" t="s">
        <v>21</v>
      </c>
      <c r="J42" s="5">
        <v>-4000</v>
      </c>
      <c r="K42">
        <v>0</v>
      </c>
      <c r="L42" s="20">
        <v>1.3199929008178379</v>
      </c>
      <c r="M42" s="20">
        <v>1.11993312835693</v>
      </c>
      <c r="N42" s="20">
        <v>11.1993312835693</v>
      </c>
      <c r="O42" s="21">
        <v>8.1857293844222995E-2</v>
      </c>
      <c r="P42" s="14">
        <v>0.81857293844223</v>
      </c>
      <c r="Q42" s="27">
        <v>4.18</v>
      </c>
      <c r="R42" s="7">
        <v>10</v>
      </c>
      <c r="S42" s="7">
        <v>14.783037788218602</v>
      </c>
      <c r="T42">
        <v>25.487996186583796</v>
      </c>
      <c r="U42">
        <v>1.0805104675453407</v>
      </c>
      <c r="V42">
        <v>1319.9929008178381</v>
      </c>
      <c r="W42">
        <v>1294.5049046312542</v>
      </c>
      <c r="X42" s="27">
        <v>73.521847917678215</v>
      </c>
      <c r="Y42" s="27">
        <v>126.76180675461762</v>
      </c>
      <c r="Z42" s="27">
        <v>5.7158576691507763</v>
      </c>
      <c r="AA42" s="31">
        <v>3796.4947449095189</v>
      </c>
      <c r="AB42" s="2">
        <v>3669.7329381549011</v>
      </c>
      <c r="AC42" s="26">
        <v>15.204932080965804</v>
      </c>
      <c r="AD42" s="26">
        <v>26.215400139596209</v>
      </c>
      <c r="AE42">
        <v>1.3422494817943573</v>
      </c>
      <c r="AF42">
        <v>1245.1136831919628</v>
      </c>
      <c r="AG42">
        <v>1218.8982830523669</v>
      </c>
      <c r="AH42">
        <v>205.58358411143558</v>
      </c>
      <c r="AI42">
        <v>354.45445536454417</v>
      </c>
      <c r="AJ42">
        <v>16.3859679495351</v>
      </c>
      <c r="AK42">
        <v>11092.86875883762</v>
      </c>
      <c r="AL42">
        <v>3579.4714344910258</v>
      </c>
      <c r="AM42">
        <v>58.738810129459608</v>
      </c>
      <c r="AN42">
        <v>101.27381056803382</v>
      </c>
      <c r="AO42">
        <v>4.6353472016054358</v>
      </c>
      <c r="AP42">
        <v>2476.5018440916811</v>
      </c>
      <c r="AQ42">
        <v>2375.2280335236469</v>
      </c>
      <c r="AR42">
        <v>20.390481138688109</v>
      </c>
      <c r="AS42">
        <v>35.156001963255363</v>
      </c>
      <c r="AT42">
        <v>1.7026930065260248</v>
      </c>
      <c r="AU42">
        <v>1289.4526587879338</v>
      </c>
      <c r="AV42">
        <v>1254.2966568246786</v>
      </c>
      <c r="AW42">
        <v>72.49107606450815</v>
      </c>
      <c r="AX42">
        <v>124.98461390432441</v>
      </c>
      <c r="AY42">
        <v>5.6405172828947805</v>
      </c>
    </row>
    <row r="43" spans="1:51" ht="16" x14ac:dyDescent="0.2">
      <c r="A43" s="2" t="s">
        <v>4</v>
      </c>
      <c r="B43" s="2" t="s">
        <v>55</v>
      </c>
      <c r="C43" s="2" t="s">
        <v>32</v>
      </c>
      <c r="D43" s="5">
        <v>1</v>
      </c>
      <c r="E43" s="2" t="s">
        <v>18</v>
      </c>
      <c r="F43" s="1" t="s">
        <v>13</v>
      </c>
      <c r="G43" s="9">
        <v>40</v>
      </c>
      <c r="H43" s="2">
        <v>35</v>
      </c>
      <c r="I43" s="5" t="s">
        <v>21</v>
      </c>
      <c r="J43" s="5">
        <v>-4000</v>
      </c>
      <c r="K43">
        <v>0</v>
      </c>
      <c r="L43" s="20">
        <v>1.3125571818765847</v>
      </c>
      <c r="M43" s="20">
        <v>0.96787184476852395</v>
      </c>
      <c r="N43" s="20">
        <v>9.6787184476852399</v>
      </c>
      <c r="O43" s="21">
        <v>7.8239515423774705E-2</v>
      </c>
      <c r="P43" s="14">
        <v>0.78239515423774708</v>
      </c>
      <c r="Q43" s="27">
        <v>4.12</v>
      </c>
      <c r="R43" s="7">
        <v>10</v>
      </c>
      <c r="S43" s="7">
        <v>12.703871409870652</v>
      </c>
      <c r="T43">
        <v>21.903226568742507</v>
      </c>
      <c r="U43">
        <v>1.0269383787601931</v>
      </c>
      <c r="V43">
        <v>1312.5571818765848</v>
      </c>
      <c r="W43">
        <v>1290.6539553078424</v>
      </c>
      <c r="X43" s="27">
        <v>86.225719327548873</v>
      </c>
      <c r="Y43" s="27">
        <v>148.66503332336012</v>
      </c>
      <c r="Z43" s="27">
        <v>6.7427960479109696</v>
      </c>
      <c r="AA43" s="31">
        <v>5109.0519267861036</v>
      </c>
      <c r="AB43" s="2">
        <v>4960.3868934627435</v>
      </c>
      <c r="AC43" s="26">
        <v>12.651992795896417</v>
      </c>
      <c r="AD43" s="26">
        <v>21.813780682580028</v>
      </c>
      <c r="AE43">
        <v>1.216484925723244</v>
      </c>
      <c r="AF43">
        <v>1236.6848374058161</v>
      </c>
      <c r="AG43">
        <v>1214.8710567232361</v>
      </c>
      <c r="AH43">
        <v>243.5395624991248</v>
      </c>
      <c r="AI43">
        <v>419.89579741228431</v>
      </c>
      <c r="AJ43">
        <v>20.03542272670483</v>
      </c>
      <c r="AK43">
        <v>14802.923271055066</v>
      </c>
      <c r="AL43">
        <v>4794.3424912142618</v>
      </c>
      <c r="AM43">
        <v>73.521847917678215</v>
      </c>
      <c r="AN43">
        <v>126.76180675461762</v>
      </c>
      <c r="AO43">
        <v>5.7158576691507763</v>
      </c>
      <c r="AP43">
        <v>3796.4947449095189</v>
      </c>
      <c r="AQ43">
        <v>3669.7329381549011</v>
      </c>
      <c r="AR43">
        <v>15.204932080965804</v>
      </c>
      <c r="AS43">
        <v>26.215400139596209</v>
      </c>
      <c r="AT43">
        <v>1.3422494817943573</v>
      </c>
      <c r="AU43">
        <v>1245.1136831919628</v>
      </c>
      <c r="AV43">
        <v>1218.8982830523669</v>
      </c>
      <c r="AW43">
        <v>84.59134883976742</v>
      </c>
      <c r="AX43">
        <v>145.84715317201278</v>
      </c>
      <c r="AY43">
        <v>6.6106790164278175</v>
      </c>
    </row>
    <row r="44" spans="1:51" ht="16" x14ac:dyDescent="0.2">
      <c r="A44" s="2" t="s">
        <v>4</v>
      </c>
      <c r="B44" s="2" t="s">
        <v>55</v>
      </c>
      <c r="C44" s="2" t="s">
        <v>32</v>
      </c>
      <c r="D44" s="5">
        <v>1</v>
      </c>
      <c r="E44" s="2" t="s">
        <v>18</v>
      </c>
      <c r="F44" s="1" t="s">
        <v>6</v>
      </c>
      <c r="G44" s="9">
        <v>5</v>
      </c>
      <c r="H44" s="2">
        <v>2.5</v>
      </c>
      <c r="I44" s="5" t="s">
        <v>22</v>
      </c>
      <c r="J44" s="5">
        <v>0</v>
      </c>
      <c r="K44">
        <v>4000</v>
      </c>
      <c r="L44" s="20">
        <v>1.4176758386899195</v>
      </c>
      <c r="M44" s="20">
        <v>3.15672659873962</v>
      </c>
      <c r="N44" s="20">
        <v>31.567265987396201</v>
      </c>
      <c r="O44" s="21">
        <v>0.24858476221561401</v>
      </c>
      <c r="P44" s="14">
        <v>2.4858476221561401</v>
      </c>
      <c r="Q44" s="27">
        <v>4.9800000000000004</v>
      </c>
      <c r="R44" s="7">
        <v>5</v>
      </c>
      <c r="S44" s="7">
        <v>22.376075141914843</v>
      </c>
      <c r="T44">
        <v>38.579439899853178</v>
      </c>
      <c r="U44">
        <v>1.7620630562977742</v>
      </c>
      <c r="V44">
        <v>708.8379193449598</v>
      </c>
      <c r="W44">
        <v>670.25847944510667</v>
      </c>
      <c r="X44" s="27">
        <v>22.376075141914843</v>
      </c>
      <c r="Y44" s="27">
        <v>38.579439899853178</v>
      </c>
      <c r="Z44" s="27">
        <v>1.7620630562977742</v>
      </c>
      <c r="AA44" s="31">
        <v>708.8379193449598</v>
      </c>
      <c r="AB44" s="2">
        <v>670.25847944510667</v>
      </c>
      <c r="AC44" s="26">
        <v>19.903022012522371</v>
      </c>
      <c r="AD44" s="26">
        <v>34.315555194004091</v>
      </c>
      <c r="AE44">
        <v>1.4076455570329134</v>
      </c>
      <c r="AF44">
        <v>554.16159635167037</v>
      </c>
      <c r="AG44">
        <v>519.84604115766626</v>
      </c>
      <c r="AH44">
        <v>19.903022012522371</v>
      </c>
      <c r="AI44">
        <v>34.315555194004091</v>
      </c>
      <c r="AJ44">
        <v>1.4076455570329134</v>
      </c>
      <c r="AK44">
        <v>554.16159635167037</v>
      </c>
      <c r="AL44">
        <v>519.84604115766626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17.35466903574407</v>
      </c>
      <c r="AX44">
        <v>29.921843165075984</v>
      </c>
      <c r="AY44">
        <v>1.3666391879815005</v>
      </c>
    </row>
    <row r="45" spans="1:51" ht="16" x14ac:dyDescent="0.2">
      <c r="A45" s="2" t="s">
        <v>4</v>
      </c>
      <c r="B45" s="2" t="s">
        <v>55</v>
      </c>
      <c r="C45" s="2" t="s">
        <v>32</v>
      </c>
      <c r="D45" s="5">
        <v>1</v>
      </c>
      <c r="E45" s="2" t="s">
        <v>18</v>
      </c>
      <c r="F45" s="1" t="s">
        <v>10</v>
      </c>
      <c r="G45" s="9">
        <v>10</v>
      </c>
      <c r="H45" s="2">
        <v>7.5</v>
      </c>
      <c r="I45" s="5" t="s">
        <v>22</v>
      </c>
      <c r="J45" s="5">
        <v>0</v>
      </c>
      <c r="K45">
        <v>4000</v>
      </c>
      <c r="L45" s="20">
        <v>1.3339476062281352</v>
      </c>
      <c r="M45" s="20">
        <v>2.2872564792633101</v>
      </c>
      <c r="N45" s="20">
        <v>22.872564792633099</v>
      </c>
      <c r="O45" s="21">
        <v>0.189805552363396</v>
      </c>
      <c r="P45" s="14">
        <v>1.89805552363396</v>
      </c>
      <c r="Q45" s="27">
        <v>4.45</v>
      </c>
      <c r="R45" s="7">
        <v>5</v>
      </c>
      <c r="S45" s="7">
        <v>15.255401526715424</v>
      </c>
      <c r="T45">
        <v>26.302416425371423</v>
      </c>
      <c r="U45">
        <v>1.2659533111198054</v>
      </c>
      <c r="V45">
        <v>666.97380311406766</v>
      </c>
      <c r="W45">
        <v>640.6713866886962</v>
      </c>
      <c r="X45" s="27">
        <v>37.63147666863027</v>
      </c>
      <c r="Y45" s="27">
        <v>64.881856325224604</v>
      </c>
      <c r="Z45" s="27">
        <v>3.0280163674175795</v>
      </c>
      <c r="AA45" s="31">
        <v>1375.8117224590274</v>
      </c>
      <c r="AB45" s="2">
        <v>1310.929866133803</v>
      </c>
      <c r="AC45" s="26">
        <v>13.029426138302242</v>
      </c>
      <c r="AD45" s="26">
        <v>22.464527824659033</v>
      </c>
      <c r="AE45">
        <v>1.0094012711584042</v>
      </c>
      <c r="AF45">
        <v>608.89498128097307</v>
      </c>
      <c r="AG45">
        <v>586.43045345631413</v>
      </c>
      <c r="AH45">
        <v>98.797344452473837</v>
      </c>
      <c r="AI45">
        <v>170.34024905598937</v>
      </c>
      <c r="AJ45">
        <v>7.2511404845739538</v>
      </c>
      <c r="AK45">
        <v>3489.1697328979308</v>
      </c>
      <c r="AL45">
        <v>1106.2764946139805</v>
      </c>
      <c r="AM45">
        <v>22.376075141914843</v>
      </c>
      <c r="AN45">
        <v>38.579439899853178</v>
      </c>
      <c r="AO45">
        <v>1.7620630562977742</v>
      </c>
      <c r="AP45">
        <v>708.8379193449598</v>
      </c>
      <c r="AQ45">
        <v>670.25847944510667</v>
      </c>
      <c r="AR45">
        <v>19.903022012522371</v>
      </c>
      <c r="AS45">
        <v>34.315555194004091</v>
      </c>
      <c r="AT45">
        <v>1.4076455570329134</v>
      </c>
      <c r="AU45">
        <v>554.16159635167037</v>
      </c>
      <c r="AV45">
        <v>519.84604115766626</v>
      </c>
      <c r="AW45">
        <v>32.758355406781284</v>
      </c>
      <c r="AX45">
        <v>56.479923115140146</v>
      </c>
      <c r="AY45">
        <v>2.6236255694354633</v>
      </c>
    </row>
    <row r="46" spans="1:51" ht="16" x14ac:dyDescent="0.2">
      <c r="A46" s="2" t="s">
        <v>4</v>
      </c>
      <c r="B46" s="2" t="s">
        <v>55</v>
      </c>
      <c r="C46" s="2" t="s">
        <v>32</v>
      </c>
      <c r="D46" s="5">
        <v>1</v>
      </c>
      <c r="E46" s="2" t="s">
        <v>18</v>
      </c>
      <c r="F46" s="1" t="s">
        <v>11</v>
      </c>
      <c r="G46" s="9">
        <v>20</v>
      </c>
      <c r="H46" s="2">
        <v>15</v>
      </c>
      <c r="I46" s="5" t="s">
        <v>22</v>
      </c>
      <c r="J46" s="5">
        <v>0</v>
      </c>
      <c r="K46">
        <v>4000</v>
      </c>
      <c r="L46" s="20">
        <v>1.4007672175358366</v>
      </c>
      <c r="M46" s="20">
        <v>1.6231986284255999</v>
      </c>
      <c r="N46" s="20">
        <v>16.231986284255999</v>
      </c>
      <c r="O46" s="21">
        <v>0.133730724453926</v>
      </c>
      <c r="P46" s="14">
        <v>1.33730724453926</v>
      </c>
      <c r="Q46" s="27">
        <v>4.21</v>
      </c>
      <c r="R46" s="7">
        <v>10</v>
      </c>
      <c r="S46" s="7">
        <v>22.737234262477138</v>
      </c>
      <c r="T46">
        <v>39.202128038753692</v>
      </c>
      <c r="U46">
        <v>1.8732561479237757</v>
      </c>
      <c r="V46">
        <v>1400.7672175358366</v>
      </c>
      <c r="W46">
        <v>1361.5650894970829</v>
      </c>
      <c r="X46" s="27">
        <v>60.368710931107408</v>
      </c>
      <c r="Y46" s="27">
        <v>104.08398436397829</v>
      </c>
      <c r="Z46" s="27">
        <v>4.901272515341355</v>
      </c>
      <c r="AA46" s="31">
        <v>2776.578939994864</v>
      </c>
      <c r="AB46" s="2">
        <v>2672.4949556308857</v>
      </c>
      <c r="AC46" s="26">
        <v>20.390481138688109</v>
      </c>
      <c r="AD46" s="26">
        <v>35.156001963255363</v>
      </c>
      <c r="AE46">
        <v>1.7026930065260248</v>
      </c>
      <c r="AF46">
        <v>1289.4526587879338</v>
      </c>
      <c r="AG46">
        <v>1254.2966568246786</v>
      </c>
      <c r="AH46">
        <v>159.96878786853816</v>
      </c>
      <c r="AI46">
        <v>275.80825494575549</v>
      </c>
      <c r="AJ46">
        <v>12.359219504152026</v>
      </c>
      <c r="AK46">
        <v>7357.5277092617316</v>
      </c>
      <c r="AL46">
        <v>2360.5731514386589</v>
      </c>
      <c r="AM46">
        <v>37.63147666863027</v>
      </c>
      <c r="AN46">
        <v>64.881856325224604</v>
      </c>
      <c r="AO46">
        <v>3.0280163674175795</v>
      </c>
      <c r="AP46">
        <v>1375.8117224590274</v>
      </c>
      <c r="AQ46">
        <v>1310.929866133803</v>
      </c>
      <c r="AR46">
        <v>13.029426138302242</v>
      </c>
      <c r="AS46">
        <v>22.464527824659033</v>
      </c>
      <c r="AT46">
        <v>1.0094012711584042</v>
      </c>
      <c r="AU46">
        <v>608.89498128097307</v>
      </c>
      <c r="AV46">
        <v>586.43045345631413</v>
      </c>
      <c r="AW46">
        <v>55.159823608568303</v>
      </c>
      <c r="AX46">
        <v>95.103144152703962</v>
      </c>
      <c r="AY46">
        <v>4.472127084188747</v>
      </c>
    </row>
    <row r="47" spans="1:51" ht="16" x14ac:dyDescent="0.2">
      <c r="A47" s="2" t="s">
        <v>4</v>
      </c>
      <c r="B47" s="2" t="s">
        <v>55</v>
      </c>
      <c r="C47" s="2" t="s">
        <v>32</v>
      </c>
      <c r="D47" s="5">
        <v>1</v>
      </c>
      <c r="E47" s="2" t="s">
        <v>18</v>
      </c>
      <c r="F47" s="1" t="s">
        <v>12</v>
      </c>
      <c r="G47" s="9">
        <v>30</v>
      </c>
      <c r="H47" s="2">
        <v>25</v>
      </c>
      <c r="I47" s="5" t="s">
        <v>22</v>
      </c>
      <c r="J47" s="5">
        <v>0</v>
      </c>
      <c r="K47">
        <v>4000</v>
      </c>
      <c r="L47" s="20">
        <v>1.5374622150586035</v>
      </c>
      <c r="M47" s="20">
        <v>0.93038237094879195</v>
      </c>
      <c r="N47" s="20">
        <v>9.3038237094879186</v>
      </c>
      <c r="O47" s="21">
        <v>7.94706121087074E-2</v>
      </c>
      <c r="P47" s="14">
        <v>0.79470612108707406</v>
      </c>
      <c r="Q47" s="27">
        <v>4.1100000000000003</v>
      </c>
      <c r="R47" s="7">
        <v>10</v>
      </c>
      <c r="S47" s="7">
        <v>14.304277408904049</v>
      </c>
      <c r="T47">
        <v>24.66254725673112</v>
      </c>
      <c r="U47">
        <v>1.2218306332471636</v>
      </c>
      <c r="V47">
        <v>1537.4622150586035</v>
      </c>
      <c r="W47">
        <v>1512.7996678018724</v>
      </c>
      <c r="X47" s="27">
        <v>74.672988340011457</v>
      </c>
      <c r="Y47" s="27">
        <v>128.74653162070942</v>
      </c>
      <c r="Z47" s="27">
        <v>6.1231031485885188</v>
      </c>
      <c r="AA47" s="31">
        <v>4314.0411550534673</v>
      </c>
      <c r="AB47" s="2">
        <v>4185.2946234327583</v>
      </c>
      <c r="AC47" s="26">
        <v>15.204932080965804</v>
      </c>
      <c r="AD47" s="26">
        <v>26.215400139596209</v>
      </c>
      <c r="AE47">
        <v>1.3422494817943573</v>
      </c>
      <c r="AF47">
        <v>1245.1136831919628</v>
      </c>
      <c r="AG47">
        <v>1218.8982830523669</v>
      </c>
      <c r="AH47">
        <v>205.58358411143558</v>
      </c>
      <c r="AI47">
        <v>354.45445536454417</v>
      </c>
      <c r="AJ47">
        <v>16.3859679495351</v>
      </c>
      <c r="AK47">
        <v>11092.86875883762</v>
      </c>
      <c r="AL47">
        <v>3579.4714344910258</v>
      </c>
      <c r="AM47">
        <v>60.368710931107408</v>
      </c>
      <c r="AN47">
        <v>104.08398436397829</v>
      </c>
      <c r="AO47">
        <v>4.901272515341355</v>
      </c>
      <c r="AP47">
        <v>2776.578939994864</v>
      </c>
      <c r="AQ47">
        <v>2672.4949556308857</v>
      </c>
      <c r="AR47">
        <v>20.390481138688109</v>
      </c>
      <c r="AS47">
        <v>35.156001963255363</v>
      </c>
      <c r="AT47">
        <v>1.7026930065260248</v>
      </c>
      <c r="AU47">
        <v>1289.4526587879338</v>
      </c>
      <c r="AV47">
        <v>1254.2966568246786</v>
      </c>
      <c r="AW47">
        <v>68.944627116901785</v>
      </c>
      <c r="AX47">
        <v>118.87004675327896</v>
      </c>
      <c r="AY47">
        <v>5.6338028490610625</v>
      </c>
    </row>
    <row r="48" spans="1:51" ht="16" x14ac:dyDescent="0.2">
      <c r="A48" s="2" t="s">
        <v>4</v>
      </c>
      <c r="B48" s="2" t="s">
        <v>55</v>
      </c>
      <c r="C48" s="2" t="s">
        <v>32</v>
      </c>
      <c r="D48" s="5">
        <v>1</v>
      </c>
      <c r="E48" s="2" t="s">
        <v>18</v>
      </c>
      <c r="F48" s="1" t="s">
        <v>13</v>
      </c>
      <c r="G48" s="9">
        <v>40</v>
      </c>
      <c r="H48" s="2">
        <v>35</v>
      </c>
      <c r="I48" s="5" t="s">
        <v>22</v>
      </c>
      <c r="J48" s="5">
        <v>0</v>
      </c>
      <c r="K48">
        <v>4000</v>
      </c>
      <c r="L48" s="20">
        <v>1.4677905471706953</v>
      </c>
      <c r="M48" s="20">
        <v>0.88969027996063199</v>
      </c>
      <c r="N48" s="20">
        <v>8.8969027996063197</v>
      </c>
      <c r="O48" s="21">
        <v>8.0098949372768402E-2</v>
      </c>
      <c r="P48" s="14">
        <v>0.80098949372768402</v>
      </c>
      <c r="Q48" s="27">
        <v>4.08</v>
      </c>
      <c r="R48" s="7">
        <v>10</v>
      </c>
      <c r="S48" s="7">
        <v>13.058789828358652</v>
      </c>
      <c r="T48">
        <v>22.515154876480437</v>
      </c>
      <c r="U48">
        <v>1.1756848072765356</v>
      </c>
      <c r="V48">
        <v>1467.7905471706954</v>
      </c>
      <c r="W48">
        <v>1445.275392294215</v>
      </c>
      <c r="X48" s="27">
        <v>87.731778168370113</v>
      </c>
      <c r="Y48" s="27">
        <v>151.26168649718986</v>
      </c>
      <c r="Z48" s="27">
        <v>7.2987879558650546</v>
      </c>
      <c r="AA48" s="31">
        <v>5781.8317022241627</v>
      </c>
      <c r="AB48" s="2">
        <v>5630.570015726973</v>
      </c>
      <c r="AC48" s="26">
        <v>12.651992795896417</v>
      </c>
      <c r="AD48" s="26">
        <v>21.813780682580028</v>
      </c>
      <c r="AE48">
        <v>1.216484925723244</v>
      </c>
      <c r="AF48">
        <v>1236.6848374058161</v>
      </c>
      <c r="AG48">
        <v>1214.8710567232361</v>
      </c>
      <c r="AH48">
        <v>243.5395624991248</v>
      </c>
      <c r="AI48">
        <v>419.89579741228431</v>
      </c>
      <c r="AJ48">
        <v>20.03542272670483</v>
      </c>
      <c r="AK48">
        <v>14802.923271055066</v>
      </c>
      <c r="AL48">
        <v>4794.3424912142618</v>
      </c>
      <c r="AM48">
        <v>74.672988340011457</v>
      </c>
      <c r="AN48">
        <v>128.74653162070942</v>
      </c>
      <c r="AO48">
        <v>6.1231031485885188</v>
      </c>
      <c r="AP48">
        <v>4314.0411550534673</v>
      </c>
      <c r="AQ48">
        <v>4185.2946234327583</v>
      </c>
      <c r="AR48">
        <v>15.204932080965804</v>
      </c>
      <c r="AS48">
        <v>26.215400139596209</v>
      </c>
      <c r="AT48">
        <v>1.3422494817943573</v>
      </c>
      <c r="AU48">
        <v>1245.1136831919628</v>
      </c>
      <c r="AV48">
        <v>1218.8982830523669</v>
      </c>
      <c r="AW48">
        <v>80.17604204394496</v>
      </c>
      <c r="AX48">
        <v>138.23455524818098</v>
      </c>
      <c r="AY48">
        <v>6.6185438991005956</v>
      </c>
    </row>
    <row r="49" spans="1:51" ht="16" x14ac:dyDescent="0.2">
      <c r="A49" s="2" t="s">
        <v>4</v>
      </c>
      <c r="B49" s="2" t="s">
        <v>55</v>
      </c>
      <c r="C49" s="2" t="s">
        <v>32</v>
      </c>
      <c r="D49" s="5">
        <v>1</v>
      </c>
      <c r="E49" s="2" t="s">
        <v>18</v>
      </c>
      <c r="F49" s="1" t="s">
        <v>6</v>
      </c>
      <c r="G49" s="9">
        <v>5</v>
      </c>
      <c r="H49" s="2">
        <v>2.5</v>
      </c>
      <c r="I49" s="5" t="s">
        <v>23</v>
      </c>
      <c r="J49" s="5">
        <v>0</v>
      </c>
      <c r="K49">
        <v>-4000</v>
      </c>
      <c r="L49" s="20">
        <v>1.4295933608286406</v>
      </c>
      <c r="M49" s="20">
        <v>2.5371773242950399</v>
      </c>
      <c r="N49" s="20">
        <v>25.3717732429504</v>
      </c>
      <c r="O49" s="21">
        <v>0.19537097215652499</v>
      </c>
      <c r="P49" s="14">
        <v>1.9537097215652499</v>
      </c>
      <c r="Q49" s="27">
        <v>4.6100000000000003</v>
      </c>
      <c r="R49" s="7">
        <v>5</v>
      </c>
      <c r="S49" s="7">
        <v>18.135659290285822</v>
      </c>
      <c r="T49">
        <v>31.268378086699695</v>
      </c>
      <c r="U49">
        <v>1.3965052234680266</v>
      </c>
      <c r="V49">
        <v>714.79668041432035</v>
      </c>
      <c r="W49">
        <v>683.52830232762062</v>
      </c>
      <c r="X49" s="27">
        <v>18.135659290285822</v>
      </c>
      <c r="Y49" s="27">
        <v>31.268378086699695</v>
      </c>
      <c r="Z49" s="27">
        <v>1.3965052234680266</v>
      </c>
      <c r="AA49" s="31">
        <v>714.79668041432035</v>
      </c>
      <c r="AB49" s="2">
        <v>683.52830232762062</v>
      </c>
      <c r="AC49" s="26">
        <v>19.903022012522371</v>
      </c>
      <c r="AD49" s="26">
        <v>34.315555194004091</v>
      </c>
      <c r="AE49">
        <v>1.4076455570329134</v>
      </c>
      <c r="AF49">
        <v>554.16159635167037</v>
      </c>
      <c r="AG49">
        <v>519.84604115766626</v>
      </c>
      <c r="AH49">
        <v>19.903022012522371</v>
      </c>
      <c r="AI49">
        <v>34.315555194004091</v>
      </c>
      <c r="AJ49">
        <v>1.4076455570329134</v>
      </c>
      <c r="AK49">
        <v>554.16159635167037</v>
      </c>
      <c r="AL49">
        <v>519.84604115766626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13.792772960146628</v>
      </c>
      <c r="AX49">
        <v>23.780643034735569</v>
      </c>
      <c r="AY49">
        <v>1.0620887378089774</v>
      </c>
    </row>
    <row r="50" spans="1:51" ht="16" x14ac:dyDescent="0.2">
      <c r="A50" s="2" t="s">
        <v>4</v>
      </c>
      <c r="B50" s="2" t="s">
        <v>55</v>
      </c>
      <c r="C50" s="2" t="s">
        <v>32</v>
      </c>
      <c r="D50" s="5">
        <v>1</v>
      </c>
      <c r="E50" s="2" t="s">
        <v>18</v>
      </c>
      <c r="F50" s="1" t="s">
        <v>10</v>
      </c>
      <c r="G50" s="9">
        <v>10</v>
      </c>
      <c r="H50" s="2">
        <v>7.5</v>
      </c>
      <c r="I50" s="5" t="s">
        <v>23</v>
      </c>
      <c r="J50" s="5">
        <v>0</v>
      </c>
      <c r="K50">
        <v>-4000</v>
      </c>
      <c r="L50" s="20">
        <v>1.2358572317017382</v>
      </c>
      <c r="M50" s="20">
        <v>1.5755420923232999</v>
      </c>
      <c r="N50" s="20">
        <v>15.755420923232998</v>
      </c>
      <c r="O50" s="21">
        <v>0.124728135764599</v>
      </c>
      <c r="P50" s="14">
        <v>1.24728135764599</v>
      </c>
      <c r="Q50" s="27">
        <v>4.3499999999999996</v>
      </c>
      <c r="R50" s="7">
        <v>5</v>
      </c>
      <c r="S50" s="7">
        <v>9.7357254432411899</v>
      </c>
      <c r="T50">
        <v>16.785733522829638</v>
      </c>
      <c r="U50">
        <v>0.77073084290677962</v>
      </c>
      <c r="V50">
        <v>617.92861585086916</v>
      </c>
      <c r="W50">
        <v>601.14288232803949</v>
      </c>
      <c r="X50" s="27">
        <v>27.871384733527012</v>
      </c>
      <c r="Y50" s="27">
        <v>48.054111609529329</v>
      </c>
      <c r="Z50" s="27">
        <v>2.167236066374806</v>
      </c>
      <c r="AA50" s="31">
        <v>1332.7252962651896</v>
      </c>
      <c r="AB50" s="2">
        <v>1284.67118465566</v>
      </c>
      <c r="AC50" s="26">
        <v>13.029426138302242</v>
      </c>
      <c r="AD50" s="26">
        <v>22.464527824659033</v>
      </c>
      <c r="AE50">
        <v>1.0094012711584042</v>
      </c>
      <c r="AF50">
        <v>608.89498128097307</v>
      </c>
      <c r="AG50">
        <v>586.43045345631413</v>
      </c>
      <c r="AH50">
        <v>98.797344452473837</v>
      </c>
      <c r="AI50">
        <v>170.34024905598937</v>
      </c>
      <c r="AJ50">
        <v>7.2511404845739538</v>
      </c>
      <c r="AK50">
        <v>3489.1697328979308</v>
      </c>
      <c r="AL50">
        <v>1106.2764946139805</v>
      </c>
      <c r="AM50">
        <v>18.135659290285822</v>
      </c>
      <c r="AN50">
        <v>31.268378086699695</v>
      </c>
      <c r="AO50">
        <v>1.3965052234680266</v>
      </c>
      <c r="AP50">
        <v>714.79668041432035</v>
      </c>
      <c r="AQ50">
        <v>683.52830232762062</v>
      </c>
      <c r="AR50">
        <v>19.903022012522371</v>
      </c>
      <c r="AS50">
        <v>34.315555194004091</v>
      </c>
      <c r="AT50">
        <v>1.4076455570329134</v>
      </c>
      <c r="AU50">
        <v>554.16159635167037</v>
      </c>
      <c r="AV50">
        <v>519.84604115766626</v>
      </c>
      <c r="AW50">
        <v>24.982218490633457</v>
      </c>
      <c r="AX50">
        <v>43.072790501092165</v>
      </c>
      <c r="AY50">
        <v>1.9385145862277824</v>
      </c>
    </row>
    <row r="51" spans="1:51" ht="16" x14ac:dyDescent="0.2">
      <c r="A51" s="2" t="s">
        <v>4</v>
      </c>
      <c r="B51" s="2" t="s">
        <v>55</v>
      </c>
      <c r="C51" s="2" t="s">
        <v>32</v>
      </c>
      <c r="D51" s="5">
        <v>1</v>
      </c>
      <c r="E51" s="2" t="s">
        <v>18</v>
      </c>
      <c r="F51" s="1" t="s">
        <v>11</v>
      </c>
      <c r="G51" s="9">
        <v>20</v>
      </c>
      <c r="H51" s="2">
        <v>15</v>
      </c>
      <c r="I51" s="5" t="s">
        <v>23</v>
      </c>
      <c r="J51" s="5">
        <v>0</v>
      </c>
      <c r="K51">
        <v>-4000</v>
      </c>
      <c r="L51" s="20">
        <v>1.191854073035691</v>
      </c>
      <c r="M51" s="20">
        <v>1.09926640987396</v>
      </c>
      <c r="N51" s="20">
        <v>10.992664098739599</v>
      </c>
      <c r="O51" s="21">
        <v>9.1445602476596805E-2</v>
      </c>
      <c r="P51" s="14">
        <v>0.9144560247659681</v>
      </c>
      <c r="Q51" s="27">
        <v>4.2</v>
      </c>
      <c r="R51" s="7">
        <v>10</v>
      </c>
      <c r="S51" s="7">
        <v>13.101651479596004</v>
      </c>
      <c r="T51">
        <v>22.589054275165527</v>
      </c>
      <c r="U51">
        <v>1.089898137729346</v>
      </c>
      <c r="V51">
        <v>1191.854073035691</v>
      </c>
      <c r="W51">
        <v>1169.2650187605254</v>
      </c>
      <c r="X51" s="27">
        <v>40.973036213123017</v>
      </c>
      <c r="Y51" s="27">
        <v>70.643165884694852</v>
      </c>
      <c r="Z51" s="27">
        <v>3.257134204104152</v>
      </c>
      <c r="AA51" s="31">
        <v>2524.5793693008809</v>
      </c>
      <c r="AB51" s="2">
        <v>2453.9362034161854</v>
      </c>
      <c r="AC51" s="26">
        <v>20.390481138688109</v>
      </c>
      <c r="AD51" s="26">
        <v>35.156001963255363</v>
      </c>
      <c r="AE51">
        <v>1.7026930065260248</v>
      </c>
      <c r="AF51">
        <v>1289.4526587879338</v>
      </c>
      <c r="AG51">
        <v>1254.2966568246786</v>
      </c>
      <c r="AH51">
        <v>159.96878786853816</v>
      </c>
      <c r="AI51">
        <v>275.80825494575549</v>
      </c>
      <c r="AJ51">
        <v>12.359219504152026</v>
      </c>
      <c r="AK51">
        <v>7357.5277092617316</v>
      </c>
      <c r="AL51">
        <v>2360.5731514386589</v>
      </c>
      <c r="AM51">
        <v>27.871384733527012</v>
      </c>
      <c r="AN51">
        <v>48.054111609529329</v>
      </c>
      <c r="AO51">
        <v>2.167236066374806</v>
      </c>
      <c r="AP51">
        <v>1332.7252962651896</v>
      </c>
      <c r="AQ51">
        <v>1284.67118465566</v>
      </c>
      <c r="AR51">
        <v>13.029426138302242</v>
      </c>
      <c r="AS51">
        <v>22.464527824659033</v>
      </c>
      <c r="AT51">
        <v>1.0094012711584042</v>
      </c>
      <c r="AU51">
        <v>608.89498128097307</v>
      </c>
      <c r="AV51">
        <v>586.43045345631413</v>
      </c>
      <c r="AW51">
        <v>39.926900265792945</v>
      </c>
      <c r="AX51">
        <v>68.839483216884389</v>
      </c>
      <c r="AY51">
        <v>3.1701084102504193</v>
      </c>
    </row>
    <row r="52" spans="1:51" ht="16" x14ac:dyDescent="0.2">
      <c r="A52" s="2" t="s">
        <v>4</v>
      </c>
      <c r="B52" s="2" t="s">
        <v>55</v>
      </c>
      <c r="C52" s="2" t="s">
        <v>32</v>
      </c>
      <c r="D52" s="5">
        <v>1</v>
      </c>
      <c r="E52" s="2" t="s">
        <v>18</v>
      </c>
      <c r="F52" s="1" t="s">
        <v>12</v>
      </c>
      <c r="G52" s="9">
        <v>30</v>
      </c>
      <c r="H52" s="2">
        <v>25</v>
      </c>
      <c r="I52" s="5" t="s">
        <v>23</v>
      </c>
      <c r="J52" s="5">
        <v>0</v>
      </c>
      <c r="K52">
        <v>-4000</v>
      </c>
      <c r="L52" s="20">
        <v>1.3220300840894139</v>
      </c>
      <c r="M52" s="20">
        <v>1.01308310031891</v>
      </c>
      <c r="N52" s="20">
        <v>10.130831003189101</v>
      </c>
      <c r="O52" s="21">
        <v>8.5410699248313904E-2</v>
      </c>
      <c r="P52" s="14">
        <v>0.85410699248313904</v>
      </c>
      <c r="Q52" s="27">
        <v>4.08</v>
      </c>
      <c r="R52" s="7">
        <v>10</v>
      </c>
      <c r="S52" s="7">
        <v>13.393263363041731</v>
      </c>
      <c r="T52">
        <v>23.091833384554711</v>
      </c>
      <c r="U52">
        <v>1.1291551390938408</v>
      </c>
      <c r="V52">
        <v>1322.030084089414</v>
      </c>
      <c r="W52">
        <v>1298.9382507048592</v>
      </c>
      <c r="X52" s="27">
        <v>54.366299576164749</v>
      </c>
      <c r="Y52" s="27">
        <v>93.734999269249556</v>
      </c>
      <c r="Z52" s="27">
        <v>4.3862893431979924</v>
      </c>
      <c r="AA52" s="31">
        <v>3846.6094533902951</v>
      </c>
      <c r="AB52" s="2">
        <v>3752.8744541210444</v>
      </c>
      <c r="AC52" s="26">
        <v>15.204932080965804</v>
      </c>
      <c r="AD52" s="26">
        <v>26.215400139596209</v>
      </c>
      <c r="AE52">
        <v>1.3422494817943573</v>
      </c>
      <c r="AF52">
        <v>1245.1136831919628</v>
      </c>
      <c r="AG52">
        <v>1218.8982830523669</v>
      </c>
      <c r="AH52">
        <v>205.58358411143558</v>
      </c>
      <c r="AI52">
        <v>354.45445536454417</v>
      </c>
      <c r="AJ52">
        <v>16.3859679495351</v>
      </c>
      <c r="AK52">
        <v>11092.86875883762</v>
      </c>
      <c r="AL52">
        <v>3579.4714344910258</v>
      </c>
      <c r="AM52">
        <v>40.973036213123017</v>
      </c>
      <c r="AN52">
        <v>70.643165884694852</v>
      </c>
      <c r="AO52">
        <v>3.257134204104152</v>
      </c>
      <c r="AP52">
        <v>2524.5793693008809</v>
      </c>
      <c r="AQ52">
        <v>2453.9362034161854</v>
      </c>
      <c r="AR52">
        <v>20.390481138688109</v>
      </c>
      <c r="AS52">
        <v>35.156001963255363</v>
      </c>
      <c r="AT52">
        <v>1.7026930065260248</v>
      </c>
      <c r="AU52">
        <v>1289.4526587879338</v>
      </c>
      <c r="AV52">
        <v>1254.2966568246786</v>
      </c>
      <c r="AW52">
        <v>52.578352913887862</v>
      </c>
      <c r="AX52">
        <v>90.652332610151461</v>
      </c>
      <c r="AY52">
        <v>4.2355516844652721</v>
      </c>
    </row>
    <row r="53" spans="1:51" ht="16" x14ac:dyDescent="0.2">
      <c r="A53" s="2" t="s">
        <v>4</v>
      </c>
      <c r="B53" s="2" t="s">
        <v>55</v>
      </c>
      <c r="C53" s="2" t="s">
        <v>32</v>
      </c>
      <c r="D53" s="5">
        <v>1</v>
      </c>
      <c r="E53" s="2" t="s">
        <v>18</v>
      </c>
      <c r="F53" s="1" t="s">
        <v>13</v>
      </c>
      <c r="G53" s="9">
        <v>40</v>
      </c>
      <c r="H53">
        <v>35</v>
      </c>
      <c r="I53" t="s">
        <v>23</v>
      </c>
      <c r="J53">
        <v>0</v>
      </c>
      <c r="K53" s="10">
        <v>-4000</v>
      </c>
      <c r="L53" s="20">
        <v>1.5588526394101543</v>
      </c>
      <c r="M53" s="20">
        <v>0.63880366086959794</v>
      </c>
      <c r="N53" s="20">
        <v>6.3880366086959794</v>
      </c>
      <c r="O53" s="21">
        <v>5.7539086788892697E-2</v>
      </c>
      <c r="P53" s="14">
        <v>0.57539086788892702</v>
      </c>
      <c r="Q53" s="27">
        <v>4.18</v>
      </c>
      <c r="R53" s="7">
        <v>10</v>
      </c>
      <c r="S53" s="7">
        <v>9.9580077281144206</v>
      </c>
      <c r="T53">
        <v>17.168978841576589</v>
      </c>
      <c r="U53">
        <v>0.89694957310115342</v>
      </c>
      <c r="V53">
        <v>1558.8526394101546</v>
      </c>
      <c r="W53">
        <v>1541.683660568578</v>
      </c>
      <c r="X53" s="27">
        <v>64.324307304279174</v>
      </c>
      <c r="Y53" s="27">
        <v>110.90397811082615</v>
      </c>
      <c r="Z53" s="27">
        <v>5.2832389162991458</v>
      </c>
      <c r="AA53" s="31">
        <v>5405.4620928004497</v>
      </c>
      <c r="AB53" s="2">
        <v>5294.558114689622</v>
      </c>
      <c r="AC53" s="26">
        <v>12.651992795896417</v>
      </c>
      <c r="AD53" s="26">
        <v>21.813780682580028</v>
      </c>
      <c r="AE53">
        <v>1.216484925723244</v>
      </c>
      <c r="AF53">
        <v>1236.6848374058161</v>
      </c>
      <c r="AG53">
        <v>1214.8710567232361</v>
      </c>
      <c r="AH53">
        <v>243.5395624991248</v>
      </c>
      <c r="AI53">
        <v>419.89579741228431</v>
      </c>
      <c r="AJ53">
        <v>20.03542272670483</v>
      </c>
      <c r="AK53">
        <v>14802.923271055066</v>
      </c>
      <c r="AL53">
        <v>4794.3424912142618</v>
      </c>
      <c r="AM53">
        <v>54.366299576164749</v>
      </c>
      <c r="AN53">
        <v>93.734999269249556</v>
      </c>
      <c r="AO53">
        <v>4.3862893431979924</v>
      </c>
      <c r="AP53">
        <v>3846.6094533902951</v>
      </c>
      <c r="AQ53">
        <v>3752.8744541210444</v>
      </c>
      <c r="AR53">
        <v>15.204932080965804</v>
      </c>
      <c r="AS53">
        <v>26.215400139596209</v>
      </c>
      <c r="AT53">
        <v>1.3422494817943573</v>
      </c>
      <c r="AU53">
        <v>1245.1136831919628</v>
      </c>
      <c r="AV53">
        <v>1218.8982830523669</v>
      </c>
      <c r="AW53">
        <v>61.093326026022552</v>
      </c>
      <c r="AX53">
        <v>105.33332073452162</v>
      </c>
      <c r="AY53">
        <v>4.9922141091935934</v>
      </c>
    </row>
    <row r="54" spans="1:51" ht="16" x14ac:dyDescent="0.2">
      <c r="A54" s="2" t="s">
        <v>24</v>
      </c>
      <c r="B54" s="2" t="s">
        <v>63</v>
      </c>
      <c r="C54" s="2" t="s">
        <v>32</v>
      </c>
      <c r="D54" s="5">
        <v>2</v>
      </c>
      <c r="E54" s="2" t="s">
        <v>5</v>
      </c>
      <c r="F54" s="1" t="s">
        <v>6</v>
      </c>
      <c r="G54" s="9">
        <v>5</v>
      </c>
      <c r="H54">
        <v>2.5</v>
      </c>
      <c r="I54" t="s">
        <v>7</v>
      </c>
      <c r="J54">
        <v>0</v>
      </c>
      <c r="K54" s="10">
        <v>0</v>
      </c>
      <c r="L54" s="20">
        <v>1.5587507802465754</v>
      </c>
      <c r="M54" s="20">
        <v>2.61265897750854</v>
      </c>
      <c r="N54" s="20">
        <v>26.126589775085399</v>
      </c>
      <c r="O54" s="21">
        <v>0.217790722846985</v>
      </c>
      <c r="P54" s="14">
        <v>2.17790722846985</v>
      </c>
      <c r="Q54" s="27">
        <v>4.67</v>
      </c>
      <c r="R54" s="7">
        <v>5</v>
      </c>
      <c r="S54" s="7">
        <v>20.362421098548285</v>
      </c>
      <c r="T54">
        <v>35.107622583703943</v>
      </c>
      <c r="U54">
        <v>1.6974072958410178</v>
      </c>
      <c r="V54">
        <v>779.37539012328773</v>
      </c>
      <c r="W54">
        <v>744.26776753958382</v>
      </c>
      <c r="X54" s="27">
        <v>20.362421098548285</v>
      </c>
      <c r="Y54" s="27">
        <v>35.107622583703943</v>
      </c>
      <c r="Z54" s="27">
        <v>1.6974072958410178</v>
      </c>
      <c r="AA54" s="31">
        <v>779.37539012328773</v>
      </c>
      <c r="AB54" s="2">
        <v>744.26776753958382</v>
      </c>
      <c r="AC54" s="26">
        <v>19.903022012522371</v>
      </c>
      <c r="AD54" s="26">
        <v>34.315555194004091</v>
      </c>
      <c r="AE54">
        <v>1.4076455570329134</v>
      </c>
      <c r="AF54">
        <v>554.16159635167037</v>
      </c>
      <c r="AG54">
        <v>519.84604115766626</v>
      </c>
      <c r="AH54">
        <v>19.903022012522371</v>
      </c>
      <c r="AI54">
        <v>34.315555194004091</v>
      </c>
      <c r="AJ54">
        <v>1.4076455570329134</v>
      </c>
      <c r="AK54">
        <v>554.16159635167037</v>
      </c>
      <c r="AL54">
        <v>519.84604115766626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14.222467313691217</v>
      </c>
      <c r="AX54">
        <v>24.521495368433136</v>
      </c>
      <c r="AY54">
        <v>1.185581992744517</v>
      </c>
    </row>
    <row r="55" spans="1:51" ht="16" x14ac:dyDescent="0.2">
      <c r="A55" s="2" t="s">
        <v>24</v>
      </c>
      <c r="B55" s="2" t="s">
        <v>63</v>
      </c>
      <c r="C55" s="2" t="s">
        <v>32</v>
      </c>
      <c r="D55" s="5">
        <v>2</v>
      </c>
      <c r="E55" s="2" t="s">
        <v>5</v>
      </c>
      <c r="F55" s="1" t="s">
        <v>6</v>
      </c>
      <c r="G55" s="9">
        <v>5</v>
      </c>
      <c r="H55">
        <v>2.5</v>
      </c>
      <c r="I55" t="s">
        <v>8</v>
      </c>
      <c r="J55">
        <v>0</v>
      </c>
      <c r="K55" s="10">
        <v>40</v>
      </c>
      <c r="L55" s="20">
        <v>1.3204003374721529</v>
      </c>
      <c r="M55" s="20">
        <v>2.7445988655090301</v>
      </c>
      <c r="N55" s="20">
        <v>27.4459886550903</v>
      </c>
      <c r="O55" s="21">
        <v>0.22993518412113201</v>
      </c>
      <c r="P55" s="14">
        <v>2.2993518412113199</v>
      </c>
      <c r="Q55" s="27">
        <v>4.68</v>
      </c>
      <c r="R55" s="7">
        <v>5</v>
      </c>
      <c r="S55" s="7">
        <v>18.119846341219059</v>
      </c>
      <c r="T55">
        <v>31.241114381412174</v>
      </c>
      <c r="U55">
        <v>1.5180324735513218</v>
      </c>
      <c r="V55">
        <v>660.20016873607653</v>
      </c>
      <c r="W55">
        <v>628.95905435466432</v>
      </c>
      <c r="X55" s="27">
        <v>18.119846341219059</v>
      </c>
      <c r="Y55" s="27">
        <v>31.241114381412174</v>
      </c>
      <c r="Z55" s="27">
        <v>1.5180324735513218</v>
      </c>
      <c r="AA55" s="31">
        <v>660.20016873607653</v>
      </c>
      <c r="AB55" s="2">
        <v>628.95905435466432</v>
      </c>
      <c r="AC55" s="26">
        <v>19.903022012522371</v>
      </c>
      <c r="AD55" s="26">
        <v>34.315555194004091</v>
      </c>
      <c r="AE55">
        <v>1.4076455570329134</v>
      </c>
      <c r="AF55">
        <v>554.16159635167037</v>
      </c>
      <c r="AG55">
        <v>519.84604115766626</v>
      </c>
      <c r="AH55">
        <v>19.903022012522371</v>
      </c>
      <c r="AI55">
        <v>34.315555194004091</v>
      </c>
      <c r="AJ55">
        <v>1.4076455570329134</v>
      </c>
      <c r="AK55">
        <v>554.16159635167037</v>
      </c>
      <c r="AL55">
        <v>519.84604115766626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14.976380929173114</v>
      </c>
      <c r="AX55">
        <v>25.821346429608823</v>
      </c>
      <c r="AY55">
        <v>1.254681312337772</v>
      </c>
    </row>
    <row r="56" spans="1:51" ht="16" x14ac:dyDescent="0.2">
      <c r="A56" s="2" t="s">
        <v>24</v>
      </c>
      <c r="B56" s="2" t="s">
        <v>63</v>
      </c>
      <c r="C56" s="2" t="s">
        <v>32</v>
      </c>
      <c r="D56" s="5">
        <v>2</v>
      </c>
      <c r="E56" s="2" t="s">
        <v>5</v>
      </c>
      <c r="F56" s="1" t="s">
        <v>6</v>
      </c>
      <c r="G56" s="9">
        <v>5</v>
      </c>
      <c r="H56">
        <v>2.4</v>
      </c>
      <c r="I56" t="s">
        <v>9</v>
      </c>
      <c r="J56">
        <v>0</v>
      </c>
      <c r="K56" s="10">
        <v>80</v>
      </c>
      <c r="L56" s="20">
        <v>1.6835282556306215</v>
      </c>
      <c r="M56" s="20">
        <v>2.1788973808288601</v>
      </c>
      <c r="N56" s="20">
        <v>21.788973808288603</v>
      </c>
      <c r="O56" s="21">
        <v>0.184562087059021</v>
      </c>
      <c r="P56" s="14">
        <v>1.84562087059021</v>
      </c>
      <c r="Q56" s="27">
        <v>4.59</v>
      </c>
      <c r="R56" s="7">
        <v>5</v>
      </c>
      <c r="S56" s="7">
        <v>18.341176533724706</v>
      </c>
      <c r="T56">
        <v>31.622718161594324</v>
      </c>
      <c r="U56">
        <v>1.5535774424101028</v>
      </c>
      <c r="V56">
        <v>841.76412781531076</v>
      </c>
      <c r="W56">
        <v>810.14140965371644</v>
      </c>
      <c r="X56" s="27">
        <v>18.341176533724706</v>
      </c>
      <c r="Y56" s="27">
        <v>31.622718161594324</v>
      </c>
      <c r="Z56" s="27">
        <v>1.5535774424101028</v>
      </c>
      <c r="AA56" s="31">
        <v>841.76412781531076</v>
      </c>
      <c r="AB56" s="2">
        <v>810.14140965371644</v>
      </c>
      <c r="AC56" s="26">
        <v>19.903022012522371</v>
      </c>
      <c r="AD56" s="26">
        <v>34.315555194004091</v>
      </c>
      <c r="AE56">
        <v>1.4076455570329134</v>
      </c>
      <c r="AF56">
        <v>554.16159635167037</v>
      </c>
      <c r="AG56">
        <v>519.84604115766626</v>
      </c>
      <c r="AH56">
        <v>19.903022012522371</v>
      </c>
      <c r="AI56">
        <v>34.315555194004091</v>
      </c>
      <c r="AJ56">
        <v>1.4076455570329134</v>
      </c>
      <c r="AK56">
        <v>554.16159635167037</v>
      </c>
      <c r="AL56">
        <v>519.84604115766626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11.769041672991513</v>
      </c>
      <c r="AX56">
        <v>20.29145116033019</v>
      </c>
      <c r="AY56">
        <v>0.99688902881035357</v>
      </c>
    </row>
    <row r="57" spans="1:51" ht="16" x14ac:dyDescent="0.2">
      <c r="A57" s="2" t="s">
        <v>24</v>
      </c>
      <c r="B57" s="2" t="s">
        <v>63</v>
      </c>
      <c r="C57" s="2" t="s">
        <v>32</v>
      </c>
      <c r="D57" s="5">
        <v>2</v>
      </c>
      <c r="E57" s="2" t="s">
        <v>5</v>
      </c>
      <c r="F57" s="1" t="s">
        <v>10</v>
      </c>
      <c r="G57" s="9">
        <v>10</v>
      </c>
      <c r="H57">
        <v>7.5</v>
      </c>
      <c r="I57" t="s">
        <v>7</v>
      </c>
      <c r="J57">
        <v>0</v>
      </c>
      <c r="K57" s="10">
        <v>0</v>
      </c>
      <c r="L57" s="20">
        <v>1.5949107833170542</v>
      </c>
      <c r="M57" s="20">
        <v>1.8157324790954601</v>
      </c>
      <c r="N57" s="20">
        <v>18.157324790954601</v>
      </c>
      <c r="O57" s="21">
        <v>0.14405021071433999</v>
      </c>
      <c r="P57" s="14">
        <v>1.4405021071433999</v>
      </c>
      <c r="Q57" s="27">
        <v>4.51</v>
      </c>
      <c r="R57" s="7">
        <v>5</v>
      </c>
      <c r="S57" s="7">
        <v>14.479656552641783</v>
      </c>
      <c r="T57">
        <v>24.964925090761696</v>
      </c>
      <c r="U57">
        <v>1.1487361720369735</v>
      </c>
      <c r="V57">
        <v>797.45539165852711</v>
      </c>
      <c r="W57">
        <v>772.49046656776545</v>
      </c>
      <c r="X57" s="27">
        <v>34.842077651190067</v>
      </c>
      <c r="Y57" s="27">
        <v>60.072547674465639</v>
      </c>
      <c r="Z57" s="27">
        <v>2.8461434678779911</v>
      </c>
      <c r="AA57" s="31">
        <v>1576.8307817818149</v>
      </c>
      <c r="AB57" s="2">
        <v>1516.7582341073494</v>
      </c>
      <c r="AC57" s="26">
        <v>13.029426138302242</v>
      </c>
      <c r="AD57" s="26">
        <v>22.464527824659033</v>
      </c>
      <c r="AE57">
        <v>1.0094012711584042</v>
      </c>
      <c r="AF57">
        <v>608.89498128097307</v>
      </c>
      <c r="AG57">
        <v>586.43045345631413</v>
      </c>
      <c r="AH57">
        <v>98.797344452473837</v>
      </c>
      <c r="AI57">
        <v>170.34024905598937</v>
      </c>
      <c r="AJ57">
        <v>7.2511404845739538</v>
      </c>
      <c r="AK57">
        <v>3489.1697328979308</v>
      </c>
      <c r="AL57">
        <v>1106.2764946139805</v>
      </c>
      <c r="AM57">
        <v>20.362421098548285</v>
      </c>
      <c r="AN57">
        <v>35.107622583703943</v>
      </c>
      <c r="AO57">
        <v>1.6974072958410178</v>
      </c>
      <c r="AP57">
        <v>779.37539012328773</v>
      </c>
      <c r="AQ57">
        <v>744.26776753958382</v>
      </c>
      <c r="AR57">
        <v>19.903022012522371</v>
      </c>
      <c r="AS57">
        <v>34.315555194004091</v>
      </c>
      <c r="AT57">
        <v>1.4076455570329134</v>
      </c>
      <c r="AU57">
        <v>554.16159635167037</v>
      </c>
      <c r="AV57">
        <v>519.84604115766626</v>
      </c>
      <c r="AW57">
        <v>27.147957314141792</v>
      </c>
      <c r="AX57">
        <v>46.806822955416891</v>
      </c>
      <c r="AY57">
        <v>2.2357343527833313</v>
      </c>
    </row>
    <row r="58" spans="1:51" ht="16" x14ac:dyDescent="0.2">
      <c r="A58" s="2" t="s">
        <v>24</v>
      </c>
      <c r="B58" s="2" t="s">
        <v>63</v>
      </c>
      <c r="C58" s="2" t="s">
        <v>32</v>
      </c>
      <c r="D58" s="5">
        <v>2</v>
      </c>
      <c r="E58" s="2" t="s">
        <v>5</v>
      </c>
      <c r="F58" s="1" t="s">
        <v>10</v>
      </c>
      <c r="G58" s="9">
        <v>10</v>
      </c>
      <c r="H58">
        <v>7.5</v>
      </c>
      <c r="I58" t="s">
        <v>8</v>
      </c>
      <c r="J58">
        <v>0</v>
      </c>
      <c r="K58" s="10">
        <v>40</v>
      </c>
      <c r="L58" s="20">
        <v>1.3555417489068438</v>
      </c>
      <c r="M58" s="20">
        <v>1.87550389766693</v>
      </c>
      <c r="N58" s="20">
        <v>18.755038976669301</v>
      </c>
      <c r="O58" s="21">
        <v>0.149552881717682</v>
      </c>
      <c r="P58" s="14">
        <v>1.49552881717682</v>
      </c>
      <c r="Q58" s="27">
        <v>4.49</v>
      </c>
      <c r="R58" s="7">
        <v>5</v>
      </c>
      <c r="S58" s="7">
        <v>12.711619167625162</v>
      </c>
      <c r="T58">
        <v>21.916584771767521</v>
      </c>
      <c r="U58">
        <v>1.0136258741882251</v>
      </c>
      <c r="V58">
        <v>677.77087445342192</v>
      </c>
      <c r="W58">
        <v>655.85428968165445</v>
      </c>
      <c r="X58" s="27">
        <v>30.831465508844222</v>
      </c>
      <c r="Y58" s="27">
        <v>53.157699153179692</v>
      </c>
      <c r="Z58" s="27">
        <v>2.5316583477395467</v>
      </c>
      <c r="AA58" s="31">
        <v>1337.9710431894985</v>
      </c>
      <c r="AB58" s="2">
        <v>1284.8133440363188</v>
      </c>
      <c r="AC58" s="26">
        <v>13.029426138302242</v>
      </c>
      <c r="AD58" s="26">
        <v>22.464527824659033</v>
      </c>
      <c r="AE58">
        <v>1.0094012711584042</v>
      </c>
      <c r="AF58">
        <v>608.89498128097307</v>
      </c>
      <c r="AG58">
        <v>586.43045345631413</v>
      </c>
      <c r="AH58">
        <v>98.797344452473837</v>
      </c>
      <c r="AI58">
        <v>170.34024905598937</v>
      </c>
      <c r="AJ58">
        <v>7.2511404845739538</v>
      </c>
      <c r="AK58">
        <v>3489.1697328979308</v>
      </c>
      <c r="AL58">
        <v>1106.2764946139805</v>
      </c>
      <c r="AM58">
        <v>18.119846341219059</v>
      </c>
      <c r="AN58">
        <v>31.241114381412174</v>
      </c>
      <c r="AO58">
        <v>1.5180324735513218</v>
      </c>
      <c r="AP58">
        <v>660.20016873607653</v>
      </c>
      <c r="AQ58">
        <v>628.95905435466432</v>
      </c>
      <c r="AR58">
        <v>19.903022012522371</v>
      </c>
      <c r="AS58">
        <v>34.315555194004091</v>
      </c>
      <c r="AT58">
        <v>1.4076455570329134</v>
      </c>
      <c r="AU58">
        <v>554.16159635167037</v>
      </c>
      <c r="AV58">
        <v>519.84604115766626</v>
      </c>
      <c r="AW58">
        <v>27.371104765688919</v>
      </c>
      <c r="AX58">
        <v>47.191559940842964</v>
      </c>
      <c r="AY58">
        <v>2.2557288113811431</v>
      </c>
    </row>
    <row r="59" spans="1:51" ht="16" x14ac:dyDescent="0.2">
      <c r="A59" s="2" t="s">
        <v>24</v>
      </c>
      <c r="B59" s="2" t="s">
        <v>63</v>
      </c>
      <c r="C59" s="2" t="s">
        <v>32</v>
      </c>
      <c r="D59" s="5">
        <v>2</v>
      </c>
      <c r="E59" s="2" t="s">
        <v>5</v>
      </c>
      <c r="F59" s="1" t="s">
        <v>10</v>
      </c>
      <c r="G59" s="9">
        <v>10</v>
      </c>
      <c r="H59">
        <v>7.5</v>
      </c>
      <c r="I59" t="s">
        <v>9</v>
      </c>
      <c r="J59">
        <v>0</v>
      </c>
      <c r="K59" s="10">
        <v>80</v>
      </c>
      <c r="L59" s="20">
        <v>1.2497100779484569</v>
      </c>
      <c r="M59" s="20">
        <v>1.8600025177002</v>
      </c>
      <c r="N59" s="20">
        <v>18.600025177001999</v>
      </c>
      <c r="O59" s="21">
        <v>0.156769588589668</v>
      </c>
      <c r="P59" s="14">
        <v>1.5676958858966801</v>
      </c>
      <c r="Q59" s="27">
        <v>4.45</v>
      </c>
      <c r="R59" s="7">
        <v>5</v>
      </c>
      <c r="S59" s="7">
        <v>11.622319456897214</v>
      </c>
      <c r="T59">
        <v>20.038481822236577</v>
      </c>
      <c r="U59">
        <v>0.97958267388170761</v>
      </c>
      <c r="V59">
        <v>624.85503897422848</v>
      </c>
      <c r="W59">
        <v>604.8165571519919</v>
      </c>
      <c r="X59" s="27">
        <v>29.963495990621922</v>
      </c>
      <c r="Y59" s="27">
        <v>51.661199983830898</v>
      </c>
      <c r="Z59" s="27">
        <v>2.5331601162918105</v>
      </c>
      <c r="AA59" s="31">
        <v>1466.6191667895391</v>
      </c>
      <c r="AB59" s="2">
        <v>1414.9579668057083</v>
      </c>
      <c r="AC59" s="26">
        <v>13.029426138302242</v>
      </c>
      <c r="AD59" s="26">
        <v>22.464527824659033</v>
      </c>
      <c r="AE59">
        <v>1.0094012711584042</v>
      </c>
      <c r="AF59">
        <v>608.89498128097307</v>
      </c>
      <c r="AG59">
        <v>586.43045345631413</v>
      </c>
      <c r="AH59">
        <v>98.797344452473837</v>
      </c>
      <c r="AI59">
        <v>170.34024905598937</v>
      </c>
      <c r="AJ59">
        <v>7.2511404845739538</v>
      </c>
      <c r="AK59">
        <v>3489.1697328979308</v>
      </c>
      <c r="AL59">
        <v>1106.2764946139805</v>
      </c>
      <c r="AM59">
        <v>18.341176533724706</v>
      </c>
      <c r="AN59">
        <v>31.622718161594324</v>
      </c>
      <c r="AO59">
        <v>1.5535774424101028</v>
      </c>
      <c r="AP59">
        <v>841.76412781531076</v>
      </c>
      <c r="AQ59">
        <v>810.14140965371644</v>
      </c>
      <c r="AR59">
        <v>19.903022012522371</v>
      </c>
      <c r="AS59">
        <v>34.315555194004091</v>
      </c>
      <c r="AT59">
        <v>1.4076455570329134</v>
      </c>
      <c r="AU59">
        <v>554.16159635167037</v>
      </c>
      <c r="AV59">
        <v>519.84604115766626</v>
      </c>
      <c r="AW59">
        <v>24.031788867504879</v>
      </c>
      <c r="AX59">
        <v>41.434118737077384</v>
      </c>
      <c r="AY59">
        <v>2.0332084890890418</v>
      </c>
    </row>
    <row r="60" spans="1:51" ht="16" x14ac:dyDescent="0.2">
      <c r="A60" s="2" t="s">
        <v>24</v>
      </c>
      <c r="B60" s="2" t="s">
        <v>63</v>
      </c>
      <c r="C60" s="2" t="s">
        <v>32</v>
      </c>
      <c r="D60" s="5">
        <v>2</v>
      </c>
      <c r="E60" s="2" t="s">
        <v>5</v>
      </c>
      <c r="F60" s="1" t="s">
        <v>11</v>
      </c>
      <c r="G60" s="9">
        <v>20</v>
      </c>
      <c r="H60">
        <v>15</v>
      </c>
      <c r="I60" t="s">
        <v>7</v>
      </c>
      <c r="J60">
        <v>0</v>
      </c>
      <c r="K60" s="10">
        <v>0</v>
      </c>
      <c r="L60" s="20">
        <v>1.4496596160536668</v>
      </c>
      <c r="M60" s="20">
        <v>1.7072468996048</v>
      </c>
      <c r="N60" s="20">
        <v>17.072468996048002</v>
      </c>
      <c r="O60" s="21">
        <v>0.14127382636070299</v>
      </c>
      <c r="P60" s="14">
        <v>1.4127382636070298</v>
      </c>
      <c r="Q60" s="27">
        <v>4.47</v>
      </c>
      <c r="R60" s="7">
        <v>10</v>
      </c>
      <c r="S60" s="7">
        <v>24.749268849899078</v>
      </c>
      <c r="T60">
        <v>42.671153189481174</v>
      </c>
      <c r="U60">
        <v>2.0479896088048908</v>
      </c>
      <c r="V60">
        <v>1449.6596160536669</v>
      </c>
      <c r="W60">
        <v>1406.9884628641857</v>
      </c>
      <c r="X60" s="27">
        <v>59.591346501089149</v>
      </c>
      <c r="Y60" s="27">
        <v>102.74370086394681</v>
      </c>
      <c r="Z60" s="27">
        <v>4.8941330766828823</v>
      </c>
      <c r="AA60" s="31">
        <v>3026.4903978354819</v>
      </c>
      <c r="AB60" s="2">
        <v>2923.7466969715351</v>
      </c>
      <c r="AC60" s="26">
        <v>20.390481138688109</v>
      </c>
      <c r="AD60" s="26">
        <v>35.156001963255363</v>
      </c>
      <c r="AE60">
        <v>1.7026930065260248</v>
      </c>
      <c r="AF60">
        <v>1289.4526587879338</v>
      </c>
      <c r="AG60">
        <v>1254.2966568246786</v>
      </c>
      <c r="AH60">
        <v>159.96878786853816</v>
      </c>
      <c r="AI60">
        <v>275.80825494575549</v>
      </c>
      <c r="AJ60">
        <v>12.359219504152026</v>
      </c>
      <c r="AK60">
        <v>7357.5277092617316</v>
      </c>
      <c r="AL60">
        <v>2360.5731514386589</v>
      </c>
      <c r="AM60">
        <v>34.842077651190067</v>
      </c>
      <c r="AN60">
        <v>60.072547674465639</v>
      </c>
      <c r="AO60">
        <v>2.8461434678779911</v>
      </c>
      <c r="AP60">
        <v>1576.8307817818149</v>
      </c>
      <c r="AQ60">
        <v>1516.7582341073494</v>
      </c>
      <c r="AR60">
        <v>13.029426138302242</v>
      </c>
      <c r="AS60">
        <v>22.464527824659033</v>
      </c>
      <c r="AT60">
        <v>1.0094012711584042</v>
      </c>
      <c r="AU60">
        <v>608.89498128097307</v>
      </c>
      <c r="AV60">
        <v>586.43045345631413</v>
      </c>
      <c r="AW60">
        <v>49.684987028055247</v>
      </c>
      <c r="AX60">
        <v>85.663770738026287</v>
      </c>
      <c r="AY60">
        <v>4.07438678902873</v>
      </c>
    </row>
    <row r="61" spans="1:51" ht="16" x14ac:dyDescent="0.2">
      <c r="A61" s="2" t="s">
        <v>24</v>
      </c>
      <c r="B61" s="2" t="s">
        <v>63</v>
      </c>
      <c r="C61" s="2" t="s">
        <v>32</v>
      </c>
      <c r="D61" s="5">
        <v>2</v>
      </c>
      <c r="E61" s="2" t="s">
        <v>5</v>
      </c>
      <c r="F61" s="1" t="s">
        <v>11</v>
      </c>
      <c r="G61" s="9">
        <v>20</v>
      </c>
      <c r="H61">
        <v>15</v>
      </c>
      <c r="I61" t="s">
        <v>8</v>
      </c>
      <c r="J61">
        <v>0</v>
      </c>
      <c r="K61" s="10">
        <v>40</v>
      </c>
      <c r="L61" s="20">
        <v>1.617930954285866</v>
      </c>
      <c r="M61" s="20">
        <v>1.87505996227264</v>
      </c>
      <c r="N61" s="20">
        <v>18.750599622726401</v>
      </c>
      <c r="O61" s="21">
        <v>0.15025919675826999</v>
      </c>
      <c r="P61" s="14">
        <v>1.5025919675827</v>
      </c>
      <c r="Q61" s="27">
        <v>4.49</v>
      </c>
      <c r="R61" s="7">
        <v>10</v>
      </c>
      <c r="S61" s="7">
        <v>30.337175541029929</v>
      </c>
      <c r="T61">
        <v>52.305475070741259</v>
      </c>
      <c r="U61">
        <v>2.431090056013355</v>
      </c>
      <c r="V61">
        <v>1617.9309542858662</v>
      </c>
      <c r="W61">
        <v>1565.6254792151249</v>
      </c>
      <c r="X61" s="27">
        <v>61.168641049874154</v>
      </c>
      <c r="Y61" s="27">
        <v>105.46317422392096</v>
      </c>
      <c r="Z61" s="27">
        <v>4.9627484037529017</v>
      </c>
      <c r="AA61" s="31">
        <v>2955.9019974753646</v>
      </c>
      <c r="AB61" s="2">
        <v>2850.4388232514439</v>
      </c>
      <c r="AC61" s="26">
        <v>20.390481138688109</v>
      </c>
      <c r="AD61" s="26">
        <v>35.156001963255363</v>
      </c>
      <c r="AE61">
        <v>1.7026930065260248</v>
      </c>
      <c r="AF61">
        <v>1289.4526587879338</v>
      </c>
      <c r="AG61">
        <v>1254.2966568246786</v>
      </c>
      <c r="AH61">
        <v>159.96878786853816</v>
      </c>
      <c r="AI61">
        <v>275.80825494575549</v>
      </c>
      <c r="AJ61">
        <v>12.359219504152026</v>
      </c>
      <c r="AK61">
        <v>7357.5277092617316</v>
      </c>
      <c r="AL61">
        <v>2360.5731514386589</v>
      </c>
      <c r="AM61">
        <v>30.831465508844222</v>
      </c>
      <c r="AN61">
        <v>53.157699153179692</v>
      </c>
      <c r="AO61">
        <v>2.5316583477395467</v>
      </c>
      <c r="AP61">
        <v>1337.9710431894985</v>
      </c>
      <c r="AQ61">
        <v>1284.8133440363188</v>
      </c>
      <c r="AR61">
        <v>13.029426138302242</v>
      </c>
      <c r="AS61">
        <v>22.464527824659033</v>
      </c>
      <c r="AT61">
        <v>1.0094012711584042</v>
      </c>
      <c r="AU61">
        <v>608.89498128097307</v>
      </c>
      <c r="AV61">
        <v>586.43045345631413</v>
      </c>
      <c r="AW61">
        <v>51.676498085543273</v>
      </c>
      <c r="AX61">
        <v>89.097410492315987</v>
      </c>
      <c r="AY61">
        <v>4.202089114966042</v>
      </c>
    </row>
    <row r="62" spans="1:51" ht="16" x14ac:dyDescent="0.2">
      <c r="A62" s="2" t="s">
        <v>24</v>
      </c>
      <c r="B62" s="2" t="s">
        <v>63</v>
      </c>
      <c r="C62" s="2" t="s">
        <v>32</v>
      </c>
      <c r="D62" s="5">
        <v>2</v>
      </c>
      <c r="E62" s="2" t="s">
        <v>5</v>
      </c>
      <c r="F62" s="1" t="s">
        <v>11</v>
      </c>
      <c r="G62" s="9">
        <v>20</v>
      </c>
      <c r="H62">
        <v>15</v>
      </c>
      <c r="I62" t="s">
        <v>9</v>
      </c>
      <c r="J62">
        <v>0</v>
      </c>
      <c r="K62" s="10">
        <v>80</v>
      </c>
      <c r="L62" s="20">
        <v>1.4478261511092481</v>
      </c>
      <c r="M62" s="20">
        <v>2.0117616653442401</v>
      </c>
      <c r="N62" s="20">
        <v>20.117616653442401</v>
      </c>
      <c r="O62" s="21">
        <v>0.16750739514827701</v>
      </c>
      <c r="P62" s="14">
        <v>1.6750739514827702</v>
      </c>
      <c r="Q62" s="27">
        <v>4.51</v>
      </c>
      <c r="R62" s="7">
        <v>10</v>
      </c>
      <c r="S62" s="7">
        <v>29.126811488844822</v>
      </c>
      <c r="T62">
        <v>50.21864049800832</v>
      </c>
      <c r="U62">
        <v>2.4252158719986583</v>
      </c>
      <c r="V62">
        <v>1447.826151109248</v>
      </c>
      <c r="W62">
        <v>1397.6075106112396</v>
      </c>
      <c r="X62" s="27">
        <v>59.090307479466745</v>
      </c>
      <c r="Y62" s="27">
        <v>101.87984048183921</v>
      </c>
      <c r="Z62" s="27">
        <v>4.9583759882904683</v>
      </c>
      <c r="AA62" s="31">
        <v>2914.4453178987869</v>
      </c>
      <c r="AB62" s="2">
        <v>2812.5654774169479</v>
      </c>
      <c r="AC62" s="26">
        <v>20.390481138688109</v>
      </c>
      <c r="AD62" s="26">
        <v>35.156001963255363</v>
      </c>
      <c r="AE62">
        <v>1.7026930065260248</v>
      </c>
      <c r="AF62">
        <v>1289.4526587879338</v>
      </c>
      <c r="AG62">
        <v>1254.2966568246786</v>
      </c>
      <c r="AH62">
        <v>159.96878786853816</v>
      </c>
      <c r="AI62">
        <v>275.80825494575549</v>
      </c>
      <c r="AJ62">
        <v>12.359219504152026</v>
      </c>
      <c r="AK62">
        <v>7357.5277092617316</v>
      </c>
      <c r="AL62">
        <v>2360.5731514386589</v>
      </c>
      <c r="AM62">
        <v>29.963495990621922</v>
      </c>
      <c r="AN62">
        <v>51.661199983830898</v>
      </c>
      <c r="AO62">
        <v>2.5331601162918105</v>
      </c>
      <c r="AP62">
        <v>1466.6191667895391</v>
      </c>
      <c r="AQ62">
        <v>1414.9579668057083</v>
      </c>
      <c r="AR62">
        <v>13.029426138302242</v>
      </c>
      <c r="AS62">
        <v>22.464527824659033</v>
      </c>
      <c r="AT62">
        <v>1.0094012711584042</v>
      </c>
      <c r="AU62">
        <v>608.89498128097307</v>
      </c>
      <c r="AV62">
        <v>586.43045345631413</v>
      </c>
      <c r="AW62">
        <v>49.670570412215</v>
      </c>
      <c r="AX62">
        <v>85.638914503818967</v>
      </c>
      <c r="AY62">
        <v>4.1740506647203865</v>
      </c>
    </row>
    <row r="63" spans="1:51" ht="16" x14ac:dyDescent="0.2">
      <c r="A63" s="2" t="s">
        <v>24</v>
      </c>
      <c r="B63" s="2" t="s">
        <v>63</v>
      </c>
      <c r="C63" s="2" t="s">
        <v>32</v>
      </c>
      <c r="D63" s="5">
        <v>2</v>
      </c>
      <c r="E63" s="2" t="s">
        <v>5</v>
      </c>
      <c r="F63" s="1" t="s">
        <v>12</v>
      </c>
      <c r="G63" s="9">
        <v>30</v>
      </c>
      <c r="H63">
        <v>25</v>
      </c>
      <c r="I63" t="s">
        <v>7</v>
      </c>
      <c r="J63">
        <v>0</v>
      </c>
      <c r="K63" s="10">
        <v>0</v>
      </c>
      <c r="L63" s="20">
        <v>1.7266146818244592</v>
      </c>
      <c r="M63" s="20">
        <v>1.4895558357238801</v>
      </c>
      <c r="N63" s="20">
        <v>14.895558357238802</v>
      </c>
      <c r="O63" s="21">
        <v>0.12387140095233901</v>
      </c>
      <c r="P63" s="14">
        <v>1.2387140095233899</v>
      </c>
      <c r="Q63" s="27">
        <v>4.46</v>
      </c>
      <c r="R63" s="7">
        <v>10</v>
      </c>
      <c r="S63" s="7">
        <v>25.718889753581539</v>
      </c>
      <c r="T63">
        <v>44.342913368244034</v>
      </c>
      <c r="U63">
        <v>2.1387817954247286</v>
      </c>
      <c r="V63">
        <v>1726.6146818244595</v>
      </c>
      <c r="W63">
        <v>1682.2717684562153</v>
      </c>
      <c r="X63" s="27">
        <v>85.310236254670684</v>
      </c>
      <c r="Y63" s="27">
        <v>147.08661423219084</v>
      </c>
      <c r="Z63" s="27">
        <v>7.0329148721076109</v>
      </c>
      <c r="AA63" s="31">
        <v>4753.1050796599411</v>
      </c>
      <c r="AB63" s="2">
        <v>4606.0184654277509</v>
      </c>
      <c r="AC63" s="26">
        <v>15.204932080965804</v>
      </c>
      <c r="AD63" s="26">
        <v>26.215400139596209</v>
      </c>
      <c r="AE63">
        <v>1.3422494817943573</v>
      </c>
      <c r="AF63">
        <v>1245.1136831919628</v>
      </c>
      <c r="AG63">
        <v>1218.8982830523669</v>
      </c>
      <c r="AH63">
        <v>205.58358411143558</v>
      </c>
      <c r="AI63">
        <v>354.45445536454417</v>
      </c>
      <c r="AJ63">
        <v>16.3859679495351</v>
      </c>
      <c r="AK63">
        <v>11092.86875883762</v>
      </c>
      <c r="AL63">
        <v>3579.4714344910258</v>
      </c>
      <c r="AM63">
        <v>59.591346501089149</v>
      </c>
      <c r="AN63">
        <v>102.74370086394681</v>
      </c>
      <c r="AO63">
        <v>4.8941330766828823</v>
      </c>
      <c r="AP63">
        <v>3026.4903978354819</v>
      </c>
      <c r="AQ63">
        <v>2923.7466969715351</v>
      </c>
      <c r="AR63">
        <v>20.390481138688109</v>
      </c>
      <c r="AS63">
        <v>35.156001963255363</v>
      </c>
      <c r="AT63">
        <v>1.7026930065260248</v>
      </c>
      <c r="AU63">
        <v>1289.4526587879338</v>
      </c>
      <c r="AV63">
        <v>1254.2966568246786</v>
      </c>
      <c r="AW63">
        <v>69.61619061318892</v>
      </c>
      <c r="AX63">
        <v>120.02791485032573</v>
      </c>
      <c r="AY63">
        <v>5.7277986934478502</v>
      </c>
    </row>
    <row r="64" spans="1:51" ht="16" x14ac:dyDescent="0.2">
      <c r="A64" s="2" t="s">
        <v>24</v>
      </c>
      <c r="B64" s="2" t="s">
        <v>63</v>
      </c>
      <c r="C64" s="2" t="s">
        <v>32</v>
      </c>
      <c r="D64" s="5">
        <v>2</v>
      </c>
      <c r="E64" s="2" t="s">
        <v>5</v>
      </c>
      <c r="F64" s="1" t="s">
        <v>12</v>
      </c>
      <c r="G64" s="9">
        <v>30</v>
      </c>
      <c r="H64">
        <v>25</v>
      </c>
      <c r="I64" t="s">
        <v>8</v>
      </c>
      <c r="J64">
        <v>0</v>
      </c>
      <c r="K64" s="10">
        <v>40</v>
      </c>
      <c r="L64" s="20">
        <v>1.769802967181876</v>
      </c>
      <c r="M64" s="20">
        <v>1.2427353858947801</v>
      </c>
      <c r="N64" s="20">
        <v>12.4273538589478</v>
      </c>
      <c r="O64" s="21">
        <v>0.106202282011509</v>
      </c>
      <c r="P64" s="14">
        <v>1.0620228201150899</v>
      </c>
      <c r="Q64" s="27">
        <v>4.5</v>
      </c>
      <c r="R64" s="7">
        <v>10</v>
      </c>
      <c r="S64" s="7">
        <v>21.993967733784956</v>
      </c>
      <c r="T64">
        <v>37.920634023767171</v>
      </c>
      <c r="U64">
        <v>1.8795711382545499</v>
      </c>
      <c r="V64">
        <v>1769.8029671818761</v>
      </c>
      <c r="W64">
        <v>1731.8823331581088</v>
      </c>
      <c r="X64" s="27">
        <v>83.16260878365911</v>
      </c>
      <c r="Y64" s="27">
        <v>143.38380824768814</v>
      </c>
      <c r="Z64" s="27">
        <v>6.8423195420074521</v>
      </c>
      <c r="AA64" s="31">
        <v>4725.7049646572405</v>
      </c>
      <c r="AB64" s="2">
        <v>4582.3211564095527</v>
      </c>
      <c r="AC64" s="26">
        <v>15.204932080965804</v>
      </c>
      <c r="AD64" s="26">
        <v>26.215400139596209</v>
      </c>
      <c r="AE64">
        <v>1.3422494817943573</v>
      </c>
      <c r="AF64">
        <v>1245.1136831919628</v>
      </c>
      <c r="AG64">
        <v>1218.8982830523669</v>
      </c>
      <c r="AH64">
        <v>205.58358411143558</v>
      </c>
      <c r="AI64">
        <v>354.45445536454417</v>
      </c>
      <c r="AJ64">
        <v>16.3859679495351</v>
      </c>
      <c r="AK64">
        <v>11092.86875883762</v>
      </c>
      <c r="AL64">
        <v>3579.4714344910258</v>
      </c>
      <c r="AM64">
        <v>61.168641049874154</v>
      </c>
      <c r="AN64">
        <v>105.46317422392096</v>
      </c>
      <c r="AO64">
        <v>4.9627484037529017</v>
      </c>
      <c r="AP64">
        <v>2955.9019974753646</v>
      </c>
      <c r="AQ64">
        <v>2850.4388232514439</v>
      </c>
      <c r="AR64">
        <v>20.390481138688109</v>
      </c>
      <c r="AS64">
        <v>35.156001963255363</v>
      </c>
      <c r="AT64">
        <v>1.7026930065260248</v>
      </c>
      <c r="AU64">
        <v>1289.4526587879338</v>
      </c>
      <c r="AV64">
        <v>1254.2966568246786</v>
      </c>
      <c r="AW64">
        <v>70.426960406502488</v>
      </c>
      <c r="AX64">
        <v>121.42579380431464</v>
      </c>
      <c r="AY64">
        <v>5.7539503397606246</v>
      </c>
    </row>
    <row r="65" spans="1:51" ht="16" x14ac:dyDescent="0.2">
      <c r="A65" s="2" t="s">
        <v>24</v>
      </c>
      <c r="B65" s="2" t="s">
        <v>63</v>
      </c>
      <c r="C65" s="2" t="s">
        <v>32</v>
      </c>
      <c r="D65" s="5">
        <v>2</v>
      </c>
      <c r="E65" s="2" t="s">
        <v>5</v>
      </c>
      <c r="F65" s="1" t="s">
        <v>12</v>
      </c>
      <c r="G65" s="9">
        <v>30</v>
      </c>
      <c r="H65">
        <v>25</v>
      </c>
      <c r="I65" t="s">
        <v>9</v>
      </c>
      <c r="J65">
        <v>0</v>
      </c>
      <c r="K65" s="10">
        <v>80</v>
      </c>
      <c r="L65" s="20">
        <v>1.4918293097752955</v>
      </c>
      <c r="M65" s="20">
        <v>1.5310693979263299</v>
      </c>
      <c r="N65" s="20">
        <v>15.310693979263299</v>
      </c>
      <c r="O65" s="21">
        <v>0.13058380782604201</v>
      </c>
      <c r="P65" s="14">
        <v>1.30583807826042</v>
      </c>
      <c r="Q65" s="27">
        <v>4.41</v>
      </c>
      <c r="R65" s="7">
        <v>10</v>
      </c>
      <c r="S65" s="7">
        <v>22.84094203126514</v>
      </c>
      <c r="T65">
        <v>39.380934536664036</v>
      </c>
      <c r="U65">
        <v>1.9480875189695408</v>
      </c>
      <c r="V65">
        <v>1491.8293097752955</v>
      </c>
      <c r="W65">
        <v>1452.4483752386316</v>
      </c>
      <c r="X65" s="27">
        <v>81.931249510731888</v>
      </c>
      <c r="Y65" s="27">
        <v>141.26077501850324</v>
      </c>
      <c r="Z65" s="27">
        <v>6.9064635072600087</v>
      </c>
      <c r="AA65" s="31">
        <v>4406.2746276740827</v>
      </c>
      <c r="AB65" s="2">
        <v>4265.0138526555793</v>
      </c>
      <c r="AC65" s="26">
        <v>15.204932080965804</v>
      </c>
      <c r="AD65" s="26">
        <v>26.215400139596209</v>
      </c>
      <c r="AE65">
        <v>1.3422494817943573</v>
      </c>
      <c r="AF65">
        <v>1245.1136831919628</v>
      </c>
      <c r="AG65">
        <v>1218.8982830523669</v>
      </c>
      <c r="AH65">
        <v>205.58358411143558</v>
      </c>
      <c r="AI65">
        <v>354.45445536454417</v>
      </c>
      <c r="AJ65">
        <v>16.3859679495351</v>
      </c>
      <c r="AK65">
        <v>11092.86875883762</v>
      </c>
      <c r="AL65">
        <v>3579.4714344910258</v>
      </c>
      <c r="AM65">
        <v>59.090307479466745</v>
      </c>
      <c r="AN65">
        <v>101.87984048183921</v>
      </c>
      <c r="AO65">
        <v>4.9583759882904683</v>
      </c>
      <c r="AP65">
        <v>2914.4453178987869</v>
      </c>
      <c r="AQ65">
        <v>2812.5654774169479</v>
      </c>
      <c r="AR65">
        <v>20.390481138688109</v>
      </c>
      <c r="AS65">
        <v>35.156001963255363</v>
      </c>
      <c r="AT65">
        <v>1.7026930065260248</v>
      </c>
      <c r="AU65">
        <v>1289.4526587879338</v>
      </c>
      <c r="AV65">
        <v>1254.2966568246786</v>
      </c>
      <c r="AW65">
        <v>71.150532687872499</v>
      </c>
      <c r="AX65">
        <v>122.67333222046982</v>
      </c>
      <c r="AY65">
        <v>5.9869839227748471</v>
      </c>
    </row>
    <row r="66" spans="1:51" ht="16" x14ac:dyDescent="0.2">
      <c r="A66" s="2" t="s">
        <v>24</v>
      </c>
      <c r="B66" s="2" t="s">
        <v>63</v>
      </c>
      <c r="C66" s="2" t="s">
        <v>32</v>
      </c>
      <c r="D66" s="5">
        <v>2</v>
      </c>
      <c r="E66" s="2" t="s">
        <v>5</v>
      </c>
      <c r="F66" s="1" t="s">
        <v>13</v>
      </c>
      <c r="G66" s="9">
        <v>40</v>
      </c>
      <c r="H66">
        <v>35</v>
      </c>
      <c r="I66" t="s">
        <v>7</v>
      </c>
      <c r="J66">
        <v>0</v>
      </c>
      <c r="K66" s="10">
        <v>0</v>
      </c>
      <c r="L66" s="20">
        <v>1.5410272857838621</v>
      </c>
      <c r="M66" s="20">
        <v>0.96241605281829801</v>
      </c>
      <c r="N66" s="20">
        <v>9.6241605281829798</v>
      </c>
      <c r="O66" s="21">
        <v>8.1970855593681294E-2</v>
      </c>
      <c r="P66" s="14">
        <v>0.81970855593681291</v>
      </c>
      <c r="Q66" s="27">
        <v>4.47</v>
      </c>
      <c r="R66" s="7">
        <v>10</v>
      </c>
      <c r="S66" s="7">
        <v>14.831093976694</v>
      </c>
      <c r="T66">
        <v>25.570851683955173</v>
      </c>
      <c r="U66">
        <v>1.263193251089116</v>
      </c>
      <c r="V66">
        <v>1541.0272857838622</v>
      </c>
      <c r="W66">
        <v>1515.456434099907</v>
      </c>
      <c r="X66" s="27">
        <v>100.14133023136469</v>
      </c>
      <c r="Y66" s="27">
        <v>172.65746591614601</v>
      </c>
      <c r="Z66" s="27">
        <v>8.2961081231967277</v>
      </c>
      <c r="AA66" s="31">
        <v>6294.1323654438038</v>
      </c>
      <c r="AB66" s="2">
        <v>6121.4748995276577</v>
      </c>
      <c r="AC66" s="26">
        <v>12.651992795896417</v>
      </c>
      <c r="AD66" s="26">
        <v>21.813780682580028</v>
      </c>
      <c r="AE66">
        <v>1.216484925723244</v>
      </c>
      <c r="AF66">
        <v>1236.6848374058161</v>
      </c>
      <c r="AG66">
        <v>1214.8710567232361</v>
      </c>
      <c r="AH66">
        <v>243.5395624991248</v>
      </c>
      <c r="AI66">
        <v>419.89579741228431</v>
      </c>
      <c r="AJ66">
        <v>20.03542272670483</v>
      </c>
      <c r="AK66">
        <v>14802.923271055066</v>
      </c>
      <c r="AL66">
        <v>4794.3424912142618</v>
      </c>
      <c r="AM66">
        <v>85.310236254670684</v>
      </c>
      <c r="AN66">
        <v>147.08661423219084</v>
      </c>
      <c r="AO66">
        <v>7.0329148721076109</v>
      </c>
      <c r="AP66">
        <v>4753.1050796599411</v>
      </c>
      <c r="AQ66">
        <v>4606.0184654277509</v>
      </c>
      <c r="AR66">
        <v>15.204932080965804</v>
      </c>
      <c r="AS66">
        <v>26.215400139596209</v>
      </c>
      <c r="AT66">
        <v>1.3422494817943573</v>
      </c>
      <c r="AU66">
        <v>1245.1136831919628</v>
      </c>
      <c r="AV66">
        <v>1218.8982830523669</v>
      </c>
      <c r="AW66">
        <v>87.15327922288904</v>
      </c>
      <c r="AX66">
        <v>150.26427452222248</v>
      </c>
      <c r="AY66">
        <v>7.1898904426608787</v>
      </c>
    </row>
    <row r="67" spans="1:51" ht="16" x14ac:dyDescent="0.2">
      <c r="A67" s="2" t="s">
        <v>24</v>
      </c>
      <c r="B67" s="2" t="s">
        <v>63</v>
      </c>
      <c r="C67" s="2" t="s">
        <v>32</v>
      </c>
      <c r="D67" s="5">
        <v>2</v>
      </c>
      <c r="E67" s="2" t="s">
        <v>5</v>
      </c>
      <c r="F67" s="1" t="s">
        <v>13</v>
      </c>
      <c r="G67" s="9">
        <v>40</v>
      </c>
      <c r="H67">
        <v>35</v>
      </c>
      <c r="I67" t="s">
        <v>8</v>
      </c>
      <c r="J67">
        <v>0</v>
      </c>
      <c r="K67" s="10">
        <v>40</v>
      </c>
      <c r="L67" s="20">
        <v>1.5117937058367426</v>
      </c>
      <c r="M67" s="20">
        <v>0.98293340206146196</v>
      </c>
      <c r="N67" s="20">
        <v>9.8293340206146205</v>
      </c>
      <c r="O67" s="21">
        <v>8.6579620838165297E-2</v>
      </c>
      <c r="P67" s="14">
        <v>0.86579620838165294</v>
      </c>
      <c r="Q67" s="27">
        <v>4.41</v>
      </c>
      <c r="R67" s="7">
        <v>10</v>
      </c>
      <c r="S67" s="7">
        <v>14.859925304932146</v>
      </c>
      <c r="T67">
        <v>25.620560870572668</v>
      </c>
      <c r="U67">
        <v>1.3089052583686998</v>
      </c>
      <c r="V67">
        <v>1511.7937058367427</v>
      </c>
      <c r="W67">
        <v>1486.17314496617</v>
      </c>
      <c r="X67" s="27">
        <v>98.022534088591257</v>
      </c>
      <c r="Y67" s="27">
        <v>169.0043691182608</v>
      </c>
      <c r="Z67" s="27">
        <v>8.151224800376152</v>
      </c>
      <c r="AA67" s="31">
        <v>6237.4986704939829</v>
      </c>
      <c r="AB67" s="2">
        <v>6068.4943013757229</v>
      </c>
      <c r="AC67" s="26">
        <v>12.651992795896417</v>
      </c>
      <c r="AD67" s="26">
        <v>21.813780682580028</v>
      </c>
      <c r="AE67">
        <v>1.216484925723244</v>
      </c>
      <c r="AF67">
        <v>1236.6848374058161</v>
      </c>
      <c r="AG67">
        <v>1214.8710567232361</v>
      </c>
      <c r="AH67">
        <v>243.5395624991248</v>
      </c>
      <c r="AI67">
        <v>419.89579741228431</v>
      </c>
      <c r="AJ67">
        <v>20.03542272670483</v>
      </c>
      <c r="AK67">
        <v>14802.923271055066</v>
      </c>
      <c r="AL67">
        <v>4794.3424912142618</v>
      </c>
      <c r="AM67">
        <v>83.16260878365911</v>
      </c>
      <c r="AN67">
        <v>143.38380824768814</v>
      </c>
      <c r="AO67">
        <v>6.8423195420074521</v>
      </c>
      <c r="AP67">
        <v>4725.7049646572405</v>
      </c>
      <c r="AQ67">
        <v>4582.3211564095527</v>
      </c>
      <c r="AR67">
        <v>15.204932080965804</v>
      </c>
      <c r="AS67">
        <v>26.215400139596209</v>
      </c>
      <c r="AT67">
        <v>1.3422494817943573</v>
      </c>
      <c r="AU67">
        <v>1245.1136831919628</v>
      </c>
      <c r="AV67">
        <v>1218.8982830523669</v>
      </c>
      <c r="AW67">
        <v>85.282564462391079</v>
      </c>
      <c r="AX67">
        <v>147.03890424550187</v>
      </c>
      <c r="AY67">
        <v>7.0290513780335644</v>
      </c>
    </row>
    <row r="68" spans="1:51" ht="16" x14ac:dyDescent="0.2">
      <c r="A68" s="2" t="s">
        <v>24</v>
      </c>
      <c r="B68" s="2" t="s">
        <v>63</v>
      </c>
      <c r="C68" s="2" t="s">
        <v>32</v>
      </c>
      <c r="D68" s="5">
        <v>2</v>
      </c>
      <c r="E68" s="2" t="s">
        <v>5</v>
      </c>
      <c r="F68" s="1" t="s">
        <v>13</v>
      </c>
      <c r="G68" s="9">
        <v>40</v>
      </c>
      <c r="H68">
        <v>35</v>
      </c>
      <c r="I68" t="s">
        <v>9</v>
      </c>
      <c r="J68">
        <v>0</v>
      </c>
      <c r="K68" s="10">
        <v>80</v>
      </c>
      <c r="L68" s="20">
        <v>1.6547021123378172</v>
      </c>
      <c r="M68" s="20">
        <v>1.00304079055786</v>
      </c>
      <c r="N68" s="20">
        <v>10.030407905578599</v>
      </c>
      <c r="O68" s="21">
        <v>8.5446186363697094E-2</v>
      </c>
      <c r="P68" s="14">
        <v>0.85446186363697096</v>
      </c>
      <c r="Q68" s="27">
        <v>4.49</v>
      </c>
      <c r="R68" s="7">
        <v>10</v>
      </c>
      <c r="S68" s="7">
        <v>16.597337148970851</v>
      </c>
      <c r="T68">
        <v>28.616098532708367</v>
      </c>
      <c r="U68">
        <v>1.4138798506722039</v>
      </c>
      <c r="V68">
        <v>1654.7021123378172</v>
      </c>
      <c r="W68">
        <v>1626.0860138051089</v>
      </c>
      <c r="X68" s="27">
        <v>98.528586659702739</v>
      </c>
      <c r="Y68" s="27">
        <v>169.87687355121162</v>
      </c>
      <c r="Z68" s="27">
        <v>8.320343357932213</v>
      </c>
      <c r="AA68" s="31">
        <v>6060.9767400118999</v>
      </c>
      <c r="AB68" s="2">
        <v>5891.0998664606886</v>
      </c>
      <c r="AC68" s="26">
        <v>12.651992795896417</v>
      </c>
      <c r="AD68" s="26">
        <v>21.813780682580028</v>
      </c>
      <c r="AE68">
        <v>1.216484925723244</v>
      </c>
      <c r="AF68">
        <v>1236.6848374058161</v>
      </c>
      <c r="AG68">
        <v>1214.8710567232361</v>
      </c>
      <c r="AH68">
        <v>243.5395624991248</v>
      </c>
      <c r="AI68">
        <v>419.89579741228431</v>
      </c>
      <c r="AJ68">
        <v>20.03542272670483</v>
      </c>
      <c r="AK68">
        <v>14802.923271055066</v>
      </c>
      <c r="AL68">
        <v>4794.3424912142618</v>
      </c>
      <c r="AM68">
        <v>81.931249510731888</v>
      </c>
      <c r="AN68">
        <v>141.26077501850324</v>
      </c>
      <c r="AO68">
        <v>6.9064635072600087</v>
      </c>
      <c r="AP68">
        <v>4406.2746276740827</v>
      </c>
      <c r="AQ68">
        <v>4265.0138526555793</v>
      </c>
      <c r="AR68">
        <v>15.204932080965804</v>
      </c>
      <c r="AS68">
        <v>26.215400139596209</v>
      </c>
      <c r="AT68">
        <v>1.3422494817943573</v>
      </c>
      <c r="AU68">
        <v>1245.1136831919628</v>
      </c>
      <c r="AV68">
        <v>1218.8982830523669</v>
      </c>
      <c r="AW68">
        <v>87.334066952231112</v>
      </c>
      <c r="AX68">
        <v>150.57597750384673</v>
      </c>
      <c r="AY68">
        <v>7.3667141275150634</v>
      </c>
    </row>
    <row r="69" spans="1:51" ht="16" x14ac:dyDescent="0.2">
      <c r="A69" s="2" t="s">
        <v>24</v>
      </c>
      <c r="B69" s="2" t="s">
        <v>63</v>
      </c>
      <c r="C69" s="2" t="s">
        <v>32</v>
      </c>
      <c r="D69" s="5">
        <v>2</v>
      </c>
      <c r="E69" s="2" t="s">
        <v>5</v>
      </c>
      <c r="F69" s="1" t="s">
        <v>14</v>
      </c>
      <c r="G69" s="9">
        <v>80</v>
      </c>
      <c r="H69">
        <v>60</v>
      </c>
      <c r="I69" t="s">
        <v>7</v>
      </c>
      <c r="J69">
        <v>0</v>
      </c>
      <c r="K69" s="10">
        <v>0</v>
      </c>
      <c r="L69" s="20">
        <v>1.4479280102728269</v>
      </c>
      <c r="M69" s="20">
        <v>0.67716401815414395</v>
      </c>
      <c r="N69" s="20">
        <v>6.7716401815414393</v>
      </c>
      <c r="O69" s="21">
        <v>6.1512708663940402E-2</v>
      </c>
      <c r="P69" s="14">
        <v>0.61512708663940407</v>
      </c>
      <c r="Q69" s="27">
        <v>4.16</v>
      </c>
      <c r="R69" s="7">
        <v>40</v>
      </c>
      <c r="S69" s="7">
        <v>39.219389977371293</v>
      </c>
      <c r="T69">
        <v>67.619637892019469</v>
      </c>
      <c r="U69">
        <v>3.5626389544908537</v>
      </c>
      <c r="V69">
        <v>5791.7120410913085</v>
      </c>
      <c r="W69">
        <v>5724.092403199289</v>
      </c>
      <c r="X69" s="27">
        <v>139.36072020873598</v>
      </c>
      <c r="Y69" s="27">
        <v>240.27710380816546</v>
      </c>
      <c r="Z69" s="27">
        <v>11.858747077687582</v>
      </c>
      <c r="AA69" s="31">
        <v>12085.844406535112</v>
      </c>
      <c r="AB69" s="2">
        <v>11845.567302726948</v>
      </c>
      <c r="AC69" s="26">
        <v>39.782401872917774</v>
      </c>
      <c r="AD69" s="26">
        <v>68.590348056754792</v>
      </c>
      <c r="AE69">
        <v>3.3282497755381102</v>
      </c>
      <c r="AF69">
        <v>5551.1206967181524</v>
      </c>
      <c r="AG69">
        <v>5482.5303486613966</v>
      </c>
      <c r="AH69">
        <v>362.88676811787809</v>
      </c>
      <c r="AI69">
        <v>625.66684158254873</v>
      </c>
      <c r="AJ69">
        <v>30.020172053319165</v>
      </c>
      <c r="AK69">
        <v>31456.285361209524</v>
      </c>
      <c r="AL69">
        <v>10276.872839875658</v>
      </c>
      <c r="AM69">
        <v>100.14133023136469</v>
      </c>
      <c r="AN69">
        <v>172.65746591614601</v>
      </c>
      <c r="AO69">
        <v>8.2961081231967277</v>
      </c>
      <c r="AP69">
        <v>6294.1323654438038</v>
      </c>
      <c r="AQ69">
        <v>6121.4748995276577</v>
      </c>
      <c r="AR69">
        <v>12.651992795896417</v>
      </c>
      <c r="AS69">
        <v>21.813780682580028</v>
      </c>
      <c r="AT69">
        <v>1.216484925723244</v>
      </c>
      <c r="AU69">
        <v>1236.6848374058161</v>
      </c>
      <c r="AV69">
        <v>1214.8710567232361</v>
      </c>
      <c r="AW69">
        <v>128.61259883677465</v>
      </c>
      <c r="AX69">
        <v>221.74586006340456</v>
      </c>
      <c r="AY69">
        <v>10.882401552949982</v>
      </c>
    </row>
    <row r="70" spans="1:51" ht="16" x14ac:dyDescent="0.2">
      <c r="A70" s="2" t="s">
        <v>24</v>
      </c>
      <c r="B70" s="2" t="s">
        <v>63</v>
      </c>
      <c r="C70" s="2" t="s">
        <v>32</v>
      </c>
      <c r="D70" s="5">
        <v>2</v>
      </c>
      <c r="E70" s="2" t="s">
        <v>5</v>
      </c>
      <c r="F70" s="1" t="s">
        <v>14</v>
      </c>
      <c r="G70" s="9">
        <v>80</v>
      </c>
      <c r="H70">
        <v>60</v>
      </c>
      <c r="I70" t="s">
        <v>8</v>
      </c>
      <c r="J70">
        <v>0</v>
      </c>
      <c r="K70" s="10">
        <v>40</v>
      </c>
      <c r="L70" s="20">
        <v>1.3966928509926841</v>
      </c>
      <c r="M70" s="20">
        <v>0.66704738140106201</v>
      </c>
      <c r="N70" s="20">
        <v>6.6704738140106201</v>
      </c>
      <c r="O70" s="21">
        <v>6.1575133353471798E-2</v>
      </c>
      <c r="P70" s="14">
        <v>0.615751333534718</v>
      </c>
      <c r="Q70" s="27">
        <v>4.1900000000000004</v>
      </c>
      <c r="R70" s="7">
        <v>40</v>
      </c>
      <c r="S70" s="7">
        <v>37.26641235505015</v>
      </c>
      <c r="T70">
        <v>64.252435094914063</v>
      </c>
      <c r="U70">
        <v>3.4400619421486098</v>
      </c>
      <c r="V70">
        <v>5586.7714039707371</v>
      </c>
      <c r="W70">
        <v>5522.5189688758228</v>
      </c>
      <c r="X70" s="27">
        <v>135.28894644364141</v>
      </c>
      <c r="Y70" s="27">
        <v>233.25680421317486</v>
      </c>
      <c r="Z70" s="27">
        <v>11.591286742524762</v>
      </c>
      <c r="AA70" s="31">
        <v>11824.270074464719</v>
      </c>
      <c r="AB70" s="2">
        <v>11591.013270251546</v>
      </c>
      <c r="AC70" s="26">
        <v>39.782401872917774</v>
      </c>
      <c r="AD70" s="26">
        <v>68.590348056754792</v>
      </c>
      <c r="AE70">
        <v>3.3282497755381102</v>
      </c>
      <c r="AF70">
        <v>5551.1206967181524</v>
      </c>
      <c r="AG70">
        <v>5482.5303486613966</v>
      </c>
      <c r="AH70">
        <v>362.88676811787809</v>
      </c>
      <c r="AI70">
        <v>625.66684158254873</v>
      </c>
      <c r="AJ70">
        <v>30.020172053319165</v>
      </c>
      <c r="AK70">
        <v>31456.285361209524</v>
      </c>
      <c r="AL70">
        <v>10276.872839875658</v>
      </c>
      <c r="AM70">
        <v>98.022534088591257</v>
      </c>
      <c r="AN70">
        <v>169.0043691182608</v>
      </c>
      <c r="AO70">
        <v>8.151224800376152</v>
      </c>
      <c r="AP70">
        <v>6237.4986704939829</v>
      </c>
      <c r="AQ70">
        <v>6068.4943013757229</v>
      </c>
      <c r="AR70">
        <v>12.651992795896417</v>
      </c>
      <c r="AS70">
        <v>21.813780682580028</v>
      </c>
      <c r="AT70">
        <v>1.216484925723244</v>
      </c>
      <c r="AU70">
        <v>1236.6848374058161</v>
      </c>
      <c r="AV70">
        <v>1214.8710567232361</v>
      </c>
      <c r="AW70">
        <v>126.42101870145747</v>
      </c>
      <c r="AX70">
        <v>217.96727362320257</v>
      </c>
      <c r="AY70">
        <v>10.772688471219025</v>
      </c>
    </row>
    <row r="71" spans="1:51" ht="16" x14ac:dyDescent="0.2">
      <c r="A71" s="2" t="s">
        <v>24</v>
      </c>
      <c r="B71" s="2" t="s">
        <v>63</v>
      </c>
      <c r="C71" s="2" t="s">
        <v>32</v>
      </c>
      <c r="D71" s="5">
        <v>2</v>
      </c>
      <c r="E71" s="2" t="s">
        <v>5</v>
      </c>
      <c r="F71" s="1" t="s">
        <v>14</v>
      </c>
      <c r="G71" s="9">
        <v>80</v>
      </c>
      <c r="H71">
        <v>60</v>
      </c>
      <c r="I71" t="s">
        <v>9</v>
      </c>
      <c r="J71">
        <v>0</v>
      </c>
      <c r="K71" s="10">
        <v>80</v>
      </c>
      <c r="L71" s="20">
        <v>1.374283835005345</v>
      </c>
      <c r="M71" s="20">
        <v>0.64812040328979503</v>
      </c>
      <c r="N71" s="20">
        <v>6.4812040328979501</v>
      </c>
      <c r="O71" s="21">
        <v>5.77872470021248E-2</v>
      </c>
      <c r="P71" s="14">
        <v>0.57787247002124797</v>
      </c>
      <c r="Q71" s="27">
        <v>4.18</v>
      </c>
      <c r="R71" s="7">
        <v>40</v>
      </c>
      <c r="S71" s="7">
        <v>35.628055735132421</v>
      </c>
      <c r="T71">
        <v>61.427682301952451</v>
      </c>
      <c r="U71">
        <v>3.176643176979248</v>
      </c>
      <c r="V71">
        <v>5497.1353400213811</v>
      </c>
      <c r="W71">
        <v>5435.7076577194284</v>
      </c>
      <c r="X71" s="27">
        <v>134.15664239483516</v>
      </c>
      <c r="Y71" s="27">
        <v>231.30455585316406</v>
      </c>
      <c r="Z71" s="27">
        <v>11.496986534911461</v>
      </c>
      <c r="AA71" s="31">
        <v>11558.112080033281</v>
      </c>
      <c r="AB71" s="2">
        <v>11326.807524180116</v>
      </c>
      <c r="AC71" s="26">
        <v>39.782401872917774</v>
      </c>
      <c r="AD71" s="26">
        <v>68.590348056754792</v>
      </c>
      <c r="AE71">
        <v>3.3282497755381102</v>
      </c>
      <c r="AF71">
        <v>5551.1206967181524</v>
      </c>
      <c r="AG71">
        <v>5482.5303486613966</v>
      </c>
      <c r="AH71">
        <v>362.88676811787809</v>
      </c>
      <c r="AI71">
        <v>625.66684158254873</v>
      </c>
      <c r="AJ71">
        <v>30.020172053319165</v>
      </c>
      <c r="AK71">
        <v>31456.285361209524</v>
      </c>
      <c r="AL71">
        <v>10276.872839875658</v>
      </c>
      <c r="AM71">
        <v>98.528586659702739</v>
      </c>
      <c r="AN71">
        <v>169.87687355121162</v>
      </c>
      <c r="AO71">
        <v>8.320343357932213</v>
      </c>
      <c r="AP71">
        <v>6060.9767400118999</v>
      </c>
      <c r="AQ71">
        <v>5891.0998664606886</v>
      </c>
      <c r="AR71">
        <v>12.651992795896417</v>
      </c>
      <c r="AS71">
        <v>21.813780682580028</v>
      </c>
      <c r="AT71">
        <v>1.216484925723244</v>
      </c>
      <c r="AU71">
        <v>1236.6848374058161</v>
      </c>
      <c r="AV71">
        <v>1214.8710567232361</v>
      </c>
      <c r="AW71">
        <v>127.27490154228494</v>
      </c>
      <c r="AX71">
        <v>219.43948541773261</v>
      </c>
      <c r="AY71">
        <v>10.883401687971965</v>
      </c>
    </row>
    <row r="72" spans="1:51" ht="16" x14ac:dyDescent="0.2">
      <c r="A72" s="2" t="s">
        <v>24</v>
      </c>
      <c r="B72" s="2" t="s">
        <v>63</v>
      </c>
      <c r="C72" s="2" t="s">
        <v>32</v>
      </c>
      <c r="D72" s="5">
        <v>2</v>
      </c>
      <c r="E72" s="2" t="s">
        <v>5</v>
      </c>
      <c r="F72" s="1" t="s">
        <v>15</v>
      </c>
      <c r="G72" s="9">
        <v>120</v>
      </c>
      <c r="H72">
        <v>100</v>
      </c>
      <c r="I72" t="s">
        <v>7</v>
      </c>
      <c r="J72">
        <v>0</v>
      </c>
      <c r="K72" s="10">
        <v>0</v>
      </c>
      <c r="L72" s="20">
        <v>1.6618322537883343</v>
      </c>
      <c r="M72" s="20">
        <v>0.35126215219497697</v>
      </c>
      <c r="N72" s="20">
        <v>3.5126215219497698</v>
      </c>
      <c r="O72" s="21">
        <v>3.4431200474500698E-2</v>
      </c>
      <c r="P72" s="14">
        <v>0.34431200474500701</v>
      </c>
      <c r="Q72" s="27">
        <v>4.29</v>
      </c>
      <c r="R72" s="7">
        <v>40</v>
      </c>
      <c r="S72" s="7">
        <v>23.349550962108786</v>
      </c>
      <c r="T72">
        <v>40.257846486394463</v>
      </c>
      <c r="U72">
        <v>2.288755179407099</v>
      </c>
      <c r="V72">
        <v>6647.3290151533383</v>
      </c>
      <c r="W72">
        <v>6607.0711686669438</v>
      </c>
      <c r="X72" s="27">
        <v>162.71027117084478</v>
      </c>
      <c r="Y72" s="27">
        <v>280.53495029455991</v>
      </c>
      <c r="Z72" s="27">
        <v>14.147502257094681</v>
      </c>
      <c r="AA72" s="31">
        <v>18733.173421688451</v>
      </c>
      <c r="AB72" s="2">
        <v>18452.63847139389</v>
      </c>
      <c r="AC72" s="26">
        <v>26.641848448774699</v>
      </c>
      <c r="AD72" s="26">
        <v>45.934221463404647</v>
      </c>
      <c r="AE72">
        <v>2.4038721254002215</v>
      </c>
      <c r="AF72">
        <v>5471.8742674538362</v>
      </c>
      <c r="AG72">
        <v>5425.9400459904309</v>
      </c>
      <c r="AH72">
        <v>442.81231346420213</v>
      </c>
      <c r="AI72">
        <v>763.46950597276282</v>
      </c>
      <c r="AJ72">
        <v>37.231788429519824</v>
      </c>
      <c r="AK72">
        <v>47871.908163571032</v>
      </c>
      <c r="AL72">
        <v>15702.812885866089</v>
      </c>
      <c r="AM72">
        <v>139.36072020873598</v>
      </c>
      <c r="AN72">
        <v>240.27710380816546</v>
      </c>
      <c r="AO72">
        <v>11.858747077687582</v>
      </c>
      <c r="AP72">
        <v>12085.844406535112</v>
      </c>
      <c r="AQ72">
        <v>11845.567302726948</v>
      </c>
      <c r="AR72">
        <v>39.782401872917774</v>
      </c>
      <c r="AS72">
        <v>68.590348056754792</v>
      </c>
      <c r="AT72">
        <v>3.3282497755381102</v>
      </c>
      <c r="AU72">
        <v>5551.1206967181524</v>
      </c>
      <c r="AV72">
        <v>5482.5303486613966</v>
      </c>
      <c r="AW72">
        <v>152.99232035616532</v>
      </c>
      <c r="AX72">
        <v>263.77986268304363</v>
      </c>
      <c r="AY72">
        <v>13.194935319237292</v>
      </c>
    </row>
    <row r="73" spans="1:51" ht="16" x14ac:dyDescent="0.2">
      <c r="A73" s="2" t="s">
        <v>24</v>
      </c>
      <c r="B73" s="2" t="s">
        <v>63</v>
      </c>
      <c r="C73" s="2" t="s">
        <v>32</v>
      </c>
      <c r="D73" s="5">
        <v>2</v>
      </c>
      <c r="E73" s="2" t="s">
        <v>5</v>
      </c>
      <c r="F73" s="1" t="s">
        <v>15</v>
      </c>
      <c r="G73" s="9">
        <v>120</v>
      </c>
      <c r="H73">
        <v>100</v>
      </c>
      <c r="I73" t="s">
        <v>8</v>
      </c>
      <c r="J73">
        <v>0</v>
      </c>
      <c r="K73" s="10">
        <v>40</v>
      </c>
      <c r="L73" s="20">
        <v>1.4515949401616641</v>
      </c>
      <c r="M73" s="20">
        <v>0.38388019800186202</v>
      </c>
      <c r="N73" s="20">
        <v>3.8388019800186202</v>
      </c>
      <c r="O73" s="21">
        <v>3.5136383026838303E-2</v>
      </c>
      <c r="P73" s="14">
        <v>0.35136383026838303</v>
      </c>
      <c r="Q73" s="27">
        <v>4.22</v>
      </c>
      <c r="R73" s="7">
        <v>40</v>
      </c>
      <c r="S73" s="7">
        <v>22.289542121910429</v>
      </c>
      <c r="T73">
        <v>38.430245037776608</v>
      </c>
      <c r="U73">
        <v>2.0401518326936263</v>
      </c>
      <c r="V73">
        <v>5806.3797606466569</v>
      </c>
      <c r="W73">
        <v>5767.9495156088806</v>
      </c>
      <c r="X73" s="27">
        <v>157.57848856555182</v>
      </c>
      <c r="Y73" s="27">
        <v>271.68704925095147</v>
      </c>
      <c r="Z73" s="27">
        <v>13.631438575218388</v>
      </c>
      <c r="AA73" s="31">
        <v>17630.649835111377</v>
      </c>
      <c r="AB73" s="2">
        <v>17358.962785860425</v>
      </c>
      <c r="AC73" s="26">
        <v>26.641848448774699</v>
      </c>
      <c r="AD73" s="26">
        <v>45.934221463404647</v>
      </c>
      <c r="AE73">
        <v>2.4038721254002215</v>
      </c>
      <c r="AF73">
        <v>5471.8742674538362</v>
      </c>
      <c r="AG73">
        <v>5425.9400459904309</v>
      </c>
      <c r="AH73">
        <v>442.81231346420213</v>
      </c>
      <c r="AI73">
        <v>763.46950597276282</v>
      </c>
      <c r="AJ73">
        <v>37.231788429519824</v>
      </c>
      <c r="AK73">
        <v>47871.908163571032</v>
      </c>
      <c r="AL73">
        <v>15702.812885866089</v>
      </c>
      <c r="AM73">
        <v>135.28894644364141</v>
      </c>
      <c r="AN73">
        <v>233.25680421317486</v>
      </c>
      <c r="AO73">
        <v>11.591286742524762</v>
      </c>
      <c r="AP73">
        <v>11824.270074464719</v>
      </c>
      <c r="AQ73">
        <v>11591.013270251546</v>
      </c>
      <c r="AR73">
        <v>39.782401872917774</v>
      </c>
      <c r="AS73">
        <v>68.590348056754792</v>
      </c>
      <c r="AT73">
        <v>3.3282497755381102</v>
      </c>
      <c r="AU73">
        <v>5551.1206967181524</v>
      </c>
      <c r="AV73">
        <v>5482.5303486613966</v>
      </c>
      <c r="AW73">
        <v>151.17849791788322</v>
      </c>
      <c r="AX73">
        <v>260.65258261704008</v>
      </c>
      <c r="AY73">
        <v>13.045650290396319</v>
      </c>
    </row>
    <row r="74" spans="1:51" ht="16" x14ac:dyDescent="0.2">
      <c r="A74" s="2" t="s">
        <v>24</v>
      </c>
      <c r="B74" s="2" t="s">
        <v>63</v>
      </c>
      <c r="C74" s="2" t="s">
        <v>32</v>
      </c>
      <c r="D74" s="5">
        <v>2</v>
      </c>
      <c r="E74" s="2" t="s">
        <v>5</v>
      </c>
      <c r="F74" s="1" t="s">
        <v>15</v>
      </c>
      <c r="G74" s="9">
        <v>120</v>
      </c>
      <c r="H74">
        <v>100</v>
      </c>
      <c r="I74" t="s">
        <v>9</v>
      </c>
      <c r="J74">
        <v>0</v>
      </c>
      <c r="K74" s="10">
        <v>80</v>
      </c>
      <c r="L74" s="20">
        <v>1.4584195041214447</v>
      </c>
      <c r="M74" s="20">
        <v>0.40664914250373801</v>
      </c>
      <c r="N74" s="20">
        <v>4.0664914250373805</v>
      </c>
      <c r="O74" s="21">
        <v>3.7973124533891699E-2</v>
      </c>
      <c r="P74" s="14">
        <v>0.379731245338917</v>
      </c>
      <c r="Q74" s="27">
        <v>4.2699999999999996</v>
      </c>
      <c r="R74" s="7">
        <v>40</v>
      </c>
      <c r="S74" s="7">
        <v>23.722601630468496</v>
      </c>
      <c r="T74">
        <v>40.901037293911202</v>
      </c>
      <c r="U74">
        <v>2.2152298181064083</v>
      </c>
      <c r="V74">
        <v>5833.6780164857792</v>
      </c>
      <c r="W74">
        <v>5792.7769791918681</v>
      </c>
      <c r="X74" s="27">
        <v>157.87924402530365</v>
      </c>
      <c r="Y74" s="27">
        <v>272.20559314707526</v>
      </c>
      <c r="Z74" s="27">
        <v>13.712216353017869</v>
      </c>
      <c r="AA74" s="31">
        <v>17391.79009651906</v>
      </c>
      <c r="AB74" s="2">
        <v>17119.584503371985</v>
      </c>
      <c r="AC74" s="26">
        <v>26.641848448774699</v>
      </c>
      <c r="AD74" s="26">
        <v>45.934221463404647</v>
      </c>
      <c r="AE74">
        <v>2.4038721254002215</v>
      </c>
      <c r="AF74">
        <v>5471.8742674538362</v>
      </c>
      <c r="AG74">
        <v>5425.9400459904309</v>
      </c>
      <c r="AH74">
        <v>442.81231346420213</v>
      </c>
      <c r="AI74">
        <v>763.46950597276282</v>
      </c>
      <c r="AJ74">
        <v>37.231788429519824</v>
      </c>
      <c r="AK74">
        <v>47871.908163571032</v>
      </c>
      <c r="AL74">
        <v>15702.812885866089</v>
      </c>
      <c r="AM74">
        <v>134.15664239483516</v>
      </c>
      <c r="AN74">
        <v>231.30455585316406</v>
      </c>
      <c r="AO74">
        <v>11.496986534911461</v>
      </c>
      <c r="AP74">
        <v>11558.112080033281</v>
      </c>
      <c r="AQ74">
        <v>11326.807524180116</v>
      </c>
      <c r="AR74">
        <v>39.782401872917774</v>
      </c>
      <c r="AS74">
        <v>68.590348056754792</v>
      </c>
      <c r="AT74">
        <v>3.3282497755381102</v>
      </c>
      <c r="AU74">
        <v>5551.1206967181524</v>
      </c>
      <c r="AV74">
        <v>5482.5303486613966</v>
      </c>
      <c r="AW74">
        <v>152.07727567675943</v>
      </c>
      <c r="AX74">
        <v>262.20219944268865</v>
      </c>
      <c r="AY74">
        <v>13.170425301192541</v>
      </c>
    </row>
    <row r="75" spans="1:51" ht="16" x14ac:dyDescent="0.2">
      <c r="A75" s="2" t="s">
        <v>24</v>
      </c>
      <c r="B75" s="2" t="s">
        <v>63</v>
      </c>
      <c r="C75" s="2" t="s">
        <v>32</v>
      </c>
      <c r="D75" s="5">
        <v>2</v>
      </c>
      <c r="E75" s="2" t="s">
        <v>5</v>
      </c>
      <c r="F75" s="1" t="s">
        <v>16</v>
      </c>
      <c r="G75" s="9">
        <v>160</v>
      </c>
      <c r="H75">
        <v>140</v>
      </c>
      <c r="I75" t="s">
        <v>7</v>
      </c>
      <c r="J75">
        <v>0</v>
      </c>
      <c r="K75" s="10">
        <v>0</v>
      </c>
      <c r="L75" s="20">
        <v>1.5534541037404772</v>
      </c>
      <c r="M75" s="20">
        <v>0.28373968601226801</v>
      </c>
      <c r="N75" s="20">
        <v>2.8373968601226802</v>
      </c>
      <c r="O75" s="21">
        <v>2.82117798924446E-2</v>
      </c>
      <c r="P75" s="14">
        <v>0.28211779892444599</v>
      </c>
      <c r="Q75" s="27">
        <v>4.3099999999999996</v>
      </c>
      <c r="R75" s="7">
        <v>40</v>
      </c>
      <c r="S75" s="7">
        <v>17.631063185191689</v>
      </c>
      <c r="T75">
        <v>30.39838480205464</v>
      </c>
      <c r="U75">
        <v>1.7530282099096457</v>
      </c>
      <c r="V75">
        <v>6213.8164149619088</v>
      </c>
      <c r="W75">
        <v>6183.4180301598544</v>
      </c>
      <c r="X75" s="27">
        <v>180.34133435603647</v>
      </c>
      <c r="Y75" s="27">
        <v>310.93333509661454</v>
      </c>
      <c r="Z75" s="27">
        <v>15.900530467004327</v>
      </c>
      <c r="AA75" s="31">
        <v>24946.989836650358</v>
      </c>
      <c r="AB75" s="2">
        <v>24636.056501553743</v>
      </c>
      <c r="AC75" s="26">
        <v>19.718855941286563</v>
      </c>
      <c r="AD75" s="26">
        <v>33.998027484976838</v>
      </c>
      <c r="AE75">
        <v>1.8818290495089876</v>
      </c>
      <c r="AF75">
        <v>5291.6514540283888</v>
      </c>
      <c r="AG75">
        <v>5257.653426543412</v>
      </c>
      <c r="AH75">
        <v>501.96888128806182</v>
      </c>
      <c r="AI75">
        <v>865.46358842769348</v>
      </c>
      <c r="AJ75">
        <v>42.877275578046785</v>
      </c>
      <c r="AK75">
        <v>63746.862525656201</v>
      </c>
      <c r="AL75">
        <v>20960.466312409502</v>
      </c>
      <c r="AM75">
        <v>162.71027117084478</v>
      </c>
      <c r="AN75">
        <v>280.53495029455991</v>
      </c>
      <c r="AO75">
        <v>14.147502257094681</v>
      </c>
      <c r="AP75">
        <v>18733.173421688451</v>
      </c>
      <c r="AQ75">
        <v>18452.63847139389</v>
      </c>
      <c r="AR75">
        <v>26.641848448774699</v>
      </c>
      <c r="AS75">
        <v>45.934221463404647</v>
      </c>
      <c r="AT75">
        <v>2.4038721254002215</v>
      </c>
      <c r="AU75">
        <v>5471.8742674538362</v>
      </c>
      <c r="AV75">
        <v>5425.9400459904309</v>
      </c>
      <c r="AW75">
        <v>169.86095561541339</v>
      </c>
      <c r="AX75">
        <v>292.86371657829886</v>
      </c>
      <c r="AY75">
        <v>14.858483292090874</v>
      </c>
    </row>
    <row r="76" spans="1:51" ht="16" x14ac:dyDescent="0.2">
      <c r="A76" s="2" t="s">
        <v>24</v>
      </c>
      <c r="B76" s="2" t="s">
        <v>63</v>
      </c>
      <c r="C76" s="2" t="s">
        <v>32</v>
      </c>
      <c r="D76" s="5">
        <v>2</v>
      </c>
      <c r="E76" s="2" t="s">
        <v>5</v>
      </c>
      <c r="F76" s="1" t="s">
        <v>16</v>
      </c>
      <c r="G76" s="9">
        <v>160</v>
      </c>
      <c r="H76">
        <v>140</v>
      </c>
      <c r="I76" t="s">
        <v>8</v>
      </c>
      <c r="J76">
        <v>0</v>
      </c>
      <c r="K76" s="10">
        <v>40</v>
      </c>
      <c r="L76" s="20">
        <v>1.2724246714265322</v>
      </c>
      <c r="M76" s="20">
        <v>0.31670144200325001</v>
      </c>
      <c r="N76" s="20">
        <v>3.1670144200325003</v>
      </c>
      <c r="O76" s="21">
        <v>3.0629383400082599E-2</v>
      </c>
      <c r="P76" s="14">
        <v>0.30629383400082599</v>
      </c>
      <c r="Q76" s="27">
        <v>4.29</v>
      </c>
      <c r="R76" s="7">
        <v>40</v>
      </c>
      <c r="S76" s="7">
        <v>16.119149131251774</v>
      </c>
      <c r="T76">
        <v>27.791636433192714</v>
      </c>
      <c r="U76">
        <v>1.5589433243538953</v>
      </c>
      <c r="V76">
        <v>5089.6986857061293</v>
      </c>
      <c r="W76">
        <v>5061.9070492729361</v>
      </c>
      <c r="X76" s="27">
        <v>173.69763769680361</v>
      </c>
      <c r="Y76" s="27">
        <v>299.47868568414418</v>
      </c>
      <c r="Z76" s="27">
        <v>15.190381899572284</v>
      </c>
      <c r="AA76" s="31">
        <v>22720.348520817504</v>
      </c>
      <c r="AB76" s="2">
        <v>22420.869835133362</v>
      </c>
      <c r="AC76" s="26">
        <v>19.718855941286563</v>
      </c>
      <c r="AD76" s="26">
        <v>33.998027484976838</v>
      </c>
      <c r="AE76">
        <v>1.8818290495089876</v>
      </c>
      <c r="AF76">
        <v>5291.6514540283888</v>
      </c>
      <c r="AG76">
        <v>5257.653426543412</v>
      </c>
      <c r="AH76">
        <v>501.96888128806182</v>
      </c>
      <c r="AI76">
        <v>865.46358842769348</v>
      </c>
      <c r="AJ76">
        <v>42.877275578046785</v>
      </c>
      <c r="AK76">
        <v>63746.862525656201</v>
      </c>
      <c r="AL76">
        <v>20960.466312409502</v>
      </c>
      <c r="AM76">
        <v>157.57848856555182</v>
      </c>
      <c r="AN76">
        <v>271.68704925095147</v>
      </c>
      <c r="AO76">
        <v>13.631438575218388</v>
      </c>
      <c r="AP76">
        <v>17630.649835111377</v>
      </c>
      <c r="AQ76">
        <v>17358.962785860425</v>
      </c>
      <c r="AR76">
        <v>26.641848448774699</v>
      </c>
      <c r="AS76">
        <v>45.934221463404647</v>
      </c>
      <c r="AT76">
        <v>2.4038721254002215</v>
      </c>
      <c r="AU76">
        <v>5471.8742674538362</v>
      </c>
      <c r="AV76">
        <v>5425.9400459904309</v>
      </c>
      <c r="AW76">
        <v>169.04712516359291</v>
      </c>
      <c r="AX76">
        <v>291.46056062688439</v>
      </c>
      <c r="AY76">
        <v>14.740613403143595</v>
      </c>
    </row>
    <row r="77" spans="1:51" ht="16" x14ac:dyDescent="0.2">
      <c r="A77" s="2" t="s">
        <v>24</v>
      </c>
      <c r="B77" s="2" t="s">
        <v>63</v>
      </c>
      <c r="C77" s="2" t="s">
        <v>32</v>
      </c>
      <c r="D77" s="5">
        <v>2</v>
      </c>
      <c r="E77" s="2" t="s">
        <v>5</v>
      </c>
      <c r="F77" s="1" t="s">
        <v>16</v>
      </c>
      <c r="G77" s="9">
        <v>160</v>
      </c>
      <c r="H77">
        <v>140</v>
      </c>
      <c r="I77" t="s">
        <v>9</v>
      </c>
      <c r="J77">
        <v>0</v>
      </c>
      <c r="K77" s="10">
        <v>80</v>
      </c>
      <c r="L77" s="20">
        <v>1.4344826006804237</v>
      </c>
      <c r="M77" s="20">
        <v>0.31237393617629999</v>
      </c>
      <c r="N77" s="20">
        <v>3.123739361763</v>
      </c>
      <c r="O77" s="20">
        <v>3.0386518687009801E-2</v>
      </c>
      <c r="P77" s="14">
        <v>0.303865186870098</v>
      </c>
      <c r="Q77" s="27">
        <v>4.3899999999999997</v>
      </c>
      <c r="R77" s="7">
        <v>40</v>
      </c>
      <c r="S77" s="7">
        <v>17.923799054038383</v>
      </c>
      <c r="T77">
        <v>30.903101817307558</v>
      </c>
      <c r="U77">
        <v>1.7435572940706445</v>
      </c>
      <c r="V77">
        <v>5737.9304027216949</v>
      </c>
      <c r="W77">
        <v>5707.0273009043876</v>
      </c>
      <c r="X77" s="27">
        <v>175.80304307934205</v>
      </c>
      <c r="Y77" s="27">
        <v>303.10869496438283</v>
      </c>
      <c r="Z77" s="27">
        <v>15.455773647088513</v>
      </c>
      <c r="AA77" s="31">
        <v>23129.720499240757</v>
      </c>
      <c r="AB77" s="2">
        <v>22826.611804276374</v>
      </c>
      <c r="AC77" s="26">
        <v>19.718855941286563</v>
      </c>
      <c r="AD77" s="26">
        <v>33.998027484976838</v>
      </c>
      <c r="AE77">
        <v>1.8818290495089876</v>
      </c>
      <c r="AF77">
        <v>5291.6514540283888</v>
      </c>
      <c r="AG77">
        <v>5257.653426543412</v>
      </c>
      <c r="AH77">
        <v>501.96888128806182</v>
      </c>
      <c r="AI77">
        <v>865.46358842769348</v>
      </c>
      <c r="AJ77">
        <v>42.877275578046785</v>
      </c>
      <c r="AK77">
        <v>63746.862525656201</v>
      </c>
      <c r="AL77">
        <v>20960.466312409502</v>
      </c>
      <c r="AM77">
        <v>157.87924402530365</v>
      </c>
      <c r="AN77">
        <v>272.20559314707526</v>
      </c>
      <c r="AO77">
        <v>13.712216353017869</v>
      </c>
      <c r="AP77">
        <v>17391.79009651906</v>
      </c>
      <c r="AQ77">
        <v>17119.584503371985</v>
      </c>
      <c r="AR77">
        <v>26.641848448774699</v>
      </c>
      <c r="AS77">
        <v>45.934221463404647</v>
      </c>
      <c r="AT77">
        <v>2.4038721254002215</v>
      </c>
      <c r="AU77">
        <v>5471.8742674538362</v>
      </c>
      <c r="AV77">
        <v>5425.9400459904309</v>
      </c>
      <c r="AW77">
        <v>169.94212547053354</v>
      </c>
      <c r="AX77">
        <v>293.00366460436817</v>
      </c>
      <c r="AY77">
        <v>14.885646431536921</v>
      </c>
    </row>
    <row r="78" spans="1:51" ht="16" x14ac:dyDescent="0.2">
      <c r="A78" s="2" t="s">
        <v>24</v>
      </c>
      <c r="B78" s="2" t="s">
        <v>63</v>
      </c>
      <c r="C78" s="2" t="s">
        <v>32</v>
      </c>
      <c r="D78" s="5">
        <v>2</v>
      </c>
      <c r="E78" s="2" t="s">
        <v>5</v>
      </c>
      <c r="F78" s="1" t="s">
        <v>17</v>
      </c>
      <c r="G78" s="9">
        <v>200</v>
      </c>
      <c r="H78">
        <v>180</v>
      </c>
      <c r="I78" t="s">
        <v>7</v>
      </c>
      <c r="J78">
        <v>0</v>
      </c>
      <c r="K78" s="10">
        <v>0</v>
      </c>
      <c r="L78" s="20">
        <v>1.4608641240473361</v>
      </c>
      <c r="M78" s="20">
        <v>0.1666</v>
      </c>
      <c r="N78" s="20">
        <v>1.6659999999999999</v>
      </c>
      <c r="O78" s="21">
        <v>2.5399999999999999E-2</v>
      </c>
      <c r="P78" s="14">
        <v>0.254</v>
      </c>
      <c r="Q78" s="27">
        <v>4.3600000000000003</v>
      </c>
      <c r="R78" s="7">
        <v>40</v>
      </c>
      <c r="S78" s="7">
        <v>9.7351985226514479</v>
      </c>
      <c r="T78">
        <v>16.784825039054223</v>
      </c>
      <c r="U78">
        <v>1.4842379500320935</v>
      </c>
      <c r="V78">
        <v>5843.4564961893448</v>
      </c>
      <c r="W78">
        <v>5826.6716711502904</v>
      </c>
      <c r="X78" s="27">
        <v>190.07653287868791</v>
      </c>
      <c r="Y78" s="27">
        <v>327.71816013566877</v>
      </c>
      <c r="Z78" s="27">
        <v>17.384768417036419</v>
      </c>
      <c r="AA78" s="31">
        <v>30790.446332839703</v>
      </c>
      <c r="AB78" s="2">
        <v>30462.728172704032</v>
      </c>
      <c r="AC78" s="26">
        <v>13.616175545766852</v>
      </c>
      <c r="AD78" s="26">
        <v>23.476164734080783</v>
      </c>
      <c r="AE78">
        <v>1.5567924001986633</v>
      </c>
      <c r="AF78">
        <v>5512.6179328853614</v>
      </c>
      <c r="AG78">
        <v>5489.1417681512794</v>
      </c>
      <c r="AH78">
        <v>542.81740792536243</v>
      </c>
      <c r="AI78">
        <v>935.89208262993589</v>
      </c>
      <c r="AJ78">
        <v>47.547652778642771</v>
      </c>
      <c r="AK78">
        <v>80284.716324312292</v>
      </c>
      <c r="AL78">
        <v>26449.608080560782</v>
      </c>
      <c r="AM78">
        <v>180.34133435603647</v>
      </c>
      <c r="AN78">
        <v>310.93333509661454</v>
      </c>
      <c r="AO78">
        <v>15.900530467004327</v>
      </c>
      <c r="AP78">
        <v>24946.989836650358</v>
      </c>
      <c r="AQ78">
        <v>24636.056501553743</v>
      </c>
      <c r="AR78">
        <v>19.718855941286563</v>
      </c>
      <c r="AS78">
        <v>33.998027484976838</v>
      </c>
      <c r="AT78">
        <v>1.8818290495089876</v>
      </c>
      <c r="AU78">
        <v>5291.6514540283888</v>
      </c>
      <c r="AV78">
        <v>5257.653426543412</v>
      </c>
      <c r="AW78">
        <v>183.37141493190254</v>
      </c>
      <c r="AX78">
        <v>316.15761195155602</v>
      </c>
      <c r="AY78">
        <v>16.362499534393269</v>
      </c>
    </row>
    <row r="79" spans="1:51" ht="16" x14ac:dyDescent="0.2">
      <c r="A79" s="2" t="s">
        <v>24</v>
      </c>
      <c r="B79" s="2" t="s">
        <v>63</v>
      </c>
      <c r="C79" s="2" t="s">
        <v>32</v>
      </c>
      <c r="D79" s="5">
        <v>2</v>
      </c>
      <c r="E79" s="2" t="s">
        <v>5</v>
      </c>
      <c r="F79" s="1" t="s">
        <v>17</v>
      </c>
      <c r="G79" s="9">
        <v>200</v>
      </c>
      <c r="H79">
        <v>180</v>
      </c>
      <c r="I79" t="s">
        <v>8</v>
      </c>
      <c r="J79">
        <v>0</v>
      </c>
      <c r="K79" s="10">
        <v>40</v>
      </c>
      <c r="L79" s="20">
        <v>1.4562804616862897</v>
      </c>
      <c r="M79" s="20">
        <v>0.20780143141746499</v>
      </c>
      <c r="N79" s="20">
        <v>2.0780143141746499</v>
      </c>
      <c r="O79" s="21">
        <v>2.2678934037685401E-2</v>
      </c>
      <c r="P79" s="14">
        <v>0.226789340376854</v>
      </c>
      <c r="Q79" s="27">
        <v>4.34</v>
      </c>
      <c r="R79" s="7">
        <v>40</v>
      </c>
      <c r="S79" s="7">
        <v>12.104686579347911</v>
      </c>
      <c r="T79">
        <v>20.870149274737781</v>
      </c>
      <c r="U79">
        <v>1.3210755412381363</v>
      </c>
      <c r="V79">
        <v>5825.121846745159</v>
      </c>
      <c r="W79">
        <v>5804.2516974704213</v>
      </c>
      <c r="X79" s="27">
        <v>185.80232427615152</v>
      </c>
      <c r="Y79" s="27">
        <v>320.34883495888198</v>
      </c>
      <c r="Z79" s="27">
        <v>16.511457440810421</v>
      </c>
      <c r="AA79" s="31">
        <v>28545.470367562662</v>
      </c>
      <c r="AB79" s="2">
        <v>28225.121532603785</v>
      </c>
      <c r="AC79" s="26">
        <v>13.616175545766852</v>
      </c>
      <c r="AD79" s="26">
        <v>23.476164734080783</v>
      </c>
      <c r="AE79">
        <v>1.5567924001986633</v>
      </c>
      <c r="AF79">
        <v>5512.6179328853614</v>
      </c>
      <c r="AG79">
        <v>5489.1417681512794</v>
      </c>
      <c r="AH79">
        <v>542.81740792536243</v>
      </c>
      <c r="AI79">
        <v>935.89208262993589</v>
      </c>
      <c r="AJ79">
        <v>47.547652778642771</v>
      </c>
      <c r="AK79">
        <v>80284.716324312292</v>
      </c>
      <c r="AL79">
        <v>26449.608080560782</v>
      </c>
      <c r="AM79">
        <v>173.69763769680361</v>
      </c>
      <c r="AN79">
        <v>299.47868568414418</v>
      </c>
      <c r="AO79">
        <v>15.190381899572284</v>
      </c>
      <c r="AP79">
        <v>22720.348520817504</v>
      </c>
      <c r="AQ79">
        <v>22420.869835133362</v>
      </c>
      <c r="AR79">
        <v>19.718855941286563</v>
      </c>
      <c r="AS79">
        <v>33.998027484976838</v>
      </c>
      <c r="AT79">
        <v>1.8818290495089876</v>
      </c>
      <c r="AU79">
        <v>5291.6514540283888</v>
      </c>
      <c r="AV79">
        <v>5257.653426543412</v>
      </c>
      <c r="AW79">
        <v>182.09951554651576</v>
      </c>
      <c r="AX79">
        <v>313.96468197675136</v>
      </c>
      <c r="AY79">
        <v>16.107342058347676</v>
      </c>
    </row>
    <row r="80" spans="1:51" ht="16" x14ac:dyDescent="0.2">
      <c r="A80" s="2" t="s">
        <v>24</v>
      </c>
      <c r="B80" s="2" t="s">
        <v>63</v>
      </c>
      <c r="C80" s="2" t="s">
        <v>32</v>
      </c>
      <c r="D80" s="5">
        <v>2</v>
      </c>
      <c r="E80" s="2" t="s">
        <v>5</v>
      </c>
      <c r="F80" s="1" t="s">
        <v>17</v>
      </c>
      <c r="G80" s="9">
        <v>200</v>
      </c>
      <c r="H80" s="2">
        <v>180</v>
      </c>
      <c r="I80" s="5" t="s">
        <v>9</v>
      </c>
      <c r="J80" s="5">
        <v>0</v>
      </c>
      <c r="K80">
        <v>80</v>
      </c>
      <c r="L80" s="20">
        <v>1.3010470963921785</v>
      </c>
      <c r="M80" s="20">
        <v>0.24255809187889099</v>
      </c>
      <c r="N80" s="20">
        <v>2.4255809187889099</v>
      </c>
      <c r="O80" s="21">
        <v>2.4930791929364201E-2</v>
      </c>
      <c r="P80" s="14">
        <v>0.24930791929364202</v>
      </c>
      <c r="Q80" s="27">
        <v>4.3499999999999996</v>
      </c>
      <c r="R80" s="7">
        <v>40</v>
      </c>
      <c r="S80" s="7">
        <v>12.623180045818337</v>
      </c>
      <c r="T80">
        <v>21.764103527272997</v>
      </c>
      <c r="U80">
        <v>1.2974453780182742</v>
      </c>
      <c r="V80">
        <v>5204.1883855687147</v>
      </c>
      <c r="W80">
        <v>5182.424282041442</v>
      </c>
      <c r="X80" s="27">
        <v>188.42622312516039</v>
      </c>
      <c r="Y80" s="27">
        <v>324.87279849165583</v>
      </c>
      <c r="Z80" s="27">
        <v>16.753219025106787</v>
      </c>
      <c r="AA80" s="31">
        <v>28333.908884809473</v>
      </c>
      <c r="AB80" s="2">
        <v>28009.036086317814</v>
      </c>
      <c r="AC80" s="26">
        <v>13.616175545766852</v>
      </c>
      <c r="AD80" s="26">
        <v>23.476164734080783</v>
      </c>
      <c r="AE80">
        <v>1.5567924001986633</v>
      </c>
      <c r="AF80">
        <v>5512.6179328853614</v>
      </c>
      <c r="AG80">
        <v>5489.1417681512794</v>
      </c>
      <c r="AH80">
        <v>542.81740792536243</v>
      </c>
      <c r="AI80">
        <v>935.89208262993589</v>
      </c>
      <c r="AJ80">
        <v>47.547652778642771</v>
      </c>
      <c r="AK80">
        <v>80284.716324312292</v>
      </c>
      <c r="AL80">
        <v>26449.608080560782</v>
      </c>
      <c r="AM80">
        <v>175.80304307934205</v>
      </c>
      <c r="AN80">
        <v>303.10869496438283</v>
      </c>
      <c r="AO80">
        <v>15.455773647088513</v>
      </c>
      <c r="AP80">
        <v>23129.720499240757</v>
      </c>
      <c r="AQ80">
        <v>22826.611804276374</v>
      </c>
      <c r="AR80">
        <v>19.718855941286563</v>
      </c>
      <c r="AS80">
        <v>33.998027484976838</v>
      </c>
      <c r="AT80">
        <v>1.8818290495089876</v>
      </c>
      <c r="AU80">
        <v>5291.6514540283888</v>
      </c>
      <c r="AV80">
        <v>5257.653426543412</v>
      </c>
      <c r="AW80">
        <v>184.6278192481609</v>
      </c>
      <c r="AX80">
        <v>318.32382628993258</v>
      </c>
      <c r="AY80">
        <v>16.362808563070143</v>
      </c>
    </row>
    <row r="81" spans="1:51" ht="16" x14ac:dyDescent="0.2">
      <c r="A81" s="2" t="s">
        <v>24</v>
      </c>
      <c r="B81" s="2" t="s">
        <v>63</v>
      </c>
      <c r="C81" s="2" t="s">
        <v>32</v>
      </c>
      <c r="D81" s="5">
        <v>2</v>
      </c>
      <c r="E81" s="2" t="s">
        <v>18</v>
      </c>
      <c r="F81" s="1" t="s">
        <v>6</v>
      </c>
      <c r="G81" s="9">
        <v>5</v>
      </c>
      <c r="H81" s="2">
        <v>2.5</v>
      </c>
      <c r="I81" s="5" t="s">
        <v>19</v>
      </c>
      <c r="J81" s="5">
        <v>-100</v>
      </c>
      <c r="K81">
        <v>-100</v>
      </c>
      <c r="L81" s="20">
        <v>1.5855397402678033</v>
      </c>
      <c r="M81" s="20">
        <v>2.7873063087463401</v>
      </c>
      <c r="N81" s="20">
        <v>27.8730630874634</v>
      </c>
      <c r="O81" s="21">
        <v>0.21232518553733801</v>
      </c>
      <c r="P81" s="14">
        <v>2.1232518553733799</v>
      </c>
      <c r="Q81" s="27">
        <v>4.63</v>
      </c>
      <c r="R81" s="7">
        <v>5</v>
      </c>
      <c r="S81" s="7">
        <v>22.09692460408241</v>
      </c>
      <c r="T81">
        <v>38.098145869107604</v>
      </c>
      <c r="U81">
        <v>1.6832500976459202</v>
      </c>
      <c r="V81">
        <v>792.76987013390169</v>
      </c>
      <c r="W81">
        <v>754.67172426479408</v>
      </c>
      <c r="X81" s="27">
        <v>22.09692460408241</v>
      </c>
      <c r="Y81" s="27">
        <v>38.098145869107604</v>
      </c>
      <c r="Z81" s="27">
        <v>1.6832500976459202</v>
      </c>
      <c r="AA81" s="31">
        <v>792.76987013390169</v>
      </c>
      <c r="AB81" s="2">
        <v>754.67172426479408</v>
      </c>
      <c r="AC81" s="26">
        <v>19.903022012522371</v>
      </c>
      <c r="AD81" s="26">
        <v>34.315555194004091</v>
      </c>
      <c r="AE81">
        <v>1.4076455570329134</v>
      </c>
      <c r="AF81">
        <v>554.16159635167037</v>
      </c>
      <c r="AG81">
        <v>519.84604115766626</v>
      </c>
      <c r="AH81">
        <v>19.903022012522371</v>
      </c>
      <c r="AI81">
        <v>34.315555194004091</v>
      </c>
      <c r="AJ81">
        <v>1.4076455570329134</v>
      </c>
      <c r="AK81">
        <v>554.16159635167037</v>
      </c>
      <c r="AL81">
        <v>519.84604115766626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15.221186123519308</v>
      </c>
      <c r="AX81">
        <v>26.24342435089536</v>
      </c>
      <c r="AY81">
        <v>1.1594854708409108</v>
      </c>
    </row>
    <row r="82" spans="1:51" ht="16" x14ac:dyDescent="0.2">
      <c r="A82" s="2" t="s">
        <v>24</v>
      </c>
      <c r="B82" s="2" t="s">
        <v>63</v>
      </c>
      <c r="C82" s="2" t="s">
        <v>32</v>
      </c>
      <c r="D82" s="5">
        <v>2</v>
      </c>
      <c r="E82" s="2" t="s">
        <v>18</v>
      </c>
      <c r="F82" s="1" t="s">
        <v>10</v>
      </c>
      <c r="G82" s="9">
        <v>10</v>
      </c>
      <c r="H82" s="2">
        <v>7.5</v>
      </c>
      <c r="I82" s="5" t="s">
        <v>19</v>
      </c>
      <c r="J82" s="5">
        <v>-100</v>
      </c>
      <c r="K82">
        <v>-100</v>
      </c>
      <c r="L82" s="20">
        <v>1.5371566375678671</v>
      </c>
      <c r="M82" s="20">
        <v>0.21680694818496701</v>
      </c>
      <c r="N82" s="20">
        <v>2.16806948184967</v>
      </c>
      <c r="O82" s="21">
        <v>2.2253438830375699E-2</v>
      </c>
      <c r="P82" s="14">
        <v>0.22253438830375699</v>
      </c>
      <c r="Q82" s="27">
        <v>4.51</v>
      </c>
      <c r="R82" s="7">
        <v>5</v>
      </c>
      <c r="S82" s="7">
        <v>1.6663311973667734</v>
      </c>
      <c r="T82">
        <v>2.8729848230461612</v>
      </c>
      <c r="U82">
        <v>0.17103510603411259</v>
      </c>
      <c r="V82">
        <v>768.57831878393358</v>
      </c>
      <c r="W82">
        <v>765.7053339608874</v>
      </c>
      <c r="X82" s="27">
        <v>23.763255801449183</v>
      </c>
      <c r="Y82" s="27">
        <v>40.971130692153764</v>
      </c>
      <c r="Z82" s="27">
        <v>1.8542852036800328</v>
      </c>
      <c r="AA82" s="31">
        <v>1561.3481889178352</v>
      </c>
      <c r="AB82" s="2">
        <v>1520.3770582256816</v>
      </c>
      <c r="AC82" s="26">
        <v>13.029426138302242</v>
      </c>
      <c r="AD82" s="26">
        <v>22.464527824659033</v>
      </c>
      <c r="AE82">
        <v>1.0094012711584042</v>
      </c>
      <c r="AF82">
        <v>608.89498128097307</v>
      </c>
      <c r="AG82">
        <v>586.43045345631413</v>
      </c>
      <c r="AH82">
        <v>98.797344452473837</v>
      </c>
      <c r="AI82">
        <v>170.34024905598937</v>
      </c>
      <c r="AJ82">
        <v>7.2511404845739538</v>
      </c>
      <c r="AK82">
        <v>3489.1697328979308</v>
      </c>
      <c r="AL82">
        <v>1106.2764946139805</v>
      </c>
      <c r="AM82">
        <v>22.09692460408241</v>
      </c>
      <c r="AN82">
        <v>38.098145869107604</v>
      </c>
      <c r="AO82">
        <v>1.6832500976459202</v>
      </c>
      <c r="AP82">
        <v>792.76987013390169</v>
      </c>
      <c r="AQ82">
        <v>754.67172426479408</v>
      </c>
      <c r="AR82">
        <v>19.903022012522371</v>
      </c>
      <c r="AS82">
        <v>34.315555194004091</v>
      </c>
      <c r="AT82">
        <v>1.4076455570329134</v>
      </c>
      <c r="AU82">
        <v>554.16159635167037</v>
      </c>
      <c r="AV82">
        <v>519.84604115766626</v>
      </c>
      <c r="AW82">
        <v>22.862088397502916</v>
      </c>
      <c r="AX82">
        <v>39.417393788798137</v>
      </c>
      <c r="AY82">
        <v>1.7617878281690886</v>
      </c>
    </row>
    <row r="83" spans="1:51" ht="16" x14ac:dyDescent="0.2">
      <c r="A83" s="2" t="s">
        <v>24</v>
      </c>
      <c r="B83" s="2" t="s">
        <v>63</v>
      </c>
      <c r="C83" s="2" t="s">
        <v>32</v>
      </c>
      <c r="D83" s="5">
        <v>2</v>
      </c>
      <c r="E83" s="2" t="s">
        <v>18</v>
      </c>
      <c r="F83" s="1" t="s">
        <v>11</v>
      </c>
      <c r="G83" s="9">
        <v>20</v>
      </c>
      <c r="H83" s="2">
        <v>15</v>
      </c>
      <c r="I83" s="5" t="s">
        <v>19</v>
      </c>
      <c r="J83" s="5">
        <v>-100</v>
      </c>
      <c r="K83">
        <v>-100</v>
      </c>
      <c r="L83" s="20">
        <v>1.5283967495000894</v>
      </c>
      <c r="M83" s="20">
        <v>1.58906805515289</v>
      </c>
      <c r="N83" s="20">
        <v>15.890680551528899</v>
      </c>
      <c r="O83" s="21">
        <v>0.12998789548873901</v>
      </c>
      <c r="P83" s="14">
        <v>1.2998789548873901</v>
      </c>
      <c r="Q83" s="27">
        <v>4.5999999999999996</v>
      </c>
      <c r="R83" s="7">
        <v>10</v>
      </c>
      <c r="S83" s="7">
        <v>24.28726450230106</v>
      </c>
      <c r="T83">
        <v>41.874593969484586</v>
      </c>
      <c r="U83">
        <v>1.9867307693934604</v>
      </c>
      <c r="V83">
        <v>1528.3967495000895</v>
      </c>
      <c r="W83">
        <v>1486.522155530605</v>
      </c>
      <c r="X83" s="27">
        <v>48.050520303750247</v>
      </c>
      <c r="Y83" s="27">
        <v>82.845724661638343</v>
      </c>
      <c r="Z83" s="27">
        <v>3.8410159730734934</v>
      </c>
      <c r="AA83" s="31">
        <v>3089.7449384179245</v>
      </c>
      <c r="AB83" s="2">
        <v>3006.8992137562864</v>
      </c>
      <c r="AC83" s="26">
        <v>20.390481138688109</v>
      </c>
      <c r="AD83" s="26">
        <v>35.156001963255363</v>
      </c>
      <c r="AE83">
        <v>1.7026930065260248</v>
      </c>
      <c r="AF83">
        <v>1289.4526587879338</v>
      </c>
      <c r="AG83">
        <v>1254.2966568246786</v>
      </c>
      <c r="AH83">
        <v>159.96878786853816</v>
      </c>
      <c r="AI83">
        <v>275.80825494575549</v>
      </c>
      <c r="AJ83">
        <v>12.359219504152026</v>
      </c>
      <c r="AK83">
        <v>7357.5277092617316</v>
      </c>
      <c r="AL83">
        <v>2360.5731514386589</v>
      </c>
      <c r="AM83">
        <v>23.763255801449183</v>
      </c>
      <c r="AN83">
        <v>40.971130692153764</v>
      </c>
      <c r="AO83">
        <v>1.8542852036800328</v>
      </c>
      <c r="AP83">
        <v>1561.3481889178352</v>
      </c>
      <c r="AQ83">
        <v>1520.3770582256816</v>
      </c>
      <c r="AR83">
        <v>13.029426138302242</v>
      </c>
      <c r="AS83">
        <v>22.464527824659033</v>
      </c>
      <c r="AT83">
        <v>1.0094012711584042</v>
      </c>
      <c r="AU83">
        <v>608.89498128097307</v>
      </c>
      <c r="AV83">
        <v>586.43045345631413</v>
      </c>
      <c r="AW83">
        <v>37.490642691542163</v>
      </c>
      <c r="AX83">
        <v>64.639039123348539</v>
      </c>
      <c r="AY83">
        <v>2.9772038393020983</v>
      </c>
    </row>
    <row r="84" spans="1:51" ht="16" x14ac:dyDescent="0.2">
      <c r="A84" s="2" t="s">
        <v>24</v>
      </c>
      <c r="B84" s="2" t="s">
        <v>63</v>
      </c>
      <c r="C84" s="2" t="s">
        <v>32</v>
      </c>
      <c r="D84" s="5">
        <v>2</v>
      </c>
      <c r="E84" s="2" t="s">
        <v>18</v>
      </c>
      <c r="F84" s="1" t="s">
        <v>12</v>
      </c>
      <c r="G84" s="9">
        <v>30</v>
      </c>
      <c r="H84" s="2">
        <v>25</v>
      </c>
      <c r="I84" s="5" t="s">
        <v>19</v>
      </c>
      <c r="J84" s="5">
        <v>-100</v>
      </c>
      <c r="K84">
        <v>-100</v>
      </c>
      <c r="L84" s="20">
        <v>1.4959036763184481</v>
      </c>
      <c r="M84" s="20">
        <v>1.10689926147461</v>
      </c>
      <c r="N84" s="20">
        <v>11.068992614746101</v>
      </c>
      <c r="O84" s="20">
        <v>9.3560621142387404E-2</v>
      </c>
      <c r="P84" s="14">
        <v>0.93560621142387401</v>
      </c>
      <c r="Q84" s="27">
        <v>4.6500000000000004</v>
      </c>
      <c r="R84" s="7">
        <v>10</v>
      </c>
      <c r="S84" s="7">
        <v>16.558146745540448</v>
      </c>
      <c r="T84">
        <v>28.548528871621464</v>
      </c>
      <c r="U84">
        <v>1.3995767712553486</v>
      </c>
      <c r="V84">
        <v>1495.9036763184483</v>
      </c>
      <c r="W84">
        <v>1467.3551474468268</v>
      </c>
      <c r="X84" s="27">
        <v>64.608667049290688</v>
      </c>
      <c r="Y84" s="27">
        <v>111.39425353325981</v>
      </c>
      <c r="Z84" s="27">
        <v>5.2405927443288416</v>
      </c>
      <c r="AA84" s="31">
        <v>4585.648614736373</v>
      </c>
      <c r="AB84" s="2">
        <v>4474.2543612031131</v>
      </c>
      <c r="AC84" s="26">
        <v>15.204932080965804</v>
      </c>
      <c r="AD84" s="26">
        <v>26.215400139596209</v>
      </c>
      <c r="AE84">
        <v>1.3422494817943573</v>
      </c>
      <c r="AF84">
        <v>1245.1136831919628</v>
      </c>
      <c r="AG84">
        <v>1218.8982830523669</v>
      </c>
      <c r="AH84">
        <v>205.58358411143558</v>
      </c>
      <c r="AI84">
        <v>354.45445536454417</v>
      </c>
      <c r="AJ84">
        <v>16.3859679495351</v>
      </c>
      <c r="AK84">
        <v>11092.86875883762</v>
      </c>
      <c r="AL84">
        <v>3579.4714344910258</v>
      </c>
      <c r="AM84">
        <v>48.050520303750247</v>
      </c>
      <c r="AN84">
        <v>82.845724661638343</v>
      </c>
      <c r="AO84">
        <v>3.8410159730734934</v>
      </c>
      <c r="AP84">
        <v>3089.7449384179245</v>
      </c>
      <c r="AQ84">
        <v>3006.8992137562864</v>
      </c>
      <c r="AR84">
        <v>20.390481138688109</v>
      </c>
      <c r="AS84">
        <v>35.156001963255363</v>
      </c>
      <c r="AT84">
        <v>1.7026930065260248</v>
      </c>
      <c r="AU84">
        <v>1289.4526587879338</v>
      </c>
      <c r="AV84">
        <v>1254.2966568246786</v>
      </c>
      <c r="AW84">
        <v>54.511624740424701</v>
      </c>
      <c r="AX84">
        <v>93.985559897283963</v>
      </c>
      <c r="AY84">
        <v>4.3871405983223859</v>
      </c>
    </row>
    <row r="85" spans="1:51" ht="16" x14ac:dyDescent="0.2">
      <c r="A85" s="2" t="s">
        <v>24</v>
      </c>
      <c r="B85" s="2" t="s">
        <v>63</v>
      </c>
      <c r="C85" s="2" t="s">
        <v>32</v>
      </c>
      <c r="D85" s="5">
        <v>2</v>
      </c>
      <c r="E85" s="2" t="s">
        <v>18</v>
      </c>
      <c r="F85" s="1" t="s">
        <v>13</v>
      </c>
      <c r="G85" s="9">
        <v>40</v>
      </c>
      <c r="H85" s="2">
        <v>35</v>
      </c>
      <c r="I85" s="5" t="s">
        <v>19</v>
      </c>
      <c r="J85" s="5">
        <v>-100</v>
      </c>
      <c r="K85">
        <v>-100</v>
      </c>
      <c r="L85" s="20">
        <v>1.5145439032533707</v>
      </c>
      <c r="M85" s="20">
        <v>0.81389999999999996</v>
      </c>
      <c r="N85" s="20">
        <v>8.1389999999999993</v>
      </c>
      <c r="O85" s="21">
        <v>7.5800000000000006E-2</v>
      </c>
      <c r="P85" s="14">
        <v>0.75800000000000001</v>
      </c>
      <c r="Q85" s="27">
        <v>4.6500000000000004</v>
      </c>
      <c r="R85" s="7">
        <v>10</v>
      </c>
      <c r="S85" s="7">
        <v>12.326872828579184</v>
      </c>
      <c r="T85">
        <v>21.253229014791696</v>
      </c>
      <c r="U85">
        <v>1.1480242786660551</v>
      </c>
      <c r="V85">
        <v>1514.5439032533709</v>
      </c>
      <c r="W85">
        <v>1493.2906742385792</v>
      </c>
      <c r="X85" s="27">
        <v>76.935539877869871</v>
      </c>
      <c r="Y85" s="27">
        <v>132.6474825480515</v>
      </c>
      <c r="Z85" s="27">
        <v>6.3886170229948966</v>
      </c>
      <c r="AA85" s="31">
        <v>6100.1925179897444</v>
      </c>
      <c r="AB85" s="2">
        <v>5967.5450354416926</v>
      </c>
      <c r="AC85" s="26">
        <v>12.651992795896417</v>
      </c>
      <c r="AD85" s="26">
        <v>21.813780682580028</v>
      </c>
      <c r="AE85">
        <v>1.216484925723244</v>
      </c>
      <c r="AF85">
        <v>1236.6848374058161</v>
      </c>
      <c r="AG85">
        <v>1214.8710567232361</v>
      </c>
      <c r="AH85">
        <v>243.5395624991248</v>
      </c>
      <c r="AI85">
        <v>419.89579741228431</v>
      </c>
      <c r="AJ85">
        <v>20.03542272670483</v>
      </c>
      <c r="AK85">
        <v>14802.923271055066</v>
      </c>
      <c r="AL85">
        <v>4794.3424912142618</v>
      </c>
      <c r="AM85">
        <v>64.608667049290688</v>
      </c>
      <c r="AN85">
        <v>111.39425353325981</v>
      </c>
      <c r="AO85">
        <v>5.2405927443288416</v>
      </c>
      <c r="AP85">
        <v>4585.648614736373</v>
      </c>
      <c r="AQ85">
        <v>4474.2543612031131</v>
      </c>
      <c r="AR85">
        <v>15.204932080965804</v>
      </c>
      <c r="AS85">
        <v>26.215400139596209</v>
      </c>
      <c r="AT85">
        <v>1.3422494817943573</v>
      </c>
      <c r="AU85">
        <v>1245.1136831919628</v>
      </c>
      <c r="AV85">
        <v>1218.8982830523669</v>
      </c>
      <c r="AW85">
        <v>67.250942756662283</v>
      </c>
      <c r="AX85">
        <v>115.94990130459016</v>
      </c>
      <c r="AY85">
        <v>5.486672727887961</v>
      </c>
    </row>
    <row r="86" spans="1:51" ht="16" x14ac:dyDescent="0.2">
      <c r="A86" s="2" t="s">
        <v>24</v>
      </c>
      <c r="B86" s="2" t="s">
        <v>63</v>
      </c>
      <c r="C86" s="2" t="s">
        <v>32</v>
      </c>
      <c r="D86" s="5">
        <v>2</v>
      </c>
      <c r="E86" s="2" t="s">
        <v>18</v>
      </c>
      <c r="F86" s="1" t="s">
        <v>6</v>
      </c>
      <c r="G86" s="9">
        <v>5</v>
      </c>
      <c r="H86" s="2">
        <v>2.5</v>
      </c>
      <c r="I86" s="5" t="s">
        <v>20</v>
      </c>
      <c r="J86" s="5">
        <v>4000</v>
      </c>
      <c r="K86">
        <v>0</v>
      </c>
      <c r="L86" s="20">
        <v>1.506191451839908</v>
      </c>
      <c r="M86" s="20">
        <v>2.6275944709777801</v>
      </c>
      <c r="N86" s="20">
        <v>26.2759447097778</v>
      </c>
      <c r="O86" s="21">
        <v>0.199514850974083</v>
      </c>
      <c r="P86" s="14">
        <v>1.9951485097408299</v>
      </c>
      <c r="Q86" s="27">
        <v>4.46</v>
      </c>
      <c r="R86" s="7">
        <v>5</v>
      </c>
      <c r="S86" s="7">
        <v>19.788301655442687</v>
      </c>
      <c r="T86">
        <v>34.117761474901187</v>
      </c>
      <c r="U86">
        <v>1.5025378152613846</v>
      </c>
      <c r="V86">
        <v>753.09572591995402</v>
      </c>
      <c r="W86">
        <v>718.97796444505286</v>
      </c>
      <c r="X86" s="27">
        <v>19.788301655442687</v>
      </c>
      <c r="Y86" s="27">
        <v>34.117761474901187</v>
      </c>
      <c r="Z86" s="27">
        <v>1.5025378152613846</v>
      </c>
      <c r="AA86" s="31">
        <v>753.09572591995402</v>
      </c>
      <c r="AB86" s="2">
        <v>718.97796444505286</v>
      </c>
      <c r="AC86" s="26">
        <v>19.903022012522371</v>
      </c>
      <c r="AD86" s="26">
        <v>34.315555194004091</v>
      </c>
      <c r="AE86">
        <v>1.4076455570329134</v>
      </c>
      <c r="AF86">
        <v>554.16159635167037</v>
      </c>
      <c r="AG86">
        <v>519.84604115766626</v>
      </c>
      <c r="AH86">
        <v>19.903022012522371</v>
      </c>
      <c r="AI86">
        <v>34.315555194004091</v>
      </c>
      <c r="AJ86">
        <v>1.4076455570329134</v>
      </c>
      <c r="AK86">
        <v>554.16159635167037</v>
      </c>
      <c r="AL86">
        <v>519.84604115766626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14.30762942054219</v>
      </c>
      <c r="AX86">
        <v>24.668326587141706</v>
      </c>
      <c r="AY86">
        <v>1.0863870293385238</v>
      </c>
    </row>
    <row r="87" spans="1:51" ht="16" x14ac:dyDescent="0.2">
      <c r="A87" s="2" t="s">
        <v>24</v>
      </c>
      <c r="B87" s="2" t="s">
        <v>63</v>
      </c>
      <c r="C87" s="2" t="s">
        <v>32</v>
      </c>
      <c r="D87" s="5">
        <v>2</v>
      </c>
      <c r="E87" s="2" t="s">
        <v>18</v>
      </c>
      <c r="F87" s="1" t="s">
        <v>10</v>
      </c>
      <c r="G87" s="9">
        <v>10</v>
      </c>
      <c r="H87" s="2">
        <v>7.5</v>
      </c>
      <c r="I87" s="5" t="s">
        <v>20</v>
      </c>
      <c r="J87" s="5">
        <v>4000</v>
      </c>
      <c r="K87">
        <v>0</v>
      </c>
      <c r="L87" s="20">
        <v>1.4687072796429048</v>
      </c>
      <c r="M87" s="20">
        <v>1.8831713199615501</v>
      </c>
      <c r="N87" s="20">
        <v>18.8317131996155</v>
      </c>
      <c r="O87" s="21">
        <v>0.13248975574970201</v>
      </c>
      <c r="P87" s="14">
        <v>1.3248975574970201</v>
      </c>
      <c r="Q87" s="27">
        <v>4.6399999999999997</v>
      </c>
      <c r="R87" s="7">
        <v>5</v>
      </c>
      <c r="S87" s="7">
        <v>13.829137132211335</v>
      </c>
      <c r="T87">
        <v>23.843339883122994</v>
      </c>
      <c r="U87">
        <v>0.9729433437384889</v>
      </c>
      <c r="V87">
        <v>734.35363982145248</v>
      </c>
      <c r="W87">
        <v>710.51029993832947</v>
      </c>
      <c r="X87" s="27">
        <v>33.617438787654024</v>
      </c>
      <c r="Y87" s="27">
        <v>57.96110135802418</v>
      </c>
      <c r="Z87" s="27">
        <v>2.4754811589998735</v>
      </c>
      <c r="AA87" s="31">
        <v>1487.4493657414064</v>
      </c>
      <c r="AB87" s="2">
        <v>1429.4882643833823</v>
      </c>
      <c r="AC87" s="26">
        <v>13.029426138302242</v>
      </c>
      <c r="AD87" s="26">
        <v>22.464527824659033</v>
      </c>
      <c r="AE87">
        <v>1.0094012711584042</v>
      </c>
      <c r="AF87">
        <v>608.89498128097307</v>
      </c>
      <c r="AG87">
        <v>586.43045345631413</v>
      </c>
      <c r="AH87">
        <v>98.797344452473837</v>
      </c>
      <c r="AI87">
        <v>170.34024905598937</v>
      </c>
      <c r="AJ87">
        <v>7.2511404845739538</v>
      </c>
      <c r="AK87">
        <v>3489.1697328979308</v>
      </c>
      <c r="AL87">
        <v>1106.2764946139805</v>
      </c>
      <c r="AM87">
        <v>19.788301655442687</v>
      </c>
      <c r="AN87">
        <v>34.117761474901187</v>
      </c>
      <c r="AO87">
        <v>1.5025378152613846</v>
      </c>
      <c r="AP87">
        <v>753.09572591995402</v>
      </c>
      <c r="AQ87">
        <v>718.97796444505286</v>
      </c>
      <c r="AR87">
        <v>19.903022012522371</v>
      </c>
      <c r="AS87">
        <v>34.315555194004091</v>
      </c>
      <c r="AT87">
        <v>1.4076455570329134</v>
      </c>
      <c r="AU87">
        <v>554.16159635167037</v>
      </c>
      <c r="AV87">
        <v>519.84604115766626</v>
      </c>
      <c r="AW87">
        <v>27.326551959871601</v>
      </c>
      <c r="AX87">
        <v>47.114744758399311</v>
      </c>
      <c r="AY87">
        <v>2.0328883633115193</v>
      </c>
    </row>
    <row r="88" spans="1:51" ht="16" x14ac:dyDescent="0.2">
      <c r="A88" s="2" t="s">
        <v>24</v>
      </c>
      <c r="B88" s="2" t="s">
        <v>63</v>
      </c>
      <c r="C88" s="2" t="s">
        <v>32</v>
      </c>
      <c r="D88" s="5">
        <v>2</v>
      </c>
      <c r="E88" s="2" t="s">
        <v>18</v>
      </c>
      <c r="F88" s="1" t="s">
        <v>11</v>
      </c>
      <c r="G88" s="9">
        <v>20</v>
      </c>
      <c r="H88" s="2">
        <v>15</v>
      </c>
      <c r="I88" s="5" t="s">
        <v>20</v>
      </c>
      <c r="J88" s="5">
        <v>4000</v>
      </c>
      <c r="K88">
        <v>0</v>
      </c>
      <c r="L88" s="20">
        <v>1.4889772531950887</v>
      </c>
      <c r="M88" s="20">
        <v>1.68940258026123</v>
      </c>
      <c r="N88" s="20">
        <v>16.894025802612301</v>
      </c>
      <c r="O88" s="21">
        <v>0.124927282333374</v>
      </c>
      <c r="P88" s="14">
        <v>1.24927282333374</v>
      </c>
      <c r="Q88" s="27">
        <v>4.51</v>
      </c>
      <c r="R88" s="7">
        <v>10</v>
      </c>
      <c r="S88" s="7">
        <v>25.154820134980614</v>
      </c>
      <c r="T88">
        <v>43.37037954307003</v>
      </c>
      <c r="U88">
        <v>1.8601388169787454</v>
      </c>
      <c r="V88">
        <v>1488.9772531950887</v>
      </c>
      <c r="W88">
        <v>1445.6068736520187</v>
      </c>
      <c r="X88" s="27">
        <v>58.772258922634634</v>
      </c>
      <c r="Y88" s="27">
        <v>101.33148090109421</v>
      </c>
      <c r="Z88" s="27">
        <v>4.3356199759786191</v>
      </c>
      <c r="AA88" s="31">
        <v>2976.4266189364953</v>
      </c>
      <c r="AB88" s="2">
        <v>2875.0951380354009</v>
      </c>
      <c r="AC88" s="26">
        <v>20.390481138688109</v>
      </c>
      <c r="AD88" s="26">
        <v>35.156001963255363</v>
      </c>
      <c r="AE88">
        <v>1.7026930065260248</v>
      </c>
      <c r="AF88">
        <v>1289.4526587879338</v>
      </c>
      <c r="AG88">
        <v>1254.2966568246786</v>
      </c>
      <c r="AH88">
        <v>159.96878786853816</v>
      </c>
      <c r="AI88">
        <v>275.80825494575549</v>
      </c>
      <c r="AJ88">
        <v>12.359219504152026</v>
      </c>
      <c r="AK88">
        <v>7357.5277092617316</v>
      </c>
      <c r="AL88">
        <v>2360.5731514386589</v>
      </c>
      <c r="AM88">
        <v>33.617438787654024</v>
      </c>
      <c r="AN88">
        <v>57.96110135802418</v>
      </c>
      <c r="AO88">
        <v>2.4754811589998735</v>
      </c>
      <c r="AP88">
        <v>1487.4493657414064</v>
      </c>
      <c r="AQ88">
        <v>1429.4882643833823</v>
      </c>
      <c r="AR88">
        <v>13.029426138302242</v>
      </c>
      <c r="AS88">
        <v>22.464527824659033</v>
      </c>
      <c r="AT88">
        <v>1.0094012711584042</v>
      </c>
      <c r="AU88">
        <v>608.89498128097307</v>
      </c>
      <c r="AV88">
        <v>586.43045345631413</v>
      </c>
      <c r="AW88">
        <v>49.81912770540616</v>
      </c>
      <c r="AX88">
        <v>85.895047767941662</v>
      </c>
      <c r="AY88">
        <v>3.6735573247131663</v>
      </c>
    </row>
    <row r="89" spans="1:51" ht="16" x14ac:dyDescent="0.2">
      <c r="A89" s="2" t="s">
        <v>24</v>
      </c>
      <c r="B89" s="2" t="s">
        <v>63</v>
      </c>
      <c r="C89" s="2" t="s">
        <v>32</v>
      </c>
      <c r="D89" s="5">
        <v>2</v>
      </c>
      <c r="E89" s="2" t="s">
        <v>18</v>
      </c>
      <c r="F89" s="1" t="s">
        <v>12</v>
      </c>
      <c r="G89" s="9">
        <v>30</v>
      </c>
      <c r="H89" s="2">
        <v>25</v>
      </c>
      <c r="I89" s="5" t="s">
        <v>20</v>
      </c>
      <c r="J89" s="5">
        <v>4000</v>
      </c>
      <c r="K89">
        <v>0</v>
      </c>
      <c r="L89" s="20">
        <v>1.3801916664929164</v>
      </c>
      <c r="M89" s="20">
        <v>1.0440765619278001</v>
      </c>
      <c r="N89" s="20">
        <v>10.440765619278</v>
      </c>
      <c r="O89" s="21">
        <v>8.1858791410923004E-2</v>
      </c>
      <c r="P89" s="14">
        <v>0.81858791410923004</v>
      </c>
      <c r="Q89" s="27">
        <v>4.2300000000000004</v>
      </c>
      <c r="R89" s="7">
        <v>10</v>
      </c>
      <c r="S89" s="7">
        <v>14.410257699533251</v>
      </c>
      <c r="T89">
        <v>24.845271895746986</v>
      </c>
      <c r="U89">
        <v>1.1298082173453785</v>
      </c>
      <c r="V89">
        <v>1380.1916664929165</v>
      </c>
      <c r="W89">
        <v>1355.3463945971696</v>
      </c>
      <c r="X89" s="27">
        <v>73.182516622167881</v>
      </c>
      <c r="Y89" s="27">
        <v>126.1767527968412</v>
      </c>
      <c r="Z89" s="27">
        <v>5.4654281933239979</v>
      </c>
      <c r="AA89" s="31">
        <v>4356.618285429412</v>
      </c>
      <c r="AB89" s="2">
        <v>4230.4415326325707</v>
      </c>
      <c r="AC89" s="26">
        <v>15.204932080965804</v>
      </c>
      <c r="AD89" s="26">
        <v>26.215400139596209</v>
      </c>
      <c r="AE89">
        <v>1.3422494817943573</v>
      </c>
      <c r="AF89">
        <v>1245.1136831919628</v>
      </c>
      <c r="AG89">
        <v>1218.8982830523669</v>
      </c>
      <c r="AH89">
        <v>205.58358411143558</v>
      </c>
      <c r="AI89">
        <v>354.45445536454417</v>
      </c>
      <c r="AJ89">
        <v>16.3859679495351</v>
      </c>
      <c r="AK89">
        <v>11092.86875883762</v>
      </c>
      <c r="AL89">
        <v>3579.4714344910258</v>
      </c>
      <c r="AM89">
        <v>58.772258922634634</v>
      </c>
      <c r="AN89">
        <v>101.33148090109421</v>
      </c>
      <c r="AO89">
        <v>4.3356199759786191</v>
      </c>
      <c r="AP89">
        <v>2976.4266189364953</v>
      </c>
      <c r="AQ89">
        <v>2875.0951380354009</v>
      </c>
      <c r="AR89">
        <v>20.390481138688109</v>
      </c>
      <c r="AS89">
        <v>35.156001963255363</v>
      </c>
      <c r="AT89">
        <v>1.7026930065260248</v>
      </c>
      <c r="AU89">
        <v>1289.4526587879338</v>
      </c>
      <c r="AV89">
        <v>1254.2966568246786</v>
      </c>
      <c r="AW89">
        <v>66.261299355272669</v>
      </c>
      <c r="AX89">
        <v>114.24361957805634</v>
      </c>
      <c r="AY89">
        <v>4.9227836199084773</v>
      </c>
    </row>
    <row r="90" spans="1:51" ht="16" x14ac:dyDescent="0.2">
      <c r="A90" s="2" t="s">
        <v>24</v>
      </c>
      <c r="B90" s="2" t="s">
        <v>63</v>
      </c>
      <c r="C90" s="2" t="s">
        <v>32</v>
      </c>
      <c r="D90" s="5">
        <v>2</v>
      </c>
      <c r="E90" s="2" t="s">
        <v>18</v>
      </c>
      <c r="F90" s="1" t="s">
        <v>13</v>
      </c>
      <c r="G90" s="9">
        <v>40</v>
      </c>
      <c r="H90" s="2">
        <v>35</v>
      </c>
      <c r="I90" s="5" t="s">
        <v>20</v>
      </c>
      <c r="J90" s="5">
        <v>4000</v>
      </c>
      <c r="K90">
        <v>0</v>
      </c>
      <c r="L90" s="20">
        <v>1.5189238472872597</v>
      </c>
      <c r="M90" s="20">
        <v>0.84992980957031306</v>
      </c>
      <c r="N90" s="20">
        <v>8.4992980957031303</v>
      </c>
      <c r="O90" s="21">
        <v>6.6216513514518696E-2</v>
      </c>
      <c r="P90" s="14">
        <v>0.66216513514518693</v>
      </c>
      <c r="Q90" s="27">
        <v>4.09</v>
      </c>
      <c r="R90" s="7">
        <v>10</v>
      </c>
      <c r="S90" s="7">
        <v>12.90978656276668</v>
      </c>
      <c r="T90">
        <v>22.258252694425313</v>
      </c>
      <c r="U90">
        <v>1.0057784146142157</v>
      </c>
      <c r="V90">
        <v>1518.9238472872598</v>
      </c>
      <c r="W90">
        <v>1496.6655945928346</v>
      </c>
      <c r="X90" s="27">
        <v>86.092303184934565</v>
      </c>
      <c r="Y90" s="27">
        <v>148.43500549126651</v>
      </c>
      <c r="Z90" s="27">
        <v>6.471206607938214</v>
      </c>
      <c r="AA90" s="31">
        <v>5875.5421327166714</v>
      </c>
      <c r="AB90" s="2">
        <v>5727.1071272254048</v>
      </c>
      <c r="AC90" s="26">
        <v>12.651992795896417</v>
      </c>
      <c r="AD90" s="26">
        <v>21.813780682580028</v>
      </c>
      <c r="AE90">
        <v>1.216484925723244</v>
      </c>
      <c r="AF90">
        <v>1236.6848374058161</v>
      </c>
      <c r="AG90">
        <v>1214.8710567232361</v>
      </c>
      <c r="AH90">
        <v>243.5395624991248</v>
      </c>
      <c r="AI90">
        <v>419.89579741228431</v>
      </c>
      <c r="AJ90">
        <v>20.03542272670483</v>
      </c>
      <c r="AK90">
        <v>14802.923271055066</v>
      </c>
      <c r="AL90">
        <v>4794.3424912142618</v>
      </c>
      <c r="AM90">
        <v>73.182516622167881</v>
      </c>
      <c r="AN90">
        <v>126.1767527968412</v>
      </c>
      <c r="AO90">
        <v>5.4654281933239979</v>
      </c>
      <c r="AP90">
        <v>4356.618285429412</v>
      </c>
      <c r="AQ90">
        <v>4230.4415326325707</v>
      </c>
      <c r="AR90">
        <v>15.204932080965804</v>
      </c>
      <c r="AS90">
        <v>26.215400139596209</v>
      </c>
      <c r="AT90">
        <v>1.3422494817943573</v>
      </c>
      <c r="AU90">
        <v>1245.1136831919628</v>
      </c>
      <c r="AV90">
        <v>1218.8982830523669</v>
      </c>
      <c r="AW90">
        <v>78.046556421124862</v>
      </c>
      <c r="AX90">
        <v>134.56302831228427</v>
      </c>
      <c r="AY90">
        <v>5.8443768470317918</v>
      </c>
    </row>
    <row r="91" spans="1:51" ht="16" x14ac:dyDescent="0.2">
      <c r="A91" s="2" t="s">
        <v>24</v>
      </c>
      <c r="B91" s="2" t="s">
        <v>63</v>
      </c>
      <c r="C91" s="2" t="s">
        <v>32</v>
      </c>
      <c r="D91" s="5">
        <v>2</v>
      </c>
      <c r="E91" s="2" t="s">
        <v>18</v>
      </c>
      <c r="F91" s="1" t="s">
        <v>6</v>
      </c>
      <c r="G91" s="9">
        <v>5</v>
      </c>
      <c r="H91" s="2">
        <v>2.5</v>
      </c>
      <c r="I91" s="5" t="s">
        <v>21</v>
      </c>
      <c r="J91" s="5">
        <v>-4000</v>
      </c>
      <c r="K91">
        <v>0</v>
      </c>
      <c r="L91" s="20">
        <v>1.5741315139469763</v>
      </c>
      <c r="M91" s="20">
        <v>2.47531294822693</v>
      </c>
      <c r="N91" s="20">
        <v>24.753129482269301</v>
      </c>
      <c r="O91" s="21">
        <v>0.20083656907081601</v>
      </c>
      <c r="P91" s="14">
        <v>2.00836569070816</v>
      </c>
      <c r="Q91" s="27">
        <v>4.5599999999999996</v>
      </c>
      <c r="R91" s="7">
        <v>5</v>
      </c>
      <c r="S91" s="7">
        <v>19.482340593425054</v>
      </c>
      <c r="T91">
        <v>33.590242402456994</v>
      </c>
      <c r="U91">
        <v>1.5807158626368003</v>
      </c>
      <c r="V91">
        <v>787.06575697348819</v>
      </c>
      <c r="W91">
        <v>753.47551457103123</v>
      </c>
      <c r="X91" s="27">
        <v>19.482340593425054</v>
      </c>
      <c r="Y91" s="27">
        <v>33.590242402456994</v>
      </c>
      <c r="Z91" s="27">
        <v>1.5807158626368003</v>
      </c>
      <c r="AA91" s="31">
        <v>787.06575697348819</v>
      </c>
      <c r="AB91" s="2">
        <v>753.47551457103123</v>
      </c>
      <c r="AC91" s="26">
        <v>19.903022012522371</v>
      </c>
      <c r="AD91" s="26">
        <v>34.315555194004091</v>
      </c>
      <c r="AE91">
        <v>1.4076455570329134</v>
      </c>
      <c r="AF91">
        <v>554.16159635167037</v>
      </c>
      <c r="AG91">
        <v>519.84604115766626</v>
      </c>
      <c r="AH91">
        <v>19.903022012522371</v>
      </c>
      <c r="AI91">
        <v>34.315555194004091</v>
      </c>
      <c r="AJ91">
        <v>1.4076455570329134</v>
      </c>
      <c r="AK91">
        <v>554.16159635167037</v>
      </c>
      <c r="AL91">
        <v>519.84604115766626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13.441468812351896</v>
      </c>
      <c r="AX91">
        <v>23.174946228192926</v>
      </c>
      <c r="AY91">
        <v>1.0905847204002281</v>
      </c>
    </row>
    <row r="92" spans="1:51" ht="16" x14ac:dyDescent="0.2">
      <c r="A92" s="2" t="s">
        <v>24</v>
      </c>
      <c r="B92" s="2" t="s">
        <v>63</v>
      </c>
      <c r="C92" s="2" t="s">
        <v>32</v>
      </c>
      <c r="D92" s="5">
        <v>2</v>
      </c>
      <c r="E92" s="2" t="s">
        <v>18</v>
      </c>
      <c r="F92" s="1" t="s">
        <v>10</v>
      </c>
      <c r="G92" s="9">
        <v>10</v>
      </c>
      <c r="H92" s="2">
        <v>7.5</v>
      </c>
      <c r="I92" s="5" t="s">
        <v>21</v>
      </c>
      <c r="J92" s="5">
        <v>-4000</v>
      </c>
      <c r="K92">
        <v>0</v>
      </c>
      <c r="L92" s="20">
        <v>1.3125571818765847</v>
      </c>
      <c r="M92" s="20">
        <v>1.9047776460647601</v>
      </c>
      <c r="N92" s="20">
        <v>19.047776460647601</v>
      </c>
      <c r="O92" s="21">
        <v>0.14794561266899101</v>
      </c>
      <c r="P92" s="14">
        <v>1.47945612668991</v>
      </c>
      <c r="Q92" s="27">
        <v>4.42</v>
      </c>
      <c r="R92" s="7">
        <v>5</v>
      </c>
      <c r="S92" s="7">
        <v>12.500647896101382</v>
      </c>
      <c r="T92">
        <v>21.5528412001748</v>
      </c>
      <c r="U92">
        <v>0.97093538217907793</v>
      </c>
      <c r="V92">
        <v>656.27859093829238</v>
      </c>
      <c r="W92">
        <v>634.72574973811754</v>
      </c>
      <c r="X92" s="27">
        <v>31.982988489526434</v>
      </c>
      <c r="Y92" s="27">
        <v>55.143083602631791</v>
      </c>
      <c r="Z92" s="27">
        <v>2.5516512448158783</v>
      </c>
      <c r="AA92" s="31">
        <v>1443.3443479117805</v>
      </c>
      <c r="AB92" s="2">
        <v>1388.2012643091489</v>
      </c>
      <c r="AC92" s="26">
        <v>13.029426138302242</v>
      </c>
      <c r="AD92" s="26">
        <v>22.464527824659033</v>
      </c>
      <c r="AE92">
        <v>1.0094012711584042</v>
      </c>
      <c r="AF92">
        <v>608.89498128097307</v>
      </c>
      <c r="AG92">
        <v>586.43045345631413</v>
      </c>
      <c r="AH92">
        <v>98.797344452473837</v>
      </c>
      <c r="AI92">
        <v>170.34024905598937</v>
      </c>
      <c r="AJ92">
        <v>7.2511404845739538</v>
      </c>
      <c r="AK92">
        <v>3489.1697328979308</v>
      </c>
      <c r="AL92">
        <v>1106.2764946139805</v>
      </c>
      <c r="AM92">
        <v>19.482340593425054</v>
      </c>
      <c r="AN92">
        <v>33.590242402456994</v>
      </c>
      <c r="AO92">
        <v>1.5807158626368003</v>
      </c>
      <c r="AP92">
        <v>787.06575697348819</v>
      </c>
      <c r="AQ92">
        <v>753.47551457103123</v>
      </c>
      <c r="AR92">
        <v>19.903022012522371</v>
      </c>
      <c r="AS92">
        <v>34.315555194004091</v>
      </c>
      <c r="AT92">
        <v>1.4076455570329134</v>
      </c>
      <c r="AU92">
        <v>554.16159635167037</v>
      </c>
      <c r="AV92">
        <v>519.84604115766626</v>
      </c>
      <c r="AW92">
        <v>26.430602627438997</v>
      </c>
      <c r="AX92">
        <v>45.570004530067244</v>
      </c>
      <c r="AY92">
        <v>2.1203929665395269</v>
      </c>
    </row>
    <row r="93" spans="1:51" ht="16" x14ac:dyDescent="0.2">
      <c r="A93" s="2" t="s">
        <v>24</v>
      </c>
      <c r="B93" s="2" t="s">
        <v>63</v>
      </c>
      <c r="C93" s="2" t="s">
        <v>32</v>
      </c>
      <c r="D93" s="5">
        <v>2</v>
      </c>
      <c r="E93" s="2" t="s">
        <v>18</v>
      </c>
      <c r="F93" s="1" t="s">
        <v>11</v>
      </c>
      <c r="G93" s="9">
        <v>20</v>
      </c>
      <c r="H93" s="2">
        <v>15</v>
      </c>
      <c r="I93" s="5" t="s">
        <v>21</v>
      </c>
      <c r="J93" s="5">
        <v>-4000</v>
      </c>
      <c r="K93">
        <v>0</v>
      </c>
      <c r="L93" s="20">
        <v>1.2776194887690517</v>
      </c>
      <c r="M93" s="20">
        <v>1.44030153751373</v>
      </c>
      <c r="N93" s="20">
        <v>14.403015375137301</v>
      </c>
      <c r="O93" s="21">
        <v>0.11599785089492801</v>
      </c>
      <c r="P93" s="14">
        <v>1.15997850894928</v>
      </c>
      <c r="Q93" s="27">
        <v>4.47</v>
      </c>
      <c r="R93" s="7">
        <v>10</v>
      </c>
      <c r="S93" s="7">
        <v>18.401573140315712</v>
      </c>
      <c r="T93">
        <v>31.726850241923643</v>
      </c>
      <c r="U93">
        <v>1.482011149586866</v>
      </c>
      <c r="V93">
        <v>1277.6194887690517</v>
      </c>
      <c r="W93">
        <v>1245.8926385271282</v>
      </c>
      <c r="X93" s="27">
        <v>50.384561629842146</v>
      </c>
      <c r="Y93" s="27">
        <v>86.869933844555433</v>
      </c>
      <c r="Z93" s="27">
        <v>4.0336623944027448</v>
      </c>
      <c r="AA93" s="31">
        <v>2720.9638366808322</v>
      </c>
      <c r="AB93" s="2">
        <v>2634.0939028362773</v>
      </c>
      <c r="AC93" s="26">
        <v>20.390481138688109</v>
      </c>
      <c r="AD93" s="26">
        <v>35.156001963255363</v>
      </c>
      <c r="AE93">
        <v>1.7026930065260248</v>
      </c>
      <c r="AF93">
        <v>1289.4526587879338</v>
      </c>
      <c r="AG93">
        <v>1254.2966568246786</v>
      </c>
      <c r="AH93">
        <v>159.96878786853816</v>
      </c>
      <c r="AI93">
        <v>275.80825494575549</v>
      </c>
      <c r="AJ93">
        <v>12.359219504152026</v>
      </c>
      <c r="AK93">
        <v>7357.5277092617316</v>
      </c>
      <c r="AL93">
        <v>2360.5731514386589</v>
      </c>
      <c r="AM93">
        <v>31.982988489526434</v>
      </c>
      <c r="AN93">
        <v>55.143083602631791</v>
      </c>
      <c r="AO93">
        <v>2.5516512448158783</v>
      </c>
      <c r="AP93">
        <v>1443.3443479117805</v>
      </c>
      <c r="AQ93">
        <v>1388.2012643091489</v>
      </c>
      <c r="AR93">
        <v>13.029426138302242</v>
      </c>
      <c r="AS93">
        <v>22.464527824659033</v>
      </c>
      <c r="AT93">
        <v>1.0094012711584042</v>
      </c>
      <c r="AU93">
        <v>608.89498128097307</v>
      </c>
      <c r="AV93">
        <v>586.43045345631413</v>
      </c>
      <c r="AW93">
        <v>46.344717459811925</v>
      </c>
      <c r="AX93">
        <v>79.904685275537815</v>
      </c>
      <c r="AY93">
        <v>3.7083046623802982</v>
      </c>
    </row>
    <row r="94" spans="1:51" ht="16" x14ac:dyDescent="0.2">
      <c r="A94" s="2" t="s">
        <v>24</v>
      </c>
      <c r="B94" s="2" t="s">
        <v>63</v>
      </c>
      <c r="C94" s="2" t="s">
        <v>32</v>
      </c>
      <c r="D94" s="5">
        <v>2</v>
      </c>
      <c r="E94" s="2" t="s">
        <v>18</v>
      </c>
      <c r="F94" s="1" t="s">
        <v>12</v>
      </c>
      <c r="G94" s="9">
        <v>30</v>
      </c>
      <c r="H94" s="2">
        <v>25</v>
      </c>
      <c r="I94" s="5" t="s">
        <v>21</v>
      </c>
      <c r="J94" s="5">
        <v>-4000</v>
      </c>
      <c r="K94">
        <v>0</v>
      </c>
      <c r="L94" s="20">
        <v>1.5772891480179194</v>
      </c>
      <c r="M94" s="20">
        <v>0.89860659837722801</v>
      </c>
      <c r="N94" s="20">
        <v>8.9860659837722796</v>
      </c>
      <c r="O94" s="21">
        <v>7.5697794556617695E-2</v>
      </c>
      <c r="P94" s="14">
        <v>0.75697794556617692</v>
      </c>
      <c r="Q94" s="27">
        <v>4.49</v>
      </c>
      <c r="R94" s="7">
        <v>10</v>
      </c>
      <c r="S94" s="7">
        <v>14.173624359576989</v>
      </c>
      <c r="T94">
        <v>24.437283378581018</v>
      </c>
      <c r="U94">
        <v>1.1939730988304305</v>
      </c>
      <c r="V94">
        <v>1577.2891480179196</v>
      </c>
      <c r="W94">
        <v>1552.8518646393386</v>
      </c>
      <c r="X94" s="27">
        <v>64.55818598941913</v>
      </c>
      <c r="Y94" s="27">
        <v>111.30721722313645</v>
      </c>
      <c r="Z94" s="27">
        <v>5.2276354932331754</v>
      </c>
      <c r="AA94" s="31">
        <v>4298.2529846987518</v>
      </c>
      <c r="AB94" s="2">
        <v>4186.9457674756159</v>
      </c>
      <c r="AC94" s="26">
        <v>15.204932080965804</v>
      </c>
      <c r="AD94" s="26">
        <v>26.215400139596209</v>
      </c>
      <c r="AE94">
        <v>1.3422494817943573</v>
      </c>
      <c r="AF94">
        <v>1245.1136831919628</v>
      </c>
      <c r="AG94">
        <v>1218.8982830523669</v>
      </c>
      <c r="AH94">
        <v>205.58358411143558</v>
      </c>
      <c r="AI94">
        <v>354.45445536454417</v>
      </c>
      <c r="AJ94">
        <v>16.3859679495351</v>
      </c>
      <c r="AK94">
        <v>11092.86875883762</v>
      </c>
      <c r="AL94">
        <v>3579.4714344910258</v>
      </c>
      <c r="AM94">
        <v>50.384561629842146</v>
      </c>
      <c r="AN94">
        <v>86.869933844555433</v>
      </c>
      <c r="AO94">
        <v>4.0336623944027448</v>
      </c>
      <c r="AP94">
        <v>2720.9638366808322</v>
      </c>
      <c r="AQ94">
        <v>2634.0939028362773</v>
      </c>
      <c r="AR94">
        <v>20.390481138688109</v>
      </c>
      <c r="AS94">
        <v>35.156001963255363</v>
      </c>
      <c r="AT94">
        <v>1.7026930065260248</v>
      </c>
      <c r="AU94">
        <v>1289.4526587879338</v>
      </c>
      <c r="AV94">
        <v>1254.2966568246786</v>
      </c>
      <c r="AW94">
        <v>59.013476155936118</v>
      </c>
      <c r="AX94">
        <v>101.7473726826485</v>
      </c>
      <c r="AY94">
        <v>4.760554229186126</v>
      </c>
    </row>
    <row r="95" spans="1:51" ht="16" x14ac:dyDescent="0.2">
      <c r="A95" s="2" t="s">
        <v>24</v>
      </c>
      <c r="B95" s="2" t="s">
        <v>63</v>
      </c>
      <c r="C95" s="2" t="s">
        <v>32</v>
      </c>
      <c r="D95" s="5">
        <v>2</v>
      </c>
      <c r="E95" s="2" t="s">
        <v>18</v>
      </c>
      <c r="F95" s="1" t="s">
        <v>13</v>
      </c>
      <c r="G95" s="9">
        <v>40</v>
      </c>
      <c r="H95" s="2">
        <v>35</v>
      </c>
      <c r="I95" s="5" t="s">
        <v>21</v>
      </c>
      <c r="J95" s="5">
        <v>-4000</v>
      </c>
      <c r="K95">
        <v>0</v>
      </c>
      <c r="L95" s="20">
        <v>1.4629013073189125</v>
      </c>
      <c r="M95" s="20">
        <v>0.92981874942779497</v>
      </c>
      <c r="N95" s="20">
        <v>9.2981874942779505</v>
      </c>
      <c r="O95" s="21">
        <v>7.2413392364978804E-2</v>
      </c>
      <c r="P95" s="14">
        <v>0.72413392364978801</v>
      </c>
      <c r="Q95" s="27">
        <v>4.4800000000000004</v>
      </c>
      <c r="R95" s="7">
        <v>10</v>
      </c>
      <c r="S95" s="7">
        <v>13.602330641075579</v>
      </c>
      <c r="T95">
        <v>23.452294208750999</v>
      </c>
      <c r="U95">
        <v>1.0593364635812486</v>
      </c>
      <c r="V95">
        <v>1462.9013073189126</v>
      </c>
      <c r="W95">
        <v>1439.4490131101616</v>
      </c>
      <c r="X95" s="27">
        <v>78.160516630494712</v>
      </c>
      <c r="Y95" s="27">
        <v>134.75951143188746</v>
      </c>
      <c r="Z95" s="27">
        <v>6.2869719568144244</v>
      </c>
      <c r="AA95" s="31">
        <v>5761.1542920176644</v>
      </c>
      <c r="AB95" s="2">
        <v>5626.394780585777</v>
      </c>
      <c r="AC95" s="26">
        <v>12.651992795896417</v>
      </c>
      <c r="AD95" s="26">
        <v>21.813780682580028</v>
      </c>
      <c r="AE95">
        <v>1.216484925723244</v>
      </c>
      <c r="AF95">
        <v>1236.6848374058161</v>
      </c>
      <c r="AG95">
        <v>1214.8710567232361</v>
      </c>
      <c r="AH95">
        <v>243.5395624991248</v>
      </c>
      <c r="AI95">
        <v>419.89579741228431</v>
      </c>
      <c r="AJ95">
        <v>20.03542272670483</v>
      </c>
      <c r="AK95">
        <v>14802.923271055066</v>
      </c>
      <c r="AL95">
        <v>4794.3424912142618</v>
      </c>
      <c r="AM95">
        <v>64.55818598941913</v>
      </c>
      <c r="AN95">
        <v>111.30721722313645</v>
      </c>
      <c r="AO95">
        <v>5.2276354932331754</v>
      </c>
      <c r="AP95">
        <v>4298.2529846987518</v>
      </c>
      <c r="AQ95">
        <v>4186.9457674756159</v>
      </c>
      <c r="AR95">
        <v>15.204932080965804</v>
      </c>
      <c r="AS95">
        <v>26.215400139596209</v>
      </c>
      <c r="AT95">
        <v>1.3422494817943573</v>
      </c>
      <c r="AU95">
        <v>1245.1136831919628</v>
      </c>
      <c r="AV95">
        <v>1218.8982830523669</v>
      </c>
      <c r="AW95">
        <v>70.297889856211668</v>
      </c>
      <c r="AX95">
        <v>121.20325837277878</v>
      </c>
      <c r="AY95">
        <v>5.6746381251123577</v>
      </c>
    </row>
    <row r="96" spans="1:51" ht="16" x14ac:dyDescent="0.2">
      <c r="A96" s="2" t="s">
        <v>24</v>
      </c>
      <c r="B96" s="2" t="s">
        <v>63</v>
      </c>
      <c r="C96" s="2" t="s">
        <v>32</v>
      </c>
      <c r="D96" s="5">
        <v>2</v>
      </c>
      <c r="E96" s="2" t="s">
        <v>18</v>
      </c>
      <c r="F96" s="1" t="s">
        <v>6</v>
      </c>
      <c r="G96" s="9">
        <v>5</v>
      </c>
      <c r="H96" s="2">
        <v>2.5</v>
      </c>
      <c r="I96" s="5" t="s">
        <v>22</v>
      </c>
      <c r="J96" s="5">
        <v>0</v>
      </c>
      <c r="K96">
        <v>4000</v>
      </c>
      <c r="L96" s="20">
        <v>1.4708463220780599</v>
      </c>
      <c r="M96" s="20">
        <v>2.2036583423614502</v>
      </c>
      <c r="N96" s="20">
        <v>22.036583423614502</v>
      </c>
      <c r="O96" s="21">
        <v>0.16378280520439101</v>
      </c>
      <c r="P96" s="14">
        <v>1.6378280520439101</v>
      </c>
      <c r="Q96" s="27">
        <v>4.3899999999999997</v>
      </c>
      <c r="R96" s="7">
        <v>5</v>
      </c>
      <c r="S96" s="7">
        <v>16.206213839894868</v>
      </c>
      <c r="T96">
        <v>27.941747999818741</v>
      </c>
      <c r="U96">
        <v>1.2044966832725295</v>
      </c>
      <c r="V96">
        <v>735.42316103902999</v>
      </c>
      <c r="W96">
        <v>707.48141303921125</v>
      </c>
      <c r="X96" s="27">
        <v>16.206213839894868</v>
      </c>
      <c r="Y96" s="27">
        <v>27.941747999818741</v>
      </c>
      <c r="Z96" s="27">
        <v>1.2044966832725295</v>
      </c>
      <c r="AA96" s="31">
        <v>735.42316103902999</v>
      </c>
      <c r="AB96" s="2">
        <v>707.48141303921125</v>
      </c>
      <c r="AC96" s="26">
        <v>19.903022012522371</v>
      </c>
      <c r="AD96" s="26">
        <v>34.315555194004091</v>
      </c>
      <c r="AE96">
        <v>1.4076455570329134</v>
      </c>
      <c r="AF96">
        <v>554.16159635167037</v>
      </c>
      <c r="AG96">
        <v>519.84604115766626</v>
      </c>
      <c r="AH96">
        <v>19.903022012522371</v>
      </c>
      <c r="AI96">
        <v>34.315555194004091</v>
      </c>
      <c r="AJ96">
        <v>1.4076455570329134</v>
      </c>
      <c r="AK96">
        <v>554.16159635167037</v>
      </c>
      <c r="AL96">
        <v>519.84604115766626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11.908067055264105</v>
      </c>
      <c r="AX96">
        <v>20.531150095282943</v>
      </c>
      <c r="AY96">
        <v>0.88504492251877742</v>
      </c>
    </row>
    <row r="97" spans="1:51" ht="16" x14ac:dyDescent="0.2">
      <c r="A97" s="2" t="s">
        <v>24</v>
      </c>
      <c r="B97" s="2" t="s">
        <v>63</v>
      </c>
      <c r="C97" s="2" t="s">
        <v>32</v>
      </c>
      <c r="D97" s="5">
        <v>2</v>
      </c>
      <c r="E97" s="2" t="s">
        <v>18</v>
      </c>
      <c r="F97" s="1" t="s">
        <v>10</v>
      </c>
      <c r="G97" s="9">
        <v>10</v>
      </c>
      <c r="H97" s="2">
        <v>7.5</v>
      </c>
      <c r="I97" s="5" t="s">
        <v>22</v>
      </c>
      <c r="J97" s="5">
        <v>0</v>
      </c>
      <c r="K97">
        <v>4000</v>
      </c>
      <c r="L97" s="20">
        <v>1.450576348525876</v>
      </c>
      <c r="M97" s="20">
        <v>1.94225513935089</v>
      </c>
      <c r="N97" s="20">
        <v>19.4225513935089</v>
      </c>
      <c r="O97" s="21">
        <v>0.14710776507854501</v>
      </c>
      <c r="P97" s="14">
        <v>1.4710776507854502</v>
      </c>
      <c r="Q97" s="27">
        <v>4.34</v>
      </c>
      <c r="R97" s="7">
        <v>5</v>
      </c>
      <c r="S97" s="7">
        <v>14.086946839726151</v>
      </c>
      <c r="T97">
        <v>24.287839378838193</v>
      </c>
      <c r="U97">
        <v>1.0669552235371911</v>
      </c>
      <c r="V97">
        <v>725.28817426293801</v>
      </c>
      <c r="W97">
        <v>701.00033488409986</v>
      </c>
      <c r="X97" s="27">
        <v>30.293160679621018</v>
      </c>
      <c r="Y97" s="27">
        <v>52.22958737865693</v>
      </c>
      <c r="Z97" s="27">
        <v>2.2714519068097205</v>
      </c>
      <c r="AA97" s="31">
        <v>1460.7113353019681</v>
      </c>
      <c r="AB97" s="2">
        <v>1408.4817479233111</v>
      </c>
      <c r="AC97" s="26">
        <v>13.029426138302242</v>
      </c>
      <c r="AD97" s="26">
        <v>22.464527824659033</v>
      </c>
      <c r="AE97">
        <v>1.0094012711584042</v>
      </c>
      <c r="AF97">
        <v>608.89498128097307</v>
      </c>
      <c r="AG97">
        <v>586.43045345631413</v>
      </c>
      <c r="AH97">
        <v>98.797344452473837</v>
      </c>
      <c r="AI97">
        <v>170.34024905598937</v>
      </c>
      <c r="AJ97">
        <v>7.2511404845739538</v>
      </c>
      <c r="AK97">
        <v>3489.1697328979308</v>
      </c>
      <c r="AL97">
        <v>1106.2764946139805</v>
      </c>
      <c r="AM97">
        <v>16.206213839894868</v>
      </c>
      <c r="AN97">
        <v>27.941747999818741</v>
      </c>
      <c r="AO97">
        <v>1.2044966832725295</v>
      </c>
      <c r="AP97">
        <v>735.42316103902999</v>
      </c>
      <c r="AQ97">
        <v>707.48141303921125</v>
      </c>
      <c r="AR97">
        <v>19.903022012522371</v>
      </c>
      <c r="AS97">
        <v>34.315555194004091</v>
      </c>
      <c r="AT97">
        <v>1.4076455570329134</v>
      </c>
      <c r="AU97">
        <v>554.16159635167037</v>
      </c>
      <c r="AV97">
        <v>519.84604115766626</v>
      </c>
      <c r="AW97">
        <v>24.220197335376149</v>
      </c>
      <c r="AX97">
        <v>41.758960923062332</v>
      </c>
      <c r="AY97">
        <v>1.8114814081478605</v>
      </c>
    </row>
    <row r="98" spans="1:51" ht="16" x14ac:dyDescent="0.2">
      <c r="A98" s="2" t="s">
        <v>24</v>
      </c>
      <c r="B98" s="2" t="s">
        <v>63</v>
      </c>
      <c r="C98" s="2" t="s">
        <v>32</v>
      </c>
      <c r="D98" s="5">
        <v>2</v>
      </c>
      <c r="E98" s="2" t="s">
        <v>18</v>
      </c>
      <c r="F98" s="1" t="s">
        <v>11</v>
      </c>
      <c r="G98" s="9">
        <v>20</v>
      </c>
      <c r="H98" s="2">
        <v>15</v>
      </c>
      <c r="I98" s="5" t="s">
        <v>22</v>
      </c>
      <c r="J98" s="5">
        <v>0</v>
      </c>
      <c r="K98">
        <v>4000</v>
      </c>
      <c r="L98" s="20">
        <v>1.3291602255399311</v>
      </c>
      <c r="M98" s="20">
        <v>1.49370753765106</v>
      </c>
      <c r="N98" s="20">
        <v>14.937075376510601</v>
      </c>
      <c r="O98" s="21">
        <v>0.118337191641331</v>
      </c>
      <c r="P98" s="14">
        <v>1.1833719164133099</v>
      </c>
      <c r="Q98" s="27">
        <v>4.4400000000000004</v>
      </c>
      <c r="R98" s="7">
        <v>10</v>
      </c>
      <c r="S98" s="7">
        <v>19.853766476349779</v>
      </c>
      <c r="T98">
        <v>34.230631855775485</v>
      </c>
      <c r="U98">
        <v>1.5728908833175357</v>
      </c>
      <c r="V98">
        <v>1329.1602255399312</v>
      </c>
      <c r="W98">
        <v>1294.9295936841556</v>
      </c>
      <c r="X98" s="27">
        <v>50.146927155970801</v>
      </c>
      <c r="Y98" s="27">
        <v>86.460219234432415</v>
      </c>
      <c r="Z98" s="27">
        <v>3.8443427901272562</v>
      </c>
      <c r="AA98" s="31">
        <v>2789.8715608418993</v>
      </c>
      <c r="AB98" s="2">
        <v>2703.411341607467</v>
      </c>
      <c r="AC98" s="26">
        <v>20.390481138688109</v>
      </c>
      <c r="AD98" s="26">
        <v>35.156001963255363</v>
      </c>
      <c r="AE98">
        <v>1.7026930065260248</v>
      </c>
      <c r="AF98">
        <v>1289.4526587879338</v>
      </c>
      <c r="AG98">
        <v>1254.2966568246786</v>
      </c>
      <c r="AH98">
        <v>159.96878786853816</v>
      </c>
      <c r="AI98">
        <v>275.80825494575549</v>
      </c>
      <c r="AJ98">
        <v>12.359219504152026</v>
      </c>
      <c r="AK98">
        <v>7357.5277092617316</v>
      </c>
      <c r="AL98">
        <v>2360.5731514386589</v>
      </c>
      <c r="AM98">
        <v>30.293160679621018</v>
      </c>
      <c r="AN98">
        <v>52.22958737865693</v>
      </c>
      <c r="AO98">
        <v>2.2714519068097205</v>
      </c>
      <c r="AP98">
        <v>1460.7113353019681</v>
      </c>
      <c r="AQ98">
        <v>1408.4817479233111</v>
      </c>
      <c r="AR98">
        <v>13.029426138302242</v>
      </c>
      <c r="AS98">
        <v>22.464527824659033</v>
      </c>
      <c r="AT98">
        <v>1.0094012711584042</v>
      </c>
      <c r="AU98">
        <v>608.89498128097307</v>
      </c>
      <c r="AV98">
        <v>586.43045345631413</v>
      </c>
      <c r="AW98">
        <v>44.890556925508598</v>
      </c>
      <c r="AX98">
        <v>77.39751194053207</v>
      </c>
      <c r="AY98">
        <v>3.4279131507092471</v>
      </c>
    </row>
    <row r="99" spans="1:51" ht="16" x14ac:dyDescent="0.2">
      <c r="A99" s="2" t="s">
        <v>24</v>
      </c>
      <c r="B99" s="2" t="s">
        <v>63</v>
      </c>
      <c r="C99" s="2" t="s">
        <v>32</v>
      </c>
      <c r="D99" s="5">
        <v>2</v>
      </c>
      <c r="E99" s="2" t="s">
        <v>18</v>
      </c>
      <c r="F99" s="1" t="s">
        <v>12</v>
      </c>
      <c r="G99" s="9">
        <v>30</v>
      </c>
      <c r="H99" s="2">
        <v>25</v>
      </c>
      <c r="I99" s="5" t="s">
        <v>22</v>
      </c>
      <c r="J99" s="5">
        <v>0</v>
      </c>
      <c r="K99">
        <v>4000</v>
      </c>
      <c r="L99" s="20">
        <v>1.6512389007761379</v>
      </c>
      <c r="M99" s="20">
        <v>0.84510731697082497</v>
      </c>
      <c r="N99" s="20">
        <v>8.4510731697082502</v>
      </c>
      <c r="O99" s="21">
        <v>6.9834768772125203E-2</v>
      </c>
      <c r="P99" s="14">
        <v>0.698347687721252</v>
      </c>
      <c r="Q99" s="27">
        <v>4.34</v>
      </c>
      <c r="R99" s="7">
        <v>10</v>
      </c>
      <c r="S99" s="7">
        <v>13.954740771127765</v>
      </c>
      <c r="T99">
        <v>24.05989788125477</v>
      </c>
      <c r="U99">
        <v>1.153138868232398</v>
      </c>
      <c r="V99">
        <v>1651.2389007761381</v>
      </c>
      <c r="W99">
        <v>1627.1790028948833</v>
      </c>
      <c r="X99" s="27">
        <v>64.101667927098561</v>
      </c>
      <c r="Y99" s="27">
        <v>110.52011711568719</v>
      </c>
      <c r="Z99" s="27">
        <v>4.9974816583596544</v>
      </c>
      <c r="AA99" s="31">
        <v>4441.1104616180373</v>
      </c>
      <c r="AB99" s="2">
        <v>4330.5903445023505</v>
      </c>
      <c r="AC99" s="26">
        <v>15.204932080965804</v>
      </c>
      <c r="AD99" s="26">
        <v>26.215400139596209</v>
      </c>
      <c r="AE99">
        <v>1.3422494817943573</v>
      </c>
      <c r="AF99">
        <v>1245.1136831919628</v>
      </c>
      <c r="AG99">
        <v>1218.8982830523669</v>
      </c>
      <c r="AH99">
        <v>205.58358411143558</v>
      </c>
      <c r="AI99">
        <v>354.45445536454417</v>
      </c>
      <c r="AJ99">
        <v>16.3859679495351</v>
      </c>
      <c r="AK99">
        <v>11092.86875883762</v>
      </c>
      <c r="AL99">
        <v>3579.4714344910258</v>
      </c>
      <c r="AM99">
        <v>50.146927155970801</v>
      </c>
      <c r="AN99">
        <v>86.460219234432415</v>
      </c>
      <c r="AO99">
        <v>3.8443427901272562</v>
      </c>
      <c r="AP99">
        <v>2789.8715608418993</v>
      </c>
      <c r="AQ99">
        <v>2703.411341607467</v>
      </c>
      <c r="AR99">
        <v>20.390481138688109</v>
      </c>
      <c r="AS99">
        <v>35.156001963255363</v>
      </c>
      <c r="AT99">
        <v>1.7026930065260248</v>
      </c>
      <c r="AU99">
        <v>1289.4526587879338</v>
      </c>
      <c r="AV99">
        <v>1254.2966568246786</v>
      </c>
      <c r="AW99">
        <v>57.660047393123911</v>
      </c>
      <c r="AX99">
        <v>99.413874815730892</v>
      </c>
      <c r="AY99">
        <v>4.4651834857200923</v>
      </c>
    </row>
    <row r="100" spans="1:51" ht="16" x14ac:dyDescent="0.2">
      <c r="A100" s="2" t="s">
        <v>24</v>
      </c>
      <c r="B100" s="2" t="s">
        <v>63</v>
      </c>
      <c r="C100" s="2" t="s">
        <v>32</v>
      </c>
      <c r="D100" s="5">
        <v>2</v>
      </c>
      <c r="E100" s="2" t="s">
        <v>18</v>
      </c>
      <c r="F100" s="1" t="s">
        <v>13</v>
      </c>
      <c r="G100" s="9">
        <v>40</v>
      </c>
      <c r="H100" s="2">
        <v>35</v>
      </c>
      <c r="I100" s="5" t="s">
        <v>22</v>
      </c>
      <c r="J100" s="5">
        <v>0</v>
      </c>
      <c r="K100">
        <v>4000</v>
      </c>
      <c r="L100" s="20">
        <v>1.5962349524435788</v>
      </c>
      <c r="M100" s="20">
        <v>0.83112567663192705</v>
      </c>
      <c r="N100" s="20">
        <v>8.3112567663192713</v>
      </c>
      <c r="O100" s="21">
        <v>6.8942159414291396E-2</v>
      </c>
      <c r="P100" s="14">
        <v>0.68942159414291393</v>
      </c>
      <c r="Q100" s="27">
        <v>4.18</v>
      </c>
      <c r="R100" s="7">
        <v>10</v>
      </c>
      <c r="S100" s="7">
        <v>13.266718549132017</v>
      </c>
      <c r="T100">
        <v>22.873652670917274</v>
      </c>
      <c r="U100">
        <v>1.1004788455402907</v>
      </c>
      <c r="V100">
        <v>1596.234952443579</v>
      </c>
      <c r="W100">
        <v>1573.3612997726618</v>
      </c>
      <c r="X100" s="27">
        <v>77.368386476230583</v>
      </c>
      <c r="Y100" s="27">
        <v>133.39376978660445</v>
      </c>
      <c r="Z100" s="27">
        <v>6.0979605038999454</v>
      </c>
      <c r="AA100" s="31">
        <v>6037.3454140616159</v>
      </c>
      <c r="AB100" s="2">
        <v>5903.9516442750119</v>
      </c>
      <c r="AC100" s="26">
        <v>12.651992795896417</v>
      </c>
      <c r="AD100" s="26">
        <v>21.813780682580028</v>
      </c>
      <c r="AE100">
        <v>1.216484925723244</v>
      </c>
      <c r="AF100">
        <v>1236.6848374058161</v>
      </c>
      <c r="AG100">
        <v>1214.8710567232361</v>
      </c>
      <c r="AH100">
        <v>243.5395624991248</v>
      </c>
      <c r="AI100">
        <v>419.89579741228431</v>
      </c>
      <c r="AJ100">
        <v>20.03542272670483</v>
      </c>
      <c r="AK100">
        <v>14802.923271055066</v>
      </c>
      <c r="AL100">
        <v>4794.3424912142618</v>
      </c>
      <c r="AM100">
        <v>64.101667927098561</v>
      </c>
      <c r="AN100">
        <v>110.52011711568719</v>
      </c>
      <c r="AO100">
        <v>4.9974816583596544</v>
      </c>
      <c r="AP100">
        <v>4441.1104616180373</v>
      </c>
      <c r="AQ100">
        <v>4330.5903445023505</v>
      </c>
      <c r="AR100">
        <v>15.204932080965804</v>
      </c>
      <c r="AS100">
        <v>26.215400139596209</v>
      </c>
      <c r="AT100">
        <v>1.3422494817943573</v>
      </c>
      <c r="AU100">
        <v>1245.1136831919628</v>
      </c>
      <c r="AV100">
        <v>1218.8982830523669</v>
      </c>
      <c r="AW100">
        <v>68.012066134981069</v>
      </c>
      <c r="AX100">
        <v>117.26218299134668</v>
      </c>
      <c r="AY100">
        <v>5.3218505284367925</v>
      </c>
    </row>
    <row r="101" spans="1:51" ht="16" x14ac:dyDescent="0.2">
      <c r="A101" s="2" t="s">
        <v>24</v>
      </c>
      <c r="B101" s="2" t="s">
        <v>63</v>
      </c>
      <c r="C101" s="2" t="s">
        <v>32</v>
      </c>
      <c r="D101" s="5">
        <v>2</v>
      </c>
      <c r="E101" s="2" t="s">
        <v>18</v>
      </c>
      <c r="F101" s="1" t="s">
        <v>6</v>
      </c>
      <c r="G101" s="9">
        <v>5</v>
      </c>
      <c r="H101" s="2">
        <v>2.5</v>
      </c>
      <c r="I101" s="5" t="s">
        <v>23</v>
      </c>
      <c r="J101" s="5">
        <v>0</v>
      </c>
      <c r="K101">
        <v>-4000</v>
      </c>
      <c r="L101" s="20">
        <v>1.439269981368628</v>
      </c>
      <c r="M101" s="20">
        <v>2.9094619750976598</v>
      </c>
      <c r="N101" s="20">
        <v>29.094619750976598</v>
      </c>
      <c r="O101" s="21">
        <v>0.231111586093903</v>
      </c>
      <c r="P101" s="14">
        <v>2.3111158609390299</v>
      </c>
      <c r="Q101" s="27">
        <v>4.6100000000000003</v>
      </c>
      <c r="R101" s="7">
        <v>5</v>
      </c>
      <c r="S101" s="7">
        <v>20.937506413457704</v>
      </c>
      <c r="T101">
        <v>36.099148988720181</v>
      </c>
      <c r="U101">
        <v>1.6631598410572292</v>
      </c>
      <c r="V101">
        <v>719.63499068431406</v>
      </c>
      <c r="W101">
        <v>683.53584169559383</v>
      </c>
      <c r="X101" s="27">
        <v>20.937506413457704</v>
      </c>
      <c r="Y101" s="27">
        <v>36.099148988720181</v>
      </c>
      <c r="Z101" s="27">
        <v>1.6631598410572292</v>
      </c>
      <c r="AA101" s="31">
        <v>719.63499068431406</v>
      </c>
      <c r="AB101" s="2">
        <v>683.53584169559383</v>
      </c>
      <c r="AC101" s="26">
        <v>19.903022012522371</v>
      </c>
      <c r="AD101" s="26">
        <v>34.315555194004091</v>
      </c>
      <c r="AE101">
        <v>1.4076455570329134</v>
      </c>
      <c r="AF101">
        <v>554.16159635167037</v>
      </c>
      <c r="AG101">
        <v>519.84604115766626</v>
      </c>
      <c r="AH101">
        <v>19.903022012522371</v>
      </c>
      <c r="AI101">
        <v>34.315555194004091</v>
      </c>
      <c r="AJ101">
        <v>1.4076455570329134</v>
      </c>
      <c r="AK101">
        <v>554.16159635167037</v>
      </c>
      <c r="AL101">
        <v>519.84604115766626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15.923495385040022</v>
      </c>
      <c r="AX101">
        <v>27.454302388000041</v>
      </c>
      <c r="AY101">
        <v>1.2648745046657697</v>
      </c>
    </row>
    <row r="102" spans="1:51" ht="16" x14ac:dyDescent="0.2">
      <c r="A102" s="2" t="s">
        <v>24</v>
      </c>
      <c r="B102" s="2" t="s">
        <v>63</v>
      </c>
      <c r="C102" s="2" t="s">
        <v>32</v>
      </c>
      <c r="D102" s="5">
        <v>2</v>
      </c>
      <c r="E102" s="2" t="s">
        <v>18</v>
      </c>
      <c r="F102" s="1" t="s">
        <v>10</v>
      </c>
      <c r="G102" s="9">
        <v>10</v>
      </c>
      <c r="H102" s="2">
        <v>7.5</v>
      </c>
      <c r="I102" s="5" t="s">
        <v>23</v>
      </c>
      <c r="J102" s="5">
        <v>0</v>
      </c>
      <c r="K102">
        <v>-4000</v>
      </c>
      <c r="L102" s="20">
        <v>1.5716868940210849</v>
      </c>
      <c r="M102" s="20">
        <v>2.02047896385193</v>
      </c>
      <c r="N102" s="20">
        <v>20.204789638519301</v>
      </c>
      <c r="O102" s="21">
        <v>0.15597665309906</v>
      </c>
      <c r="P102" s="14">
        <v>1.5597665309906001</v>
      </c>
      <c r="Q102" s="27">
        <v>4.3899999999999997</v>
      </c>
      <c r="R102" s="7">
        <v>5</v>
      </c>
      <c r="S102" s="7">
        <v>15.8778015356569</v>
      </c>
      <c r="T102">
        <v>27.375519889063622</v>
      </c>
      <c r="U102">
        <v>1.2257323072453294</v>
      </c>
      <c r="V102">
        <v>785.84344701054249</v>
      </c>
      <c r="W102">
        <v>758.46792712147885</v>
      </c>
      <c r="X102" s="27">
        <v>36.815307949114604</v>
      </c>
      <c r="Y102" s="27">
        <v>63.474668877783799</v>
      </c>
      <c r="Z102" s="27">
        <v>2.8888921483025589</v>
      </c>
      <c r="AA102" s="31">
        <v>1505.4784376948564</v>
      </c>
      <c r="AB102" s="2">
        <v>1442.0037688170728</v>
      </c>
      <c r="AC102" s="26">
        <v>13.029426138302242</v>
      </c>
      <c r="AD102" s="26">
        <v>22.464527824659033</v>
      </c>
      <c r="AE102">
        <v>1.0094012711584042</v>
      </c>
      <c r="AF102">
        <v>608.89498128097307</v>
      </c>
      <c r="AG102">
        <v>586.43045345631413</v>
      </c>
      <c r="AH102">
        <v>98.797344452473837</v>
      </c>
      <c r="AI102">
        <v>170.34024905598937</v>
      </c>
      <c r="AJ102">
        <v>7.2511404845739538</v>
      </c>
      <c r="AK102">
        <v>3489.1697328979308</v>
      </c>
      <c r="AL102">
        <v>1106.2764946139805</v>
      </c>
      <c r="AM102">
        <v>20.937506413457704</v>
      </c>
      <c r="AN102">
        <v>36.099148988720181</v>
      </c>
      <c r="AO102">
        <v>1.6631598410572292</v>
      </c>
      <c r="AP102">
        <v>719.63499068431406</v>
      </c>
      <c r="AQ102">
        <v>683.53584169559383</v>
      </c>
      <c r="AR102">
        <v>19.903022012522371</v>
      </c>
      <c r="AS102">
        <v>34.315555194004091</v>
      </c>
      <c r="AT102">
        <v>1.4076455570329134</v>
      </c>
      <c r="AU102">
        <v>554.16159635167037</v>
      </c>
      <c r="AV102">
        <v>519.84604115766626</v>
      </c>
      <c r="AW102">
        <v>29.787178163674128</v>
      </c>
      <c r="AX102">
        <v>51.357203730472634</v>
      </c>
      <c r="AY102">
        <v>2.3463355658826508</v>
      </c>
    </row>
    <row r="103" spans="1:51" ht="16" x14ac:dyDescent="0.2">
      <c r="A103" s="2" t="s">
        <v>24</v>
      </c>
      <c r="B103" s="2" t="s">
        <v>63</v>
      </c>
      <c r="C103" s="2" t="s">
        <v>32</v>
      </c>
      <c r="D103" s="5">
        <v>2</v>
      </c>
      <c r="E103" s="2" t="s">
        <v>18</v>
      </c>
      <c r="F103" s="1" t="s">
        <v>11</v>
      </c>
      <c r="G103" s="9">
        <v>20</v>
      </c>
      <c r="H103" s="2">
        <v>15</v>
      </c>
      <c r="I103" s="5" t="s">
        <v>23</v>
      </c>
      <c r="J103" s="5">
        <v>0</v>
      </c>
      <c r="K103">
        <v>-4000</v>
      </c>
      <c r="L103" s="20">
        <v>1.5464258214535391</v>
      </c>
      <c r="M103" s="20">
        <v>1.3372439146041899</v>
      </c>
      <c r="N103" s="20">
        <v>13.372439146041899</v>
      </c>
      <c r="O103" s="21">
        <v>0.10609143972396901</v>
      </c>
      <c r="P103" s="14">
        <v>1.0609143972396899</v>
      </c>
      <c r="Q103" s="27">
        <v>4.34</v>
      </c>
      <c r="R103" s="7">
        <v>10</v>
      </c>
      <c r="S103" s="7">
        <v>20.67948519125531</v>
      </c>
      <c r="T103">
        <v>35.654284812509161</v>
      </c>
      <c r="U103">
        <v>1.6406254182432742</v>
      </c>
      <c r="V103">
        <v>1546.4258214535394</v>
      </c>
      <c r="W103">
        <v>1510.7715366410303</v>
      </c>
      <c r="X103" s="27">
        <v>57.494793140369914</v>
      </c>
      <c r="Y103" s="27">
        <v>99.12895369029296</v>
      </c>
      <c r="Z103" s="27">
        <v>4.5295175665458327</v>
      </c>
      <c r="AA103" s="31">
        <v>3051.9042591483958</v>
      </c>
      <c r="AB103" s="2">
        <v>2952.775305458103</v>
      </c>
      <c r="AC103" s="26">
        <v>20.390481138688109</v>
      </c>
      <c r="AD103" s="26">
        <v>35.156001963255363</v>
      </c>
      <c r="AE103">
        <v>1.7026930065260248</v>
      </c>
      <c r="AF103">
        <v>1289.4526587879338</v>
      </c>
      <c r="AG103">
        <v>1254.2966568246786</v>
      </c>
      <c r="AH103">
        <v>159.96878786853816</v>
      </c>
      <c r="AI103">
        <v>275.80825494575549</v>
      </c>
      <c r="AJ103">
        <v>12.359219504152026</v>
      </c>
      <c r="AK103">
        <v>7357.5277092617316</v>
      </c>
      <c r="AL103">
        <v>2360.5731514386589</v>
      </c>
      <c r="AM103">
        <v>36.815307949114604</v>
      </c>
      <c r="AN103">
        <v>63.474668877783799</v>
      </c>
      <c r="AO103">
        <v>2.8888921483025589</v>
      </c>
      <c r="AP103">
        <v>1505.4784376948564</v>
      </c>
      <c r="AQ103">
        <v>1442.0037688170728</v>
      </c>
      <c r="AR103">
        <v>13.029426138302242</v>
      </c>
      <c r="AS103">
        <v>22.464527824659033</v>
      </c>
      <c r="AT103">
        <v>1.0094012711584042</v>
      </c>
      <c r="AU103">
        <v>608.89498128097307</v>
      </c>
      <c r="AV103">
        <v>586.43045345631413</v>
      </c>
      <c r="AW103">
        <v>49.388712652844532</v>
      </c>
      <c r="AX103">
        <v>85.152952849731946</v>
      </c>
      <c r="AY103">
        <v>3.886414434762663</v>
      </c>
    </row>
    <row r="104" spans="1:51" ht="16" x14ac:dyDescent="0.2">
      <c r="A104" s="2" t="s">
        <v>24</v>
      </c>
      <c r="B104" s="2" t="s">
        <v>63</v>
      </c>
      <c r="C104" s="2" t="s">
        <v>32</v>
      </c>
      <c r="D104" s="5">
        <v>2</v>
      </c>
      <c r="E104" s="2" t="s">
        <v>18</v>
      </c>
      <c r="F104" s="1" t="s">
        <v>12</v>
      </c>
      <c r="G104" s="9">
        <v>30</v>
      </c>
      <c r="H104" s="2">
        <v>25</v>
      </c>
      <c r="I104" s="5" t="s">
        <v>23</v>
      </c>
      <c r="J104" s="5">
        <v>0</v>
      </c>
      <c r="K104">
        <v>-4000</v>
      </c>
      <c r="L104" s="20">
        <v>1.3887478362335366</v>
      </c>
      <c r="M104" s="20">
        <v>0.77268099784851096</v>
      </c>
      <c r="N104" s="20">
        <v>7.7268099784851092</v>
      </c>
      <c r="O104" s="21">
        <v>6.2871426343917805E-2</v>
      </c>
      <c r="P104" s="14">
        <v>0.62871426343917802</v>
      </c>
      <c r="Q104" s="27">
        <v>4.21</v>
      </c>
      <c r="R104" s="7">
        <v>10</v>
      </c>
      <c r="S104" s="7">
        <v>10.730590638608895</v>
      </c>
      <c r="T104">
        <v>18.501018342429131</v>
      </c>
      <c r="U104">
        <v>0.87312557296032034</v>
      </c>
      <c r="V104">
        <v>1388.7478362335366</v>
      </c>
      <c r="W104">
        <v>1370.2468178911074</v>
      </c>
      <c r="X104" s="27">
        <v>68.225383778978809</v>
      </c>
      <c r="Y104" s="27">
        <v>117.62997203272209</v>
      </c>
      <c r="Z104" s="27">
        <v>5.4026431395061527</v>
      </c>
      <c r="AA104" s="31">
        <v>4440.6520953819327</v>
      </c>
      <c r="AB104" s="2">
        <v>4323.0221233492102</v>
      </c>
      <c r="AC104" s="26">
        <v>15.204932080965804</v>
      </c>
      <c r="AD104" s="26">
        <v>26.215400139596209</v>
      </c>
      <c r="AE104">
        <v>1.3422494817943573</v>
      </c>
      <c r="AF104">
        <v>1245.1136831919628</v>
      </c>
      <c r="AG104">
        <v>1218.8982830523669</v>
      </c>
      <c r="AH104">
        <v>205.58358411143558</v>
      </c>
      <c r="AI104">
        <v>354.45445536454417</v>
      </c>
      <c r="AJ104">
        <v>16.3859679495351</v>
      </c>
      <c r="AK104">
        <v>11092.86875883762</v>
      </c>
      <c r="AL104">
        <v>3579.4714344910258</v>
      </c>
      <c r="AM104">
        <v>57.494793140369914</v>
      </c>
      <c r="AN104">
        <v>99.12895369029296</v>
      </c>
      <c r="AO104">
        <v>4.5295175665458327</v>
      </c>
      <c r="AP104">
        <v>3051.9042591483958</v>
      </c>
      <c r="AQ104">
        <v>2952.775305458103</v>
      </c>
      <c r="AR104">
        <v>20.390481138688109</v>
      </c>
      <c r="AS104">
        <v>35.156001963255363</v>
      </c>
      <c r="AT104">
        <v>1.7026930065260248</v>
      </c>
      <c r="AU104">
        <v>1289.4526587879338</v>
      </c>
      <c r="AV104">
        <v>1254.2966568246786</v>
      </c>
      <c r="AW104">
        <v>62.402536422564154</v>
      </c>
      <c r="AX104">
        <v>107.59058003890371</v>
      </c>
      <c r="AY104">
        <v>4.928850306888215</v>
      </c>
    </row>
    <row r="105" spans="1:51" ht="16" x14ac:dyDescent="0.2">
      <c r="A105" s="2" t="s">
        <v>24</v>
      </c>
      <c r="B105" s="2" t="s">
        <v>63</v>
      </c>
      <c r="C105" s="2" t="s">
        <v>32</v>
      </c>
      <c r="D105" s="5">
        <v>2</v>
      </c>
      <c r="E105" s="2" t="s">
        <v>18</v>
      </c>
      <c r="F105" s="1" t="s">
        <v>13</v>
      </c>
      <c r="G105" s="9">
        <v>40</v>
      </c>
      <c r="H105">
        <v>35</v>
      </c>
      <c r="I105" t="s">
        <v>23</v>
      </c>
      <c r="J105">
        <v>0</v>
      </c>
      <c r="K105">
        <v>-4000</v>
      </c>
      <c r="L105" s="20">
        <v>1.4285747691928525</v>
      </c>
      <c r="M105" s="20">
        <v>0.88145893812179599</v>
      </c>
      <c r="N105" s="20">
        <v>8.8145893812179601</v>
      </c>
      <c r="O105" s="22">
        <v>7.0831514894962297E-2</v>
      </c>
      <c r="P105" s="14">
        <v>0.708315148949623</v>
      </c>
      <c r="Q105" s="27">
        <v>4.09</v>
      </c>
      <c r="R105" s="7">
        <v>10</v>
      </c>
      <c r="S105" s="7">
        <v>12.592299990803216</v>
      </c>
      <c r="T105">
        <v>21.710862053108993</v>
      </c>
      <c r="U105">
        <v>1.0118811504265088</v>
      </c>
      <c r="V105">
        <v>1428.5747691928527</v>
      </c>
      <c r="W105">
        <v>1406.8639071397438</v>
      </c>
      <c r="X105" s="27">
        <v>80.817683769782022</v>
      </c>
      <c r="Y105" s="27">
        <v>139.34083408583109</v>
      </c>
      <c r="Z105" s="27">
        <v>6.4145242899326611</v>
      </c>
      <c r="AA105" s="31">
        <v>5869.2268645747854</v>
      </c>
      <c r="AB105" s="2">
        <v>5729.886030488954</v>
      </c>
      <c r="AC105" s="26">
        <v>12.651992795896417</v>
      </c>
      <c r="AD105" s="26">
        <v>21.813780682580028</v>
      </c>
      <c r="AE105">
        <v>1.216484925723244</v>
      </c>
      <c r="AF105">
        <v>1236.6848374058161</v>
      </c>
      <c r="AG105">
        <v>1214.8710567232361</v>
      </c>
      <c r="AH105">
        <v>243.5395624991248</v>
      </c>
      <c r="AI105">
        <v>419.89579741228431</v>
      </c>
      <c r="AJ105">
        <v>20.03542272670483</v>
      </c>
      <c r="AK105">
        <v>14802.923271055066</v>
      </c>
      <c r="AL105">
        <v>4794.3424912142618</v>
      </c>
      <c r="AM105">
        <v>68.225383778978809</v>
      </c>
      <c r="AN105">
        <v>117.62997203272209</v>
      </c>
      <c r="AO105">
        <v>5.4026431395061527</v>
      </c>
      <c r="AP105">
        <v>4440.6520953819327</v>
      </c>
      <c r="AQ105">
        <v>4323.0221233492102</v>
      </c>
      <c r="AR105">
        <v>15.204932080965804</v>
      </c>
      <c r="AS105">
        <v>26.215400139596209</v>
      </c>
      <c r="AT105">
        <v>1.3422494817943573</v>
      </c>
      <c r="AU105">
        <v>1245.1136831919628</v>
      </c>
      <c r="AV105">
        <v>1218.8982830523669</v>
      </c>
      <c r="AW105">
        <v>72.443991871639852</v>
      </c>
      <c r="AX105">
        <v>124.90343426144803</v>
      </c>
      <c r="AY105">
        <v>5.7416383995553968</v>
      </c>
    </row>
    <row r="106" spans="1:51" ht="16" x14ac:dyDescent="0.2">
      <c r="A106" s="2" t="s">
        <v>25</v>
      </c>
      <c r="B106" s="2" t="s">
        <v>64</v>
      </c>
      <c r="C106" s="2" t="s">
        <v>33</v>
      </c>
      <c r="D106" s="5">
        <v>3</v>
      </c>
      <c r="E106" s="2" t="s">
        <v>5</v>
      </c>
      <c r="F106" s="1" t="s">
        <v>6</v>
      </c>
      <c r="G106" s="9">
        <v>5</v>
      </c>
      <c r="H106">
        <v>2.5</v>
      </c>
      <c r="I106" t="s">
        <v>7</v>
      </c>
      <c r="J106">
        <v>0</v>
      </c>
      <c r="K106">
        <v>0</v>
      </c>
      <c r="L106" s="20">
        <v>1.484902886651936</v>
      </c>
      <c r="M106" s="20">
        <v>2.8240272998809801</v>
      </c>
      <c r="N106" s="20">
        <v>28.2402729988098</v>
      </c>
      <c r="O106" s="22">
        <v>0.22006763517856601</v>
      </c>
      <c r="P106" s="14">
        <v>2.2006763517856602</v>
      </c>
      <c r="Q106" s="27">
        <v>3.78</v>
      </c>
      <c r="R106" s="7">
        <v>5</v>
      </c>
      <c r="S106" s="7">
        <v>20.967031447885699</v>
      </c>
      <c r="T106">
        <v>36.150054220492585</v>
      </c>
      <c r="U106">
        <v>1.6338953336765893</v>
      </c>
      <c r="V106">
        <v>742.45144332596806</v>
      </c>
      <c r="W106">
        <v>706.30138910547544</v>
      </c>
      <c r="X106" s="27">
        <v>20.967031447885699</v>
      </c>
      <c r="Y106" s="27">
        <v>36.150054220492585</v>
      </c>
      <c r="Z106" s="27">
        <v>1.6338953336765893</v>
      </c>
      <c r="AA106" s="31">
        <v>742.45144332596806</v>
      </c>
      <c r="AB106" s="2">
        <v>706.30138910547544</v>
      </c>
      <c r="AC106" s="26">
        <v>19.903022012522371</v>
      </c>
      <c r="AD106" s="26">
        <v>34.315555194004091</v>
      </c>
      <c r="AE106">
        <v>1.4076455570329134</v>
      </c>
      <c r="AF106">
        <v>554.16159635167037</v>
      </c>
      <c r="AG106">
        <v>519.84604115766626</v>
      </c>
      <c r="AH106">
        <v>19.903022012522371</v>
      </c>
      <c r="AI106">
        <v>34.315555194004091</v>
      </c>
      <c r="AJ106">
        <v>1.4076455570329134</v>
      </c>
      <c r="AK106">
        <v>554.16159635167037</v>
      </c>
      <c r="AL106">
        <v>519.84604115766626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15.431979125534436</v>
      </c>
      <c r="AX106">
        <v>26.60686056126627</v>
      </c>
      <c r="AY106">
        <v>1.2025659781775084</v>
      </c>
    </row>
    <row r="107" spans="1:51" ht="16" x14ac:dyDescent="0.2">
      <c r="A107" s="2" t="s">
        <v>25</v>
      </c>
      <c r="B107" s="2" t="s">
        <v>64</v>
      </c>
      <c r="C107" s="2" t="s">
        <v>33</v>
      </c>
      <c r="D107" s="5">
        <v>3</v>
      </c>
      <c r="E107" s="2" t="s">
        <v>5</v>
      </c>
      <c r="F107" s="1" t="s">
        <v>6</v>
      </c>
      <c r="G107" s="9">
        <v>5</v>
      </c>
      <c r="H107">
        <v>2.5</v>
      </c>
      <c r="I107" t="s">
        <v>8</v>
      </c>
      <c r="J107">
        <v>0</v>
      </c>
      <c r="K107">
        <v>40</v>
      </c>
      <c r="L107" s="20">
        <v>1.2315791468314281</v>
      </c>
      <c r="M107" s="20">
        <v>3.5388617515564</v>
      </c>
      <c r="N107" s="20">
        <v>35.388617515564</v>
      </c>
      <c r="O107" s="22">
        <v>0.25798431038856501</v>
      </c>
      <c r="P107" s="14">
        <v>2.5798431038856502</v>
      </c>
      <c r="Q107" s="27">
        <v>3.68</v>
      </c>
      <c r="R107" s="7">
        <v>5</v>
      </c>
      <c r="S107" s="7">
        <v>21.791941683681024</v>
      </c>
      <c r="T107">
        <v>37.572313247725909</v>
      </c>
      <c r="U107">
        <v>1.5886404844212163</v>
      </c>
      <c r="V107">
        <v>615.78957341571413</v>
      </c>
      <c r="W107">
        <v>578.21726016798823</v>
      </c>
      <c r="X107" s="27">
        <v>21.791941683681024</v>
      </c>
      <c r="Y107" s="27">
        <v>37.572313247725909</v>
      </c>
      <c r="Z107" s="27">
        <v>1.5886404844212163</v>
      </c>
      <c r="AA107" s="31">
        <v>615.78957341571413</v>
      </c>
      <c r="AB107" s="2">
        <v>578.21726016798823</v>
      </c>
      <c r="AC107" s="26">
        <v>19.903022012522371</v>
      </c>
      <c r="AD107" s="26">
        <v>34.315555194004091</v>
      </c>
      <c r="AE107">
        <v>1.4076455570329134</v>
      </c>
      <c r="AF107">
        <v>554.16159635167037</v>
      </c>
      <c r="AG107">
        <v>519.84604115766626</v>
      </c>
      <c r="AH107">
        <v>19.903022012522371</v>
      </c>
      <c r="AI107">
        <v>34.315555194004091</v>
      </c>
      <c r="AJ107">
        <v>1.4076455570329134</v>
      </c>
      <c r="AK107">
        <v>554.16159635167037</v>
      </c>
      <c r="AL107">
        <v>519.84604115766626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19.592038138240767</v>
      </c>
      <c r="AX107">
        <v>33.779376100415121</v>
      </c>
      <c r="AY107">
        <v>1.4282667148490766</v>
      </c>
    </row>
    <row r="108" spans="1:51" ht="16" x14ac:dyDescent="0.2">
      <c r="A108" s="2" t="s">
        <v>25</v>
      </c>
      <c r="B108" s="2" t="s">
        <v>64</v>
      </c>
      <c r="C108" s="2" t="s">
        <v>33</v>
      </c>
      <c r="D108" s="5">
        <v>3</v>
      </c>
      <c r="E108" s="2" t="s">
        <v>5</v>
      </c>
      <c r="F108" s="1" t="s">
        <v>6</v>
      </c>
      <c r="G108" s="9">
        <v>5</v>
      </c>
      <c r="H108">
        <v>2.4</v>
      </c>
      <c r="I108" t="s">
        <v>9</v>
      </c>
      <c r="J108">
        <v>0</v>
      </c>
      <c r="K108">
        <v>80</v>
      </c>
      <c r="L108" s="20">
        <v>1.5835025569962271</v>
      </c>
      <c r="M108" s="20">
        <v>2.6788663864135698</v>
      </c>
      <c r="N108" s="20">
        <v>26.7886638641357</v>
      </c>
      <c r="O108" s="22">
        <v>0.20114754140377</v>
      </c>
      <c r="P108" s="14">
        <v>2.0114754140377</v>
      </c>
      <c r="Q108" s="27">
        <v>3.75</v>
      </c>
      <c r="R108" s="7">
        <v>5</v>
      </c>
      <c r="S108" s="7">
        <v>21.209958863685657</v>
      </c>
      <c r="T108">
        <v>36.568894592561477</v>
      </c>
      <c r="U108">
        <v>1.5925882307318713</v>
      </c>
      <c r="V108">
        <v>791.75127849811361</v>
      </c>
      <c r="W108">
        <v>755.18238390555211</v>
      </c>
      <c r="X108" s="27">
        <v>21.209958863685657</v>
      </c>
      <c r="Y108" s="27">
        <v>36.568894592561477</v>
      </c>
      <c r="Z108" s="27">
        <v>1.5925882307318713</v>
      </c>
      <c r="AA108" s="31">
        <v>791.75127849811361</v>
      </c>
      <c r="AB108" s="2">
        <v>755.18238390555211</v>
      </c>
      <c r="AC108" s="26">
        <v>19.903022012522371</v>
      </c>
      <c r="AD108" s="26">
        <v>34.315555194004091</v>
      </c>
      <c r="AE108">
        <v>1.4076455570329134</v>
      </c>
      <c r="AF108">
        <v>554.16159635167037</v>
      </c>
      <c r="AG108">
        <v>519.84604115766626</v>
      </c>
      <c r="AH108">
        <v>19.903022012522371</v>
      </c>
      <c r="AI108">
        <v>34.315555194004091</v>
      </c>
      <c r="AJ108">
        <v>1.4076455570329134</v>
      </c>
      <c r="AK108">
        <v>554.16159635167037</v>
      </c>
      <c r="AL108">
        <v>519.84604115766626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14.600331500559623</v>
      </c>
      <c r="AX108">
        <v>25.172985345792451</v>
      </c>
      <c r="AY108">
        <v>1.0962923719944688</v>
      </c>
    </row>
    <row r="109" spans="1:51" ht="16" x14ac:dyDescent="0.2">
      <c r="A109" s="2" t="s">
        <v>25</v>
      </c>
      <c r="B109" s="2" t="s">
        <v>64</v>
      </c>
      <c r="C109" s="2" t="s">
        <v>33</v>
      </c>
      <c r="D109" s="5">
        <v>3</v>
      </c>
      <c r="E109" s="2" t="s">
        <v>5</v>
      </c>
      <c r="F109" s="1" t="s">
        <v>10</v>
      </c>
      <c r="G109" s="9">
        <v>10</v>
      </c>
      <c r="H109">
        <v>7.5</v>
      </c>
      <c r="I109" t="s">
        <v>7</v>
      </c>
      <c r="J109">
        <v>0</v>
      </c>
      <c r="K109">
        <v>0</v>
      </c>
      <c r="L109" s="20">
        <v>1.5994944456781006</v>
      </c>
      <c r="M109" s="20">
        <v>1.8392219543457</v>
      </c>
      <c r="N109" s="20">
        <v>18.392219543456999</v>
      </c>
      <c r="O109" s="22">
        <v>0.147831201553345</v>
      </c>
      <c r="P109" s="14">
        <v>1.4783120155334499</v>
      </c>
      <c r="Q109" s="27">
        <v>3.85</v>
      </c>
      <c r="R109" s="7">
        <v>5</v>
      </c>
      <c r="S109" s="7">
        <v>14.709126501725841</v>
      </c>
      <c r="T109">
        <v>25.360562934010073</v>
      </c>
      <c r="U109">
        <v>1.1822759289124758</v>
      </c>
      <c r="V109">
        <v>799.74722283905032</v>
      </c>
      <c r="W109">
        <v>774.38665990504023</v>
      </c>
      <c r="X109" s="27">
        <v>35.676157949611536</v>
      </c>
      <c r="Y109" s="27">
        <v>61.510617154502654</v>
      </c>
      <c r="Z109" s="27">
        <v>2.8161712625890649</v>
      </c>
      <c r="AA109" s="31">
        <v>1542.1986661650185</v>
      </c>
      <c r="AB109" s="2">
        <v>1480.6880490105157</v>
      </c>
      <c r="AC109" s="26">
        <v>13.029426138302242</v>
      </c>
      <c r="AD109" s="26">
        <v>22.464527824659033</v>
      </c>
      <c r="AE109">
        <v>1.0094012711584042</v>
      </c>
      <c r="AF109">
        <v>608.89498128097307</v>
      </c>
      <c r="AG109">
        <v>586.43045345631413</v>
      </c>
      <c r="AH109">
        <v>98.797344452473837</v>
      </c>
      <c r="AI109">
        <v>170.34024905598937</v>
      </c>
      <c r="AJ109">
        <v>7.2511404845739538</v>
      </c>
      <c r="AK109">
        <v>3489.1697328979308</v>
      </c>
      <c r="AL109">
        <v>1106.2764946139805</v>
      </c>
      <c r="AM109">
        <v>20.967031447885699</v>
      </c>
      <c r="AN109">
        <v>36.150054220492585</v>
      </c>
      <c r="AO109">
        <v>1.6338953336765893</v>
      </c>
      <c r="AP109">
        <v>742.45144332596806</v>
      </c>
      <c r="AQ109">
        <v>706.30138910547544</v>
      </c>
      <c r="AR109">
        <v>19.903022012522371</v>
      </c>
      <c r="AS109">
        <v>34.315555194004091</v>
      </c>
      <c r="AT109">
        <v>1.4076455570329134</v>
      </c>
      <c r="AU109">
        <v>554.16159635167037</v>
      </c>
      <c r="AV109">
        <v>519.84604115766626</v>
      </c>
      <c r="AW109">
        <v>28.564378779756296</v>
      </c>
      <c r="AX109">
        <v>49.248928930614305</v>
      </c>
      <c r="AY109">
        <v>2.244547561938012</v>
      </c>
    </row>
    <row r="110" spans="1:51" ht="16" x14ac:dyDescent="0.2">
      <c r="A110" s="2" t="s">
        <v>25</v>
      </c>
      <c r="B110" s="2" t="s">
        <v>64</v>
      </c>
      <c r="C110" s="2" t="s">
        <v>33</v>
      </c>
      <c r="D110" s="5">
        <v>3</v>
      </c>
      <c r="E110" s="2" t="s">
        <v>5</v>
      </c>
      <c r="F110" s="1" t="s">
        <v>10</v>
      </c>
      <c r="G110" s="9">
        <v>10</v>
      </c>
      <c r="H110">
        <v>7.5</v>
      </c>
      <c r="I110" t="s">
        <v>8</v>
      </c>
      <c r="J110">
        <v>0</v>
      </c>
      <c r="K110">
        <v>40</v>
      </c>
      <c r="L110" s="20">
        <v>1.0750216124107925</v>
      </c>
      <c r="M110" s="20">
        <v>2.0792655944824201</v>
      </c>
      <c r="N110" s="20">
        <v>20.792655944824201</v>
      </c>
      <c r="O110" s="22">
        <v>0.155279099941254</v>
      </c>
      <c r="P110" s="14">
        <v>1.55279099941254</v>
      </c>
      <c r="Q110" s="27">
        <v>3.82</v>
      </c>
      <c r="R110" s="7">
        <v>5</v>
      </c>
      <c r="S110" s="7">
        <v>11.176277260053883</v>
      </c>
      <c r="T110">
        <v>19.269443551817041</v>
      </c>
      <c r="U110">
        <v>0.83464194196271746</v>
      </c>
      <c r="V110">
        <v>537.51080620539631</v>
      </c>
      <c r="W110">
        <v>518.24136265357924</v>
      </c>
      <c r="X110" s="27">
        <v>32.968218943734911</v>
      </c>
      <c r="Y110" s="27">
        <v>56.841756799542949</v>
      </c>
      <c r="Z110" s="27">
        <v>2.4232824263839339</v>
      </c>
      <c r="AA110" s="31">
        <v>1153.3003796211106</v>
      </c>
      <c r="AB110" s="2">
        <v>1096.4586228215676</v>
      </c>
      <c r="AC110" s="26">
        <v>13.029426138302242</v>
      </c>
      <c r="AD110" s="26">
        <v>22.464527824659033</v>
      </c>
      <c r="AE110">
        <v>1.0094012711584042</v>
      </c>
      <c r="AF110">
        <v>608.89498128097307</v>
      </c>
      <c r="AG110">
        <v>586.43045345631413</v>
      </c>
      <c r="AH110">
        <v>98.797344452473837</v>
      </c>
      <c r="AI110">
        <v>170.34024905598937</v>
      </c>
      <c r="AJ110">
        <v>7.2511404845739538</v>
      </c>
      <c r="AK110">
        <v>3489.1697328979308</v>
      </c>
      <c r="AL110">
        <v>1106.2764946139805</v>
      </c>
      <c r="AM110">
        <v>21.791941683681024</v>
      </c>
      <c r="AN110">
        <v>37.572313247725909</v>
      </c>
      <c r="AO110">
        <v>1.5886404844212163</v>
      </c>
      <c r="AP110">
        <v>615.78957341571413</v>
      </c>
      <c r="AQ110">
        <v>578.21726016798823</v>
      </c>
      <c r="AR110">
        <v>19.903022012522371</v>
      </c>
      <c r="AS110">
        <v>34.315555194004091</v>
      </c>
      <c r="AT110">
        <v>1.4076455570329134</v>
      </c>
      <c r="AU110">
        <v>554.16159635167037</v>
      </c>
      <c r="AV110">
        <v>519.84604115766626</v>
      </c>
      <c r="AW110">
        <v>33.179948969863716</v>
      </c>
      <c r="AX110">
        <v>57.206808568730544</v>
      </c>
      <c r="AY110">
        <v>2.4390943784380932</v>
      </c>
    </row>
    <row r="111" spans="1:51" ht="16" x14ac:dyDescent="0.2">
      <c r="A111" s="2" t="s">
        <v>25</v>
      </c>
      <c r="B111" s="2" t="s">
        <v>64</v>
      </c>
      <c r="C111" s="2" t="s">
        <v>33</v>
      </c>
      <c r="D111" s="5">
        <v>3</v>
      </c>
      <c r="E111" s="2" t="s">
        <v>5</v>
      </c>
      <c r="F111" s="1" t="s">
        <v>10</v>
      </c>
      <c r="G111" s="9">
        <v>10</v>
      </c>
      <c r="H111">
        <v>7.5</v>
      </c>
      <c r="I111" t="s">
        <v>9</v>
      </c>
      <c r="J111">
        <v>0</v>
      </c>
      <c r="K111">
        <v>80</v>
      </c>
      <c r="L111" s="20">
        <v>1.3526896923266369</v>
      </c>
      <c r="M111" s="20">
        <v>2.2065126895904501</v>
      </c>
      <c r="N111" s="20">
        <v>22.065126895904502</v>
      </c>
      <c r="O111" s="22">
        <v>0.17051200568676</v>
      </c>
      <c r="P111" s="14">
        <v>1.7051200568675999</v>
      </c>
      <c r="Q111" s="27">
        <v>3.84</v>
      </c>
      <c r="R111" s="7">
        <v>5</v>
      </c>
      <c r="S111" s="7">
        <v>14.923634855984631</v>
      </c>
      <c r="T111">
        <v>25.730404924111433</v>
      </c>
      <c r="U111">
        <v>1.1532491625521057</v>
      </c>
      <c r="V111">
        <v>676.34484616331849</v>
      </c>
      <c r="W111">
        <v>650.61444123920705</v>
      </c>
      <c r="X111" s="27">
        <v>36.133593719670287</v>
      </c>
      <c r="Y111" s="27">
        <v>62.29929951667291</v>
      </c>
      <c r="Z111" s="27">
        <v>2.7458373932839768</v>
      </c>
      <c r="AA111" s="31">
        <v>1468.096124661432</v>
      </c>
      <c r="AB111" s="2">
        <v>1405.7968251447592</v>
      </c>
      <c r="AC111" s="26">
        <v>13.029426138302242</v>
      </c>
      <c r="AD111" s="26">
        <v>22.464527824659033</v>
      </c>
      <c r="AE111">
        <v>1.0094012711584042</v>
      </c>
      <c r="AF111">
        <v>608.89498128097307</v>
      </c>
      <c r="AG111">
        <v>586.43045345631413</v>
      </c>
      <c r="AH111">
        <v>98.797344452473837</v>
      </c>
      <c r="AI111">
        <v>170.34024905598937</v>
      </c>
      <c r="AJ111">
        <v>7.2511404845739538</v>
      </c>
      <c r="AK111">
        <v>3489.1697328979308</v>
      </c>
      <c r="AL111">
        <v>1106.2764946139805</v>
      </c>
      <c r="AM111">
        <v>21.209958863685657</v>
      </c>
      <c r="AN111">
        <v>36.568894592561477</v>
      </c>
      <c r="AO111">
        <v>1.5925882307318713</v>
      </c>
      <c r="AP111">
        <v>791.75127849811361</v>
      </c>
      <c r="AQ111">
        <v>755.18238390555211</v>
      </c>
      <c r="AR111">
        <v>19.903022012522371</v>
      </c>
      <c r="AS111">
        <v>34.315555194004091</v>
      </c>
      <c r="AT111">
        <v>1.4076455570329134</v>
      </c>
      <c r="AU111">
        <v>554.16159635167037</v>
      </c>
      <c r="AV111">
        <v>519.84604115766626</v>
      </c>
      <c r="AW111">
        <v>29.263269666808178</v>
      </c>
      <c r="AX111">
        <v>50.453913218634789</v>
      </c>
      <c r="AY111">
        <v>2.2149214644982038</v>
      </c>
    </row>
    <row r="112" spans="1:51" ht="16" x14ac:dyDescent="0.2">
      <c r="A112" s="2" t="s">
        <v>25</v>
      </c>
      <c r="B112" s="2" t="s">
        <v>64</v>
      </c>
      <c r="C112" s="2" t="s">
        <v>33</v>
      </c>
      <c r="D112" s="5">
        <v>3</v>
      </c>
      <c r="E112" s="2" t="s">
        <v>5</v>
      </c>
      <c r="F112" s="1" t="s">
        <v>11</v>
      </c>
      <c r="G112" s="9">
        <v>20</v>
      </c>
      <c r="H112">
        <v>15</v>
      </c>
      <c r="I112" t="s">
        <v>7</v>
      </c>
      <c r="J112">
        <v>0</v>
      </c>
      <c r="K112">
        <v>0</v>
      </c>
      <c r="L112" s="20">
        <v>1.3353736345182385</v>
      </c>
      <c r="M112" s="20">
        <v>1.3618128299713099</v>
      </c>
      <c r="N112" s="20">
        <v>13.618128299713099</v>
      </c>
      <c r="O112" s="22">
        <v>0.11557269096374501</v>
      </c>
      <c r="P112" s="14">
        <v>1.1557269096374501</v>
      </c>
      <c r="Q112" s="27">
        <v>3.9</v>
      </c>
      <c r="R112" s="7">
        <v>10</v>
      </c>
      <c r="S112" s="7">
        <v>18.185289482923565</v>
      </c>
      <c r="T112">
        <v>31.353947384350978</v>
      </c>
      <c r="U112">
        <v>1.5433272438330938</v>
      </c>
      <c r="V112">
        <v>1335.3736345182388</v>
      </c>
      <c r="W112">
        <v>1304.0196871338878</v>
      </c>
      <c r="X112" s="27">
        <v>53.861447432535101</v>
      </c>
      <c r="Y112" s="27">
        <v>92.864564538853628</v>
      </c>
      <c r="Z112" s="27">
        <v>4.3594985064221587</v>
      </c>
      <c r="AA112" s="31">
        <v>2877.5723006832573</v>
      </c>
      <c r="AB112" s="2">
        <v>2784.7077361444035</v>
      </c>
      <c r="AC112" s="26">
        <v>20.390481138688109</v>
      </c>
      <c r="AD112" s="26">
        <v>35.156001963255363</v>
      </c>
      <c r="AE112">
        <v>1.7026930065260248</v>
      </c>
      <c r="AF112">
        <v>1289.4526587879338</v>
      </c>
      <c r="AG112">
        <v>1254.2966568246786</v>
      </c>
      <c r="AH112">
        <v>159.96878786853816</v>
      </c>
      <c r="AI112">
        <v>275.80825494575549</v>
      </c>
      <c r="AJ112">
        <v>12.359219504152026</v>
      </c>
      <c r="AK112">
        <v>7357.5277092617316</v>
      </c>
      <c r="AL112">
        <v>2360.5731514386589</v>
      </c>
      <c r="AM112">
        <v>35.676157949611536</v>
      </c>
      <c r="AN112">
        <v>61.510617154502654</v>
      </c>
      <c r="AO112">
        <v>2.8161712625890649</v>
      </c>
      <c r="AP112">
        <v>1542.1986661650185</v>
      </c>
      <c r="AQ112">
        <v>1480.6880490105157</v>
      </c>
      <c r="AR112">
        <v>13.029426138302242</v>
      </c>
      <c r="AS112">
        <v>22.464527824659033</v>
      </c>
      <c r="AT112">
        <v>1.0094012711584042</v>
      </c>
      <c r="AU112">
        <v>608.89498128097307</v>
      </c>
      <c r="AV112">
        <v>586.43045345631413</v>
      </c>
      <c r="AW112">
        <v>47.946651606449073</v>
      </c>
      <c r="AX112">
        <v>82.666640700774266</v>
      </c>
      <c r="AY112">
        <v>3.8575287385677237</v>
      </c>
    </row>
    <row r="113" spans="1:51" ht="16" x14ac:dyDescent="0.2">
      <c r="A113" s="2" t="s">
        <v>25</v>
      </c>
      <c r="B113" s="2" t="s">
        <v>64</v>
      </c>
      <c r="C113" s="2" t="s">
        <v>33</v>
      </c>
      <c r="D113" s="5">
        <v>3</v>
      </c>
      <c r="E113" s="2" t="s">
        <v>5</v>
      </c>
      <c r="F113" s="1" t="s">
        <v>11</v>
      </c>
      <c r="G113" s="9">
        <v>20</v>
      </c>
      <c r="H113">
        <v>15</v>
      </c>
      <c r="I113" t="s">
        <v>8</v>
      </c>
      <c r="J113">
        <v>0</v>
      </c>
      <c r="K113">
        <v>40</v>
      </c>
      <c r="L113" s="20">
        <v>1.338327550262024</v>
      </c>
      <c r="M113" s="20">
        <v>1.1936661005020099</v>
      </c>
      <c r="N113" s="20">
        <v>11.936661005020099</v>
      </c>
      <c r="O113" s="22">
        <v>9.97760444879532E-2</v>
      </c>
      <c r="P113" s="14">
        <v>0.99776044487953197</v>
      </c>
      <c r="Q113" s="27">
        <v>3.91</v>
      </c>
      <c r="R113" s="7">
        <v>10</v>
      </c>
      <c r="S113" s="7">
        <v>15.975162281156779</v>
      </c>
      <c r="T113">
        <v>27.543383243373757</v>
      </c>
      <c r="U113">
        <v>1.3353302919439713</v>
      </c>
      <c r="V113">
        <v>1338.327550262024</v>
      </c>
      <c r="W113">
        <v>1310.7841670186504</v>
      </c>
      <c r="X113" s="27">
        <v>48.943381224891688</v>
      </c>
      <c r="Y113" s="27">
        <v>84.385140042916703</v>
      </c>
      <c r="Z113" s="27">
        <v>3.758612718327905</v>
      </c>
      <c r="AA113" s="31">
        <v>2491.6279298831346</v>
      </c>
      <c r="AB113" s="2">
        <v>2407.2427898402179</v>
      </c>
      <c r="AC113" s="26">
        <v>20.390481138688109</v>
      </c>
      <c r="AD113" s="26">
        <v>35.156001963255363</v>
      </c>
      <c r="AE113">
        <v>1.7026930065260248</v>
      </c>
      <c r="AF113">
        <v>1289.4526587879338</v>
      </c>
      <c r="AG113">
        <v>1254.2966568246786</v>
      </c>
      <c r="AH113">
        <v>159.96878786853816</v>
      </c>
      <c r="AI113">
        <v>275.80825494575549</v>
      </c>
      <c r="AJ113">
        <v>12.359219504152026</v>
      </c>
      <c r="AK113">
        <v>7357.5277092617316</v>
      </c>
      <c r="AL113">
        <v>2360.5731514386589</v>
      </c>
      <c r="AM113">
        <v>32.968218943734911</v>
      </c>
      <c r="AN113">
        <v>56.841756799542949</v>
      </c>
      <c r="AO113">
        <v>2.4232824263839339</v>
      </c>
      <c r="AP113">
        <v>1153.3003796211106</v>
      </c>
      <c r="AQ113">
        <v>1096.4586228215676</v>
      </c>
      <c r="AR113">
        <v>13.029426138302242</v>
      </c>
      <c r="AS113">
        <v>22.464527824659033</v>
      </c>
      <c r="AT113">
        <v>1.0094012711584042</v>
      </c>
      <c r="AU113">
        <v>608.89498128097307</v>
      </c>
      <c r="AV113">
        <v>586.43045345631413</v>
      </c>
      <c r="AW113">
        <v>48.374595710214962</v>
      </c>
      <c r="AX113">
        <v>83.404475362439584</v>
      </c>
      <c r="AY113">
        <v>3.7110691307261279</v>
      </c>
    </row>
    <row r="114" spans="1:51" ht="16" x14ac:dyDescent="0.2">
      <c r="A114" s="2" t="s">
        <v>25</v>
      </c>
      <c r="B114" s="2" t="s">
        <v>64</v>
      </c>
      <c r="C114" s="2" t="s">
        <v>33</v>
      </c>
      <c r="D114" s="5">
        <v>3</v>
      </c>
      <c r="E114" s="2" t="s">
        <v>5</v>
      </c>
      <c r="F114" s="1" t="s">
        <v>11</v>
      </c>
      <c r="G114" s="9">
        <v>20</v>
      </c>
      <c r="H114">
        <v>15</v>
      </c>
      <c r="I114" t="s">
        <v>9</v>
      </c>
      <c r="J114">
        <v>0</v>
      </c>
      <c r="K114">
        <v>80</v>
      </c>
      <c r="L114" s="20">
        <v>1.3486153257834843</v>
      </c>
      <c r="M114" s="20">
        <v>1.60118472576141</v>
      </c>
      <c r="N114" s="20">
        <v>16.0118472576141</v>
      </c>
      <c r="O114" s="22">
        <v>0.13149914145469699</v>
      </c>
      <c r="P114" s="14">
        <v>1.3149914145469699</v>
      </c>
      <c r="Q114" s="27">
        <v>3.89</v>
      </c>
      <c r="R114" s="7">
        <v>10</v>
      </c>
      <c r="S114" s="7">
        <v>21.593822605722629</v>
      </c>
      <c r="T114">
        <v>37.230728630556257</v>
      </c>
      <c r="U114">
        <v>1.7734175749317467</v>
      </c>
      <c r="V114">
        <v>1348.6153257834844</v>
      </c>
      <c r="W114">
        <v>1311.3845971529281</v>
      </c>
      <c r="X114" s="27">
        <v>57.727416325392916</v>
      </c>
      <c r="Y114" s="27">
        <v>99.53002814722916</v>
      </c>
      <c r="Z114" s="27">
        <v>4.5192549682157237</v>
      </c>
      <c r="AA114" s="31">
        <v>2816.7114504449164</v>
      </c>
      <c r="AB114" s="2">
        <v>2717.1814222976873</v>
      </c>
      <c r="AC114" s="26">
        <v>20.390481138688109</v>
      </c>
      <c r="AD114" s="26">
        <v>35.156001963255363</v>
      </c>
      <c r="AE114">
        <v>1.7026930065260248</v>
      </c>
      <c r="AF114">
        <v>1289.4526587879338</v>
      </c>
      <c r="AG114">
        <v>1254.2966568246786</v>
      </c>
      <c r="AH114">
        <v>159.96878786853816</v>
      </c>
      <c r="AI114">
        <v>275.80825494575549</v>
      </c>
      <c r="AJ114">
        <v>12.359219504152026</v>
      </c>
      <c r="AK114">
        <v>7357.5277092617316</v>
      </c>
      <c r="AL114">
        <v>2360.5731514386589</v>
      </c>
      <c r="AM114">
        <v>36.133593719670287</v>
      </c>
      <c r="AN114">
        <v>62.29929951667291</v>
      </c>
      <c r="AO114">
        <v>2.7458373932839768</v>
      </c>
      <c r="AP114">
        <v>1468.096124661432</v>
      </c>
      <c r="AQ114">
        <v>1405.7968251447592</v>
      </c>
      <c r="AR114">
        <v>13.029426138302242</v>
      </c>
      <c r="AS114">
        <v>22.464527824659033</v>
      </c>
      <c r="AT114">
        <v>1.0094012711584042</v>
      </c>
      <c r="AU114">
        <v>608.89498128097307</v>
      </c>
      <c r="AV114">
        <v>586.43045345631413</v>
      </c>
      <c r="AW114">
        <v>51.855351213921011</v>
      </c>
      <c r="AX114">
        <v>89.405777955036228</v>
      </c>
      <c r="AY114">
        <v>4.0370048515982013</v>
      </c>
    </row>
    <row r="115" spans="1:51" ht="16" x14ac:dyDescent="0.2">
      <c r="A115" s="2" t="s">
        <v>25</v>
      </c>
      <c r="B115" s="2" t="s">
        <v>64</v>
      </c>
      <c r="C115" s="2" t="s">
        <v>33</v>
      </c>
      <c r="D115" s="5">
        <v>3</v>
      </c>
      <c r="E115" s="2" t="s">
        <v>5</v>
      </c>
      <c r="F115" s="1" t="s">
        <v>12</v>
      </c>
      <c r="G115" s="9">
        <v>30</v>
      </c>
      <c r="H115">
        <v>25</v>
      </c>
      <c r="I115" t="s">
        <v>7</v>
      </c>
      <c r="J115">
        <v>0</v>
      </c>
      <c r="K115">
        <v>0</v>
      </c>
      <c r="L115" s="20">
        <v>1.5713813165303485</v>
      </c>
      <c r="M115" s="20">
        <v>0.83760088682174705</v>
      </c>
      <c r="N115" s="20">
        <v>8.37600886821747</v>
      </c>
      <c r="O115" s="22">
        <v>7.3582589626312297E-2</v>
      </c>
      <c r="P115" s="14">
        <v>0.735825896263123</v>
      </c>
      <c r="Q115" s="27">
        <v>4.03</v>
      </c>
      <c r="R115" s="7">
        <v>10</v>
      </c>
      <c r="S115" s="7">
        <v>13.161903842609444</v>
      </c>
      <c r="T115">
        <v>22.692937659671458</v>
      </c>
      <c r="U115">
        <v>1.15626306560707</v>
      </c>
      <c r="V115">
        <v>1571.3813165303486</v>
      </c>
      <c r="W115">
        <v>1548.6883788706771</v>
      </c>
      <c r="X115" s="27">
        <v>67.023351275144549</v>
      </c>
      <c r="Y115" s="27">
        <v>115.55750219852509</v>
      </c>
      <c r="Z115" s="27">
        <v>5.5157615720292288</v>
      </c>
      <c r="AA115" s="31">
        <v>4448.9536172136059</v>
      </c>
      <c r="AB115" s="2">
        <v>4333.3961150150808</v>
      </c>
      <c r="AC115" s="26">
        <v>15.204932080965804</v>
      </c>
      <c r="AD115" s="26">
        <v>26.215400139596209</v>
      </c>
      <c r="AE115">
        <v>1.3422494817943573</v>
      </c>
      <c r="AF115">
        <v>1245.1136831919628</v>
      </c>
      <c r="AG115">
        <v>1218.8982830523669</v>
      </c>
      <c r="AH115">
        <v>205.58358411143558</v>
      </c>
      <c r="AI115">
        <v>354.45445536454417</v>
      </c>
      <c r="AJ115">
        <v>16.3859679495351</v>
      </c>
      <c r="AK115">
        <v>11092.86875883762</v>
      </c>
      <c r="AL115">
        <v>3579.4714344910258</v>
      </c>
      <c r="AM115">
        <v>53.861447432535101</v>
      </c>
      <c r="AN115">
        <v>92.864564538853628</v>
      </c>
      <c r="AO115">
        <v>4.3594985064221587</v>
      </c>
      <c r="AP115">
        <v>2877.5723006832573</v>
      </c>
      <c r="AQ115">
        <v>2784.7077361444035</v>
      </c>
      <c r="AR115">
        <v>20.390481138688109</v>
      </c>
      <c r="AS115">
        <v>35.156001963255363</v>
      </c>
      <c r="AT115">
        <v>1.7026930065260248</v>
      </c>
      <c r="AU115">
        <v>1289.4526587879338</v>
      </c>
      <c r="AV115">
        <v>1254.2966568246786</v>
      </c>
      <c r="AW115">
        <v>60.61593950334337</v>
      </c>
      <c r="AX115">
        <v>104.51024052300582</v>
      </c>
      <c r="AY115">
        <v>4.9528754070440852</v>
      </c>
    </row>
    <row r="116" spans="1:51" ht="16" x14ac:dyDescent="0.2">
      <c r="A116" s="2" t="s">
        <v>25</v>
      </c>
      <c r="B116" s="2" t="s">
        <v>64</v>
      </c>
      <c r="C116" s="2" t="s">
        <v>33</v>
      </c>
      <c r="D116" s="5">
        <v>3</v>
      </c>
      <c r="E116" s="2" t="s">
        <v>5</v>
      </c>
      <c r="F116" s="1" t="s">
        <v>12</v>
      </c>
      <c r="G116" s="9">
        <v>30</v>
      </c>
      <c r="H116">
        <v>25</v>
      </c>
      <c r="I116" t="s">
        <v>8</v>
      </c>
      <c r="J116">
        <v>0</v>
      </c>
      <c r="K116">
        <v>40</v>
      </c>
      <c r="L116" s="20">
        <v>1.4001560625543636</v>
      </c>
      <c r="M116" s="20">
        <v>1.1097726821899401</v>
      </c>
      <c r="N116" s="20">
        <v>11.0977268218994</v>
      </c>
      <c r="O116" s="22">
        <v>9.6370190382003798E-2</v>
      </c>
      <c r="P116" s="14">
        <v>0.96370190382003795</v>
      </c>
      <c r="Q116" s="27">
        <v>3.98</v>
      </c>
      <c r="R116" s="7">
        <v>10</v>
      </c>
      <c r="S116" s="7">
        <v>15.538549490254615</v>
      </c>
      <c r="T116">
        <v>26.790602569404513</v>
      </c>
      <c r="U116">
        <v>1.3493330631288085</v>
      </c>
      <c r="V116">
        <v>1400.1560625543636</v>
      </c>
      <c r="W116">
        <v>1373.3654599849592</v>
      </c>
      <c r="X116" s="27">
        <v>64.481930715146305</v>
      </c>
      <c r="Y116" s="27">
        <v>111.17574261232122</v>
      </c>
      <c r="Z116" s="27">
        <v>5.1079457814567135</v>
      </c>
      <c r="AA116" s="31">
        <v>3891.7839924374985</v>
      </c>
      <c r="AB116" s="2">
        <v>3780.6082498251772</v>
      </c>
      <c r="AC116" s="26">
        <v>15.204932080965804</v>
      </c>
      <c r="AD116" s="26">
        <v>26.215400139596209</v>
      </c>
      <c r="AE116">
        <v>1.3422494817943573</v>
      </c>
      <c r="AF116">
        <v>1245.1136831919628</v>
      </c>
      <c r="AG116">
        <v>1218.8982830523669</v>
      </c>
      <c r="AH116">
        <v>205.58358411143558</v>
      </c>
      <c r="AI116">
        <v>354.45445536454417</v>
      </c>
      <c r="AJ116">
        <v>16.3859679495351</v>
      </c>
      <c r="AK116">
        <v>11092.86875883762</v>
      </c>
      <c r="AL116">
        <v>3579.4714344910258</v>
      </c>
      <c r="AM116">
        <v>48.943381224891688</v>
      </c>
      <c r="AN116">
        <v>84.385140042916703</v>
      </c>
      <c r="AO116">
        <v>3.758612718327905</v>
      </c>
      <c r="AP116">
        <v>2491.6279298831346</v>
      </c>
      <c r="AQ116">
        <v>2407.2427898402179</v>
      </c>
      <c r="AR116">
        <v>20.390481138688109</v>
      </c>
      <c r="AS116">
        <v>35.156001963255363</v>
      </c>
      <c r="AT116">
        <v>1.7026930065260248</v>
      </c>
      <c r="AU116">
        <v>1289.4526587879338</v>
      </c>
      <c r="AV116">
        <v>1254.2966568246786</v>
      </c>
      <c r="AW116">
        <v>62.206225922471425</v>
      </c>
      <c r="AX116">
        <v>107.25211365943349</v>
      </c>
      <c r="AY116">
        <v>4.9103286408991114</v>
      </c>
    </row>
    <row r="117" spans="1:51" ht="16" x14ac:dyDescent="0.2">
      <c r="A117" s="2" t="s">
        <v>25</v>
      </c>
      <c r="B117" s="2" t="s">
        <v>64</v>
      </c>
      <c r="C117" s="2" t="s">
        <v>33</v>
      </c>
      <c r="D117" s="5">
        <v>3</v>
      </c>
      <c r="E117" s="2" t="s">
        <v>5</v>
      </c>
      <c r="F117" s="1" t="s">
        <v>12</v>
      </c>
      <c r="G117" s="9">
        <v>30</v>
      </c>
      <c r="H117">
        <v>25</v>
      </c>
      <c r="I117" t="s">
        <v>9</v>
      </c>
      <c r="J117">
        <v>0</v>
      </c>
      <c r="K117">
        <v>80</v>
      </c>
      <c r="L117" s="20">
        <v>1.4736983786582667</v>
      </c>
      <c r="M117" s="20">
        <v>0.87791943550109897</v>
      </c>
      <c r="N117" s="20">
        <v>8.7791943550109899</v>
      </c>
      <c r="O117" s="22">
        <v>7.5270146131515503E-2</v>
      </c>
      <c r="P117" s="14">
        <v>0.75270146131515503</v>
      </c>
      <c r="Q117" s="27">
        <v>4.0199999999999996</v>
      </c>
      <c r="R117" s="7">
        <v>10</v>
      </c>
      <c r="S117" s="7">
        <v>12.937884486905505</v>
      </c>
      <c r="T117">
        <v>22.306697391216389</v>
      </c>
      <c r="U117">
        <v>1.1092549231538522</v>
      </c>
      <c r="V117">
        <v>1473.6983786582668</v>
      </c>
      <c r="W117">
        <v>1451.3916812670504</v>
      </c>
      <c r="X117" s="27">
        <v>70.665300812298426</v>
      </c>
      <c r="Y117" s="27">
        <v>121.83672553844555</v>
      </c>
      <c r="Z117" s="27">
        <v>5.6285098913695757</v>
      </c>
      <c r="AA117" s="31">
        <v>4290.4098291031833</v>
      </c>
      <c r="AB117" s="2">
        <v>4168.5731035647377</v>
      </c>
      <c r="AC117" s="26">
        <v>15.204932080965804</v>
      </c>
      <c r="AD117" s="26">
        <v>26.215400139596209</v>
      </c>
      <c r="AE117">
        <v>1.3422494817943573</v>
      </c>
      <c r="AF117">
        <v>1245.1136831919628</v>
      </c>
      <c r="AG117">
        <v>1218.8982830523669</v>
      </c>
      <c r="AH117">
        <v>205.58358411143558</v>
      </c>
      <c r="AI117">
        <v>354.45445536454417</v>
      </c>
      <c r="AJ117">
        <v>16.3859679495351</v>
      </c>
      <c r="AK117">
        <v>11092.86875883762</v>
      </c>
      <c r="AL117">
        <v>3579.4714344910258</v>
      </c>
      <c r="AM117">
        <v>57.727416325392916</v>
      </c>
      <c r="AN117">
        <v>99.53002814722916</v>
      </c>
      <c r="AO117">
        <v>4.5192549682157237</v>
      </c>
      <c r="AP117">
        <v>2816.7114504449164</v>
      </c>
      <c r="AQ117">
        <v>2717.1814222976873</v>
      </c>
      <c r="AR117">
        <v>20.390481138688109</v>
      </c>
      <c r="AS117">
        <v>35.156001963255363</v>
      </c>
      <c r="AT117">
        <v>1.7026930065260248</v>
      </c>
      <c r="AU117">
        <v>1289.4526587879338</v>
      </c>
      <c r="AV117">
        <v>1254.2966568246786</v>
      </c>
      <c r="AW117">
        <v>65.413975864049291</v>
      </c>
      <c r="AX117">
        <v>112.78271700698153</v>
      </c>
      <c r="AY117">
        <v>5.1782772387422034</v>
      </c>
    </row>
    <row r="118" spans="1:51" ht="16" x14ac:dyDescent="0.2">
      <c r="A118" s="2" t="s">
        <v>25</v>
      </c>
      <c r="B118" s="2" t="s">
        <v>64</v>
      </c>
      <c r="C118" s="2" t="s">
        <v>33</v>
      </c>
      <c r="D118" s="5">
        <v>3</v>
      </c>
      <c r="E118" s="2" t="s">
        <v>5</v>
      </c>
      <c r="F118" s="1" t="s">
        <v>13</v>
      </c>
      <c r="G118" s="9">
        <v>40</v>
      </c>
      <c r="H118">
        <v>35</v>
      </c>
      <c r="I118" t="s">
        <v>7</v>
      </c>
      <c r="J118">
        <v>0</v>
      </c>
      <c r="K118">
        <v>0</v>
      </c>
      <c r="L118" s="20">
        <v>1.4170646837084466</v>
      </c>
      <c r="M118" s="20">
        <v>0.66598951816558805</v>
      </c>
      <c r="N118" s="20">
        <v>6.6598951816558802</v>
      </c>
      <c r="O118" s="22">
        <v>5.9917442500591299E-2</v>
      </c>
      <c r="P118" s="14">
        <v>0.599174425005913</v>
      </c>
      <c r="Q118" s="27">
        <v>4.07</v>
      </c>
      <c r="R118" s="7">
        <v>10</v>
      </c>
      <c r="S118" s="7">
        <v>9.4375022591245994</v>
      </c>
      <c r="T118">
        <v>16.271555619180344</v>
      </c>
      <c r="U118">
        <v>0.84906891705719467</v>
      </c>
      <c r="V118">
        <v>1417.0646837084469</v>
      </c>
      <c r="W118">
        <v>1400.7931280892665</v>
      </c>
      <c r="X118" s="27">
        <v>76.460853534269148</v>
      </c>
      <c r="Y118" s="27">
        <v>131.82905781770543</v>
      </c>
      <c r="Z118" s="27">
        <v>6.3648304890864233</v>
      </c>
      <c r="AA118" s="31">
        <v>5866.0183009220527</v>
      </c>
      <c r="AB118" s="2">
        <v>5734.189243104347</v>
      </c>
      <c r="AC118" s="26">
        <v>12.651992795896417</v>
      </c>
      <c r="AD118" s="26">
        <v>21.813780682580028</v>
      </c>
      <c r="AE118">
        <v>1.216484925723244</v>
      </c>
      <c r="AF118">
        <v>1236.6848374058161</v>
      </c>
      <c r="AG118">
        <v>1214.8710567232361</v>
      </c>
      <c r="AH118">
        <v>243.5395624991248</v>
      </c>
      <c r="AI118">
        <v>419.89579741228431</v>
      </c>
      <c r="AJ118">
        <v>20.03542272670483</v>
      </c>
      <c r="AK118">
        <v>14802.923271055066</v>
      </c>
      <c r="AL118">
        <v>4794.3424912142618</v>
      </c>
      <c r="AM118">
        <v>67.023351275144549</v>
      </c>
      <c r="AN118">
        <v>115.55750219852509</v>
      </c>
      <c r="AO118">
        <v>5.5157615720292288</v>
      </c>
      <c r="AP118">
        <v>4448.9536172136059</v>
      </c>
      <c r="AQ118">
        <v>4333.3961150150808</v>
      </c>
      <c r="AR118">
        <v>15.204932080965804</v>
      </c>
      <c r="AS118">
        <v>26.215400139596209</v>
      </c>
      <c r="AT118">
        <v>1.3422494817943573</v>
      </c>
      <c r="AU118">
        <v>1245.1136831919628</v>
      </c>
      <c r="AV118">
        <v>1218.8982830523669</v>
      </c>
      <c r="AW118">
        <v>70.128865129748391</v>
      </c>
      <c r="AX118">
        <v>120.91183643060067</v>
      </c>
      <c r="AY118">
        <v>5.7951570320817254</v>
      </c>
    </row>
    <row r="119" spans="1:51" ht="16" x14ac:dyDescent="0.2">
      <c r="A119" s="2" t="s">
        <v>25</v>
      </c>
      <c r="B119" s="2" t="s">
        <v>64</v>
      </c>
      <c r="C119" s="2" t="s">
        <v>33</v>
      </c>
      <c r="D119" s="5">
        <v>3</v>
      </c>
      <c r="E119" s="2" t="s">
        <v>5</v>
      </c>
      <c r="F119" s="1" t="s">
        <v>13</v>
      </c>
      <c r="G119" s="9">
        <v>40</v>
      </c>
      <c r="H119">
        <v>35</v>
      </c>
      <c r="I119" t="s">
        <v>8</v>
      </c>
      <c r="J119">
        <v>0</v>
      </c>
      <c r="K119">
        <v>40</v>
      </c>
      <c r="L119" s="20">
        <v>1.4497614752172456</v>
      </c>
      <c r="M119" s="20">
        <v>0.80047357082366899</v>
      </c>
      <c r="N119" s="20">
        <v>8.0047357082366908</v>
      </c>
      <c r="O119" s="22">
        <v>7.2150290012359605E-2</v>
      </c>
      <c r="P119" s="14">
        <v>0.72150290012359608</v>
      </c>
      <c r="Q119" s="27">
        <v>4.0599999999999996</v>
      </c>
      <c r="R119" s="7">
        <v>10</v>
      </c>
      <c r="S119" s="7">
        <v>11.604957449097389</v>
      </c>
      <c r="T119">
        <v>20.008547326029984</v>
      </c>
      <c r="U119">
        <v>1.0460071088567058</v>
      </c>
      <c r="V119">
        <v>1449.7614752172458</v>
      </c>
      <c r="W119">
        <v>1429.7529278912159</v>
      </c>
      <c r="X119" s="27">
        <v>76.086888164243689</v>
      </c>
      <c r="Y119" s="27">
        <v>131.18428993835118</v>
      </c>
      <c r="Z119" s="27">
        <v>6.1539528903134197</v>
      </c>
      <c r="AA119" s="31">
        <v>5341.5454676547442</v>
      </c>
      <c r="AB119" s="2">
        <v>5210.3611777163933</v>
      </c>
      <c r="AC119" s="26">
        <v>12.651992795896417</v>
      </c>
      <c r="AD119" s="26">
        <v>21.813780682580028</v>
      </c>
      <c r="AE119">
        <v>1.216484925723244</v>
      </c>
      <c r="AF119">
        <v>1236.6848374058161</v>
      </c>
      <c r="AG119">
        <v>1214.8710567232361</v>
      </c>
      <c r="AH119">
        <v>243.5395624991248</v>
      </c>
      <c r="AI119">
        <v>419.89579741228431</v>
      </c>
      <c r="AJ119">
        <v>20.03542272670483</v>
      </c>
      <c r="AK119">
        <v>14802.923271055066</v>
      </c>
      <c r="AL119">
        <v>4794.3424912142618</v>
      </c>
      <c r="AM119">
        <v>64.481930715146305</v>
      </c>
      <c r="AN119">
        <v>111.17574261232122</v>
      </c>
      <c r="AO119">
        <v>5.1079457814567135</v>
      </c>
      <c r="AP119">
        <v>3891.7839924374985</v>
      </c>
      <c r="AQ119">
        <v>3780.6082498251772</v>
      </c>
      <c r="AR119">
        <v>15.204932080965804</v>
      </c>
      <c r="AS119">
        <v>26.215400139596209</v>
      </c>
      <c r="AT119">
        <v>1.3422494817943573</v>
      </c>
      <c r="AU119">
        <v>1245.1136831919628</v>
      </c>
      <c r="AV119">
        <v>1218.8982830523669</v>
      </c>
      <c r="AW119">
        <v>72.710165472717264</v>
      </c>
      <c r="AX119">
        <v>125.36235426330562</v>
      </c>
      <c r="AY119">
        <v>5.849593658022644</v>
      </c>
    </row>
    <row r="120" spans="1:51" ht="16" x14ac:dyDescent="0.2">
      <c r="A120" s="2" t="s">
        <v>25</v>
      </c>
      <c r="B120" s="2" t="s">
        <v>64</v>
      </c>
      <c r="C120" s="2" t="s">
        <v>33</v>
      </c>
      <c r="D120" s="5">
        <v>3</v>
      </c>
      <c r="E120" s="2" t="s">
        <v>5</v>
      </c>
      <c r="F120" s="1" t="s">
        <v>13</v>
      </c>
      <c r="G120" s="9">
        <v>40</v>
      </c>
      <c r="H120">
        <v>35</v>
      </c>
      <c r="I120" t="s">
        <v>9</v>
      </c>
      <c r="J120">
        <v>0</v>
      </c>
      <c r="K120">
        <v>80</v>
      </c>
      <c r="L120" s="20">
        <v>1.0609650478369164</v>
      </c>
      <c r="M120" s="20">
        <v>0.91564679145812999</v>
      </c>
      <c r="N120" s="20">
        <v>9.1564679145813006</v>
      </c>
      <c r="O120" s="22">
        <v>8.1234842538833604E-2</v>
      </c>
      <c r="P120" s="14">
        <v>0.81234842538833607</v>
      </c>
      <c r="Q120" s="27">
        <v>4.04</v>
      </c>
      <c r="R120" s="7">
        <v>10</v>
      </c>
      <c r="S120" s="7">
        <v>9.7146924190109409</v>
      </c>
      <c r="T120">
        <v>16.749469687949901</v>
      </c>
      <c r="U120">
        <v>0.86187328600237978</v>
      </c>
      <c r="V120">
        <v>1060.9650478369165</v>
      </c>
      <c r="W120">
        <v>1044.2155781489666</v>
      </c>
      <c r="X120" s="27">
        <v>80.379993231309371</v>
      </c>
      <c r="Y120" s="27">
        <v>138.58619522639546</v>
      </c>
      <c r="Z120" s="27">
        <v>6.4903831773719558</v>
      </c>
      <c r="AA120" s="31">
        <v>5351.3748769401</v>
      </c>
      <c r="AB120" s="2">
        <v>5212.7886817137041</v>
      </c>
      <c r="AC120" s="26">
        <v>12.651992795896417</v>
      </c>
      <c r="AD120" s="26">
        <v>21.813780682580028</v>
      </c>
      <c r="AE120">
        <v>1.216484925723244</v>
      </c>
      <c r="AF120">
        <v>1236.6848374058161</v>
      </c>
      <c r="AG120">
        <v>1214.8710567232361</v>
      </c>
      <c r="AH120">
        <v>243.5395624991248</v>
      </c>
      <c r="AI120">
        <v>419.89579741228431</v>
      </c>
      <c r="AJ120">
        <v>20.03542272670483</v>
      </c>
      <c r="AK120">
        <v>14802.923271055066</v>
      </c>
      <c r="AL120">
        <v>4794.3424912142618</v>
      </c>
      <c r="AM120">
        <v>70.665300812298426</v>
      </c>
      <c r="AN120">
        <v>121.83672553844555</v>
      </c>
      <c r="AO120">
        <v>5.6285098913695757</v>
      </c>
      <c r="AP120">
        <v>4290.4098291031833</v>
      </c>
      <c r="AQ120">
        <v>4168.5731035647377</v>
      </c>
      <c r="AR120">
        <v>15.204932080965804</v>
      </c>
      <c r="AS120">
        <v>26.215400139596209</v>
      </c>
      <c r="AT120">
        <v>1.3422494817943573</v>
      </c>
      <c r="AU120">
        <v>1245.1136831919628</v>
      </c>
      <c r="AV120">
        <v>1218.8982830523669</v>
      </c>
      <c r="AW120">
        <v>76.487046104610769</v>
      </c>
      <c r="AX120">
        <v>131.87421742174269</v>
      </c>
      <c r="AY120">
        <v>6.1450066088091351</v>
      </c>
    </row>
    <row r="121" spans="1:51" ht="16" x14ac:dyDescent="0.2">
      <c r="A121" s="2" t="s">
        <v>25</v>
      </c>
      <c r="B121" s="2" t="s">
        <v>64</v>
      </c>
      <c r="C121" s="2" t="s">
        <v>33</v>
      </c>
      <c r="D121" s="5">
        <v>3</v>
      </c>
      <c r="E121" s="2" t="s">
        <v>5</v>
      </c>
      <c r="F121" s="1" t="s">
        <v>14</v>
      </c>
      <c r="G121" s="9">
        <v>80</v>
      </c>
      <c r="H121">
        <v>60</v>
      </c>
      <c r="I121" t="s">
        <v>7</v>
      </c>
      <c r="J121">
        <v>0</v>
      </c>
      <c r="K121">
        <v>0</v>
      </c>
      <c r="L121" s="20">
        <v>1.3558473263975801</v>
      </c>
      <c r="M121" s="20">
        <v>0.58211839199066195</v>
      </c>
      <c r="N121" s="20">
        <v>5.8211839199066198</v>
      </c>
      <c r="O121" s="22">
        <v>5.3613808006048203E-2</v>
      </c>
      <c r="P121" s="14">
        <v>0.53613808006048203</v>
      </c>
      <c r="Q121" s="27">
        <v>4.16</v>
      </c>
      <c r="R121" s="7">
        <v>40</v>
      </c>
      <c r="S121" s="7">
        <v>31.570546617095903</v>
      </c>
      <c r="T121">
        <v>54.431976926027424</v>
      </c>
      <c r="U121">
        <v>2.9076855297197457</v>
      </c>
      <c r="V121">
        <v>5423.3893055903209</v>
      </c>
      <c r="W121">
        <v>5368.9573286642935</v>
      </c>
      <c r="X121" s="27">
        <v>108.03140015136505</v>
      </c>
      <c r="Y121" s="27">
        <v>186.26103474373286</v>
      </c>
      <c r="Z121" s="27">
        <v>9.2725160188061686</v>
      </c>
      <c r="AA121" s="31">
        <v>11289.407606512374</v>
      </c>
      <c r="AB121" s="2">
        <v>11103.146571768641</v>
      </c>
      <c r="AC121" s="26">
        <v>39.782401872917774</v>
      </c>
      <c r="AD121" s="26">
        <v>68.590348056754792</v>
      </c>
      <c r="AE121">
        <v>3.3282497755381102</v>
      </c>
      <c r="AF121">
        <v>5551.1206967181524</v>
      </c>
      <c r="AG121">
        <v>5482.5303486613966</v>
      </c>
      <c r="AH121">
        <v>362.88676811787809</v>
      </c>
      <c r="AI121">
        <v>625.66684158254873</v>
      </c>
      <c r="AJ121">
        <v>30.020172053319165</v>
      </c>
      <c r="AK121">
        <v>31456.285361209524</v>
      </c>
      <c r="AL121">
        <v>10276.872839875658</v>
      </c>
      <c r="AM121">
        <v>76.460853534269148</v>
      </c>
      <c r="AN121">
        <v>131.82905781770543</v>
      </c>
      <c r="AO121">
        <v>6.3648304890864233</v>
      </c>
      <c r="AP121">
        <v>5866.0183009220527</v>
      </c>
      <c r="AQ121">
        <v>5734.189243104347</v>
      </c>
      <c r="AR121">
        <v>12.651992795896417</v>
      </c>
      <c r="AS121">
        <v>21.813780682580028</v>
      </c>
      <c r="AT121">
        <v>1.216484925723244</v>
      </c>
      <c r="AU121">
        <v>1236.6848374058161</v>
      </c>
      <c r="AV121">
        <v>1214.8710567232361</v>
      </c>
      <c r="AW121">
        <v>103.17274477857241</v>
      </c>
      <c r="AX121">
        <v>177.88404272167656</v>
      </c>
      <c r="AY121">
        <v>8.8250279821652686</v>
      </c>
    </row>
    <row r="122" spans="1:51" ht="16" x14ac:dyDescent="0.2">
      <c r="A122" s="2" t="s">
        <v>25</v>
      </c>
      <c r="B122" s="2" t="s">
        <v>64</v>
      </c>
      <c r="C122" s="2" t="s">
        <v>33</v>
      </c>
      <c r="D122" s="5">
        <v>3</v>
      </c>
      <c r="E122" s="2" t="s">
        <v>5</v>
      </c>
      <c r="F122" s="1" t="s">
        <v>14</v>
      </c>
      <c r="G122" s="9">
        <v>80</v>
      </c>
      <c r="H122">
        <v>60</v>
      </c>
      <c r="I122" t="s">
        <v>8</v>
      </c>
      <c r="J122">
        <v>0</v>
      </c>
      <c r="K122">
        <v>40</v>
      </c>
      <c r="L122" s="20">
        <v>1.3507543682186394</v>
      </c>
      <c r="M122" s="20">
        <v>0.59023386240005504</v>
      </c>
      <c r="N122" s="20">
        <v>5.9023386240005502</v>
      </c>
      <c r="O122" s="22">
        <v>5.04888594150543E-2</v>
      </c>
      <c r="P122" s="14">
        <v>0.50488859415054299</v>
      </c>
      <c r="Q122" s="27">
        <v>4.1399999999999997</v>
      </c>
      <c r="R122" s="7">
        <v>40</v>
      </c>
      <c r="S122" s="7">
        <v>31.890438716297346</v>
      </c>
      <c r="T122">
        <v>54.983515028098878</v>
      </c>
      <c r="U122">
        <v>2.727921896050455</v>
      </c>
      <c r="V122">
        <v>5403.0174728745578</v>
      </c>
      <c r="W122">
        <v>5348.0339578464591</v>
      </c>
      <c r="X122" s="27">
        <v>107.97732688054103</v>
      </c>
      <c r="Y122" s="27">
        <v>186.16780496645006</v>
      </c>
      <c r="Z122" s="27">
        <v>8.8818747863638752</v>
      </c>
      <c r="AA122" s="31">
        <v>10744.562940529302</v>
      </c>
      <c r="AB122" s="2">
        <v>10558.395135562852</v>
      </c>
      <c r="AC122" s="26">
        <v>39.782401872917774</v>
      </c>
      <c r="AD122" s="26">
        <v>68.590348056754792</v>
      </c>
      <c r="AE122">
        <v>3.3282497755381102</v>
      </c>
      <c r="AF122">
        <v>5551.1206967181524</v>
      </c>
      <c r="AG122">
        <v>5482.5303486613966</v>
      </c>
      <c r="AH122">
        <v>362.88676811787809</v>
      </c>
      <c r="AI122">
        <v>625.66684158254873</v>
      </c>
      <c r="AJ122">
        <v>30.020172053319165</v>
      </c>
      <c r="AK122">
        <v>31456.285361209524</v>
      </c>
      <c r="AL122">
        <v>10276.872839875658</v>
      </c>
      <c r="AM122">
        <v>76.086888164243689</v>
      </c>
      <c r="AN122">
        <v>131.18428993835118</v>
      </c>
      <c r="AO122">
        <v>6.1539528903134197</v>
      </c>
      <c r="AP122">
        <v>5341.5454676547442</v>
      </c>
      <c r="AQ122">
        <v>5210.3611777163933</v>
      </c>
      <c r="AR122">
        <v>12.651992795896417</v>
      </c>
      <c r="AS122">
        <v>21.813780682580028</v>
      </c>
      <c r="AT122">
        <v>1.216484925723244</v>
      </c>
      <c r="AU122">
        <v>1236.6848374058161</v>
      </c>
      <c r="AV122">
        <v>1214.8710567232361</v>
      </c>
      <c r="AW122">
        <v>106.29860352376207</v>
      </c>
      <c r="AX122">
        <v>183.27345435131394</v>
      </c>
      <c r="AY122">
        <v>8.7382760656592797</v>
      </c>
    </row>
    <row r="123" spans="1:51" ht="16" x14ac:dyDescent="0.2">
      <c r="A123" s="2" t="s">
        <v>25</v>
      </c>
      <c r="B123" s="2" t="s">
        <v>64</v>
      </c>
      <c r="C123" s="2" t="s">
        <v>33</v>
      </c>
      <c r="D123" s="5">
        <v>3</v>
      </c>
      <c r="E123" s="2" t="s">
        <v>5</v>
      </c>
      <c r="F123" s="1" t="s">
        <v>14</v>
      </c>
      <c r="G123" s="9">
        <v>80</v>
      </c>
      <c r="H123">
        <v>60</v>
      </c>
      <c r="I123" t="s">
        <v>9</v>
      </c>
      <c r="J123">
        <v>0</v>
      </c>
      <c r="K123">
        <v>80</v>
      </c>
      <c r="L123" s="20">
        <v>1.3981188792827872</v>
      </c>
      <c r="M123" s="20">
        <v>0.698153495788574</v>
      </c>
      <c r="N123" s="20">
        <v>6.9815349578857404</v>
      </c>
      <c r="O123" s="22">
        <v>6.4601100981235504E-2</v>
      </c>
      <c r="P123" s="14">
        <v>0.64601100981235504</v>
      </c>
      <c r="Q123" s="27">
        <v>4.1100000000000003</v>
      </c>
      <c r="R123" s="7">
        <v>40</v>
      </c>
      <c r="S123" s="7">
        <v>39.044063323971251</v>
      </c>
      <c r="T123">
        <v>67.317350558571121</v>
      </c>
      <c r="U123">
        <v>3.6128007561727662</v>
      </c>
      <c r="V123">
        <v>5592.475517131149</v>
      </c>
      <c r="W123">
        <v>5525.158166572578</v>
      </c>
      <c r="X123" s="27">
        <v>119.42405655528063</v>
      </c>
      <c r="Y123" s="27">
        <v>205.90354578496658</v>
      </c>
      <c r="Z123" s="27">
        <v>10.103183933544722</v>
      </c>
      <c r="AA123" s="31">
        <v>10943.850394071249</v>
      </c>
      <c r="AB123" s="2">
        <v>10737.946848286283</v>
      </c>
      <c r="AC123" s="26">
        <v>39.782401872917774</v>
      </c>
      <c r="AD123" s="26">
        <v>68.590348056754792</v>
      </c>
      <c r="AE123">
        <v>3.3282497755381102</v>
      </c>
      <c r="AF123">
        <v>5551.1206967181524</v>
      </c>
      <c r="AG123">
        <v>5482.5303486613966</v>
      </c>
      <c r="AH123">
        <v>362.88676811787809</v>
      </c>
      <c r="AI123">
        <v>625.66684158254873</v>
      </c>
      <c r="AJ123">
        <v>30.020172053319165</v>
      </c>
      <c r="AK123">
        <v>31456.285361209524</v>
      </c>
      <c r="AL123">
        <v>10276.872839875658</v>
      </c>
      <c r="AM123">
        <v>80.379993231309371</v>
      </c>
      <c r="AN123">
        <v>138.58619522639546</v>
      </c>
      <c r="AO123">
        <v>6.4903831773719558</v>
      </c>
      <c r="AP123">
        <v>5351.3748769401</v>
      </c>
      <c r="AQ123">
        <v>5212.7886817137041</v>
      </c>
      <c r="AR123">
        <v>12.651992795896417</v>
      </c>
      <c r="AS123">
        <v>21.813780682580028</v>
      </c>
      <c r="AT123">
        <v>1.216484925723244</v>
      </c>
      <c r="AU123">
        <v>1236.6848374058161</v>
      </c>
      <c r="AV123">
        <v>1214.8710567232361</v>
      </c>
      <c r="AW123">
        <v>116.16583258436596</v>
      </c>
      <c r="AX123">
        <v>200.2859182489068</v>
      </c>
      <c r="AY123">
        <v>9.8016959985358234</v>
      </c>
    </row>
    <row r="124" spans="1:51" ht="16" x14ac:dyDescent="0.2">
      <c r="A124" s="2" t="s">
        <v>25</v>
      </c>
      <c r="B124" s="2" t="s">
        <v>64</v>
      </c>
      <c r="C124" s="2" t="s">
        <v>33</v>
      </c>
      <c r="D124" s="5">
        <v>3</v>
      </c>
      <c r="E124" s="2" t="s">
        <v>5</v>
      </c>
      <c r="F124" s="1" t="s">
        <v>15</v>
      </c>
      <c r="G124" s="9">
        <v>120</v>
      </c>
      <c r="H124">
        <v>100</v>
      </c>
      <c r="I124" t="s">
        <v>7</v>
      </c>
      <c r="J124">
        <v>0</v>
      </c>
      <c r="K124">
        <v>0</v>
      </c>
      <c r="L124" s="20">
        <v>1.3356792120089749</v>
      </c>
      <c r="M124" s="20">
        <v>0.330706506967545</v>
      </c>
      <c r="N124" s="20">
        <v>3.30706506967545</v>
      </c>
      <c r="O124" s="22">
        <v>3.2820217311382301E-2</v>
      </c>
      <c r="P124" s="14">
        <v>0.32820217311382299</v>
      </c>
      <c r="Q124" s="27">
        <v>4.32</v>
      </c>
      <c r="R124" s="7">
        <v>40</v>
      </c>
      <c r="S124" s="7">
        <v>17.668712265306041</v>
      </c>
      <c r="T124">
        <v>30.463297009148349</v>
      </c>
      <c r="U124">
        <v>1.7534912798572171</v>
      </c>
      <c r="V124">
        <v>5342.7168480358996</v>
      </c>
      <c r="W124">
        <v>5312.2535510267517</v>
      </c>
      <c r="X124" s="27">
        <v>125.70011241667109</v>
      </c>
      <c r="Y124" s="27">
        <v>216.7243317528812</v>
      </c>
      <c r="Z124" s="27">
        <v>11.026007298663385</v>
      </c>
      <c r="AA124" s="31">
        <v>16632.124454548273</v>
      </c>
      <c r="AB124" s="2">
        <v>16415.400122795392</v>
      </c>
      <c r="AC124" s="26">
        <v>26.641848448774699</v>
      </c>
      <c r="AD124" s="26">
        <v>45.934221463404647</v>
      </c>
      <c r="AE124">
        <v>2.4038721254002215</v>
      </c>
      <c r="AF124">
        <v>5471.8742674538362</v>
      </c>
      <c r="AG124">
        <v>5425.9400459904309</v>
      </c>
      <c r="AH124">
        <v>442.81231346420213</v>
      </c>
      <c r="AI124">
        <v>763.46950597276282</v>
      </c>
      <c r="AJ124">
        <v>37.231788429519824</v>
      </c>
      <c r="AK124">
        <v>47871.908163571032</v>
      </c>
      <c r="AL124">
        <v>15702.812885866089</v>
      </c>
      <c r="AM124">
        <v>108.03140015136505</v>
      </c>
      <c r="AN124">
        <v>186.26103474373286</v>
      </c>
      <c r="AO124">
        <v>9.2725160188061686</v>
      </c>
      <c r="AP124">
        <v>11289.407606512374</v>
      </c>
      <c r="AQ124">
        <v>11103.146571768641</v>
      </c>
      <c r="AR124">
        <v>39.782401872917774</v>
      </c>
      <c r="AS124">
        <v>68.590348056754792</v>
      </c>
      <c r="AT124">
        <v>3.3282497755381102</v>
      </c>
      <c r="AU124">
        <v>5551.1206967181524</v>
      </c>
      <c r="AV124">
        <v>5482.5303486613966</v>
      </c>
      <c r="AW124">
        <v>123.33002621270973</v>
      </c>
      <c r="AX124">
        <v>212.63797622880986</v>
      </c>
      <c r="AY124">
        <v>10.790793468206898</v>
      </c>
    </row>
    <row r="125" spans="1:51" ht="16" x14ac:dyDescent="0.2">
      <c r="A125" s="2" t="s">
        <v>25</v>
      </c>
      <c r="B125" s="2" t="s">
        <v>64</v>
      </c>
      <c r="C125" s="2" t="s">
        <v>33</v>
      </c>
      <c r="D125" s="5">
        <v>3</v>
      </c>
      <c r="E125" s="2" t="s">
        <v>5</v>
      </c>
      <c r="F125" s="1" t="s">
        <v>15</v>
      </c>
      <c r="G125" s="9">
        <v>120</v>
      </c>
      <c r="H125">
        <v>100</v>
      </c>
      <c r="I125" t="s">
        <v>8</v>
      </c>
      <c r="J125">
        <v>0</v>
      </c>
      <c r="K125">
        <v>40</v>
      </c>
      <c r="L125" s="20">
        <v>1.359004960468523</v>
      </c>
      <c r="M125" s="20">
        <v>0.40460574626922602</v>
      </c>
      <c r="N125" s="20">
        <v>4.0460574626922599</v>
      </c>
      <c r="O125" s="22">
        <v>3.7375722080469097E-2</v>
      </c>
      <c r="P125" s="14">
        <v>0.37375722080469098</v>
      </c>
      <c r="Q125" s="27">
        <v>4.3</v>
      </c>
      <c r="R125" s="7">
        <v>40</v>
      </c>
      <c r="S125" s="7">
        <v>21.994448648557867</v>
      </c>
      <c r="T125">
        <v>37.92146318716874</v>
      </c>
      <c r="U125">
        <v>2.0317516683380163</v>
      </c>
      <c r="V125">
        <v>5436.019841874092</v>
      </c>
      <c r="W125">
        <v>5398.0983786869228</v>
      </c>
      <c r="X125" s="27">
        <v>129.97177552909889</v>
      </c>
      <c r="Y125" s="27">
        <v>224.0892681536188</v>
      </c>
      <c r="Z125" s="27">
        <v>10.913626454701891</v>
      </c>
      <c r="AA125" s="31">
        <v>16180.582782403395</v>
      </c>
      <c r="AB125" s="2">
        <v>15956.493514249774</v>
      </c>
      <c r="AC125" s="26">
        <v>26.641848448774699</v>
      </c>
      <c r="AD125" s="26">
        <v>45.934221463404647</v>
      </c>
      <c r="AE125">
        <v>2.4038721254002215</v>
      </c>
      <c r="AF125">
        <v>5471.8742674538362</v>
      </c>
      <c r="AG125">
        <v>5425.9400459904309</v>
      </c>
      <c r="AH125">
        <v>442.81231346420213</v>
      </c>
      <c r="AI125">
        <v>763.46950597276282</v>
      </c>
      <c r="AJ125">
        <v>37.231788429519824</v>
      </c>
      <c r="AK125">
        <v>47871.908163571032</v>
      </c>
      <c r="AL125">
        <v>15702.812885866089</v>
      </c>
      <c r="AM125">
        <v>107.97732688054103</v>
      </c>
      <c r="AN125">
        <v>186.16780496645006</v>
      </c>
      <c r="AO125">
        <v>8.8818747863638752</v>
      </c>
      <c r="AP125">
        <v>10744.562940529302</v>
      </c>
      <c r="AQ125">
        <v>10558.395135562852</v>
      </c>
      <c r="AR125">
        <v>39.782401872917774</v>
      </c>
      <c r="AS125">
        <v>68.590348056754792</v>
      </c>
      <c r="AT125">
        <v>3.3282497755381102</v>
      </c>
      <c r="AU125">
        <v>5551.1206967181524</v>
      </c>
      <c r="AV125">
        <v>5482.5303486613966</v>
      </c>
      <c r="AW125">
        <v>128.93815865836004</v>
      </c>
      <c r="AX125">
        <v>222.30717010062079</v>
      </c>
      <c r="AY125">
        <v>10.818145416049727</v>
      </c>
    </row>
    <row r="126" spans="1:51" ht="16" x14ac:dyDescent="0.2">
      <c r="A126" s="2" t="s">
        <v>25</v>
      </c>
      <c r="B126" s="2" t="s">
        <v>64</v>
      </c>
      <c r="C126" s="2" t="s">
        <v>33</v>
      </c>
      <c r="D126" s="5">
        <v>3</v>
      </c>
      <c r="E126" s="2" t="s">
        <v>5</v>
      </c>
      <c r="F126" s="1" t="s">
        <v>15</v>
      </c>
      <c r="G126" s="9">
        <v>120</v>
      </c>
      <c r="H126">
        <v>100</v>
      </c>
      <c r="I126" t="s">
        <v>9</v>
      </c>
      <c r="J126">
        <v>0</v>
      </c>
      <c r="K126">
        <v>80</v>
      </c>
      <c r="L126" s="20">
        <v>1.4563823208498683</v>
      </c>
      <c r="M126" s="20">
        <v>0.323797166347504</v>
      </c>
      <c r="N126" s="20">
        <v>3.2379716634750402</v>
      </c>
      <c r="O126" s="22">
        <v>3.0817473307251899E-2</v>
      </c>
      <c r="P126" s="14">
        <v>0.30817473307251897</v>
      </c>
      <c r="Q126" s="27">
        <v>4.2699999999999996</v>
      </c>
      <c r="R126" s="7">
        <v>40</v>
      </c>
      <c r="S126" s="7">
        <v>18.862898744391551</v>
      </c>
      <c r="T126">
        <v>32.522239214468193</v>
      </c>
      <c r="U126">
        <v>1.7952809319177754</v>
      </c>
      <c r="V126">
        <v>5825.5292833994736</v>
      </c>
      <c r="W126">
        <v>5793.0070441850057</v>
      </c>
      <c r="X126" s="27">
        <v>138.28695529967217</v>
      </c>
      <c r="Y126" s="27">
        <v>238.42578499943477</v>
      </c>
      <c r="Z126" s="27">
        <v>11.898464865462497</v>
      </c>
      <c r="AA126" s="31">
        <v>16769.379677470723</v>
      </c>
      <c r="AB126" s="2">
        <v>16530.953892471291</v>
      </c>
      <c r="AC126" s="26">
        <v>26.641848448774699</v>
      </c>
      <c r="AD126" s="26">
        <v>45.934221463404647</v>
      </c>
      <c r="AE126">
        <v>2.4038721254002215</v>
      </c>
      <c r="AF126">
        <v>5471.8742674538362</v>
      </c>
      <c r="AG126">
        <v>5425.9400459904309</v>
      </c>
      <c r="AH126">
        <v>442.81231346420213</v>
      </c>
      <c r="AI126">
        <v>763.46950597276282</v>
      </c>
      <c r="AJ126">
        <v>37.231788429519824</v>
      </c>
      <c r="AK126">
        <v>47871.908163571032</v>
      </c>
      <c r="AL126">
        <v>15702.812885866089</v>
      </c>
      <c r="AM126">
        <v>119.42405655528063</v>
      </c>
      <c r="AN126">
        <v>205.90354578496658</v>
      </c>
      <c r="AO126">
        <v>10.103183933544722</v>
      </c>
      <c r="AP126">
        <v>10943.850394071249</v>
      </c>
      <c r="AQ126">
        <v>10737.946848286283</v>
      </c>
      <c r="AR126">
        <v>39.782401872917774</v>
      </c>
      <c r="AS126">
        <v>68.590348056754792</v>
      </c>
      <c r="AT126">
        <v>3.3282497755381102</v>
      </c>
      <c r="AU126">
        <v>5551.1206967181524</v>
      </c>
      <c r="AV126">
        <v>5482.5303486613966</v>
      </c>
      <c r="AW126">
        <v>135.59040412434555</v>
      </c>
      <c r="AX126">
        <v>233.77655883507856</v>
      </c>
      <c r="AY126">
        <v>11.641819957773338</v>
      </c>
    </row>
    <row r="127" spans="1:51" ht="16" x14ac:dyDescent="0.2">
      <c r="A127" s="2" t="s">
        <v>25</v>
      </c>
      <c r="B127" s="2" t="s">
        <v>64</v>
      </c>
      <c r="C127" s="2" t="s">
        <v>33</v>
      </c>
      <c r="D127" s="5">
        <v>3</v>
      </c>
      <c r="E127" s="2" t="s">
        <v>5</v>
      </c>
      <c r="F127" s="1" t="s">
        <v>16</v>
      </c>
      <c r="G127" s="9">
        <v>160</v>
      </c>
      <c r="H127">
        <v>140</v>
      </c>
      <c r="I127" t="s">
        <v>7</v>
      </c>
      <c r="J127">
        <v>0</v>
      </c>
      <c r="K127">
        <v>0</v>
      </c>
      <c r="L127" s="20">
        <v>1.3288546480491945</v>
      </c>
      <c r="M127" s="20">
        <v>0.23827239871025099</v>
      </c>
      <c r="N127" s="20">
        <v>2.3827239871025099</v>
      </c>
      <c r="O127" s="22">
        <v>2.4723559617996198E-2</v>
      </c>
      <c r="P127" s="14">
        <v>0.24723559617996199</v>
      </c>
      <c r="Q127" s="27">
        <v>4.4000000000000004</v>
      </c>
      <c r="R127" s="7">
        <v>40</v>
      </c>
      <c r="S127" s="7">
        <v>12.665175381117917</v>
      </c>
      <c r="T127">
        <v>21.836509277789514</v>
      </c>
      <c r="U127">
        <v>1.3141606845878249</v>
      </c>
      <c r="V127">
        <v>5315.4185921967783</v>
      </c>
      <c r="W127">
        <v>5293.5820829189888</v>
      </c>
      <c r="X127" s="27">
        <v>138.36528779778899</v>
      </c>
      <c r="Y127" s="27">
        <v>238.5608410306707</v>
      </c>
      <c r="Z127" s="27">
        <v>12.340167983251209</v>
      </c>
      <c r="AA127" s="31">
        <v>21947.54304674505</v>
      </c>
      <c r="AB127" s="2">
        <v>21708.982205714383</v>
      </c>
      <c r="AC127" s="26">
        <v>19.718855941286563</v>
      </c>
      <c r="AD127" s="26">
        <v>33.998027484976838</v>
      </c>
      <c r="AE127">
        <v>1.8818290495089876</v>
      </c>
      <c r="AF127">
        <v>5291.6514540283888</v>
      </c>
      <c r="AG127">
        <v>5257.653426543412</v>
      </c>
      <c r="AH127">
        <v>501.96888128806182</v>
      </c>
      <c r="AI127">
        <v>865.46358842769348</v>
      </c>
      <c r="AJ127">
        <v>42.877275578046785</v>
      </c>
      <c r="AK127">
        <v>63746.862525656201</v>
      </c>
      <c r="AL127">
        <v>20960.466312409502</v>
      </c>
      <c r="AM127">
        <v>125.70011241667109</v>
      </c>
      <c r="AN127">
        <v>216.7243317528812</v>
      </c>
      <c r="AO127">
        <v>11.026007298663385</v>
      </c>
      <c r="AP127">
        <v>16632.124454548273</v>
      </c>
      <c r="AQ127">
        <v>16415.400122795392</v>
      </c>
      <c r="AR127">
        <v>26.641848448774699</v>
      </c>
      <c r="AS127">
        <v>45.934221463404647</v>
      </c>
      <c r="AT127">
        <v>2.4038721254002215</v>
      </c>
      <c r="AU127">
        <v>5471.8742674538362</v>
      </c>
      <c r="AV127">
        <v>5425.9400459904309</v>
      </c>
      <c r="AW127">
        <v>136.57442389584816</v>
      </c>
      <c r="AX127">
        <v>235.47314464801406</v>
      </c>
      <c r="AY127">
        <v>12.154344821663813</v>
      </c>
    </row>
    <row r="128" spans="1:51" ht="16" x14ac:dyDescent="0.2">
      <c r="A128" s="2" t="s">
        <v>25</v>
      </c>
      <c r="B128" s="2" t="s">
        <v>64</v>
      </c>
      <c r="C128" s="2" t="s">
        <v>33</v>
      </c>
      <c r="D128" s="5">
        <v>3</v>
      </c>
      <c r="E128" s="2" t="s">
        <v>5</v>
      </c>
      <c r="F128" s="1" t="s">
        <v>16</v>
      </c>
      <c r="G128" s="9">
        <v>160</v>
      </c>
      <c r="H128">
        <v>140</v>
      </c>
      <c r="I128" t="s">
        <v>8</v>
      </c>
      <c r="J128">
        <v>0</v>
      </c>
      <c r="K128">
        <v>40</v>
      </c>
      <c r="L128" s="20">
        <v>1.5971516849157881</v>
      </c>
      <c r="M128" s="20">
        <v>0.299174785614014</v>
      </c>
      <c r="N128" s="20">
        <v>2.9917478561401403</v>
      </c>
      <c r="O128" s="22">
        <v>2.95958239585161E-2</v>
      </c>
      <c r="P128" s="14">
        <v>0.29595823958516099</v>
      </c>
      <c r="Q128" s="27">
        <v>4.3600000000000003</v>
      </c>
      <c r="R128" s="7">
        <v>40</v>
      </c>
      <c r="S128" s="7">
        <v>19.113100517109689</v>
      </c>
      <c r="T128">
        <v>32.953621581223608</v>
      </c>
      <c r="U128">
        <v>1.8907608040726014</v>
      </c>
      <c r="V128">
        <v>6388.6067396631524</v>
      </c>
      <c r="W128">
        <v>6355.6531180819293</v>
      </c>
      <c r="X128" s="27">
        <v>149.08487604620859</v>
      </c>
      <c r="Y128" s="27">
        <v>257.04288973484239</v>
      </c>
      <c r="Z128" s="27">
        <v>12.804387258774492</v>
      </c>
      <c r="AA128" s="31">
        <v>22569.189522066546</v>
      </c>
      <c r="AB128" s="2">
        <v>22312.146632331704</v>
      </c>
      <c r="AC128" s="26">
        <v>19.718855941286563</v>
      </c>
      <c r="AD128" s="26">
        <v>33.998027484976838</v>
      </c>
      <c r="AE128">
        <v>1.8818290495089876</v>
      </c>
      <c r="AF128">
        <v>5291.6514540283888</v>
      </c>
      <c r="AG128">
        <v>5257.653426543412</v>
      </c>
      <c r="AH128">
        <v>501.96888128806182</v>
      </c>
      <c r="AI128">
        <v>865.46358842769348</v>
      </c>
      <c r="AJ128">
        <v>42.877275578046785</v>
      </c>
      <c r="AK128">
        <v>63746.862525656201</v>
      </c>
      <c r="AL128">
        <v>20960.466312409502</v>
      </c>
      <c r="AM128">
        <v>129.97177552909889</v>
      </c>
      <c r="AN128">
        <v>224.0892681536188</v>
      </c>
      <c r="AO128">
        <v>10.913626454701891</v>
      </c>
      <c r="AP128">
        <v>16180.582782403395</v>
      </c>
      <c r="AQ128">
        <v>15956.493514249774</v>
      </c>
      <c r="AR128">
        <v>26.641848448774699</v>
      </c>
      <c r="AS128">
        <v>45.934221463404647</v>
      </c>
      <c r="AT128">
        <v>2.4038721254002215</v>
      </c>
      <c r="AU128">
        <v>5471.8742674538362</v>
      </c>
      <c r="AV128">
        <v>5425.9400459904309</v>
      </c>
      <c r="AW128">
        <v>145.02002207421134</v>
      </c>
      <c r="AX128">
        <v>250.03452081760577</v>
      </c>
      <c r="AY128">
        <v>12.402272146281302</v>
      </c>
    </row>
    <row r="129" spans="1:51" ht="16" x14ac:dyDescent="0.2">
      <c r="A129" s="2" t="s">
        <v>25</v>
      </c>
      <c r="B129" s="2" t="s">
        <v>64</v>
      </c>
      <c r="C129" s="2" t="s">
        <v>33</v>
      </c>
      <c r="D129" s="5">
        <v>3</v>
      </c>
      <c r="E129" s="2" t="s">
        <v>5</v>
      </c>
      <c r="F129" s="1" t="s">
        <v>16</v>
      </c>
      <c r="G129" s="9">
        <v>160</v>
      </c>
      <c r="H129">
        <v>140</v>
      </c>
      <c r="I129" t="s">
        <v>9</v>
      </c>
      <c r="J129">
        <v>0</v>
      </c>
      <c r="K129">
        <v>80</v>
      </c>
      <c r="L129" s="20">
        <v>1.3176501400555252</v>
      </c>
      <c r="M129" s="20">
        <v>0.34433165192604098</v>
      </c>
      <c r="N129" s="20">
        <v>3.44331651926041</v>
      </c>
      <c r="O129" s="22">
        <v>3.2170735299587298E-2</v>
      </c>
      <c r="P129" s="14">
        <v>0.321707352995873</v>
      </c>
      <c r="Q129" s="27">
        <v>4.38</v>
      </c>
      <c r="R129" s="7">
        <v>40</v>
      </c>
      <c r="S129" s="7">
        <v>18.148345975435934</v>
      </c>
      <c r="T129">
        <v>31.290251681786096</v>
      </c>
      <c r="U129">
        <v>1.6955909549276176</v>
      </c>
      <c r="V129">
        <v>5270.6005602221012</v>
      </c>
      <c r="W129">
        <v>5239.3103085403154</v>
      </c>
      <c r="X129" s="27">
        <v>156.43530127510812</v>
      </c>
      <c r="Y129" s="27">
        <v>269.71603668122088</v>
      </c>
      <c r="Z129" s="27">
        <v>13.594055820390114</v>
      </c>
      <c r="AA129" s="31">
        <v>22039.980237692824</v>
      </c>
      <c r="AB129" s="2">
        <v>21770.264201011607</v>
      </c>
      <c r="AC129" s="26">
        <v>19.718855941286563</v>
      </c>
      <c r="AD129" s="26">
        <v>33.998027484976838</v>
      </c>
      <c r="AE129">
        <v>1.8818290495089876</v>
      </c>
      <c r="AF129">
        <v>5291.6514540283888</v>
      </c>
      <c r="AG129">
        <v>5257.653426543412</v>
      </c>
      <c r="AH129">
        <v>501.96888128806182</v>
      </c>
      <c r="AI129">
        <v>865.46358842769348</v>
      </c>
      <c r="AJ129">
        <v>42.877275578046785</v>
      </c>
      <c r="AK129">
        <v>63746.862525656201</v>
      </c>
      <c r="AL129">
        <v>20960.466312409502</v>
      </c>
      <c r="AM129">
        <v>138.28695529967217</v>
      </c>
      <c r="AN129">
        <v>238.42578499943477</v>
      </c>
      <c r="AO129">
        <v>11.898464865462497</v>
      </c>
      <c r="AP129">
        <v>16769.379677470723</v>
      </c>
      <c r="AQ129">
        <v>16530.953892471291</v>
      </c>
      <c r="AR129">
        <v>26.641848448774699</v>
      </c>
      <c r="AS129">
        <v>45.934221463404647</v>
      </c>
      <c r="AT129">
        <v>2.4038721254002215</v>
      </c>
      <c r="AU129">
        <v>5471.8742674538362</v>
      </c>
      <c r="AV129">
        <v>5425.9400459904309</v>
      </c>
      <c r="AW129">
        <v>153.63025797989184</v>
      </c>
      <c r="AX129">
        <v>264.87975513774455</v>
      </c>
      <c r="AY129">
        <v>13.331982017852589</v>
      </c>
    </row>
    <row r="130" spans="1:51" ht="16" x14ac:dyDescent="0.2">
      <c r="A130" s="2" t="s">
        <v>25</v>
      </c>
      <c r="B130" s="2" t="s">
        <v>64</v>
      </c>
      <c r="C130" s="2" t="s">
        <v>33</v>
      </c>
      <c r="D130" s="5">
        <v>3</v>
      </c>
      <c r="E130" s="2" t="s">
        <v>5</v>
      </c>
      <c r="F130" s="1" t="s">
        <v>17</v>
      </c>
      <c r="G130" s="9">
        <v>200</v>
      </c>
      <c r="H130">
        <v>180</v>
      </c>
      <c r="I130" t="s">
        <v>7</v>
      </c>
      <c r="J130">
        <v>0</v>
      </c>
      <c r="K130">
        <v>0</v>
      </c>
      <c r="L130" s="20">
        <v>1.4352974739890541</v>
      </c>
      <c r="M130" s="20">
        <v>0.22370122373104101</v>
      </c>
      <c r="N130" s="20">
        <v>2.23701223731041</v>
      </c>
      <c r="O130" s="22">
        <v>2.1968355402350401E-2</v>
      </c>
      <c r="P130" s="14">
        <v>0.21968355402350401</v>
      </c>
      <c r="Q130" s="27">
        <v>4.42</v>
      </c>
      <c r="R130" s="7">
        <v>40</v>
      </c>
      <c r="S130" s="7">
        <v>12.843112053976936</v>
      </c>
      <c r="T130">
        <v>22.143296644787824</v>
      </c>
      <c r="U130">
        <v>1.2612450006674929</v>
      </c>
      <c r="V130">
        <v>5741.1898959562168</v>
      </c>
      <c r="W130">
        <v>5719.0465993114285</v>
      </c>
      <c r="X130" s="27">
        <v>151.20839985176593</v>
      </c>
      <c r="Y130" s="27">
        <v>260.70413767545853</v>
      </c>
      <c r="Z130" s="27">
        <v>13.601412983918703</v>
      </c>
      <c r="AA130" s="31">
        <v>27688.732942701266</v>
      </c>
      <c r="AB130" s="2">
        <v>27428.02880502581</v>
      </c>
      <c r="AC130" s="26">
        <v>13.616175545766852</v>
      </c>
      <c r="AD130" s="26">
        <v>23.476164734080783</v>
      </c>
      <c r="AE130">
        <v>1.5567924001986633</v>
      </c>
      <c r="AF130">
        <v>5512.6179328853614</v>
      </c>
      <c r="AG130">
        <v>5489.1417681512794</v>
      </c>
      <c r="AH130">
        <v>542.81740792536243</v>
      </c>
      <c r="AI130">
        <v>935.89208262993589</v>
      </c>
      <c r="AJ130">
        <v>47.547652778642771</v>
      </c>
      <c r="AK130">
        <v>80284.716324312292</v>
      </c>
      <c r="AL130">
        <v>26449.608080560782</v>
      </c>
      <c r="AM130">
        <v>138.36528779778899</v>
      </c>
      <c r="AN130">
        <v>238.5608410306707</v>
      </c>
      <c r="AO130">
        <v>12.340167983251209</v>
      </c>
      <c r="AP130">
        <v>21947.54304674505</v>
      </c>
      <c r="AQ130">
        <v>21708.982205714383</v>
      </c>
      <c r="AR130">
        <v>19.718855941286563</v>
      </c>
      <c r="AS130">
        <v>33.998027484976838</v>
      </c>
      <c r="AT130">
        <v>1.8818290495089876</v>
      </c>
      <c r="AU130">
        <v>5291.6514540283888</v>
      </c>
      <c r="AV130">
        <v>5257.653426543412</v>
      </c>
      <c r="AW130">
        <v>149.01118624596131</v>
      </c>
      <c r="AX130">
        <v>256.91583835510573</v>
      </c>
      <c r="AY130">
        <v>13.385637814779574</v>
      </c>
    </row>
    <row r="131" spans="1:51" ht="16" x14ac:dyDescent="0.2">
      <c r="A131" s="2" t="s">
        <v>25</v>
      </c>
      <c r="B131" s="2" t="s">
        <v>64</v>
      </c>
      <c r="C131" s="2" t="s">
        <v>33</v>
      </c>
      <c r="D131" s="5">
        <v>3</v>
      </c>
      <c r="E131" s="2" t="s">
        <v>5</v>
      </c>
      <c r="F131" s="1" t="s">
        <v>17</v>
      </c>
      <c r="G131" s="9">
        <v>200</v>
      </c>
      <c r="H131">
        <v>180</v>
      </c>
      <c r="I131" t="s">
        <v>8</v>
      </c>
      <c r="J131">
        <v>0</v>
      </c>
      <c r="K131">
        <v>40</v>
      </c>
      <c r="L131" s="20">
        <v>1.3812102581287045</v>
      </c>
      <c r="M131" s="20">
        <v>0.26336634159088101</v>
      </c>
      <c r="N131" s="20">
        <v>2.6336634159088099</v>
      </c>
      <c r="O131" s="22">
        <v>2.52048913389444E-2</v>
      </c>
      <c r="P131" s="14">
        <v>0.25204891338944402</v>
      </c>
      <c r="Q131" s="27">
        <v>4.4000000000000004</v>
      </c>
      <c r="R131" s="7">
        <v>40</v>
      </c>
      <c r="S131" s="7">
        <v>14.550571706046133</v>
      </c>
      <c r="T131">
        <v>25.087192596631265</v>
      </c>
      <c r="U131">
        <v>1.3925301788947737</v>
      </c>
      <c r="V131">
        <v>5524.8410325148179</v>
      </c>
      <c r="W131">
        <v>5499.7538399181867</v>
      </c>
      <c r="X131" s="27">
        <v>163.63544775225472</v>
      </c>
      <c r="Y131" s="27">
        <v>282.13008233147366</v>
      </c>
      <c r="Z131" s="27">
        <v>14.196917437669265</v>
      </c>
      <c r="AA131" s="31">
        <v>28094.030554581364</v>
      </c>
      <c r="AB131" s="2">
        <v>27811.90047224989</v>
      </c>
      <c r="AC131" s="26">
        <v>13.616175545766852</v>
      </c>
      <c r="AD131" s="26">
        <v>23.476164734080783</v>
      </c>
      <c r="AE131">
        <v>1.5567924001986633</v>
      </c>
      <c r="AF131">
        <v>5512.6179328853614</v>
      </c>
      <c r="AG131">
        <v>5489.1417681512794</v>
      </c>
      <c r="AH131">
        <v>542.81740792536243</v>
      </c>
      <c r="AI131">
        <v>935.89208262993589</v>
      </c>
      <c r="AJ131">
        <v>47.547652778642771</v>
      </c>
      <c r="AK131">
        <v>80284.716324312292</v>
      </c>
      <c r="AL131">
        <v>26449.608080560782</v>
      </c>
      <c r="AM131">
        <v>149.08487604620859</v>
      </c>
      <c r="AN131">
        <v>257.04288973484239</v>
      </c>
      <c r="AO131">
        <v>12.804387258774492</v>
      </c>
      <c r="AP131">
        <v>22569.189522066546</v>
      </c>
      <c r="AQ131">
        <v>22312.146632331704</v>
      </c>
      <c r="AR131">
        <v>19.718855941286563</v>
      </c>
      <c r="AS131">
        <v>33.998027484976838</v>
      </c>
      <c r="AT131">
        <v>1.8818290495089876</v>
      </c>
      <c r="AU131">
        <v>5291.6514540283888</v>
      </c>
      <c r="AV131">
        <v>5257.653426543412</v>
      </c>
      <c r="AW131">
        <v>160.03126223653203</v>
      </c>
      <c r="AX131">
        <v>275.91596937333105</v>
      </c>
      <c r="AY131">
        <v>13.851986860206539</v>
      </c>
    </row>
    <row r="132" spans="1:51" ht="16" x14ac:dyDescent="0.2">
      <c r="A132" s="2" t="s">
        <v>25</v>
      </c>
      <c r="B132" s="2" t="s">
        <v>64</v>
      </c>
      <c r="C132" s="2" t="s">
        <v>33</v>
      </c>
      <c r="D132" s="5">
        <v>3</v>
      </c>
      <c r="E132" s="2" t="s">
        <v>5</v>
      </c>
      <c r="F132" s="1" t="s">
        <v>17</v>
      </c>
      <c r="G132" s="9">
        <v>200</v>
      </c>
      <c r="H132" s="2">
        <v>180</v>
      </c>
      <c r="I132" s="5" t="s">
        <v>9</v>
      </c>
      <c r="J132" s="5">
        <v>0</v>
      </c>
      <c r="K132">
        <v>80</v>
      </c>
      <c r="L132" s="20">
        <v>1.4634106031368064</v>
      </c>
      <c r="M132" s="20">
        <v>0.23408259451389299</v>
      </c>
      <c r="N132" s="20">
        <v>2.3408259451389299</v>
      </c>
      <c r="O132" s="22">
        <v>2.3441174998879401E-2</v>
      </c>
      <c r="P132" s="14">
        <v>0.23441174998879402</v>
      </c>
      <c r="Q132" s="27">
        <v>4.41</v>
      </c>
      <c r="R132" s="7">
        <v>40</v>
      </c>
      <c r="S132" s="7">
        <v>13.702358032856186</v>
      </c>
      <c r="T132">
        <v>23.624755229062391</v>
      </c>
      <c r="U132">
        <v>1.3721625617338213</v>
      </c>
      <c r="V132">
        <v>5853.6424125472258</v>
      </c>
      <c r="W132">
        <v>5830.0176573181634</v>
      </c>
      <c r="X132" s="27">
        <v>170.1376593079643</v>
      </c>
      <c r="Y132" s="27">
        <v>293.34079191028326</v>
      </c>
      <c r="Z132" s="27">
        <v>14.966218382123936</v>
      </c>
      <c r="AA132" s="31">
        <v>27893.62265024005</v>
      </c>
      <c r="AB132" s="2">
        <v>27600.28185832977</v>
      </c>
      <c r="AC132" s="26">
        <v>13.616175545766852</v>
      </c>
      <c r="AD132" s="26">
        <v>23.476164734080783</v>
      </c>
      <c r="AE132">
        <v>1.5567924001986633</v>
      </c>
      <c r="AF132">
        <v>5512.6179328853614</v>
      </c>
      <c r="AG132">
        <v>5489.1417681512794</v>
      </c>
      <c r="AH132">
        <v>542.81740792536243</v>
      </c>
      <c r="AI132">
        <v>935.89208262993589</v>
      </c>
      <c r="AJ132">
        <v>47.547652778642771</v>
      </c>
      <c r="AK132">
        <v>80284.716324312292</v>
      </c>
      <c r="AL132">
        <v>26449.608080560782</v>
      </c>
      <c r="AM132">
        <v>156.43530127510812</v>
      </c>
      <c r="AN132">
        <v>269.71603668122088</v>
      </c>
      <c r="AO132">
        <v>13.594055820390114</v>
      </c>
      <c r="AP132">
        <v>22039.980237692824</v>
      </c>
      <c r="AQ132">
        <v>21770.264201011607</v>
      </c>
      <c r="AR132">
        <v>19.718855941286563</v>
      </c>
      <c r="AS132">
        <v>33.998027484976838</v>
      </c>
      <c r="AT132">
        <v>1.8818290495089876</v>
      </c>
      <c r="AU132">
        <v>5291.6514540283888</v>
      </c>
      <c r="AV132">
        <v>5257.653426543412</v>
      </c>
      <c r="AW132">
        <v>167.43321739907603</v>
      </c>
      <c r="AX132">
        <v>288.6779610328897</v>
      </c>
      <c r="AY132">
        <v>14.695393905865018</v>
      </c>
    </row>
    <row r="133" spans="1:51" ht="16" x14ac:dyDescent="0.2">
      <c r="A133" s="2" t="s">
        <v>25</v>
      </c>
      <c r="B133" s="2" t="s">
        <v>64</v>
      </c>
      <c r="C133" s="2" t="s">
        <v>33</v>
      </c>
      <c r="D133" s="5">
        <v>3</v>
      </c>
      <c r="E133" s="2" t="s">
        <v>18</v>
      </c>
      <c r="F133" s="1" t="s">
        <v>6</v>
      </c>
      <c r="G133" s="9">
        <v>5</v>
      </c>
      <c r="H133" s="2">
        <v>2.5</v>
      </c>
      <c r="I133" s="5" t="s">
        <v>19</v>
      </c>
      <c r="J133" s="5">
        <v>-100</v>
      </c>
      <c r="K133">
        <v>-100</v>
      </c>
      <c r="L133" s="20">
        <v>1.3569677771969468</v>
      </c>
      <c r="M133" s="20">
        <v>2.64988040924072</v>
      </c>
      <c r="N133" s="20">
        <v>26.498804092407198</v>
      </c>
      <c r="O133" s="22">
        <v>0.20181123912334401</v>
      </c>
      <c r="P133" s="14">
        <v>2.0181123912334402</v>
      </c>
      <c r="Q133" s="27">
        <v>3.78</v>
      </c>
      <c r="R133" s="7">
        <v>5</v>
      </c>
      <c r="S133" s="7">
        <v>17.979011643825579</v>
      </c>
      <c r="T133">
        <v>30.99829593763031</v>
      </c>
      <c r="U133">
        <v>1.3692567428328284</v>
      </c>
      <c r="V133">
        <v>678.48388859847353</v>
      </c>
      <c r="W133">
        <v>647.48559266084317</v>
      </c>
      <c r="X133" s="27">
        <v>17.979011643825579</v>
      </c>
      <c r="Y133" s="27">
        <v>30.99829593763031</v>
      </c>
      <c r="Z133" s="27">
        <v>1.3692567428328284</v>
      </c>
      <c r="AA133" s="31">
        <v>678.48388859847353</v>
      </c>
      <c r="AB133" s="2">
        <v>647.48559266084317</v>
      </c>
      <c r="AC133" s="26">
        <v>19.903022012522371</v>
      </c>
      <c r="AD133" s="26">
        <v>34.315555194004091</v>
      </c>
      <c r="AE133">
        <v>1.4076455570329134</v>
      </c>
      <c r="AF133">
        <v>554.16159635167037</v>
      </c>
      <c r="AG133">
        <v>519.84604115766626</v>
      </c>
      <c r="AH133">
        <v>19.903022012522371</v>
      </c>
      <c r="AI133">
        <v>34.315555194004091</v>
      </c>
      <c r="AJ133">
        <v>1.4076455570329134</v>
      </c>
      <c r="AK133">
        <v>554.16159635167037</v>
      </c>
      <c r="AL133">
        <v>519.84604115766626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14.434789179727696</v>
      </c>
      <c r="AX133">
        <v>24.887567551254648</v>
      </c>
      <c r="AY133">
        <v>1.0993336456567815</v>
      </c>
    </row>
    <row r="134" spans="1:51" ht="16" x14ac:dyDescent="0.2">
      <c r="A134" s="2" t="s">
        <v>25</v>
      </c>
      <c r="B134" s="2" t="s">
        <v>64</v>
      </c>
      <c r="C134" s="2" t="s">
        <v>33</v>
      </c>
      <c r="D134" s="5">
        <v>3</v>
      </c>
      <c r="E134" s="2" t="s">
        <v>18</v>
      </c>
      <c r="F134" s="1" t="s">
        <v>10</v>
      </c>
      <c r="G134" s="9">
        <v>10</v>
      </c>
      <c r="H134" s="2">
        <v>7.5</v>
      </c>
      <c r="I134" s="5" t="s">
        <v>19</v>
      </c>
      <c r="J134" s="5">
        <v>-100</v>
      </c>
      <c r="K134">
        <v>-100</v>
      </c>
      <c r="L134" s="20">
        <v>1.369394595153562</v>
      </c>
      <c r="M134" s="20">
        <v>1.8304238319396999</v>
      </c>
      <c r="N134" s="20">
        <v>18.304238319397001</v>
      </c>
      <c r="O134" s="22">
        <v>0.145475938916206</v>
      </c>
      <c r="P134" s="14">
        <v>1.45475938916206</v>
      </c>
      <c r="Q134" s="27">
        <v>3.87</v>
      </c>
      <c r="R134" s="7">
        <v>5</v>
      </c>
      <c r="S134" s="7">
        <v>12.532862511492487</v>
      </c>
      <c r="T134">
        <v>21.60838364050429</v>
      </c>
      <c r="U134">
        <v>0.99606982238371122</v>
      </c>
      <c r="V134">
        <v>684.69729757678101</v>
      </c>
      <c r="W134">
        <v>663.08891393627675</v>
      </c>
      <c r="X134" s="27">
        <v>30.511874155318068</v>
      </c>
      <c r="Y134" s="27">
        <v>52.606679578134603</v>
      </c>
      <c r="Z134" s="27">
        <v>2.3653265652165398</v>
      </c>
      <c r="AA134" s="31">
        <v>1363.1811861752544</v>
      </c>
      <c r="AB134" s="2">
        <v>1310.57450659712</v>
      </c>
      <c r="AC134" s="26">
        <v>13.029426138302242</v>
      </c>
      <c r="AD134" s="26">
        <v>22.464527824659033</v>
      </c>
      <c r="AE134">
        <v>1.0094012711584042</v>
      </c>
      <c r="AF134">
        <v>608.89498128097307</v>
      </c>
      <c r="AG134">
        <v>586.43045345631413</v>
      </c>
      <c r="AH134">
        <v>98.797344452473837</v>
      </c>
      <c r="AI134">
        <v>170.34024905598937</v>
      </c>
      <c r="AJ134">
        <v>7.2511404845739538</v>
      </c>
      <c r="AK134">
        <v>3489.1697328979308</v>
      </c>
      <c r="AL134">
        <v>1106.2764946139805</v>
      </c>
      <c r="AM134">
        <v>17.979011643825579</v>
      </c>
      <c r="AN134">
        <v>30.99829593763031</v>
      </c>
      <c r="AO134">
        <v>1.3692567428328284</v>
      </c>
      <c r="AP134">
        <v>678.48388859847353</v>
      </c>
      <c r="AQ134">
        <v>647.48559266084317</v>
      </c>
      <c r="AR134">
        <v>19.903022012522371</v>
      </c>
      <c r="AS134">
        <v>34.315555194004091</v>
      </c>
      <c r="AT134">
        <v>1.4076455570329134</v>
      </c>
      <c r="AU134">
        <v>554.16159635167037</v>
      </c>
      <c r="AV134">
        <v>519.84604115766626</v>
      </c>
      <c r="AW134">
        <v>26.650493212668209</v>
      </c>
      <c r="AX134">
        <v>45.949126228738294</v>
      </c>
      <c r="AY134">
        <v>2.0584369758530427</v>
      </c>
    </row>
    <row r="135" spans="1:51" ht="16" x14ac:dyDescent="0.2">
      <c r="A135" s="2" t="s">
        <v>25</v>
      </c>
      <c r="B135" s="2" t="s">
        <v>64</v>
      </c>
      <c r="C135" s="2" t="s">
        <v>33</v>
      </c>
      <c r="D135" s="5">
        <v>3</v>
      </c>
      <c r="E135" s="2" t="s">
        <v>18</v>
      </c>
      <c r="F135" s="1" t="s">
        <v>11</v>
      </c>
      <c r="G135" s="9">
        <v>20</v>
      </c>
      <c r="H135" s="2">
        <v>15</v>
      </c>
      <c r="I135" s="5" t="s">
        <v>19</v>
      </c>
      <c r="J135" s="5">
        <v>-100</v>
      </c>
      <c r="K135">
        <v>-100</v>
      </c>
      <c r="L135" s="20">
        <v>1.3824325680916503</v>
      </c>
      <c r="M135" s="20">
        <v>1.10939252376556</v>
      </c>
      <c r="N135" s="20">
        <v>11.093925237655601</v>
      </c>
      <c r="O135" s="22">
        <v>9.0204283595085102E-2</v>
      </c>
      <c r="P135" s="14">
        <v>0.902042835950851</v>
      </c>
      <c r="Q135" s="27">
        <v>3.98</v>
      </c>
      <c r="R135" s="7">
        <v>10</v>
      </c>
      <c r="S135" s="7">
        <v>15.336603556509006</v>
      </c>
      <c r="T135">
        <v>26.442419925015528</v>
      </c>
      <c r="U135">
        <v>1.2470133942322104</v>
      </c>
      <c r="V135">
        <v>1382.4325680916504</v>
      </c>
      <c r="W135">
        <v>1355.990148166635</v>
      </c>
      <c r="X135" s="27">
        <v>45.848477711827073</v>
      </c>
      <c r="Y135" s="27">
        <v>79.049099503150131</v>
      </c>
      <c r="Z135" s="27">
        <v>3.6123399594487502</v>
      </c>
      <c r="AA135" s="31">
        <v>2745.6137542669048</v>
      </c>
      <c r="AB135" s="2">
        <v>2666.5646547637552</v>
      </c>
      <c r="AC135" s="26">
        <v>20.390481138688109</v>
      </c>
      <c r="AD135" s="26">
        <v>35.156001963255363</v>
      </c>
      <c r="AE135">
        <v>1.7026930065260248</v>
      </c>
      <c r="AF135">
        <v>1289.4526587879338</v>
      </c>
      <c r="AG135">
        <v>1254.2966568246786</v>
      </c>
      <c r="AH135">
        <v>159.96878786853816</v>
      </c>
      <c r="AI135">
        <v>275.80825494575549</v>
      </c>
      <c r="AJ135">
        <v>12.359219504152026</v>
      </c>
      <c r="AK135">
        <v>7357.5277092617316</v>
      </c>
      <c r="AL135">
        <v>2360.5731514386589</v>
      </c>
      <c r="AM135">
        <v>30.511874155318068</v>
      </c>
      <c r="AN135">
        <v>52.606679578134603</v>
      </c>
      <c r="AO135">
        <v>2.3653265652165398</v>
      </c>
      <c r="AP135">
        <v>1363.1811861752544</v>
      </c>
      <c r="AQ135">
        <v>1310.57450659712</v>
      </c>
      <c r="AR135">
        <v>13.029426138302242</v>
      </c>
      <c r="AS135">
        <v>22.464527824659033</v>
      </c>
      <c r="AT135">
        <v>1.0094012711584042</v>
      </c>
      <c r="AU135">
        <v>608.89498128097307</v>
      </c>
      <c r="AV135">
        <v>586.43045345631413</v>
      </c>
      <c r="AW135">
        <v>42.387633704588382</v>
      </c>
      <c r="AX135">
        <v>73.082127076876517</v>
      </c>
      <c r="AY135">
        <v>3.3309400512830796</v>
      </c>
    </row>
    <row r="136" spans="1:51" ht="16" x14ac:dyDescent="0.2">
      <c r="A136" s="2" t="s">
        <v>25</v>
      </c>
      <c r="B136" s="2" t="s">
        <v>64</v>
      </c>
      <c r="C136" s="2" t="s">
        <v>33</v>
      </c>
      <c r="D136" s="5">
        <v>3</v>
      </c>
      <c r="E136" s="2" t="s">
        <v>18</v>
      </c>
      <c r="F136" s="1" t="s">
        <v>12</v>
      </c>
      <c r="G136" s="9">
        <v>30</v>
      </c>
      <c r="H136" s="2">
        <v>25</v>
      </c>
      <c r="I136" s="5" t="s">
        <v>19</v>
      </c>
      <c r="J136" s="5">
        <v>-100</v>
      </c>
      <c r="K136">
        <v>-100</v>
      </c>
      <c r="L136" s="20">
        <v>1.3174464217283675</v>
      </c>
      <c r="M136" s="20">
        <v>0.88728058338165305</v>
      </c>
      <c r="N136" s="20">
        <v>8.8728058338165301</v>
      </c>
      <c r="O136" s="22">
        <v>7.3158219456672696E-2</v>
      </c>
      <c r="P136" s="14">
        <v>0.73158219456672691</v>
      </c>
      <c r="Q136" s="27">
        <v>4.05</v>
      </c>
      <c r="R136" s="7">
        <v>10</v>
      </c>
      <c r="S136" s="7">
        <v>11.689446296452173</v>
      </c>
      <c r="T136">
        <v>20.154217752503747</v>
      </c>
      <c r="U136">
        <v>0.96382034443212072</v>
      </c>
      <c r="V136">
        <v>1317.4464217283676</v>
      </c>
      <c r="W136">
        <v>1297.2922039758639</v>
      </c>
      <c r="X136" s="27">
        <v>57.537924008279248</v>
      </c>
      <c r="Y136" s="27">
        <v>99.203317255653872</v>
      </c>
      <c r="Z136" s="27">
        <v>4.5761603038808705</v>
      </c>
      <c r="AA136" s="31">
        <v>4063.0601759952724</v>
      </c>
      <c r="AB136" s="2">
        <v>3963.8568587396194</v>
      </c>
      <c r="AC136" s="26">
        <v>15.204932080965804</v>
      </c>
      <c r="AD136" s="26">
        <v>26.215400139596209</v>
      </c>
      <c r="AE136">
        <v>1.3422494817943573</v>
      </c>
      <c r="AF136">
        <v>1245.1136831919628</v>
      </c>
      <c r="AG136">
        <v>1218.8982830523669</v>
      </c>
      <c r="AH136">
        <v>205.58358411143558</v>
      </c>
      <c r="AI136">
        <v>354.45445536454417</v>
      </c>
      <c r="AJ136">
        <v>16.3859679495351</v>
      </c>
      <c r="AK136">
        <v>11092.86875883762</v>
      </c>
      <c r="AL136">
        <v>3579.4714344910258</v>
      </c>
      <c r="AM136">
        <v>45.848477711827073</v>
      </c>
      <c r="AN136">
        <v>79.049099503150131</v>
      </c>
      <c r="AO136">
        <v>3.6123399594487502</v>
      </c>
      <c r="AP136">
        <v>2745.6137542669048</v>
      </c>
      <c r="AQ136">
        <v>2666.5646547637552</v>
      </c>
      <c r="AR136">
        <v>20.390481138688109</v>
      </c>
      <c r="AS136">
        <v>35.156001963255363</v>
      </c>
      <c r="AT136">
        <v>1.7026930065260248</v>
      </c>
      <c r="AU136">
        <v>1289.4526587879338</v>
      </c>
      <c r="AV136">
        <v>1254.2966568246786</v>
      </c>
      <c r="AW136">
        <v>54.074361396770243</v>
      </c>
      <c r="AX136">
        <v>93.231657580638341</v>
      </c>
      <c r="AY136">
        <v>4.2905820117593692</v>
      </c>
    </row>
    <row r="137" spans="1:51" ht="16" x14ac:dyDescent="0.2">
      <c r="A137" s="2" t="s">
        <v>25</v>
      </c>
      <c r="B137" s="2" t="s">
        <v>64</v>
      </c>
      <c r="C137" s="2" t="s">
        <v>33</v>
      </c>
      <c r="D137" s="5">
        <v>3</v>
      </c>
      <c r="E137" s="2" t="s">
        <v>18</v>
      </c>
      <c r="F137" s="1" t="s">
        <v>13</v>
      </c>
      <c r="G137" s="9">
        <v>40</v>
      </c>
      <c r="H137" s="2">
        <v>35</v>
      </c>
      <c r="I137" s="5" t="s">
        <v>19</v>
      </c>
      <c r="J137" s="5">
        <v>-100</v>
      </c>
      <c r="K137">
        <v>-100</v>
      </c>
      <c r="L137" s="20">
        <v>1.3665425385733554</v>
      </c>
      <c r="M137" s="20">
        <v>0.73872935771942105</v>
      </c>
      <c r="N137" s="20">
        <v>7.3872935771942103</v>
      </c>
      <c r="O137" s="22">
        <v>6.43038600683212E-2</v>
      </c>
      <c r="P137" s="14">
        <v>0.64303860068321206</v>
      </c>
      <c r="Q137" s="27">
        <v>4.09</v>
      </c>
      <c r="R137" s="7">
        <v>10</v>
      </c>
      <c r="S137" s="7">
        <v>10.095050918165621</v>
      </c>
      <c r="T137">
        <v>17.405260203733828</v>
      </c>
      <c r="U137">
        <v>0.87873960177829469</v>
      </c>
      <c r="V137">
        <v>1366.5425385733554</v>
      </c>
      <c r="W137">
        <v>1349.1372783696215</v>
      </c>
      <c r="X137" s="27">
        <v>67.632974926444874</v>
      </c>
      <c r="Y137" s="27">
        <v>116.6085774593877</v>
      </c>
      <c r="Z137" s="27">
        <v>5.4548999056591647</v>
      </c>
      <c r="AA137" s="31">
        <v>5429.6027145686276</v>
      </c>
      <c r="AB137" s="2">
        <v>5312.9941371092409</v>
      </c>
      <c r="AC137" s="26">
        <v>12.651992795896417</v>
      </c>
      <c r="AD137" s="26">
        <v>21.813780682580028</v>
      </c>
      <c r="AE137">
        <v>1.216484925723244</v>
      </c>
      <c r="AF137">
        <v>1236.6848374058161</v>
      </c>
      <c r="AG137">
        <v>1214.8710567232361</v>
      </c>
      <c r="AH137">
        <v>243.5395624991248</v>
      </c>
      <c r="AI137">
        <v>419.89579741228431</v>
      </c>
      <c r="AJ137">
        <v>20.03542272670483</v>
      </c>
      <c r="AK137">
        <v>14802.923271055066</v>
      </c>
      <c r="AL137">
        <v>4794.3424912142618</v>
      </c>
      <c r="AM137">
        <v>57.537924008279248</v>
      </c>
      <c r="AN137">
        <v>99.203317255653872</v>
      </c>
      <c r="AO137">
        <v>4.5761603038808705</v>
      </c>
      <c r="AP137">
        <v>4063.0601759952724</v>
      </c>
      <c r="AQ137">
        <v>3963.8568587396194</v>
      </c>
      <c r="AR137">
        <v>15.204932080965804</v>
      </c>
      <c r="AS137">
        <v>26.215400139596209</v>
      </c>
      <c r="AT137">
        <v>1.3422494817943573</v>
      </c>
      <c r="AU137">
        <v>1245.1136831919628</v>
      </c>
      <c r="AV137">
        <v>1218.8982830523669</v>
      </c>
      <c r="AW137">
        <v>63.752113535951317</v>
      </c>
      <c r="AX137">
        <v>109.91743713095055</v>
      </c>
      <c r="AY137">
        <v>5.11708421552704</v>
      </c>
    </row>
    <row r="138" spans="1:51" ht="16" x14ac:dyDescent="0.2">
      <c r="A138" s="2" t="s">
        <v>25</v>
      </c>
      <c r="B138" s="2" t="s">
        <v>64</v>
      </c>
      <c r="C138" s="2" t="s">
        <v>33</v>
      </c>
      <c r="D138" s="5">
        <v>3</v>
      </c>
      <c r="E138" s="2" t="s">
        <v>18</v>
      </c>
      <c r="F138" s="1" t="s">
        <v>6</v>
      </c>
      <c r="G138" s="9">
        <v>5</v>
      </c>
      <c r="H138" s="2">
        <v>2.5</v>
      </c>
      <c r="I138" s="5" t="s">
        <v>20</v>
      </c>
      <c r="J138" s="5">
        <v>4000</v>
      </c>
      <c r="K138">
        <v>0</v>
      </c>
      <c r="L138" s="20">
        <v>1.2833236019294652</v>
      </c>
      <c r="M138" s="20">
        <v>3.6552207469940199</v>
      </c>
      <c r="N138" s="20">
        <v>36.5522074699402</v>
      </c>
      <c r="O138" s="22">
        <v>0.25853058695793202</v>
      </c>
      <c r="P138" s="14">
        <v>2.5853058695793201</v>
      </c>
      <c r="Q138" s="27">
        <v>3.66</v>
      </c>
      <c r="R138" s="7">
        <v>5</v>
      </c>
      <c r="S138" s="7">
        <v>23.454155274398381</v>
      </c>
      <c r="T138">
        <v>40.438198748962726</v>
      </c>
      <c r="U138">
        <v>1.6588920203189605</v>
      </c>
      <c r="V138">
        <v>641.66180096473261</v>
      </c>
      <c r="W138">
        <v>601.22360221576992</v>
      </c>
      <c r="X138" s="27">
        <v>23.454155274398381</v>
      </c>
      <c r="Y138" s="27">
        <v>40.438198748962726</v>
      </c>
      <c r="Z138" s="27">
        <v>1.6588920203189605</v>
      </c>
      <c r="AA138" s="31">
        <v>641.66180096473261</v>
      </c>
      <c r="AB138" s="2">
        <v>601.22360221576992</v>
      </c>
      <c r="AC138" s="26">
        <v>19.903022012522371</v>
      </c>
      <c r="AD138" s="26">
        <v>34.315555194004091</v>
      </c>
      <c r="AE138">
        <v>1.4076455570329134</v>
      </c>
      <c r="AF138">
        <v>554.16159635167037</v>
      </c>
      <c r="AG138">
        <v>519.84604115766626</v>
      </c>
      <c r="AH138">
        <v>19.903022012522371</v>
      </c>
      <c r="AI138">
        <v>34.315555194004091</v>
      </c>
      <c r="AJ138">
        <v>1.4076455570329134</v>
      </c>
      <c r="AK138">
        <v>554.16159635167037</v>
      </c>
      <c r="AL138">
        <v>519.84604115766626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20.279559423745773</v>
      </c>
      <c r="AX138">
        <v>34.964757627147883</v>
      </c>
      <c r="AY138">
        <v>1.434355614604371</v>
      </c>
    </row>
    <row r="139" spans="1:51" ht="16" x14ac:dyDescent="0.2">
      <c r="A139" s="2" t="s">
        <v>25</v>
      </c>
      <c r="B139" s="2" t="s">
        <v>64</v>
      </c>
      <c r="C139" s="2" t="s">
        <v>33</v>
      </c>
      <c r="D139" s="5">
        <v>3</v>
      </c>
      <c r="E139" s="2" t="s">
        <v>18</v>
      </c>
      <c r="F139" s="1" t="s">
        <v>10</v>
      </c>
      <c r="G139" s="9">
        <v>10</v>
      </c>
      <c r="H139" s="2">
        <v>7.5</v>
      </c>
      <c r="I139" s="5" t="s">
        <v>20</v>
      </c>
      <c r="J139" s="5">
        <v>4000</v>
      </c>
      <c r="K139">
        <v>0</v>
      </c>
      <c r="L139" s="20">
        <v>1.4239911068318061</v>
      </c>
      <c r="M139" s="20">
        <v>2.8004667758941699</v>
      </c>
      <c r="N139" s="20">
        <v>28.0046677589417</v>
      </c>
      <c r="O139" s="22">
        <v>0.20387142896652199</v>
      </c>
      <c r="P139" s="14">
        <v>2.0387142896652199</v>
      </c>
      <c r="Q139" s="27">
        <v>3.71</v>
      </c>
      <c r="R139" s="7">
        <v>5</v>
      </c>
      <c r="S139" s="7">
        <v>19.939198919256192</v>
      </c>
      <c r="T139">
        <v>34.37792917113137</v>
      </c>
      <c r="U139">
        <v>1.4515555089270977</v>
      </c>
      <c r="V139">
        <v>711.99555341590303</v>
      </c>
      <c r="W139">
        <v>677.6176242447716</v>
      </c>
      <c r="X139" s="27">
        <v>43.393354193654574</v>
      </c>
      <c r="Y139" s="27">
        <v>74.81612792009409</v>
      </c>
      <c r="Z139" s="27">
        <v>3.1104475292460583</v>
      </c>
      <c r="AA139" s="31">
        <v>1353.6573543806358</v>
      </c>
      <c r="AB139" s="2">
        <v>1278.8412264605415</v>
      </c>
      <c r="AC139" s="26">
        <v>13.029426138302242</v>
      </c>
      <c r="AD139" s="26">
        <v>22.464527824659033</v>
      </c>
      <c r="AE139">
        <v>1.0094012711584042</v>
      </c>
      <c r="AF139">
        <v>608.89498128097307</v>
      </c>
      <c r="AG139">
        <v>586.43045345631413</v>
      </c>
      <c r="AH139">
        <v>98.797344452473837</v>
      </c>
      <c r="AI139">
        <v>170.34024905598937</v>
      </c>
      <c r="AJ139">
        <v>7.2511404845739538</v>
      </c>
      <c r="AK139">
        <v>3489.1697328979308</v>
      </c>
      <c r="AL139">
        <v>1106.2764946139805</v>
      </c>
      <c r="AM139">
        <v>23.454155274398381</v>
      </c>
      <c r="AN139">
        <v>40.438198748962726</v>
      </c>
      <c r="AO139">
        <v>1.6588920203189605</v>
      </c>
      <c r="AP139">
        <v>641.66180096473261</v>
      </c>
      <c r="AQ139">
        <v>601.22360221576992</v>
      </c>
      <c r="AR139">
        <v>19.903022012522371</v>
      </c>
      <c r="AS139">
        <v>34.315555194004091</v>
      </c>
      <c r="AT139">
        <v>1.4076455570329134</v>
      </c>
      <c r="AU139">
        <v>554.16159635167037</v>
      </c>
      <c r="AV139">
        <v>519.84604115766626</v>
      </c>
      <c r="AW139">
        <v>38.31556047692299</v>
      </c>
      <c r="AX139">
        <v>66.061311167108599</v>
      </c>
      <c r="AY139">
        <v>2.7407887745205155</v>
      </c>
    </row>
    <row r="140" spans="1:51" ht="16" x14ac:dyDescent="0.2">
      <c r="A140" s="2" t="s">
        <v>25</v>
      </c>
      <c r="B140" s="2" t="s">
        <v>64</v>
      </c>
      <c r="C140" s="2" t="s">
        <v>33</v>
      </c>
      <c r="D140" s="5">
        <v>3</v>
      </c>
      <c r="E140" s="2" t="s">
        <v>18</v>
      </c>
      <c r="F140" s="1" t="s">
        <v>11</v>
      </c>
      <c r="G140" s="9">
        <v>20</v>
      </c>
      <c r="H140" s="2">
        <v>15</v>
      </c>
      <c r="I140" s="5" t="s">
        <v>20</v>
      </c>
      <c r="J140" s="5">
        <v>4000</v>
      </c>
      <c r="K140">
        <v>0</v>
      </c>
      <c r="L140" s="20">
        <v>1.3127609002037421</v>
      </c>
      <c r="M140" s="20">
        <v>2.7446980476379399</v>
      </c>
      <c r="N140" s="20">
        <v>27.446980476379398</v>
      </c>
      <c r="O140" s="22">
        <v>0.19720013439655301</v>
      </c>
      <c r="P140" s="14">
        <v>1.9720013439655302</v>
      </c>
      <c r="Q140" s="27">
        <v>3.73</v>
      </c>
      <c r="R140" s="7">
        <v>10</v>
      </c>
      <c r="S140" s="7">
        <v>36.031322798046354</v>
      </c>
      <c r="T140">
        <v>62.122970341459236</v>
      </c>
      <c r="U140">
        <v>2.588766259507179</v>
      </c>
      <c r="V140">
        <v>1312.7609002037423</v>
      </c>
      <c r="W140">
        <v>1250.637929862283</v>
      </c>
      <c r="X140" s="27">
        <v>79.42467699170092</v>
      </c>
      <c r="Y140" s="27">
        <v>136.93909826155334</v>
      </c>
      <c r="Z140" s="27">
        <v>5.6992137887532373</v>
      </c>
      <c r="AA140" s="31">
        <v>2666.4182545843778</v>
      </c>
      <c r="AB140" s="2">
        <v>2529.4791563228246</v>
      </c>
      <c r="AC140" s="26">
        <v>20.390481138688109</v>
      </c>
      <c r="AD140" s="26">
        <v>35.156001963255363</v>
      </c>
      <c r="AE140">
        <v>1.7026930065260248</v>
      </c>
      <c r="AF140">
        <v>1289.4526587879338</v>
      </c>
      <c r="AG140">
        <v>1254.2966568246786</v>
      </c>
      <c r="AH140">
        <v>159.96878786853816</v>
      </c>
      <c r="AI140">
        <v>275.80825494575549</v>
      </c>
      <c r="AJ140">
        <v>12.359219504152026</v>
      </c>
      <c r="AK140">
        <v>7357.5277092617316</v>
      </c>
      <c r="AL140">
        <v>2360.5731514386589</v>
      </c>
      <c r="AM140">
        <v>43.393354193654574</v>
      </c>
      <c r="AN140">
        <v>74.81612792009409</v>
      </c>
      <c r="AO140">
        <v>3.1104475292460583</v>
      </c>
      <c r="AP140">
        <v>1353.6573543806358</v>
      </c>
      <c r="AQ140">
        <v>1278.8412264605415</v>
      </c>
      <c r="AR140">
        <v>13.029426138302242</v>
      </c>
      <c r="AS140">
        <v>22.464527824659033</v>
      </c>
      <c r="AT140">
        <v>1.0094012711584042</v>
      </c>
      <c r="AU140">
        <v>608.89498128097307</v>
      </c>
      <c r="AV140">
        <v>586.43045345631413</v>
      </c>
      <c r="AW140">
        <v>74.558435020949304</v>
      </c>
      <c r="AX140">
        <v>128.54902589818846</v>
      </c>
      <c r="AY140">
        <v>5.3495856861412907</v>
      </c>
    </row>
    <row r="141" spans="1:51" ht="16" x14ac:dyDescent="0.2">
      <c r="A141" s="2" t="s">
        <v>25</v>
      </c>
      <c r="B141" s="2" t="s">
        <v>64</v>
      </c>
      <c r="C141" s="2" t="s">
        <v>33</v>
      </c>
      <c r="D141" s="5">
        <v>3</v>
      </c>
      <c r="E141" s="2" t="s">
        <v>18</v>
      </c>
      <c r="F141" s="1" t="s">
        <v>12</v>
      </c>
      <c r="G141" s="9">
        <v>30</v>
      </c>
      <c r="H141" s="2">
        <v>25</v>
      </c>
      <c r="I141" s="5" t="s">
        <v>20</v>
      </c>
      <c r="J141" s="5">
        <v>4000</v>
      </c>
      <c r="K141">
        <v>0</v>
      </c>
      <c r="L141" s="20">
        <v>1.310112561950693</v>
      </c>
      <c r="M141" s="20">
        <v>1.5555227994918801</v>
      </c>
      <c r="N141" s="20">
        <v>15.555227994918802</v>
      </c>
      <c r="O141" s="22">
        <v>0.11250565201044101</v>
      </c>
      <c r="P141" s="14">
        <v>1.12505652010441</v>
      </c>
      <c r="Q141" s="27">
        <v>3.76</v>
      </c>
      <c r="R141" s="7">
        <v>10</v>
      </c>
      <c r="S141" s="7">
        <v>20.379099600150216</v>
      </c>
      <c r="T141">
        <v>35.136378620948648</v>
      </c>
      <c r="U141">
        <v>1.47395067989332</v>
      </c>
      <c r="V141">
        <v>1310.1125619506931</v>
      </c>
      <c r="W141">
        <v>1274.9761833297446</v>
      </c>
      <c r="X141" s="27">
        <v>99.803776591851133</v>
      </c>
      <c r="Y141" s="27">
        <v>172.07547688250199</v>
      </c>
      <c r="Z141" s="27">
        <v>7.173164468646557</v>
      </c>
      <c r="AA141" s="31">
        <v>3976.5308165350707</v>
      </c>
      <c r="AB141" s="2">
        <v>3804.4553396525689</v>
      </c>
      <c r="AC141" s="26">
        <v>15.204932080965804</v>
      </c>
      <c r="AD141" s="26">
        <v>26.215400139596209</v>
      </c>
      <c r="AE141">
        <v>1.3422494817943573</v>
      </c>
      <c r="AF141">
        <v>1245.1136831919628</v>
      </c>
      <c r="AG141">
        <v>1218.8982830523669</v>
      </c>
      <c r="AH141">
        <v>205.58358411143558</v>
      </c>
      <c r="AI141">
        <v>354.45445536454417</v>
      </c>
      <c r="AJ141">
        <v>16.3859679495351</v>
      </c>
      <c r="AK141">
        <v>11092.86875883762</v>
      </c>
      <c r="AL141">
        <v>3579.4714344910258</v>
      </c>
      <c r="AM141">
        <v>79.42467699170092</v>
      </c>
      <c r="AN141">
        <v>136.93909826155334</v>
      </c>
      <c r="AO141">
        <v>5.6992137887532373</v>
      </c>
      <c r="AP141">
        <v>2666.4182545843778</v>
      </c>
      <c r="AQ141">
        <v>2529.4791563228246</v>
      </c>
      <c r="AR141">
        <v>20.390481138688109</v>
      </c>
      <c r="AS141">
        <v>35.156001963255363</v>
      </c>
      <c r="AT141">
        <v>1.7026930065260248</v>
      </c>
      <c r="AU141">
        <v>1289.4526587879338</v>
      </c>
      <c r="AV141">
        <v>1254.2966568246786</v>
      </c>
      <c r="AW141">
        <v>96.20765497666639</v>
      </c>
      <c r="AX141">
        <v>165.87526720114897</v>
      </c>
      <c r="AY141">
        <v>6.9130692728979897</v>
      </c>
    </row>
    <row r="142" spans="1:51" ht="16" x14ac:dyDescent="0.2">
      <c r="A142" s="2" t="s">
        <v>25</v>
      </c>
      <c r="B142" s="2" t="s">
        <v>64</v>
      </c>
      <c r="C142" s="2" t="s">
        <v>33</v>
      </c>
      <c r="D142" s="5">
        <v>3</v>
      </c>
      <c r="E142" s="2" t="s">
        <v>18</v>
      </c>
      <c r="F142" s="1" t="s">
        <v>13</v>
      </c>
      <c r="G142" s="9">
        <v>40</v>
      </c>
      <c r="H142" s="2">
        <v>35</v>
      </c>
      <c r="I142" s="5" t="s">
        <v>20</v>
      </c>
      <c r="J142" s="5">
        <v>4000</v>
      </c>
      <c r="K142">
        <v>0</v>
      </c>
      <c r="L142" s="20">
        <v>1.390072005360061</v>
      </c>
      <c r="M142" s="20">
        <v>1.00396144390106</v>
      </c>
      <c r="N142" s="20">
        <v>10.039614439010601</v>
      </c>
      <c r="O142" s="22">
        <v>7.5371913611888899E-2</v>
      </c>
      <c r="P142" s="14">
        <v>0.75371913611888897</v>
      </c>
      <c r="Q142" s="27">
        <v>3.79</v>
      </c>
      <c r="R142" s="7">
        <v>10</v>
      </c>
      <c r="S142" s="7">
        <v>13.955786976277292</v>
      </c>
      <c r="T142">
        <v>24.061701683236713</v>
      </c>
      <c r="U142">
        <v>1.047723871023037</v>
      </c>
      <c r="V142">
        <v>1390.0720053600612</v>
      </c>
      <c r="W142">
        <v>1366.0103036768246</v>
      </c>
      <c r="X142" s="27">
        <v>113.75956356812843</v>
      </c>
      <c r="Y142" s="27">
        <v>196.13717856573871</v>
      </c>
      <c r="Z142" s="27">
        <v>8.2208883396695942</v>
      </c>
      <c r="AA142" s="31">
        <v>5366.6028218951324</v>
      </c>
      <c r="AB142" s="2">
        <v>5170.4656433293931</v>
      </c>
      <c r="AC142" s="26">
        <v>12.651992795896417</v>
      </c>
      <c r="AD142" s="26">
        <v>21.813780682580028</v>
      </c>
      <c r="AE142">
        <v>1.216484925723244</v>
      </c>
      <c r="AF142">
        <v>1236.6848374058161</v>
      </c>
      <c r="AG142">
        <v>1214.8710567232361</v>
      </c>
      <c r="AH142">
        <v>243.5395624991248</v>
      </c>
      <c r="AI142">
        <v>419.89579741228431</v>
      </c>
      <c r="AJ142">
        <v>20.03542272670483</v>
      </c>
      <c r="AK142">
        <v>14802.923271055066</v>
      </c>
      <c r="AL142">
        <v>4794.3424912142618</v>
      </c>
      <c r="AM142">
        <v>99.803776591851133</v>
      </c>
      <c r="AN142">
        <v>172.07547688250199</v>
      </c>
      <c r="AO142">
        <v>7.173164468646557</v>
      </c>
      <c r="AP142">
        <v>3976.5308165350707</v>
      </c>
      <c r="AQ142">
        <v>3804.4553396525689</v>
      </c>
      <c r="AR142">
        <v>15.204932080965804</v>
      </c>
      <c r="AS142">
        <v>26.215400139596209</v>
      </c>
      <c r="AT142">
        <v>1.3422494817943573</v>
      </c>
      <c r="AU142">
        <v>1245.1136831919628</v>
      </c>
      <c r="AV142">
        <v>1218.8982830523669</v>
      </c>
      <c r="AW142">
        <v>109.91691715935978</v>
      </c>
      <c r="AX142">
        <v>189.51192613682724</v>
      </c>
      <c r="AY142">
        <v>7.9324035428457753</v>
      </c>
    </row>
    <row r="143" spans="1:51" ht="16" x14ac:dyDescent="0.2">
      <c r="A143" s="2" t="s">
        <v>25</v>
      </c>
      <c r="B143" s="2" t="s">
        <v>64</v>
      </c>
      <c r="C143" s="2" t="s">
        <v>33</v>
      </c>
      <c r="D143" s="5">
        <v>3</v>
      </c>
      <c r="E143" s="2" t="s">
        <v>18</v>
      </c>
      <c r="F143" s="1" t="s">
        <v>6</v>
      </c>
      <c r="G143" s="9">
        <v>5</v>
      </c>
      <c r="H143" s="2">
        <v>2.5</v>
      </c>
      <c r="I143" s="5" t="s">
        <v>21</v>
      </c>
      <c r="J143" s="5">
        <v>-4000</v>
      </c>
      <c r="K143">
        <v>0</v>
      </c>
      <c r="L143" s="20">
        <v>1.4161479512362374</v>
      </c>
      <c r="M143" s="20">
        <v>2.5360805988311799</v>
      </c>
      <c r="N143" s="20">
        <v>25.3608059883118</v>
      </c>
      <c r="O143" s="22">
        <v>0.18805164098739599</v>
      </c>
      <c r="P143" s="14">
        <v>1.88051640987396</v>
      </c>
      <c r="Q143" s="27">
        <v>3.73</v>
      </c>
      <c r="R143" s="7">
        <v>5</v>
      </c>
      <c r="S143" s="7">
        <v>17.95732672102373</v>
      </c>
      <c r="T143">
        <v>30.960908139696087</v>
      </c>
      <c r="U143">
        <v>1.3315447305545665</v>
      </c>
      <c r="V143">
        <v>708.07397561811877</v>
      </c>
      <c r="W143">
        <v>677.11306747842264</v>
      </c>
      <c r="X143" s="27">
        <v>17.95732672102373</v>
      </c>
      <c r="Y143" s="27">
        <v>30.960908139696087</v>
      </c>
      <c r="Z143" s="27">
        <v>1.3315447305545665</v>
      </c>
      <c r="AA143" s="31">
        <v>708.07397561811877</v>
      </c>
      <c r="AB143" s="2">
        <v>677.11306747842264</v>
      </c>
      <c r="AC143" s="26">
        <v>19.903022012522371</v>
      </c>
      <c r="AD143" s="26">
        <v>34.315555194004091</v>
      </c>
      <c r="AE143">
        <v>1.4076455570329134</v>
      </c>
      <c r="AF143">
        <v>554.16159635167037</v>
      </c>
      <c r="AG143">
        <v>519.84604115766626</v>
      </c>
      <c r="AH143">
        <v>19.903022012522371</v>
      </c>
      <c r="AI143">
        <v>34.315555194004091</v>
      </c>
      <c r="AJ143">
        <v>1.4076455570329134</v>
      </c>
      <c r="AK143">
        <v>554.16159635167037</v>
      </c>
      <c r="AL143">
        <v>519.84604115766626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13.786538251968441</v>
      </c>
      <c r="AX143">
        <v>23.769893537876623</v>
      </c>
      <c r="AY143">
        <v>1.0222786858639394</v>
      </c>
    </row>
    <row r="144" spans="1:51" ht="16" x14ac:dyDescent="0.2">
      <c r="A144" s="2" t="s">
        <v>25</v>
      </c>
      <c r="B144" s="2" t="s">
        <v>64</v>
      </c>
      <c r="C144" s="2" t="s">
        <v>33</v>
      </c>
      <c r="D144" s="5">
        <v>3</v>
      </c>
      <c r="E144" s="2" t="s">
        <v>18</v>
      </c>
      <c r="F144" s="1" t="s">
        <v>10</v>
      </c>
      <c r="G144" s="9">
        <v>10</v>
      </c>
      <c r="H144" s="2">
        <v>7.5</v>
      </c>
      <c r="I144" s="5" t="s">
        <v>21</v>
      </c>
      <c r="J144" s="5">
        <v>-4000</v>
      </c>
      <c r="K144">
        <v>0</v>
      </c>
      <c r="L144" s="20">
        <v>1.241459485698573</v>
      </c>
      <c r="M144" s="20">
        <v>2.2355923652648899</v>
      </c>
      <c r="N144" s="20">
        <v>22.355923652648897</v>
      </c>
      <c r="O144" s="22">
        <v>0.156163945794106</v>
      </c>
      <c r="P144" s="14">
        <v>1.56163945794106</v>
      </c>
      <c r="Q144" s="27">
        <v>3.8</v>
      </c>
      <c r="R144" s="7">
        <v>5</v>
      </c>
      <c r="S144" s="7">
        <v>13.876986740067034</v>
      </c>
      <c r="T144">
        <v>23.925839207012128</v>
      </c>
      <c r="U144">
        <v>0.9693560591510535</v>
      </c>
      <c r="V144">
        <v>620.72974284928659</v>
      </c>
      <c r="W144">
        <v>596.80390364227446</v>
      </c>
      <c r="X144" s="27">
        <v>31.834313461090765</v>
      </c>
      <c r="Y144" s="27">
        <v>54.886747346708219</v>
      </c>
      <c r="Z144" s="27">
        <v>2.30090078970562</v>
      </c>
      <c r="AA144" s="31">
        <v>1328.8037184674054</v>
      </c>
      <c r="AB144" s="2">
        <v>1273.9169711206971</v>
      </c>
      <c r="AC144" s="26">
        <v>13.029426138302242</v>
      </c>
      <c r="AD144" s="26">
        <v>22.464527824659033</v>
      </c>
      <c r="AE144">
        <v>1.0094012711584042</v>
      </c>
      <c r="AF144">
        <v>608.89498128097307</v>
      </c>
      <c r="AG144">
        <v>586.43045345631413</v>
      </c>
      <c r="AH144">
        <v>98.797344452473837</v>
      </c>
      <c r="AI144">
        <v>170.34024905598937</v>
      </c>
      <c r="AJ144">
        <v>7.2511404845739538</v>
      </c>
      <c r="AK144">
        <v>3489.1697328979308</v>
      </c>
      <c r="AL144">
        <v>1106.2764946139805</v>
      </c>
      <c r="AM144">
        <v>17.95732672102373</v>
      </c>
      <c r="AN144">
        <v>30.960908139696087</v>
      </c>
      <c r="AO144">
        <v>1.3315447305545665</v>
      </c>
      <c r="AP144">
        <v>708.07397561811877</v>
      </c>
      <c r="AQ144">
        <v>677.11306747842264</v>
      </c>
      <c r="AR144">
        <v>19.903022012522371</v>
      </c>
      <c r="AS144">
        <v>34.315555194004091</v>
      </c>
      <c r="AT144">
        <v>1.4076455570329134</v>
      </c>
      <c r="AU144">
        <v>554.16159635167037</v>
      </c>
      <c r="AV144">
        <v>519.84604115766626</v>
      </c>
      <c r="AW144">
        <v>27.936308345198224</v>
      </c>
      <c r="AX144">
        <v>48.166048871031421</v>
      </c>
      <c r="AY144">
        <v>2.0286114989201489</v>
      </c>
    </row>
    <row r="145" spans="1:51" ht="16" x14ac:dyDescent="0.2">
      <c r="A145" s="2" t="s">
        <v>25</v>
      </c>
      <c r="B145" s="2" t="s">
        <v>64</v>
      </c>
      <c r="C145" s="2" t="s">
        <v>33</v>
      </c>
      <c r="D145" s="5">
        <v>3</v>
      </c>
      <c r="E145" s="2" t="s">
        <v>18</v>
      </c>
      <c r="F145" s="1" t="s">
        <v>11</v>
      </c>
      <c r="G145" s="9">
        <v>20</v>
      </c>
      <c r="H145" s="2">
        <v>15</v>
      </c>
      <c r="I145" s="5" t="s">
        <v>21</v>
      </c>
      <c r="J145" s="5">
        <v>-4000</v>
      </c>
      <c r="K145">
        <v>0</v>
      </c>
      <c r="L145" s="20">
        <v>1.316122252601843</v>
      </c>
      <c r="M145" s="20">
        <v>2.0797667503356898</v>
      </c>
      <c r="N145" s="20">
        <v>20.797667503356898</v>
      </c>
      <c r="O145" s="22">
        <v>0.14324983954429599</v>
      </c>
      <c r="P145" s="14">
        <v>1.43249839544296</v>
      </c>
      <c r="Q145" s="27">
        <v>3.84</v>
      </c>
      <c r="R145" s="7">
        <v>10</v>
      </c>
      <c r="S145" s="7">
        <v>27.372273003382226</v>
      </c>
      <c r="T145">
        <v>47.193574143762461</v>
      </c>
      <c r="U145">
        <v>1.8853430150589141</v>
      </c>
      <c r="V145">
        <v>1316.122252601843</v>
      </c>
      <c r="W145">
        <v>1268.9286784580806</v>
      </c>
      <c r="X145" s="27">
        <v>59.206586464472991</v>
      </c>
      <c r="Y145" s="27">
        <v>102.08032149047068</v>
      </c>
      <c r="Z145" s="27">
        <v>4.1862438047645343</v>
      </c>
      <c r="AA145" s="31">
        <v>2644.9259710692486</v>
      </c>
      <c r="AB145" s="2">
        <v>2542.8456495787777</v>
      </c>
      <c r="AC145" s="26">
        <v>20.390481138688109</v>
      </c>
      <c r="AD145" s="26">
        <v>35.156001963255363</v>
      </c>
      <c r="AE145">
        <v>1.7026930065260248</v>
      </c>
      <c r="AF145">
        <v>1289.4526587879338</v>
      </c>
      <c r="AG145">
        <v>1254.2966568246786</v>
      </c>
      <c r="AH145">
        <v>159.96878786853816</v>
      </c>
      <c r="AI145">
        <v>275.80825494575549</v>
      </c>
      <c r="AJ145">
        <v>12.359219504152026</v>
      </c>
      <c r="AK145">
        <v>7357.5277092617316</v>
      </c>
      <c r="AL145">
        <v>2360.5731514386589</v>
      </c>
      <c r="AM145">
        <v>31.834313461090765</v>
      </c>
      <c r="AN145">
        <v>54.886747346708219</v>
      </c>
      <c r="AO145">
        <v>2.30090078970562</v>
      </c>
      <c r="AP145">
        <v>1328.8037184674054</v>
      </c>
      <c r="AQ145">
        <v>1273.9169711206971</v>
      </c>
      <c r="AR145">
        <v>13.029426138302242</v>
      </c>
      <c r="AS145">
        <v>22.464527824659033</v>
      </c>
      <c r="AT145">
        <v>1.0094012711584042</v>
      </c>
      <c r="AU145">
        <v>608.89498128097307</v>
      </c>
      <c r="AV145">
        <v>586.43045345631413</v>
      </c>
      <c r="AW145">
        <v>55.274755885813221</v>
      </c>
      <c r="AX145">
        <v>95.301303251402118</v>
      </c>
      <c r="AY145">
        <v>3.9154278108952898</v>
      </c>
    </row>
    <row r="146" spans="1:51" ht="16" x14ac:dyDescent="0.2">
      <c r="A146" s="2" t="s">
        <v>25</v>
      </c>
      <c r="B146" s="2" t="s">
        <v>64</v>
      </c>
      <c r="C146" s="2" t="s">
        <v>33</v>
      </c>
      <c r="D146" s="5">
        <v>3</v>
      </c>
      <c r="E146" s="2" t="s">
        <v>18</v>
      </c>
      <c r="F146" s="1" t="s">
        <v>12</v>
      </c>
      <c r="G146" s="9">
        <v>30</v>
      </c>
      <c r="H146" s="2">
        <v>25</v>
      </c>
      <c r="I146" s="5" t="s">
        <v>21</v>
      </c>
      <c r="J146" s="5">
        <v>-4000</v>
      </c>
      <c r="K146">
        <v>0</v>
      </c>
      <c r="L146" s="20">
        <v>1.3004359414107056</v>
      </c>
      <c r="M146" s="20">
        <v>1.03745293617249</v>
      </c>
      <c r="N146" s="20">
        <v>10.3745293617249</v>
      </c>
      <c r="O146" s="22">
        <v>8.2361415028572096E-2</v>
      </c>
      <c r="P146" s="14">
        <v>0.82361415028572094</v>
      </c>
      <c r="Q146" s="27">
        <v>3.87</v>
      </c>
      <c r="R146" s="7">
        <v>10</v>
      </c>
      <c r="S146" s="7">
        <v>13.491410857207729</v>
      </c>
      <c r="T146">
        <v>23.261053202082294</v>
      </c>
      <c r="U146">
        <v>1.0710574428859898</v>
      </c>
      <c r="V146">
        <v>1300.4359414107057</v>
      </c>
      <c r="W146">
        <v>1277.1748882086233</v>
      </c>
      <c r="X146" s="27">
        <v>72.697997321680717</v>
      </c>
      <c r="Y146" s="27">
        <v>125.34137469255298</v>
      </c>
      <c r="Z146" s="27">
        <v>5.2573012476505241</v>
      </c>
      <c r="AA146" s="31">
        <v>3945.3619124799543</v>
      </c>
      <c r="AB146" s="2">
        <v>3820.0205377874008</v>
      </c>
      <c r="AC146" s="26">
        <v>15.204932080965804</v>
      </c>
      <c r="AD146" s="26">
        <v>26.215400139596209</v>
      </c>
      <c r="AE146">
        <v>1.3422494817943573</v>
      </c>
      <c r="AF146">
        <v>1245.1136831919628</v>
      </c>
      <c r="AG146">
        <v>1218.8982830523669</v>
      </c>
      <c r="AH146">
        <v>205.58358411143558</v>
      </c>
      <c r="AI146">
        <v>354.45445536454417</v>
      </c>
      <c r="AJ146">
        <v>16.3859679495351</v>
      </c>
      <c r="AK146">
        <v>11092.86875883762</v>
      </c>
      <c r="AL146">
        <v>3579.4714344910258</v>
      </c>
      <c r="AM146">
        <v>59.206586464472991</v>
      </c>
      <c r="AN146">
        <v>102.08032149047068</v>
      </c>
      <c r="AO146">
        <v>4.1862438047645343</v>
      </c>
      <c r="AP146">
        <v>2644.9259710692486</v>
      </c>
      <c r="AQ146">
        <v>2542.8456495787777</v>
      </c>
      <c r="AR146">
        <v>20.390481138688109</v>
      </c>
      <c r="AS146">
        <v>35.156001963255363</v>
      </c>
      <c r="AT146">
        <v>1.7026930065260248</v>
      </c>
      <c r="AU146">
        <v>1289.4526587879338</v>
      </c>
      <c r="AV146">
        <v>1254.2966568246786</v>
      </c>
      <c r="AW146">
        <v>70.156961779981145</v>
      </c>
      <c r="AX146">
        <v>120.96027893100198</v>
      </c>
      <c r="AY146">
        <v>5.0555732698741176</v>
      </c>
    </row>
    <row r="147" spans="1:51" ht="16" x14ac:dyDescent="0.2">
      <c r="A147" s="2" t="s">
        <v>25</v>
      </c>
      <c r="B147" s="2" t="s">
        <v>64</v>
      </c>
      <c r="C147" s="2" t="s">
        <v>33</v>
      </c>
      <c r="D147" s="5">
        <v>3</v>
      </c>
      <c r="E147" s="2" t="s">
        <v>18</v>
      </c>
      <c r="F147" s="1" t="s">
        <v>13</v>
      </c>
      <c r="G147" s="9">
        <v>40</v>
      </c>
      <c r="H147" s="2">
        <v>35</v>
      </c>
      <c r="I147" s="5" t="s">
        <v>21</v>
      </c>
      <c r="J147" s="5">
        <v>-4000</v>
      </c>
      <c r="K147">
        <v>0</v>
      </c>
      <c r="L147" s="20">
        <v>1.341077747678652</v>
      </c>
      <c r="M147" s="20">
        <v>0.88879787921905495</v>
      </c>
      <c r="N147" s="20">
        <v>8.88797879219055</v>
      </c>
      <c r="O147" s="22">
        <v>6.7966908216476399E-2</v>
      </c>
      <c r="P147" s="14">
        <v>0.67966908216476396</v>
      </c>
      <c r="Q147" s="27">
        <v>3.92</v>
      </c>
      <c r="R147" s="7">
        <v>10</v>
      </c>
      <c r="S147" s="7">
        <v>11.91947058004653</v>
      </c>
      <c r="T147">
        <v>20.550811344907814</v>
      </c>
      <c r="U147">
        <v>0.91148908187633837</v>
      </c>
      <c r="V147">
        <v>1341.077747678652</v>
      </c>
      <c r="W147">
        <v>1320.5269363337443</v>
      </c>
      <c r="X147" s="27">
        <v>84.617467901727252</v>
      </c>
      <c r="Y147" s="27">
        <v>145.89218603746079</v>
      </c>
      <c r="Z147" s="27">
        <v>6.1687903295268622</v>
      </c>
      <c r="AA147" s="31">
        <v>5286.4396601586068</v>
      </c>
      <c r="AB147" s="2">
        <v>5140.5474741211456</v>
      </c>
      <c r="AC147" s="26">
        <v>12.651992795896417</v>
      </c>
      <c r="AD147" s="26">
        <v>21.813780682580028</v>
      </c>
      <c r="AE147">
        <v>1.216484925723244</v>
      </c>
      <c r="AF147">
        <v>1236.6848374058161</v>
      </c>
      <c r="AG147">
        <v>1214.8710567232361</v>
      </c>
      <c r="AH147">
        <v>243.5395624991248</v>
      </c>
      <c r="AI147">
        <v>419.89579741228431</v>
      </c>
      <c r="AJ147">
        <v>20.03542272670483</v>
      </c>
      <c r="AK147">
        <v>14802.923271055066</v>
      </c>
      <c r="AL147">
        <v>4794.3424912142618</v>
      </c>
      <c r="AM147">
        <v>72.697997321680717</v>
      </c>
      <c r="AN147">
        <v>125.34137469255298</v>
      </c>
      <c r="AO147">
        <v>5.2573012476505241</v>
      </c>
      <c r="AP147">
        <v>3945.3619124799543</v>
      </c>
      <c r="AQ147">
        <v>3820.0205377874008</v>
      </c>
      <c r="AR147">
        <v>15.204932080965804</v>
      </c>
      <c r="AS147">
        <v>26.215400139596209</v>
      </c>
      <c r="AT147">
        <v>1.3422494817943573</v>
      </c>
      <c r="AU147">
        <v>1245.1136831919628</v>
      </c>
      <c r="AV147">
        <v>1218.8982830523669</v>
      </c>
      <c r="AW147">
        <v>81.492518311618184</v>
      </c>
      <c r="AX147">
        <v>140.50434191658309</v>
      </c>
      <c r="AY147">
        <v>5.9298235554851892</v>
      </c>
    </row>
    <row r="148" spans="1:51" ht="16" x14ac:dyDescent="0.2">
      <c r="A148" s="2" t="s">
        <v>25</v>
      </c>
      <c r="B148" s="2" t="s">
        <v>64</v>
      </c>
      <c r="C148" s="2" t="s">
        <v>33</v>
      </c>
      <c r="D148" s="5">
        <v>3</v>
      </c>
      <c r="E148" s="2" t="s">
        <v>18</v>
      </c>
      <c r="F148" s="1" t="s">
        <v>6</v>
      </c>
      <c r="G148" s="9">
        <v>5</v>
      </c>
      <c r="H148" s="2">
        <v>2.5</v>
      </c>
      <c r="I148" s="5" t="s">
        <v>22</v>
      </c>
      <c r="J148" s="5">
        <v>0</v>
      </c>
      <c r="K148">
        <v>4000</v>
      </c>
      <c r="L148" s="20">
        <v>1.2843421935652533</v>
      </c>
      <c r="M148" s="20">
        <v>3.4965775012970002</v>
      </c>
      <c r="N148" s="20">
        <v>34.965775012969999</v>
      </c>
      <c r="O148" s="22">
        <v>0.23452368378639199</v>
      </c>
      <c r="P148" s="14">
        <v>2.3452368378639199</v>
      </c>
      <c r="Q148" s="27">
        <v>3.73</v>
      </c>
      <c r="R148" s="7">
        <v>5</v>
      </c>
      <c r="S148" s="7">
        <v>22.454010089933504</v>
      </c>
      <c r="T148">
        <v>38.713810499885355</v>
      </c>
      <c r="U148">
        <v>1.5060433123860923</v>
      </c>
      <c r="V148">
        <v>642.17109678262659</v>
      </c>
      <c r="W148">
        <v>603.45728628274128</v>
      </c>
      <c r="X148" s="27">
        <v>22.454010089933504</v>
      </c>
      <c r="Y148" s="27">
        <v>38.713810499885355</v>
      </c>
      <c r="Z148" s="27">
        <v>1.5060433123860923</v>
      </c>
      <c r="AA148" s="31">
        <v>642.17109678262659</v>
      </c>
      <c r="AB148" s="2">
        <v>603.45728628274128</v>
      </c>
      <c r="AC148" s="26">
        <v>19.903022012522371</v>
      </c>
      <c r="AD148" s="26">
        <v>34.315555194004091</v>
      </c>
      <c r="AE148">
        <v>1.4076455570329134</v>
      </c>
      <c r="AF148">
        <v>554.16159635167037</v>
      </c>
      <c r="AG148">
        <v>519.84604115766626</v>
      </c>
      <c r="AH148">
        <v>19.903022012522371</v>
      </c>
      <c r="AI148">
        <v>34.315555194004091</v>
      </c>
      <c r="AJ148">
        <v>1.4076455570329134</v>
      </c>
      <c r="AK148">
        <v>554.16159635167037</v>
      </c>
      <c r="AL148">
        <v>519.84604115766626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19.342923714234821</v>
      </c>
      <c r="AX148">
        <v>33.349868472818656</v>
      </c>
      <c r="AY148">
        <v>1.297375425821053</v>
      </c>
    </row>
    <row r="149" spans="1:51" ht="16" x14ac:dyDescent="0.2">
      <c r="A149" s="2" t="s">
        <v>25</v>
      </c>
      <c r="B149" s="2" t="s">
        <v>64</v>
      </c>
      <c r="C149" s="2" t="s">
        <v>33</v>
      </c>
      <c r="D149" s="5">
        <v>3</v>
      </c>
      <c r="E149" s="2" t="s">
        <v>18</v>
      </c>
      <c r="F149" s="1" t="s">
        <v>10</v>
      </c>
      <c r="G149" s="9">
        <v>10</v>
      </c>
      <c r="H149" s="2">
        <v>7.5</v>
      </c>
      <c r="I149" s="5" t="s">
        <v>22</v>
      </c>
      <c r="J149" s="5">
        <v>0</v>
      </c>
      <c r="K149">
        <v>4000</v>
      </c>
      <c r="L149" s="20">
        <v>1.2029567218657815</v>
      </c>
      <c r="M149" s="20">
        <v>1.9989858865737899</v>
      </c>
      <c r="N149" s="20">
        <v>19.989858865737901</v>
      </c>
      <c r="O149" s="22">
        <v>0.14643405377864799</v>
      </c>
      <c r="P149" s="14">
        <v>1.4643405377864798</v>
      </c>
      <c r="Q149" s="27">
        <v>3.83</v>
      </c>
      <c r="R149" s="7">
        <v>5</v>
      </c>
      <c r="S149" s="7">
        <v>12.023467545843848</v>
      </c>
      <c r="T149">
        <v>20.730116458351464</v>
      </c>
      <c r="U149">
        <v>0.88076914651539973</v>
      </c>
      <c r="V149">
        <v>601.47836093289084</v>
      </c>
      <c r="W149">
        <v>580.74824447453932</v>
      </c>
      <c r="X149" s="27">
        <v>34.477477635777355</v>
      </c>
      <c r="Y149" s="27">
        <v>59.443926958236815</v>
      </c>
      <c r="Z149" s="27">
        <v>2.3868124589014919</v>
      </c>
      <c r="AA149" s="31">
        <v>1243.6494577155174</v>
      </c>
      <c r="AB149" s="2">
        <v>1184.2055307572805</v>
      </c>
      <c r="AC149" s="26">
        <v>13.029426138302242</v>
      </c>
      <c r="AD149" s="26">
        <v>22.464527824659033</v>
      </c>
      <c r="AE149">
        <v>1.0094012711584042</v>
      </c>
      <c r="AF149">
        <v>608.89498128097307</v>
      </c>
      <c r="AG149">
        <v>586.43045345631413</v>
      </c>
      <c r="AH149">
        <v>98.797344452473837</v>
      </c>
      <c r="AI149">
        <v>170.34024905598937</v>
      </c>
      <c r="AJ149">
        <v>7.2511404845739538</v>
      </c>
      <c r="AK149">
        <v>3489.1697328979308</v>
      </c>
      <c r="AL149">
        <v>1106.2764946139805</v>
      </c>
      <c r="AM149">
        <v>22.454010089933504</v>
      </c>
      <c r="AN149">
        <v>38.713810499885355</v>
      </c>
      <c r="AO149">
        <v>1.5060433123860923</v>
      </c>
      <c r="AP149">
        <v>642.17109678262659</v>
      </c>
      <c r="AQ149">
        <v>603.45728628274128</v>
      </c>
      <c r="AR149">
        <v>19.903022012522371</v>
      </c>
      <c r="AS149">
        <v>34.315555194004091</v>
      </c>
      <c r="AT149">
        <v>1.4076455570329134</v>
      </c>
      <c r="AU149">
        <v>554.16159635167037</v>
      </c>
      <c r="AV149">
        <v>519.84604115766626</v>
      </c>
      <c r="AW149">
        <v>32.864081046355658</v>
      </c>
      <c r="AX149">
        <v>56.662208700613199</v>
      </c>
      <c r="AY149">
        <v>2.2686244293968909</v>
      </c>
    </row>
    <row r="150" spans="1:51" ht="16" x14ac:dyDescent="0.2">
      <c r="A150" s="2" t="s">
        <v>25</v>
      </c>
      <c r="B150" s="2" t="s">
        <v>64</v>
      </c>
      <c r="C150" s="2" t="s">
        <v>33</v>
      </c>
      <c r="D150" s="5">
        <v>3</v>
      </c>
      <c r="E150" s="2" t="s">
        <v>18</v>
      </c>
      <c r="F150" s="1" t="s">
        <v>11</v>
      </c>
      <c r="G150" s="9">
        <v>20</v>
      </c>
      <c r="H150" s="2">
        <v>15</v>
      </c>
      <c r="I150" s="5" t="s">
        <v>22</v>
      </c>
      <c r="J150" s="5">
        <v>0</v>
      </c>
      <c r="K150">
        <v>4000</v>
      </c>
      <c r="L150" s="20">
        <v>1.3340494653917141</v>
      </c>
      <c r="M150" s="20">
        <v>1.2833946943283101</v>
      </c>
      <c r="N150" s="20">
        <v>12.833946943283101</v>
      </c>
      <c r="O150" s="22">
        <v>9.84087064862251E-2</v>
      </c>
      <c r="P150" s="14">
        <v>0.98408706486225106</v>
      </c>
      <c r="Q150" s="27">
        <v>3.88</v>
      </c>
      <c r="R150" s="7">
        <v>10</v>
      </c>
      <c r="S150" s="7">
        <v>17.121120058552442</v>
      </c>
      <c r="T150">
        <v>29.519172514745591</v>
      </c>
      <c r="U150">
        <v>1.3128208227783871</v>
      </c>
      <c r="V150">
        <v>1334.0494653917142</v>
      </c>
      <c r="W150">
        <v>1304.5302928769686</v>
      </c>
      <c r="X150" s="27">
        <v>51.598597694329797</v>
      </c>
      <c r="Y150" s="27">
        <v>88.963099472982407</v>
      </c>
      <c r="Z150" s="27">
        <v>3.6996332816798789</v>
      </c>
      <c r="AA150" s="31">
        <v>2577.6989231072316</v>
      </c>
      <c r="AB150" s="2">
        <v>2488.7358236342488</v>
      </c>
      <c r="AC150" s="26">
        <v>20.390481138688109</v>
      </c>
      <c r="AD150" s="26">
        <v>35.156001963255363</v>
      </c>
      <c r="AE150">
        <v>1.7026930065260248</v>
      </c>
      <c r="AF150">
        <v>1289.4526587879338</v>
      </c>
      <c r="AG150">
        <v>1254.2966568246786</v>
      </c>
      <c r="AH150">
        <v>159.96878786853816</v>
      </c>
      <c r="AI150">
        <v>275.80825494575549</v>
      </c>
      <c r="AJ150">
        <v>12.359219504152026</v>
      </c>
      <c r="AK150">
        <v>7357.5277092617316</v>
      </c>
      <c r="AL150">
        <v>2360.5731514386589</v>
      </c>
      <c r="AM150">
        <v>34.477477635777355</v>
      </c>
      <c r="AN150">
        <v>59.443926958236815</v>
      </c>
      <c r="AO150">
        <v>2.3868124589014919</v>
      </c>
      <c r="AP150">
        <v>1243.6494577155174</v>
      </c>
      <c r="AQ150">
        <v>1184.2055307572805</v>
      </c>
      <c r="AR150">
        <v>13.029426138302242</v>
      </c>
      <c r="AS150">
        <v>22.464527824659033</v>
      </c>
      <c r="AT150">
        <v>1.0094012711584042</v>
      </c>
      <c r="AU150">
        <v>608.89498128097307</v>
      </c>
      <c r="AV150">
        <v>586.43045345631413</v>
      </c>
      <c r="AW150">
        <v>49.916545150462547</v>
      </c>
      <c r="AX150">
        <v>86.06300888010783</v>
      </c>
      <c r="AY150">
        <v>3.5706561121346416</v>
      </c>
    </row>
    <row r="151" spans="1:51" ht="16" x14ac:dyDescent="0.2">
      <c r="A151" s="2" t="s">
        <v>25</v>
      </c>
      <c r="B151" s="2" t="s">
        <v>64</v>
      </c>
      <c r="C151" s="2" t="s">
        <v>33</v>
      </c>
      <c r="D151" s="5">
        <v>3</v>
      </c>
      <c r="E151" s="2" t="s">
        <v>18</v>
      </c>
      <c r="F151" s="1" t="s">
        <v>12</v>
      </c>
      <c r="G151" s="9">
        <v>30</v>
      </c>
      <c r="H151" s="2">
        <v>25</v>
      </c>
      <c r="I151" s="5" t="s">
        <v>22</v>
      </c>
      <c r="J151" s="5">
        <v>0</v>
      </c>
      <c r="K151">
        <v>4000</v>
      </c>
      <c r="L151" s="20">
        <v>1.3078716603519591</v>
      </c>
      <c r="M151" s="20">
        <v>1.7197250127792401</v>
      </c>
      <c r="N151" s="20">
        <v>17.197250127792401</v>
      </c>
      <c r="O151" s="20">
        <v>0.12379901856184</v>
      </c>
      <c r="P151" s="14">
        <v>1.2379901856184001</v>
      </c>
      <c r="Q151" s="27">
        <v>3.94</v>
      </c>
      <c r="R151" s="7">
        <v>10</v>
      </c>
      <c r="S151" s="7">
        <v>22.491796078123791</v>
      </c>
      <c r="T151">
        <v>38.778958755385851</v>
      </c>
      <c r="U151">
        <v>1.6191322795641674</v>
      </c>
      <c r="V151">
        <v>1307.8716603519592</v>
      </c>
      <c r="W151">
        <v>1269.0927015965733</v>
      </c>
      <c r="X151" s="27">
        <v>74.090393772453581</v>
      </c>
      <c r="Y151" s="27">
        <v>127.74205822836825</v>
      </c>
      <c r="Z151" s="27">
        <v>5.3187655612440459</v>
      </c>
      <c r="AA151" s="31">
        <v>3885.5705834591909</v>
      </c>
      <c r="AB151" s="2">
        <v>3757.8285252308224</v>
      </c>
      <c r="AC151" s="26">
        <v>15.204932080965804</v>
      </c>
      <c r="AD151" s="26">
        <v>26.215400139596209</v>
      </c>
      <c r="AE151">
        <v>1.3422494817943573</v>
      </c>
      <c r="AF151">
        <v>1245.1136831919628</v>
      </c>
      <c r="AG151">
        <v>1218.8982830523669</v>
      </c>
      <c r="AH151">
        <v>205.58358411143558</v>
      </c>
      <c r="AI151">
        <v>354.45445536454417</v>
      </c>
      <c r="AJ151">
        <v>16.3859679495351</v>
      </c>
      <c r="AK151">
        <v>11092.86875883762</v>
      </c>
      <c r="AL151">
        <v>3579.4714344910258</v>
      </c>
      <c r="AM151">
        <v>51.598597694329797</v>
      </c>
      <c r="AN151">
        <v>88.963099472982407</v>
      </c>
      <c r="AO151">
        <v>3.6996332816798789</v>
      </c>
      <c r="AP151">
        <v>2577.6989231072316</v>
      </c>
      <c r="AQ151">
        <v>2488.7358236342488</v>
      </c>
      <c r="AR151">
        <v>20.390481138688109</v>
      </c>
      <c r="AS151">
        <v>35.156001963255363</v>
      </c>
      <c r="AT151">
        <v>1.7026930065260248</v>
      </c>
      <c r="AU151">
        <v>1289.4526587879338</v>
      </c>
      <c r="AV151">
        <v>1254.2966568246786</v>
      </c>
      <c r="AW151">
        <v>70.929417975366263</v>
      </c>
      <c r="AX151">
        <v>122.29209995752805</v>
      </c>
      <c r="AY151">
        <v>5.0912142385213972</v>
      </c>
    </row>
    <row r="152" spans="1:51" ht="16" x14ac:dyDescent="0.2">
      <c r="A152" s="2" t="s">
        <v>25</v>
      </c>
      <c r="B152" s="2" t="s">
        <v>64</v>
      </c>
      <c r="C152" s="2" t="s">
        <v>33</v>
      </c>
      <c r="D152" s="5">
        <v>3</v>
      </c>
      <c r="E152" s="2" t="s">
        <v>18</v>
      </c>
      <c r="F152" s="1" t="s">
        <v>13</v>
      </c>
      <c r="G152" s="9">
        <v>40</v>
      </c>
      <c r="H152" s="2">
        <v>35</v>
      </c>
      <c r="I152" s="5" t="s">
        <v>22</v>
      </c>
      <c r="J152" s="5">
        <v>0</v>
      </c>
      <c r="K152">
        <v>4000</v>
      </c>
      <c r="L152" s="20">
        <v>1.3665425385733554</v>
      </c>
      <c r="M152" s="20">
        <v>0.78939999999999999</v>
      </c>
      <c r="N152" s="20">
        <v>7.8940000000000001</v>
      </c>
      <c r="O152" s="22">
        <v>7.1999999999999995E-2</v>
      </c>
      <c r="P152" s="14">
        <v>0.72</v>
      </c>
      <c r="Q152" s="27">
        <v>4.04</v>
      </c>
      <c r="R152" s="7">
        <v>10</v>
      </c>
      <c r="S152" s="7">
        <v>10.787486799498067</v>
      </c>
      <c r="T152">
        <v>18.599115171548394</v>
      </c>
      <c r="U152">
        <v>0.98391062777281579</v>
      </c>
      <c r="V152">
        <v>1366.5425385733554</v>
      </c>
      <c r="W152">
        <v>1347.943423401807</v>
      </c>
      <c r="X152" s="27">
        <v>84.87788057195165</v>
      </c>
      <c r="Y152" s="27">
        <v>146.34117339991664</v>
      </c>
      <c r="Z152" s="27">
        <v>6.3026761890168617</v>
      </c>
      <c r="AA152" s="31">
        <v>5252.113122032546</v>
      </c>
      <c r="AB152" s="2">
        <v>5105.7719486326296</v>
      </c>
      <c r="AC152" s="26">
        <v>12.651992795896417</v>
      </c>
      <c r="AD152" s="26">
        <v>21.813780682580028</v>
      </c>
      <c r="AE152">
        <v>1.216484925723244</v>
      </c>
      <c r="AF152">
        <v>1236.6848374058161</v>
      </c>
      <c r="AG152">
        <v>1214.8710567232361</v>
      </c>
      <c r="AH152">
        <v>243.5395624991248</v>
      </c>
      <c r="AI152">
        <v>419.89579741228431</v>
      </c>
      <c r="AJ152">
        <v>20.03542272670483</v>
      </c>
      <c r="AK152">
        <v>14802.923271055066</v>
      </c>
      <c r="AL152">
        <v>4794.3424912142618</v>
      </c>
      <c r="AM152">
        <v>74.090393772453581</v>
      </c>
      <c r="AN152">
        <v>127.74205822836825</v>
      </c>
      <c r="AO152">
        <v>5.3187655612440459</v>
      </c>
      <c r="AP152">
        <v>3885.5705834591909</v>
      </c>
      <c r="AQ152">
        <v>3757.8285252308224</v>
      </c>
      <c r="AR152">
        <v>15.204932080965804</v>
      </c>
      <c r="AS152">
        <v>26.215400139596209</v>
      </c>
      <c r="AT152">
        <v>1.3422494817943573</v>
      </c>
      <c r="AU152">
        <v>1245.1136831919628</v>
      </c>
      <c r="AV152">
        <v>1218.8982830523669</v>
      </c>
      <c r="AW152">
        <v>82.385534749011242</v>
      </c>
      <c r="AX152">
        <v>142.04402542932974</v>
      </c>
      <c r="AY152">
        <v>6.075353033136814</v>
      </c>
    </row>
    <row r="153" spans="1:51" ht="16" x14ac:dyDescent="0.2">
      <c r="A153" s="2" t="s">
        <v>25</v>
      </c>
      <c r="B153" s="2" t="s">
        <v>64</v>
      </c>
      <c r="C153" s="2" t="s">
        <v>33</v>
      </c>
      <c r="D153" s="5">
        <v>3</v>
      </c>
      <c r="E153" s="2" t="s">
        <v>18</v>
      </c>
      <c r="F153" s="1" t="s">
        <v>6</v>
      </c>
      <c r="G153" s="9">
        <v>5</v>
      </c>
      <c r="H153" s="2">
        <v>2.5</v>
      </c>
      <c r="I153" s="5" t="s">
        <v>23</v>
      </c>
      <c r="J153" s="5">
        <v>0</v>
      </c>
      <c r="K153">
        <v>-4000</v>
      </c>
      <c r="L153" s="20">
        <v>1.2582662476890771</v>
      </c>
      <c r="M153" s="20">
        <v>3.090087890625</v>
      </c>
      <c r="N153" s="20">
        <v>30.90087890625</v>
      </c>
      <c r="O153" s="22">
        <v>0.23864080011844599</v>
      </c>
      <c r="P153" s="14">
        <v>2.3864080011844599</v>
      </c>
      <c r="Q153" s="27">
        <v>3.81</v>
      </c>
      <c r="R153" s="7">
        <v>5</v>
      </c>
      <c r="S153" s="7">
        <v>19.440766475830873</v>
      </c>
      <c r="T153">
        <v>33.518562889363579</v>
      </c>
      <c r="U153">
        <v>1.5013683205527808</v>
      </c>
      <c r="V153">
        <v>629.13312384453866</v>
      </c>
      <c r="W153">
        <v>595.61456095517508</v>
      </c>
      <c r="X153" s="27">
        <v>19.440766475830873</v>
      </c>
      <c r="Y153" s="27">
        <v>33.518562889363579</v>
      </c>
      <c r="Z153" s="27">
        <v>1.5013683205527808</v>
      </c>
      <c r="AA153" s="31">
        <v>629.13312384453866</v>
      </c>
      <c r="AB153" s="2">
        <v>595.61456095517508</v>
      </c>
      <c r="AC153" s="26">
        <v>19.903022012522371</v>
      </c>
      <c r="AD153" s="26">
        <v>34.315555194004091</v>
      </c>
      <c r="AE153">
        <v>1.4076455570329134</v>
      </c>
      <c r="AF153">
        <v>554.16159635167037</v>
      </c>
      <c r="AG153">
        <v>519.84604115766626</v>
      </c>
      <c r="AH153">
        <v>19.903022012522371</v>
      </c>
      <c r="AI153">
        <v>34.315555194004091</v>
      </c>
      <c r="AJ153">
        <v>1.4076455570329134</v>
      </c>
      <c r="AK153">
        <v>554.16159635167037</v>
      </c>
      <c r="AL153">
        <v>519.84604115766626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16.967693793993611</v>
      </c>
      <c r="AX153">
        <v>29.254644472402788</v>
      </c>
      <c r="AY153">
        <v>1.3103782696434696</v>
      </c>
    </row>
    <row r="154" spans="1:51" ht="16" x14ac:dyDescent="0.2">
      <c r="A154" s="2" t="s">
        <v>25</v>
      </c>
      <c r="B154" s="2" t="s">
        <v>64</v>
      </c>
      <c r="C154" s="2" t="s">
        <v>33</v>
      </c>
      <c r="D154" s="5">
        <v>3</v>
      </c>
      <c r="E154" s="2" t="s">
        <v>18</v>
      </c>
      <c r="F154" s="1" t="s">
        <v>10</v>
      </c>
      <c r="G154" s="9">
        <v>10</v>
      </c>
      <c r="H154" s="2">
        <v>7.5</v>
      </c>
      <c r="I154" s="5" t="s">
        <v>23</v>
      </c>
      <c r="J154" s="5">
        <v>0</v>
      </c>
      <c r="K154">
        <v>-4000</v>
      </c>
      <c r="L154" s="20">
        <v>1.3547268755982131</v>
      </c>
      <c r="M154" s="20">
        <v>1.9929003715515099</v>
      </c>
      <c r="N154" s="20">
        <v>19.929003715515098</v>
      </c>
      <c r="O154" s="22">
        <v>0.153434857726097</v>
      </c>
      <c r="P154" s="14">
        <v>1.53434857726097</v>
      </c>
      <c r="Q154" s="27">
        <v>3.92</v>
      </c>
      <c r="R154" s="7">
        <v>5</v>
      </c>
      <c r="S154" s="7">
        <v>13.499178468652476</v>
      </c>
      <c r="T154">
        <v>23.274445635607719</v>
      </c>
      <c r="U154">
        <v>1.0393116270756586</v>
      </c>
      <c r="V154">
        <v>677.36343779910658</v>
      </c>
      <c r="W154">
        <v>654.08899216349892</v>
      </c>
      <c r="X154" s="27">
        <v>32.939944944483351</v>
      </c>
      <c r="Y154" s="27">
        <v>56.793008524971299</v>
      </c>
      <c r="Z154" s="27">
        <v>2.5406799476284396</v>
      </c>
      <c r="AA154" s="31">
        <v>1306.4965616436452</v>
      </c>
      <c r="AB154" s="2">
        <v>1249.7035531186739</v>
      </c>
      <c r="AC154" s="26">
        <v>13.029426138302242</v>
      </c>
      <c r="AD154" s="26">
        <v>22.464527824659033</v>
      </c>
      <c r="AE154">
        <v>1.0094012711584042</v>
      </c>
      <c r="AF154">
        <v>608.89498128097307</v>
      </c>
      <c r="AG154">
        <v>586.43045345631413</v>
      </c>
      <c r="AH154">
        <v>98.797344452473837</v>
      </c>
      <c r="AI154">
        <v>170.34024905598937</v>
      </c>
      <c r="AJ154">
        <v>7.2511404845739538</v>
      </c>
      <c r="AK154">
        <v>3489.1697328979308</v>
      </c>
      <c r="AL154">
        <v>1106.2764946139805</v>
      </c>
      <c r="AM154">
        <v>19.440766475830873</v>
      </c>
      <c r="AN154">
        <v>33.518562889363579</v>
      </c>
      <c r="AO154">
        <v>1.5013683205527808</v>
      </c>
      <c r="AP154">
        <v>629.13312384453866</v>
      </c>
      <c r="AQ154">
        <v>595.61456095517508</v>
      </c>
      <c r="AR154">
        <v>19.903022012522371</v>
      </c>
      <c r="AS154">
        <v>34.315555194004091</v>
      </c>
      <c r="AT154">
        <v>1.4076455570329134</v>
      </c>
      <c r="AU154">
        <v>554.16159635167037</v>
      </c>
      <c r="AV154">
        <v>519.84604115766626</v>
      </c>
      <c r="AW154">
        <v>29.979877609326685</v>
      </c>
      <c r="AX154">
        <v>51.689444154011532</v>
      </c>
      <c r="AY154">
        <v>2.3127821977394953</v>
      </c>
    </row>
    <row r="155" spans="1:51" ht="16" x14ac:dyDescent="0.2">
      <c r="A155" s="2" t="s">
        <v>25</v>
      </c>
      <c r="B155" s="2" t="s">
        <v>64</v>
      </c>
      <c r="C155" s="2" t="s">
        <v>33</v>
      </c>
      <c r="D155" s="5">
        <v>3</v>
      </c>
      <c r="E155" s="2" t="s">
        <v>18</v>
      </c>
      <c r="F155" s="1" t="s">
        <v>11</v>
      </c>
      <c r="G155" s="9">
        <v>20</v>
      </c>
      <c r="H155" s="2">
        <v>15</v>
      </c>
      <c r="I155" s="5" t="s">
        <v>23</v>
      </c>
      <c r="J155" s="5">
        <v>0</v>
      </c>
      <c r="K155">
        <v>-4000</v>
      </c>
      <c r="L155" s="20">
        <v>1.2281159352697484</v>
      </c>
      <c r="M155" s="20">
        <v>2.0100522041320801</v>
      </c>
      <c r="N155" s="20">
        <v>20.100522041320801</v>
      </c>
      <c r="O155" s="22">
        <v>0.13915994763374301</v>
      </c>
      <c r="P155" s="14">
        <v>1.3915994763374302</v>
      </c>
      <c r="Q155" s="27">
        <v>3.96</v>
      </c>
      <c r="R155" s="7">
        <v>10</v>
      </c>
      <c r="S155" s="7">
        <v>24.685771426186886</v>
      </c>
      <c r="T155">
        <v>42.561674872736013</v>
      </c>
      <c r="U155">
        <v>1.7090454924030352</v>
      </c>
      <c r="V155">
        <v>1228.1159352697484</v>
      </c>
      <c r="W155">
        <v>1185.5542603970125</v>
      </c>
      <c r="X155" s="27">
        <v>57.625716370670233</v>
      </c>
      <c r="Y155" s="27">
        <v>99.354683397707305</v>
      </c>
      <c r="Z155" s="27">
        <v>4.249725440031475</v>
      </c>
      <c r="AA155" s="31">
        <v>2534.6124969133934</v>
      </c>
      <c r="AB155" s="2">
        <v>2435.2578135156864</v>
      </c>
      <c r="AC155" s="26">
        <v>20.390481138688109</v>
      </c>
      <c r="AD155" s="26">
        <v>35.156001963255363</v>
      </c>
      <c r="AE155">
        <v>1.7026930065260248</v>
      </c>
      <c r="AF155">
        <v>1289.4526587879338</v>
      </c>
      <c r="AG155">
        <v>1254.2966568246786</v>
      </c>
      <c r="AH155">
        <v>159.96878786853816</v>
      </c>
      <c r="AI155">
        <v>275.80825494575549</v>
      </c>
      <c r="AJ155">
        <v>12.359219504152026</v>
      </c>
      <c r="AK155">
        <v>7357.5277092617316</v>
      </c>
      <c r="AL155">
        <v>2360.5731514386589</v>
      </c>
      <c r="AM155">
        <v>32.939944944483351</v>
      </c>
      <c r="AN155">
        <v>56.793008524971299</v>
      </c>
      <c r="AO155">
        <v>2.5406799476284396</v>
      </c>
      <c r="AP155">
        <v>1306.4965616436452</v>
      </c>
      <c r="AQ155">
        <v>1249.7035531186739</v>
      </c>
      <c r="AR155">
        <v>13.029426138302242</v>
      </c>
      <c r="AS155">
        <v>22.464527824659033</v>
      </c>
      <c r="AT155">
        <v>1.0094012711584042</v>
      </c>
      <c r="AU155">
        <v>608.89498128097307</v>
      </c>
      <c r="AV155">
        <v>586.43045345631413</v>
      </c>
      <c r="AW155">
        <v>56.070622218793858</v>
      </c>
      <c r="AX155">
        <v>96.673486584127346</v>
      </c>
      <c r="AY155">
        <v>4.14206315131291</v>
      </c>
    </row>
    <row r="156" spans="1:51" ht="16" x14ac:dyDescent="0.2">
      <c r="A156" s="2" t="s">
        <v>25</v>
      </c>
      <c r="B156" s="2" t="s">
        <v>64</v>
      </c>
      <c r="C156" s="2" t="s">
        <v>33</v>
      </c>
      <c r="D156" s="5">
        <v>3</v>
      </c>
      <c r="E156" s="2" t="s">
        <v>18</v>
      </c>
      <c r="F156" s="1" t="s">
        <v>12</v>
      </c>
      <c r="G156" s="9">
        <v>30</v>
      </c>
      <c r="H156" s="2">
        <v>25</v>
      </c>
      <c r="I156" s="5" t="s">
        <v>23</v>
      </c>
      <c r="J156" s="5">
        <v>0</v>
      </c>
      <c r="K156">
        <v>-4000</v>
      </c>
      <c r="L156" s="20">
        <v>1.4602529690658634</v>
      </c>
      <c r="M156" s="20">
        <v>1.0780110359191899</v>
      </c>
      <c r="N156" s="20">
        <v>10.780110359191898</v>
      </c>
      <c r="O156" s="22">
        <v>9.1162599623203305E-2</v>
      </c>
      <c r="P156" s="14">
        <v>0.911625996232033</v>
      </c>
      <c r="Q156" s="27">
        <v>3.95</v>
      </c>
      <c r="R156" s="7">
        <v>10</v>
      </c>
      <c r="S156" s="7">
        <v>15.741688158867641</v>
      </c>
      <c r="T156">
        <v>27.140841653220072</v>
      </c>
      <c r="U156">
        <v>1.3312045676754518</v>
      </c>
      <c r="V156">
        <v>1460.2529690658635</v>
      </c>
      <c r="W156">
        <v>1433.1121274126433</v>
      </c>
      <c r="X156" s="27">
        <v>73.367404529537879</v>
      </c>
      <c r="Y156" s="27">
        <v>126.49552505092737</v>
      </c>
      <c r="Z156" s="27">
        <v>5.580930007706927</v>
      </c>
      <c r="AA156" s="31">
        <v>3994.8654659792569</v>
      </c>
      <c r="AB156" s="2">
        <v>3868.3699409283299</v>
      </c>
      <c r="AC156" s="26">
        <v>15.204932080965804</v>
      </c>
      <c r="AD156" s="26">
        <v>26.215400139596209</v>
      </c>
      <c r="AE156">
        <v>1.3422494817943573</v>
      </c>
      <c r="AF156">
        <v>1245.1136831919628</v>
      </c>
      <c r="AG156">
        <v>1218.8982830523669</v>
      </c>
      <c r="AH156">
        <v>205.58358411143558</v>
      </c>
      <c r="AI156">
        <v>354.45445536454417</v>
      </c>
      <c r="AJ156">
        <v>16.3859679495351</v>
      </c>
      <c r="AK156">
        <v>11092.86875883762</v>
      </c>
      <c r="AL156">
        <v>3579.4714344910258</v>
      </c>
      <c r="AM156">
        <v>57.625716370670233</v>
      </c>
      <c r="AN156">
        <v>99.354683397707305</v>
      </c>
      <c r="AO156">
        <v>4.249725440031475</v>
      </c>
      <c r="AP156">
        <v>2534.6124969133934</v>
      </c>
      <c r="AQ156">
        <v>2435.2578135156864</v>
      </c>
      <c r="AR156">
        <v>20.390481138688109</v>
      </c>
      <c r="AS156">
        <v>35.156001963255363</v>
      </c>
      <c r="AT156">
        <v>1.7026930065260248</v>
      </c>
      <c r="AU156">
        <v>1289.4526587879338</v>
      </c>
      <c r="AV156">
        <v>1254.2966568246786</v>
      </c>
      <c r="AW156">
        <v>70.194065813809317</v>
      </c>
      <c r="AX156">
        <v>121.02425140311951</v>
      </c>
      <c r="AY156">
        <v>5.3125748636762324</v>
      </c>
    </row>
    <row r="157" spans="1:51" ht="16" x14ac:dyDescent="0.2">
      <c r="A157" s="2" t="s">
        <v>25</v>
      </c>
      <c r="B157" s="2" t="s">
        <v>64</v>
      </c>
      <c r="C157" s="2" t="s">
        <v>33</v>
      </c>
      <c r="D157" s="5">
        <v>3</v>
      </c>
      <c r="E157" s="2" t="s">
        <v>18</v>
      </c>
      <c r="F157" s="1" t="s">
        <v>13</v>
      </c>
      <c r="G157" s="9">
        <v>40</v>
      </c>
      <c r="H157">
        <v>35</v>
      </c>
      <c r="I157" t="s">
        <v>23</v>
      </c>
      <c r="J157">
        <v>0</v>
      </c>
      <c r="K157" s="10">
        <v>-4000</v>
      </c>
      <c r="L157" s="20">
        <v>1.5429626098918594</v>
      </c>
      <c r="M157" s="20">
        <v>0.79116517305374101</v>
      </c>
      <c r="N157" s="20">
        <v>7.9116517305374101</v>
      </c>
      <c r="O157" s="22">
        <v>6.9927819073200198E-2</v>
      </c>
      <c r="P157" s="14">
        <v>0.69927819073200204</v>
      </c>
      <c r="Q157" s="27">
        <v>4.0599999999999996</v>
      </c>
      <c r="R157" s="7">
        <v>10</v>
      </c>
      <c r="S157" s="7">
        <v>12.20738280270545</v>
      </c>
      <c r="T157">
        <v>21.047211728802502</v>
      </c>
      <c r="U157">
        <v>1.0789601022123074</v>
      </c>
      <c r="V157">
        <v>1542.9626098918595</v>
      </c>
      <c r="W157">
        <v>1521.915398163057</v>
      </c>
      <c r="X157" s="27">
        <v>85.574787332243332</v>
      </c>
      <c r="Y157" s="27">
        <v>147.54273677972986</v>
      </c>
      <c r="Z157" s="27">
        <v>6.6598901099192345</v>
      </c>
      <c r="AA157" s="31">
        <v>5537.8280758711162</v>
      </c>
      <c r="AB157" s="2">
        <v>5390.285339091387</v>
      </c>
      <c r="AC157" s="26">
        <v>12.651992795896417</v>
      </c>
      <c r="AD157" s="26">
        <v>21.813780682580028</v>
      </c>
      <c r="AE157">
        <v>1.216484925723244</v>
      </c>
      <c r="AF157">
        <v>1236.6848374058161</v>
      </c>
      <c r="AG157">
        <v>1214.8710567232361</v>
      </c>
      <c r="AH157">
        <v>243.5395624991248</v>
      </c>
      <c r="AI157">
        <v>419.89579741228431</v>
      </c>
      <c r="AJ157">
        <v>20.03542272670483</v>
      </c>
      <c r="AK157">
        <v>14802.923271055066</v>
      </c>
      <c r="AL157">
        <v>4794.3424912142618</v>
      </c>
      <c r="AM157">
        <v>73.367404529537879</v>
      </c>
      <c r="AN157">
        <v>126.49552505092737</v>
      </c>
      <c r="AO157">
        <v>5.580930007706927</v>
      </c>
      <c r="AP157">
        <v>3994.8654659792569</v>
      </c>
      <c r="AQ157">
        <v>3868.3699409283299</v>
      </c>
      <c r="AR157">
        <v>15.204932080965804</v>
      </c>
      <c r="AS157">
        <v>26.215400139596209</v>
      </c>
      <c r="AT157">
        <v>1.3422494817943573</v>
      </c>
      <c r="AU157">
        <v>1245.1136831919628</v>
      </c>
      <c r="AV157">
        <v>1218.8982830523669</v>
      </c>
      <c r="AW157">
        <v>80.794690829276547</v>
      </c>
      <c r="AX157">
        <v>139.30119108495956</v>
      </c>
      <c r="AY157">
        <v>6.2373971403137674</v>
      </c>
    </row>
    <row r="158" spans="1:51" ht="16" x14ac:dyDescent="0.2">
      <c r="A158" s="2" t="s">
        <v>26</v>
      </c>
      <c r="B158" s="2" t="s">
        <v>65</v>
      </c>
      <c r="C158" s="2" t="s">
        <v>33</v>
      </c>
      <c r="D158" s="5">
        <v>4</v>
      </c>
      <c r="E158" s="2" t="s">
        <v>5</v>
      </c>
      <c r="F158" s="1" t="s">
        <v>6</v>
      </c>
      <c r="G158" s="9">
        <v>5</v>
      </c>
      <c r="H158">
        <v>2.5</v>
      </c>
      <c r="I158" t="s">
        <v>7</v>
      </c>
      <c r="J158">
        <v>0</v>
      </c>
      <c r="K158" s="10">
        <v>0</v>
      </c>
      <c r="L158" s="20">
        <v>1.3824325680916503</v>
      </c>
      <c r="M158" s="20">
        <v>2.2346358299255402</v>
      </c>
      <c r="N158" s="20">
        <v>22.346358299255403</v>
      </c>
      <c r="O158" s="22">
        <v>0.16825482249259899</v>
      </c>
      <c r="P158" s="14">
        <v>1.68254822492599</v>
      </c>
      <c r="Q158" s="27">
        <v>3.81</v>
      </c>
      <c r="R158" s="7">
        <v>5</v>
      </c>
      <c r="S158" s="7">
        <v>15.446166745567906</v>
      </c>
      <c r="T158">
        <v>26.631321975117082</v>
      </c>
      <c r="U158">
        <v>1.1630047317612422</v>
      </c>
      <c r="V158">
        <v>691.2162840458252</v>
      </c>
      <c r="W158">
        <v>664.58496207070812</v>
      </c>
      <c r="X158" s="27">
        <v>15.446166745567906</v>
      </c>
      <c r="Y158" s="27">
        <v>26.631321975117082</v>
      </c>
      <c r="Z158" s="27">
        <v>1.1630047317612422</v>
      </c>
      <c r="AA158" s="31">
        <v>691.2162840458252</v>
      </c>
      <c r="AB158" s="2">
        <v>664.58496207070812</v>
      </c>
      <c r="AC158" s="26">
        <v>19.903022012522371</v>
      </c>
      <c r="AD158" s="26">
        <v>34.315555194004091</v>
      </c>
      <c r="AE158">
        <v>1.4076455570329134</v>
      </c>
      <c r="AF158">
        <v>554.16159635167037</v>
      </c>
      <c r="AG158">
        <v>519.84604115766626</v>
      </c>
      <c r="AH158">
        <v>19.903022012522371</v>
      </c>
      <c r="AI158">
        <v>34.315555194004091</v>
      </c>
      <c r="AJ158">
        <v>1.4076455570329134</v>
      </c>
      <c r="AK158">
        <v>554.16159635167037</v>
      </c>
      <c r="AL158">
        <v>519.84604115766626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12.082170214514067</v>
      </c>
      <c r="AX158">
        <v>20.831327956058736</v>
      </c>
      <c r="AY158">
        <v>0.90971574765995233</v>
      </c>
    </row>
    <row r="159" spans="1:51" ht="16" x14ac:dyDescent="0.2">
      <c r="A159" s="2" t="s">
        <v>26</v>
      </c>
      <c r="B159" s="2" t="s">
        <v>65</v>
      </c>
      <c r="C159" s="2" t="s">
        <v>33</v>
      </c>
      <c r="D159" s="5">
        <v>4</v>
      </c>
      <c r="E159" s="2" t="s">
        <v>5</v>
      </c>
      <c r="F159" s="1" t="s">
        <v>6</v>
      </c>
      <c r="G159" s="9">
        <v>5</v>
      </c>
      <c r="H159">
        <v>2.5</v>
      </c>
      <c r="I159" t="s">
        <v>8</v>
      </c>
      <c r="J159">
        <v>0</v>
      </c>
      <c r="K159" s="10">
        <v>40</v>
      </c>
      <c r="L159" s="20">
        <v>1.2537844444916093</v>
      </c>
      <c r="M159" s="20">
        <v>2.5117290019989</v>
      </c>
      <c r="N159" s="20">
        <v>25.117290019988999</v>
      </c>
      <c r="O159" s="22">
        <v>0.17856802046299</v>
      </c>
      <c r="P159" s="14">
        <v>1.7856802046299001</v>
      </c>
      <c r="Q159" s="27">
        <v>3.79</v>
      </c>
      <c r="R159" s="7">
        <v>5</v>
      </c>
      <c r="S159" s="7">
        <v>15.745833757423275</v>
      </c>
      <c r="T159">
        <v>27.147989236936684</v>
      </c>
      <c r="U159">
        <v>1.1194290317007811</v>
      </c>
      <c r="V159">
        <v>626.89222224580465</v>
      </c>
      <c r="W159">
        <v>599.74423300886792</v>
      </c>
      <c r="X159" s="27">
        <v>15.745833757423275</v>
      </c>
      <c r="Y159" s="27">
        <v>27.147989236936684</v>
      </c>
      <c r="Z159" s="27">
        <v>1.1194290317007811</v>
      </c>
      <c r="AA159" s="31">
        <v>626.89222224580465</v>
      </c>
      <c r="AB159" s="2">
        <v>599.74423300886792</v>
      </c>
      <c r="AC159" s="26">
        <v>19.903022012522371</v>
      </c>
      <c r="AD159" s="26">
        <v>34.315555194004091</v>
      </c>
      <c r="AE159">
        <v>1.4076455570329134</v>
      </c>
      <c r="AF159">
        <v>554.16159635167037</v>
      </c>
      <c r="AG159">
        <v>519.84604115766626</v>
      </c>
      <c r="AH159">
        <v>19.903022012522371</v>
      </c>
      <c r="AI159">
        <v>34.315555194004091</v>
      </c>
      <c r="AJ159">
        <v>1.4076455570329134</v>
      </c>
      <c r="AK159">
        <v>554.16159635167037</v>
      </c>
      <c r="AL159">
        <v>519.84604115766626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13.648166823476901</v>
      </c>
      <c r="AX159">
        <v>23.531322109442932</v>
      </c>
      <c r="AY159">
        <v>0.97029820123006716</v>
      </c>
    </row>
    <row r="160" spans="1:51" ht="16" x14ac:dyDescent="0.2">
      <c r="A160" s="2" t="s">
        <v>26</v>
      </c>
      <c r="B160" s="2" t="s">
        <v>65</v>
      </c>
      <c r="C160" s="2" t="s">
        <v>33</v>
      </c>
      <c r="D160" s="5">
        <v>4</v>
      </c>
      <c r="E160" s="2" t="s">
        <v>5</v>
      </c>
      <c r="F160" s="1" t="s">
        <v>6</v>
      </c>
      <c r="G160" s="9">
        <v>5</v>
      </c>
      <c r="H160">
        <v>2.4</v>
      </c>
      <c r="I160" t="s">
        <v>9</v>
      </c>
      <c r="J160">
        <v>0</v>
      </c>
      <c r="K160" s="10">
        <v>80</v>
      </c>
      <c r="L160" s="20">
        <v>1.3821269906009137</v>
      </c>
      <c r="M160" s="20">
        <v>2.3591051101684601</v>
      </c>
      <c r="N160" s="20">
        <v>23.591051101684602</v>
      </c>
      <c r="O160" s="22">
        <v>0.169580668210983</v>
      </c>
      <c r="P160" s="14">
        <v>1.6958066821098301</v>
      </c>
      <c r="Q160" s="27">
        <v>3.78</v>
      </c>
      <c r="R160" s="7">
        <v>5</v>
      </c>
      <c r="S160" s="7">
        <v>16.302914232141855</v>
      </c>
      <c r="T160">
        <v>28.108472814037682</v>
      </c>
      <c r="U160">
        <v>1.17191009309269</v>
      </c>
      <c r="V160">
        <v>691.06349530045691</v>
      </c>
      <c r="W160">
        <v>662.95502248641924</v>
      </c>
      <c r="X160" s="27">
        <v>16.302914232141855</v>
      </c>
      <c r="Y160" s="27">
        <v>28.108472814037682</v>
      </c>
      <c r="Z160" s="27">
        <v>1.17191009309269</v>
      </c>
      <c r="AA160" s="31">
        <v>691.06349530045691</v>
      </c>
      <c r="AB160" s="2">
        <v>662.95502248641924</v>
      </c>
      <c r="AC160" s="26">
        <v>19.903022012522371</v>
      </c>
      <c r="AD160" s="26">
        <v>34.315555194004091</v>
      </c>
      <c r="AE160">
        <v>1.4076455570329134</v>
      </c>
      <c r="AF160">
        <v>554.16159635167037</v>
      </c>
      <c r="AG160">
        <v>519.84604115766626</v>
      </c>
      <c r="AH160">
        <v>19.903022012522371</v>
      </c>
      <c r="AI160">
        <v>34.315555194004091</v>
      </c>
      <c r="AJ160">
        <v>1.4076455570329134</v>
      </c>
      <c r="AK160">
        <v>554.16159635167037</v>
      </c>
      <c r="AL160">
        <v>519.84604115766626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12.783680846290791</v>
      </c>
      <c r="AX160">
        <v>22.040829045328948</v>
      </c>
      <c r="AY160">
        <v>0.91893537543782156</v>
      </c>
    </row>
    <row r="161" spans="1:51" ht="16" x14ac:dyDescent="0.2">
      <c r="A161" s="2" t="s">
        <v>26</v>
      </c>
      <c r="B161" s="2" t="s">
        <v>65</v>
      </c>
      <c r="C161" s="2" t="s">
        <v>33</v>
      </c>
      <c r="D161" s="5">
        <v>4</v>
      </c>
      <c r="E161" s="2" t="s">
        <v>5</v>
      </c>
      <c r="F161" s="1" t="s">
        <v>10</v>
      </c>
      <c r="G161" s="9">
        <v>10</v>
      </c>
      <c r="H161">
        <v>7.5</v>
      </c>
      <c r="I161" t="s">
        <v>7</v>
      </c>
      <c r="J161">
        <v>0</v>
      </c>
      <c r="K161" s="10">
        <v>0</v>
      </c>
      <c r="L161" s="20">
        <v>1.5142383257626342</v>
      </c>
      <c r="M161" s="20">
        <v>1.4039660692214999</v>
      </c>
      <c r="N161" s="20">
        <v>14.039660692215</v>
      </c>
      <c r="O161" s="22">
        <v>0.103163555264473</v>
      </c>
      <c r="P161" s="14">
        <v>1.0316355526447301</v>
      </c>
      <c r="Q161" s="27">
        <v>3.95</v>
      </c>
      <c r="R161" s="7">
        <v>5</v>
      </c>
      <c r="S161" s="7">
        <v>10.629696150427554</v>
      </c>
      <c r="T161">
        <v>18.327062328323372</v>
      </c>
      <c r="U161">
        <v>0.78107104601698296</v>
      </c>
      <c r="V161">
        <v>757.11916288131715</v>
      </c>
      <c r="W161">
        <v>738.79210055299382</v>
      </c>
      <c r="X161" s="27">
        <v>26.07586289599546</v>
      </c>
      <c r="Y161" s="27">
        <v>44.958384303440454</v>
      </c>
      <c r="Z161" s="27">
        <v>1.9440757777782252</v>
      </c>
      <c r="AA161" s="31">
        <v>1448.3354469271424</v>
      </c>
      <c r="AB161" s="2">
        <v>1403.3770626237019</v>
      </c>
      <c r="AC161" s="26">
        <v>13.029426138302242</v>
      </c>
      <c r="AD161" s="26">
        <v>22.464527824659033</v>
      </c>
      <c r="AE161">
        <v>1.0094012711584042</v>
      </c>
      <c r="AF161">
        <v>608.89498128097307</v>
      </c>
      <c r="AG161">
        <v>586.43045345631413</v>
      </c>
      <c r="AH161">
        <v>98.797344452473837</v>
      </c>
      <c r="AI161">
        <v>170.34024905598937</v>
      </c>
      <c r="AJ161">
        <v>7.2511404845739538</v>
      </c>
      <c r="AK161">
        <v>3489.1697328979308</v>
      </c>
      <c r="AL161">
        <v>1106.2764946139805</v>
      </c>
      <c r="AM161">
        <v>15.446166745567906</v>
      </c>
      <c r="AN161">
        <v>26.631321975117082</v>
      </c>
      <c r="AO161">
        <v>1.1630047317612422</v>
      </c>
      <c r="AP161">
        <v>691.2162840458252</v>
      </c>
      <c r="AQ161">
        <v>664.58496207070812</v>
      </c>
      <c r="AR161">
        <v>19.903022012522371</v>
      </c>
      <c r="AS161">
        <v>34.315555194004091</v>
      </c>
      <c r="AT161">
        <v>1.4076455570329134</v>
      </c>
      <c r="AU161">
        <v>554.16159635167037</v>
      </c>
      <c r="AV161">
        <v>519.84604115766626</v>
      </c>
      <c r="AW161">
        <v>21.801197855994474</v>
      </c>
      <c r="AX161">
        <v>37.588272165507718</v>
      </c>
      <c r="AY161">
        <v>1.6299729993999832</v>
      </c>
    </row>
    <row r="162" spans="1:51" ht="16" x14ac:dyDescent="0.2">
      <c r="A162" s="2" t="s">
        <v>26</v>
      </c>
      <c r="B162" s="2" t="s">
        <v>65</v>
      </c>
      <c r="C162" s="2" t="s">
        <v>33</v>
      </c>
      <c r="D162" s="5">
        <v>4</v>
      </c>
      <c r="E162" s="2" t="s">
        <v>5</v>
      </c>
      <c r="F162" s="1" t="s">
        <v>10</v>
      </c>
      <c r="G162" s="9">
        <v>10</v>
      </c>
      <c r="H162">
        <v>7.5</v>
      </c>
      <c r="I162" t="s">
        <v>8</v>
      </c>
      <c r="J162">
        <v>0</v>
      </c>
      <c r="K162" s="10">
        <v>40</v>
      </c>
      <c r="L162" s="20">
        <v>1.3337438879009775</v>
      </c>
      <c r="M162" s="20">
        <v>1.4824186563491799</v>
      </c>
      <c r="N162" s="20">
        <v>14.8241865634918</v>
      </c>
      <c r="O162" s="22">
        <v>0.10944485664367699</v>
      </c>
      <c r="P162" s="14">
        <v>1.09444856643677</v>
      </c>
      <c r="Q162" s="27">
        <v>3.9</v>
      </c>
      <c r="R162" s="7">
        <v>5</v>
      </c>
      <c r="S162" s="7">
        <v>9.8858341110804933</v>
      </c>
      <c r="T162">
        <v>17.044541570828439</v>
      </c>
      <c r="U162">
        <v>0.7298570430535144</v>
      </c>
      <c r="V162">
        <v>666.8719439504888</v>
      </c>
      <c r="W162">
        <v>649.82740237966038</v>
      </c>
      <c r="X162" s="27">
        <v>25.631667868503769</v>
      </c>
      <c r="Y162" s="27">
        <v>44.192530807765124</v>
      </c>
      <c r="Z162" s="27">
        <v>1.8492860747542954</v>
      </c>
      <c r="AA162" s="31">
        <v>1293.7641661962934</v>
      </c>
      <c r="AB162" s="2">
        <v>1249.5716353885282</v>
      </c>
      <c r="AC162" s="26">
        <v>13.029426138302242</v>
      </c>
      <c r="AD162" s="26">
        <v>22.464527824659033</v>
      </c>
      <c r="AE162">
        <v>1.0094012711584042</v>
      </c>
      <c r="AF162">
        <v>608.89498128097307</v>
      </c>
      <c r="AG162">
        <v>586.43045345631413</v>
      </c>
      <c r="AH162">
        <v>98.797344452473837</v>
      </c>
      <c r="AI162">
        <v>170.34024905598937</v>
      </c>
      <c r="AJ162">
        <v>7.2511404845739538</v>
      </c>
      <c r="AK162">
        <v>3489.1697328979308</v>
      </c>
      <c r="AL162">
        <v>1106.2764946139805</v>
      </c>
      <c r="AM162">
        <v>15.745833757423275</v>
      </c>
      <c r="AN162">
        <v>27.147989236936684</v>
      </c>
      <c r="AO162">
        <v>1.1194290317007811</v>
      </c>
      <c r="AP162">
        <v>626.89222224580465</v>
      </c>
      <c r="AQ162">
        <v>599.74423300886792</v>
      </c>
      <c r="AR162">
        <v>19.903022012522371</v>
      </c>
      <c r="AS162">
        <v>34.315555194004091</v>
      </c>
      <c r="AT162">
        <v>1.4076455570329134</v>
      </c>
      <c r="AU162">
        <v>554.16159635167037</v>
      </c>
      <c r="AV162">
        <v>519.84604115766626</v>
      </c>
      <c r="AW162">
        <v>23.451716722347786</v>
      </c>
      <c r="AX162">
        <v>40.433994348875501</v>
      </c>
      <c r="AY162">
        <v>1.6883433885169046</v>
      </c>
    </row>
    <row r="163" spans="1:51" ht="16" x14ac:dyDescent="0.2">
      <c r="A163" s="2" t="s">
        <v>26</v>
      </c>
      <c r="B163" s="2" t="s">
        <v>65</v>
      </c>
      <c r="C163" s="2" t="s">
        <v>33</v>
      </c>
      <c r="D163" s="5">
        <v>4</v>
      </c>
      <c r="E163" s="2" t="s">
        <v>5</v>
      </c>
      <c r="F163" s="1" t="s">
        <v>10</v>
      </c>
      <c r="G163" s="9">
        <v>10</v>
      </c>
      <c r="H163">
        <v>7.5</v>
      </c>
      <c r="I163" t="s">
        <v>9</v>
      </c>
      <c r="J163">
        <v>0</v>
      </c>
      <c r="K163" s="10">
        <v>80</v>
      </c>
      <c r="L163" s="20">
        <v>1.3267156056140395</v>
      </c>
      <c r="M163" s="20">
        <v>1.10755610466003</v>
      </c>
      <c r="N163" s="20">
        <v>11.075561046600299</v>
      </c>
      <c r="O163" s="22">
        <v>7.9410538077354403E-2</v>
      </c>
      <c r="P163" s="14">
        <v>0.79410538077354409</v>
      </c>
      <c r="Q163" s="27">
        <v>3.97</v>
      </c>
      <c r="R163" s="7">
        <v>5</v>
      </c>
      <c r="S163" s="7">
        <v>7.3470598407277912</v>
      </c>
      <c r="T163">
        <v>12.667344552978951</v>
      </c>
      <c r="U163">
        <v>0.52677600058717</v>
      </c>
      <c r="V163">
        <v>663.35780280701977</v>
      </c>
      <c r="W163">
        <v>650.69045825404078</v>
      </c>
      <c r="X163" s="27">
        <v>23.649974072869647</v>
      </c>
      <c r="Y163" s="27">
        <v>40.775817367016636</v>
      </c>
      <c r="Z163" s="27">
        <v>1.69868609367986</v>
      </c>
      <c r="AA163" s="31">
        <v>1354.4212981074766</v>
      </c>
      <c r="AB163" s="2">
        <v>1313.64548074046</v>
      </c>
      <c r="AC163" s="26">
        <v>13.029426138302242</v>
      </c>
      <c r="AD163" s="26">
        <v>22.464527824659033</v>
      </c>
      <c r="AE163">
        <v>1.0094012711584042</v>
      </c>
      <c r="AF163">
        <v>608.89498128097307</v>
      </c>
      <c r="AG163">
        <v>586.43045345631413</v>
      </c>
      <c r="AH163">
        <v>98.797344452473837</v>
      </c>
      <c r="AI163">
        <v>170.34024905598937</v>
      </c>
      <c r="AJ163">
        <v>7.2511404845739538</v>
      </c>
      <c r="AK163">
        <v>3489.1697328979308</v>
      </c>
      <c r="AL163">
        <v>1106.2764946139805</v>
      </c>
      <c r="AM163">
        <v>16.302914232141855</v>
      </c>
      <c r="AN163">
        <v>28.108472814037682</v>
      </c>
      <c r="AO163">
        <v>1.17191009309269</v>
      </c>
      <c r="AP163">
        <v>691.06349530045691</v>
      </c>
      <c r="AQ163">
        <v>662.95502248641924</v>
      </c>
      <c r="AR163">
        <v>19.903022012522371</v>
      </c>
      <c r="AS163">
        <v>34.315555194004091</v>
      </c>
      <c r="AT163">
        <v>1.4076455570329134</v>
      </c>
      <c r="AU163">
        <v>554.16159635167037</v>
      </c>
      <c r="AV163">
        <v>519.84604115766626</v>
      </c>
      <c r="AW163">
        <v>21.308534559110132</v>
      </c>
      <c r="AX163">
        <v>36.738852688120922</v>
      </c>
      <c r="AY163">
        <v>1.5308074906177644</v>
      </c>
    </row>
    <row r="164" spans="1:51" ht="16" x14ac:dyDescent="0.2">
      <c r="A164" s="2" t="s">
        <v>26</v>
      </c>
      <c r="B164" s="2" t="s">
        <v>65</v>
      </c>
      <c r="C164" s="2" t="s">
        <v>33</v>
      </c>
      <c r="D164" s="5">
        <v>4</v>
      </c>
      <c r="E164" s="2" t="s">
        <v>5</v>
      </c>
      <c r="F164" s="1" t="s">
        <v>11</v>
      </c>
      <c r="G164" s="9">
        <v>20</v>
      </c>
      <c r="H164">
        <v>15</v>
      </c>
      <c r="I164" t="s">
        <v>7</v>
      </c>
      <c r="J164">
        <v>0</v>
      </c>
      <c r="K164" s="10">
        <v>0</v>
      </c>
      <c r="L164" s="20">
        <v>1.5306376510988231</v>
      </c>
      <c r="M164" s="20">
        <v>1.2350223064422601</v>
      </c>
      <c r="N164" s="20">
        <v>12.3502230644226</v>
      </c>
      <c r="O164" s="22">
        <v>8.91600772738457E-2</v>
      </c>
      <c r="P164" s="14">
        <v>0.89160077273845695</v>
      </c>
      <c r="Q164" s="27">
        <v>3.94</v>
      </c>
      <c r="R164" s="7">
        <v>10</v>
      </c>
      <c r="S164" s="7">
        <v>18.903716421874318</v>
      </c>
      <c r="T164">
        <v>32.592614520472964</v>
      </c>
      <c r="U164">
        <v>1.3647177125022876</v>
      </c>
      <c r="V164">
        <v>1530.6376510988232</v>
      </c>
      <c r="W164">
        <v>1498.0450365783502</v>
      </c>
      <c r="X164" s="27">
        <v>44.979579317869778</v>
      </c>
      <c r="Y164" s="27">
        <v>77.550998823913417</v>
      </c>
      <c r="Z164" s="27">
        <v>3.3087934902805127</v>
      </c>
      <c r="AA164" s="31">
        <v>2978.9730980259656</v>
      </c>
      <c r="AB164" s="2">
        <v>2901.4220992020519</v>
      </c>
      <c r="AC164" s="26">
        <v>20.390481138688109</v>
      </c>
      <c r="AD164" s="26">
        <v>35.156001963255363</v>
      </c>
      <c r="AE164">
        <v>1.7026930065260248</v>
      </c>
      <c r="AF164">
        <v>1289.4526587879338</v>
      </c>
      <c r="AG164">
        <v>1254.2966568246786</v>
      </c>
      <c r="AH164">
        <v>159.96878786853816</v>
      </c>
      <c r="AI164">
        <v>275.80825494575549</v>
      </c>
      <c r="AJ164">
        <v>12.359219504152026</v>
      </c>
      <c r="AK164">
        <v>7357.5277092617316</v>
      </c>
      <c r="AL164">
        <v>2360.5731514386589</v>
      </c>
      <c r="AM164">
        <v>26.07586289599546</v>
      </c>
      <c r="AN164">
        <v>44.958384303440454</v>
      </c>
      <c r="AO164">
        <v>1.9440757777782252</v>
      </c>
      <c r="AP164">
        <v>1448.3354469271424</v>
      </c>
      <c r="AQ164">
        <v>1403.3770626237019</v>
      </c>
      <c r="AR164">
        <v>13.029426138302242</v>
      </c>
      <c r="AS164">
        <v>22.464527824659033</v>
      </c>
      <c r="AT164">
        <v>1.0094012711584042</v>
      </c>
      <c r="AU164">
        <v>608.89498128097307</v>
      </c>
      <c r="AV164">
        <v>586.43045345631413</v>
      </c>
      <c r="AW164">
        <v>38.154647566191052</v>
      </c>
      <c r="AX164">
        <v>65.783875114122509</v>
      </c>
      <c r="AY164">
        <v>2.8160805739273314</v>
      </c>
    </row>
    <row r="165" spans="1:51" ht="16" x14ac:dyDescent="0.2">
      <c r="A165" s="2" t="s">
        <v>26</v>
      </c>
      <c r="B165" s="2" t="s">
        <v>65</v>
      </c>
      <c r="C165" s="2" t="s">
        <v>33</v>
      </c>
      <c r="D165" s="5">
        <v>4</v>
      </c>
      <c r="E165" s="2" t="s">
        <v>5</v>
      </c>
      <c r="F165" s="1" t="s">
        <v>11</v>
      </c>
      <c r="G165" s="9">
        <v>20</v>
      </c>
      <c r="H165">
        <v>15</v>
      </c>
      <c r="I165" t="s">
        <v>8</v>
      </c>
      <c r="J165">
        <v>0</v>
      </c>
      <c r="K165" s="10">
        <v>40</v>
      </c>
      <c r="L165" s="20">
        <v>1.6637675778963317</v>
      </c>
      <c r="M165" s="20">
        <v>1.3890073299407999</v>
      </c>
      <c r="N165" s="20">
        <v>13.890073299407998</v>
      </c>
      <c r="O165" s="22">
        <v>0.10225307941436799</v>
      </c>
      <c r="P165" s="14">
        <v>1.0225307941436799</v>
      </c>
      <c r="Q165" s="27">
        <v>3.97</v>
      </c>
      <c r="R165" s="7">
        <v>10</v>
      </c>
      <c r="S165" s="7">
        <v>23.109853610158552</v>
      </c>
      <c r="T165">
        <v>39.844575189928541</v>
      </c>
      <c r="U165">
        <v>1.7012535826968427</v>
      </c>
      <c r="V165">
        <v>1663.7675778963317</v>
      </c>
      <c r="W165">
        <v>1623.9230027064032</v>
      </c>
      <c r="X165" s="27">
        <v>48.741521478662321</v>
      </c>
      <c r="Y165" s="27">
        <v>84.037105997693658</v>
      </c>
      <c r="Z165" s="27">
        <v>3.5505396574511381</v>
      </c>
      <c r="AA165" s="31">
        <v>2957.5317440926251</v>
      </c>
      <c r="AB165" s="2">
        <v>2873.4946380949314</v>
      </c>
      <c r="AC165" s="26">
        <v>20.390481138688109</v>
      </c>
      <c r="AD165" s="26">
        <v>35.156001963255363</v>
      </c>
      <c r="AE165">
        <v>1.7026930065260248</v>
      </c>
      <c r="AF165">
        <v>1289.4526587879338</v>
      </c>
      <c r="AG165">
        <v>1254.2966568246786</v>
      </c>
      <c r="AH165">
        <v>159.96878786853816</v>
      </c>
      <c r="AI165">
        <v>275.80825494575549</v>
      </c>
      <c r="AJ165">
        <v>12.359219504152026</v>
      </c>
      <c r="AK165">
        <v>7357.5277092617316</v>
      </c>
      <c r="AL165">
        <v>2360.5731514386589</v>
      </c>
      <c r="AM165">
        <v>25.631667868503769</v>
      </c>
      <c r="AN165">
        <v>44.192530807765124</v>
      </c>
      <c r="AO165">
        <v>1.8492860747542954</v>
      </c>
      <c r="AP165">
        <v>1293.7641661962934</v>
      </c>
      <c r="AQ165">
        <v>1249.5716353885282</v>
      </c>
      <c r="AR165">
        <v>13.029426138302242</v>
      </c>
      <c r="AS165">
        <v>22.464527824659033</v>
      </c>
      <c r="AT165">
        <v>1.0094012711584042</v>
      </c>
      <c r="AU165">
        <v>608.89498128097307</v>
      </c>
      <c r="AV165">
        <v>586.43045345631413</v>
      </c>
      <c r="AW165">
        <v>41.442197280177268</v>
      </c>
      <c r="AX165">
        <v>71.452064276167704</v>
      </c>
      <c r="AY165">
        <v>3.0131930496612997</v>
      </c>
    </row>
    <row r="166" spans="1:51" ht="16" x14ac:dyDescent="0.2">
      <c r="A166" s="2" t="s">
        <v>26</v>
      </c>
      <c r="B166" s="2" t="s">
        <v>65</v>
      </c>
      <c r="C166" s="2" t="s">
        <v>33</v>
      </c>
      <c r="D166" s="5">
        <v>4</v>
      </c>
      <c r="E166" s="2" t="s">
        <v>5</v>
      </c>
      <c r="F166" s="1" t="s">
        <v>11</v>
      </c>
      <c r="G166" s="9">
        <v>20</v>
      </c>
      <c r="H166">
        <v>15</v>
      </c>
      <c r="I166" t="s">
        <v>9</v>
      </c>
      <c r="J166">
        <v>0</v>
      </c>
      <c r="K166" s="10">
        <v>80</v>
      </c>
      <c r="L166" s="20">
        <v>1.4515949401616641</v>
      </c>
      <c r="M166" s="20">
        <v>1.6020565032959</v>
      </c>
      <c r="N166" s="20">
        <v>16.020565032958999</v>
      </c>
      <c r="O166" s="22">
        <v>0.116027139127254</v>
      </c>
      <c r="P166" s="14">
        <v>1.16027139127254</v>
      </c>
      <c r="Q166" s="27">
        <v>3.93</v>
      </c>
      <c r="R166" s="7">
        <v>10</v>
      </c>
      <c r="S166" s="7">
        <v>23.255371140374166</v>
      </c>
      <c r="T166">
        <v>40.095467483403738</v>
      </c>
      <c r="U166">
        <v>1.6842440807855537</v>
      </c>
      <c r="V166">
        <v>1451.5949401616642</v>
      </c>
      <c r="W166">
        <v>1411.4994726782604</v>
      </c>
      <c r="X166" s="27">
        <v>46.905345213243812</v>
      </c>
      <c r="Y166" s="27">
        <v>80.871284850420381</v>
      </c>
      <c r="Z166" s="27">
        <v>3.3829301744654137</v>
      </c>
      <c r="AA166" s="31">
        <v>2806.0162382691406</v>
      </c>
      <c r="AB166" s="2">
        <v>2725.1449534187204</v>
      </c>
      <c r="AC166" s="26">
        <v>20.390481138688109</v>
      </c>
      <c r="AD166" s="26">
        <v>35.156001963255363</v>
      </c>
      <c r="AE166">
        <v>1.7026930065260248</v>
      </c>
      <c r="AF166">
        <v>1289.4526587879338</v>
      </c>
      <c r="AG166">
        <v>1254.2966568246786</v>
      </c>
      <c r="AH166">
        <v>159.96878786853816</v>
      </c>
      <c r="AI166">
        <v>275.80825494575549</v>
      </c>
      <c r="AJ166">
        <v>12.359219504152026</v>
      </c>
      <c r="AK166">
        <v>7357.5277092617316</v>
      </c>
      <c r="AL166">
        <v>2360.5731514386589</v>
      </c>
      <c r="AM166">
        <v>23.649974072869647</v>
      </c>
      <c r="AN166">
        <v>40.775817367016636</v>
      </c>
      <c r="AO166">
        <v>1.69868609367986</v>
      </c>
      <c r="AP166">
        <v>1354.4212981074766</v>
      </c>
      <c r="AQ166">
        <v>1313.64548074046</v>
      </c>
      <c r="AR166">
        <v>13.029426138302242</v>
      </c>
      <c r="AS166">
        <v>22.464527824659033</v>
      </c>
      <c r="AT166">
        <v>1.0094012711584042</v>
      </c>
      <c r="AU166">
        <v>608.89498128097307</v>
      </c>
      <c r="AV166">
        <v>586.43045345631413</v>
      </c>
      <c r="AW166">
        <v>40.898787841830696</v>
      </c>
      <c r="AX166">
        <v>70.515151451432246</v>
      </c>
      <c r="AY166">
        <v>2.9479120172562228</v>
      </c>
    </row>
    <row r="167" spans="1:51" ht="16" x14ac:dyDescent="0.2">
      <c r="A167" s="2" t="s">
        <v>26</v>
      </c>
      <c r="B167" s="2" t="s">
        <v>65</v>
      </c>
      <c r="C167" s="2" t="s">
        <v>33</v>
      </c>
      <c r="D167" s="5">
        <v>4</v>
      </c>
      <c r="E167" s="2" t="s">
        <v>5</v>
      </c>
      <c r="F167" s="1" t="s">
        <v>12</v>
      </c>
      <c r="G167" s="9">
        <v>30</v>
      </c>
      <c r="H167">
        <v>25</v>
      </c>
      <c r="I167" t="s">
        <v>7</v>
      </c>
      <c r="J167">
        <v>0</v>
      </c>
      <c r="K167" s="10">
        <v>0</v>
      </c>
      <c r="L167" s="20">
        <v>1.4377420939149457</v>
      </c>
      <c r="M167" s="20">
        <v>1.4100034236907999</v>
      </c>
      <c r="N167" s="20">
        <v>14.100034236907998</v>
      </c>
      <c r="O167" s="22">
        <v>9.4209626317024203E-2</v>
      </c>
      <c r="P167" s="14">
        <v>0.94209626317024209</v>
      </c>
      <c r="Q167" s="27">
        <v>3.94</v>
      </c>
      <c r="R167" s="7">
        <v>10</v>
      </c>
      <c r="S167" s="7">
        <v>20.272212748044531</v>
      </c>
      <c r="T167">
        <v>34.952090944904363</v>
      </c>
      <c r="U167">
        <v>1.3544914540798298</v>
      </c>
      <c r="V167">
        <v>1437.7420939149458</v>
      </c>
      <c r="W167">
        <v>1402.7900029700415</v>
      </c>
      <c r="X167" s="27">
        <v>65.251792065914316</v>
      </c>
      <c r="Y167" s="27">
        <v>112.50308976881777</v>
      </c>
      <c r="Z167" s="27">
        <v>4.6632849443603428</v>
      </c>
      <c r="AA167" s="31">
        <v>4416.7151919409116</v>
      </c>
      <c r="AB167" s="2">
        <v>4304.2121021720932</v>
      </c>
      <c r="AC167" s="26">
        <v>15.204932080965804</v>
      </c>
      <c r="AD167" s="26">
        <v>26.215400139596209</v>
      </c>
      <c r="AE167">
        <v>1.3422494817943573</v>
      </c>
      <c r="AF167">
        <v>1245.1136831919628</v>
      </c>
      <c r="AG167">
        <v>1218.8982830523669</v>
      </c>
      <c r="AH167">
        <v>205.58358411143558</v>
      </c>
      <c r="AI167">
        <v>354.45445536454417</v>
      </c>
      <c r="AJ167">
        <v>16.3859679495351</v>
      </c>
      <c r="AK167">
        <v>11092.86875883762</v>
      </c>
      <c r="AL167">
        <v>3579.4714344910258</v>
      </c>
      <c r="AM167">
        <v>44.979579317869778</v>
      </c>
      <c r="AN167">
        <v>77.550998823913417</v>
      </c>
      <c r="AO167">
        <v>3.3087934902805127</v>
      </c>
      <c r="AP167">
        <v>2978.9730980259656</v>
      </c>
      <c r="AQ167">
        <v>2901.4220992020519</v>
      </c>
      <c r="AR167">
        <v>20.390481138688109</v>
      </c>
      <c r="AS167">
        <v>35.156001963255363</v>
      </c>
      <c r="AT167">
        <v>1.7026930065260248</v>
      </c>
      <c r="AU167">
        <v>1289.4526587879338</v>
      </c>
      <c r="AV167">
        <v>1254.2966568246786</v>
      </c>
      <c r="AW167">
        <v>54.778309241483171</v>
      </c>
      <c r="AX167">
        <v>94.445360761177881</v>
      </c>
      <c r="AY167">
        <v>3.963497350551064</v>
      </c>
    </row>
    <row r="168" spans="1:51" ht="16" x14ac:dyDescent="0.2">
      <c r="A168" s="2" t="s">
        <v>26</v>
      </c>
      <c r="B168" s="2" t="s">
        <v>65</v>
      </c>
      <c r="C168" s="2" t="s">
        <v>33</v>
      </c>
      <c r="D168" s="5">
        <v>4</v>
      </c>
      <c r="E168" s="2" t="s">
        <v>5</v>
      </c>
      <c r="F168" s="1" t="s">
        <v>12</v>
      </c>
      <c r="G168" s="9">
        <v>30</v>
      </c>
      <c r="H168">
        <v>25</v>
      </c>
      <c r="I168" t="s">
        <v>8</v>
      </c>
      <c r="J168">
        <v>0</v>
      </c>
      <c r="K168" s="10">
        <v>40</v>
      </c>
      <c r="L168" s="20">
        <v>1.5540652587219501</v>
      </c>
      <c r="M168" s="20">
        <v>1.57443606853485</v>
      </c>
      <c r="N168" s="20">
        <v>15.7443606853485</v>
      </c>
      <c r="O168" s="22">
        <v>0.10643511265516301</v>
      </c>
      <c r="P168" s="14">
        <v>1.0643511265516301</v>
      </c>
      <c r="Q168" s="27">
        <v>3.97</v>
      </c>
      <c r="R168" s="7">
        <v>10</v>
      </c>
      <c r="S168" s="7">
        <v>24.467763961887815</v>
      </c>
      <c r="T168">
        <v>42.185799934289342</v>
      </c>
      <c r="U168">
        <v>1.6540711088554583</v>
      </c>
      <c r="V168">
        <v>1554.0652587219502</v>
      </c>
      <c r="W168">
        <v>1511.8794587876607</v>
      </c>
      <c r="X168" s="27">
        <v>73.209285440550133</v>
      </c>
      <c r="Y168" s="27">
        <v>126.22290593198301</v>
      </c>
      <c r="Z168" s="27">
        <v>5.2046107663065966</v>
      </c>
      <c r="AA168" s="31">
        <v>4511.5970028145748</v>
      </c>
      <c r="AB168" s="2">
        <v>4385.3740968825923</v>
      </c>
      <c r="AC168" s="26">
        <v>15.204932080965804</v>
      </c>
      <c r="AD168" s="26">
        <v>26.215400139596209</v>
      </c>
      <c r="AE168">
        <v>1.3422494817943573</v>
      </c>
      <c r="AF168">
        <v>1245.1136831919628</v>
      </c>
      <c r="AG168">
        <v>1218.8982830523669</v>
      </c>
      <c r="AH168">
        <v>205.58358411143558</v>
      </c>
      <c r="AI168">
        <v>354.45445536454417</v>
      </c>
      <c r="AJ168">
        <v>16.3859679495351</v>
      </c>
      <c r="AK168">
        <v>11092.86875883762</v>
      </c>
      <c r="AL168">
        <v>3579.4714344910258</v>
      </c>
      <c r="AM168">
        <v>48.741521478662321</v>
      </c>
      <c r="AN168">
        <v>84.037105997693658</v>
      </c>
      <c r="AO168">
        <v>3.5505396574511381</v>
      </c>
      <c r="AP168">
        <v>2957.5317440926251</v>
      </c>
      <c r="AQ168">
        <v>2873.4946380949314</v>
      </c>
      <c r="AR168">
        <v>20.390481138688109</v>
      </c>
      <c r="AS168">
        <v>35.156001963255363</v>
      </c>
      <c r="AT168">
        <v>1.7026930065260248</v>
      </c>
      <c r="AU168">
        <v>1289.4526587879338</v>
      </c>
      <c r="AV168">
        <v>1254.2966568246786</v>
      </c>
      <c r="AW168">
        <v>60.166819650674462</v>
      </c>
      <c r="AX168">
        <v>103.73589594943874</v>
      </c>
      <c r="AY168">
        <v>4.3229132852914756</v>
      </c>
    </row>
    <row r="169" spans="1:51" ht="16" x14ac:dyDescent="0.2">
      <c r="A169" s="2" t="s">
        <v>26</v>
      </c>
      <c r="B169" s="2" t="s">
        <v>65</v>
      </c>
      <c r="C169" s="2" t="s">
        <v>33</v>
      </c>
      <c r="D169" s="5">
        <v>4</v>
      </c>
      <c r="E169" s="2" t="s">
        <v>5</v>
      </c>
      <c r="F169" s="1" t="s">
        <v>12</v>
      </c>
      <c r="G169" s="9">
        <v>30</v>
      </c>
      <c r="H169">
        <v>25</v>
      </c>
      <c r="I169" t="s">
        <v>9</v>
      </c>
      <c r="J169">
        <v>0</v>
      </c>
      <c r="K169" s="10">
        <v>80</v>
      </c>
      <c r="L169" s="20">
        <v>1.2823050102936771</v>
      </c>
      <c r="M169" s="20">
        <v>1.6658810377121001</v>
      </c>
      <c r="N169" s="20">
        <v>16.658810377121</v>
      </c>
      <c r="O169" s="22">
        <v>0.10820340365171401</v>
      </c>
      <c r="P169" s="14">
        <v>1.0820340365171401</v>
      </c>
      <c r="Q169" s="27">
        <v>4</v>
      </c>
      <c r="R169" s="7">
        <v>10</v>
      </c>
      <c r="S169" s="7">
        <v>21.361676012114557</v>
      </c>
      <c r="T169">
        <v>36.830475882956137</v>
      </c>
      <c r="U169">
        <v>1.3874976663342202</v>
      </c>
      <c r="V169">
        <v>1282.305010293677</v>
      </c>
      <c r="W169">
        <v>1245.4745344107209</v>
      </c>
      <c r="X169" s="27">
        <v>68.267021225358377</v>
      </c>
      <c r="Y169" s="27">
        <v>117.70176073337652</v>
      </c>
      <c r="Z169" s="27">
        <v>4.7704278407996341</v>
      </c>
      <c r="AA169" s="31">
        <v>4088.3212485628173</v>
      </c>
      <c r="AB169" s="2">
        <v>3970.6194878294414</v>
      </c>
      <c r="AC169" s="26">
        <v>15.204932080965804</v>
      </c>
      <c r="AD169" s="26">
        <v>26.215400139596209</v>
      </c>
      <c r="AE169">
        <v>1.3422494817943573</v>
      </c>
      <c r="AF169">
        <v>1245.1136831919628</v>
      </c>
      <c r="AG169">
        <v>1218.8982830523669</v>
      </c>
      <c r="AH169">
        <v>205.58358411143558</v>
      </c>
      <c r="AI169">
        <v>354.45445536454417</v>
      </c>
      <c r="AJ169">
        <v>16.3859679495351</v>
      </c>
      <c r="AK169">
        <v>11092.86875883762</v>
      </c>
      <c r="AL169">
        <v>3579.4714344910258</v>
      </c>
      <c r="AM169">
        <v>46.905345213243812</v>
      </c>
      <c r="AN169">
        <v>80.871284850420381</v>
      </c>
      <c r="AO169">
        <v>3.3829301744654137</v>
      </c>
      <c r="AP169">
        <v>2806.0162382691406</v>
      </c>
      <c r="AQ169">
        <v>2725.1449534187204</v>
      </c>
      <c r="AR169">
        <v>20.390481138688109</v>
      </c>
      <c r="AS169">
        <v>35.156001963255363</v>
      </c>
      <c r="AT169">
        <v>1.7026930065260248</v>
      </c>
      <c r="AU169">
        <v>1289.4526587879338</v>
      </c>
      <c r="AV169">
        <v>1254.2966568246786</v>
      </c>
      <c r="AW169">
        <v>61.558270658942448</v>
      </c>
      <c r="AX169">
        <v>106.13494941196974</v>
      </c>
      <c r="AY169">
        <v>4.3346766502263128</v>
      </c>
    </row>
    <row r="170" spans="1:51" ht="16" x14ac:dyDescent="0.2">
      <c r="A170" s="2" t="s">
        <v>26</v>
      </c>
      <c r="B170" s="2" t="s">
        <v>65</v>
      </c>
      <c r="C170" s="2" t="s">
        <v>33</v>
      </c>
      <c r="D170" s="5">
        <v>4</v>
      </c>
      <c r="E170" s="2" t="s">
        <v>5</v>
      </c>
      <c r="F170" s="1" t="s">
        <v>13</v>
      </c>
      <c r="G170" s="9">
        <v>40</v>
      </c>
      <c r="H170">
        <v>35</v>
      </c>
      <c r="I170" t="s">
        <v>7</v>
      </c>
      <c r="J170">
        <v>0</v>
      </c>
      <c r="K170" s="10">
        <v>0</v>
      </c>
      <c r="L170" s="20">
        <v>1.3728578067152417</v>
      </c>
      <c r="M170" s="20">
        <v>1.30660688877106</v>
      </c>
      <c r="N170" s="20">
        <v>13.0660688877106</v>
      </c>
      <c r="O170" s="22">
        <v>8.5620358586311299E-2</v>
      </c>
      <c r="P170" s="14">
        <v>0.85620358586311296</v>
      </c>
      <c r="Q170" s="27">
        <v>4.03</v>
      </c>
      <c r="R170" s="7">
        <v>10</v>
      </c>
      <c r="S170" s="7">
        <v>17.937854675572634</v>
      </c>
      <c r="T170">
        <v>30.927335647539028</v>
      </c>
      <c r="U170">
        <v>1.1754457769897584</v>
      </c>
      <c r="V170">
        <v>1372.8578067152418</v>
      </c>
      <c r="W170">
        <v>1341.9304710677029</v>
      </c>
      <c r="X170" s="27">
        <v>83.189646741486953</v>
      </c>
      <c r="Y170" s="27">
        <v>143.4304254163568</v>
      </c>
      <c r="Z170" s="27">
        <v>5.8387307213501014</v>
      </c>
      <c r="AA170" s="31">
        <v>5789.5729986561537</v>
      </c>
      <c r="AB170" s="2">
        <v>5646.1425732397965</v>
      </c>
      <c r="AC170" s="26">
        <v>12.651992795896417</v>
      </c>
      <c r="AD170" s="26">
        <v>21.813780682580028</v>
      </c>
      <c r="AE170">
        <v>1.216484925723244</v>
      </c>
      <c r="AF170">
        <v>1236.6848374058161</v>
      </c>
      <c r="AG170">
        <v>1214.8710567232361</v>
      </c>
      <c r="AH170">
        <v>243.5395624991248</v>
      </c>
      <c r="AI170">
        <v>419.89579741228431</v>
      </c>
      <c r="AJ170">
        <v>20.03542272670483</v>
      </c>
      <c r="AK170">
        <v>14802.923271055066</v>
      </c>
      <c r="AL170">
        <v>4794.3424912142618</v>
      </c>
      <c r="AM170">
        <v>65.251792065914316</v>
      </c>
      <c r="AN170">
        <v>112.50308976881777</v>
      </c>
      <c r="AO170">
        <v>4.6632849443603428</v>
      </c>
      <c r="AP170">
        <v>4416.7151919409116</v>
      </c>
      <c r="AQ170">
        <v>4304.2121021720932</v>
      </c>
      <c r="AR170">
        <v>15.204932080965804</v>
      </c>
      <c r="AS170">
        <v>26.215400139596209</v>
      </c>
      <c r="AT170">
        <v>1.3422494817943573</v>
      </c>
      <c r="AU170">
        <v>1245.1136831919628</v>
      </c>
      <c r="AV170">
        <v>1218.8982830523669</v>
      </c>
      <c r="AW170">
        <v>71.803463616918791</v>
      </c>
      <c r="AX170">
        <v>123.7990752015841</v>
      </c>
      <c r="AY170">
        <v>5.0926080042321225</v>
      </c>
    </row>
    <row r="171" spans="1:51" ht="16" x14ac:dyDescent="0.2">
      <c r="A171" s="2" t="s">
        <v>26</v>
      </c>
      <c r="B171" s="2" t="s">
        <v>65</v>
      </c>
      <c r="C171" s="2" t="s">
        <v>33</v>
      </c>
      <c r="D171" s="5">
        <v>4</v>
      </c>
      <c r="E171" s="2" t="s">
        <v>5</v>
      </c>
      <c r="F171" s="1" t="s">
        <v>13</v>
      </c>
      <c r="G171" s="9">
        <v>40</v>
      </c>
      <c r="H171">
        <v>35</v>
      </c>
      <c r="I171" t="s">
        <v>8</v>
      </c>
      <c r="J171">
        <v>0</v>
      </c>
      <c r="K171" s="10">
        <v>40</v>
      </c>
      <c r="L171" s="20">
        <v>1.3680704260270375</v>
      </c>
      <c r="M171" s="20">
        <v>1.44024646282196</v>
      </c>
      <c r="N171" s="20">
        <v>14.402464628219601</v>
      </c>
      <c r="O171" s="22">
        <v>0.102539852261543</v>
      </c>
      <c r="P171" s="14">
        <v>1.0253985226154301</v>
      </c>
      <c r="Q171" s="27">
        <v>3.99</v>
      </c>
      <c r="R171" s="7">
        <v>10</v>
      </c>
      <c r="S171" s="7">
        <v>19.703585919767733</v>
      </c>
      <c r="T171">
        <v>33.971699861668505</v>
      </c>
      <c r="U171">
        <v>1.4028173936819865</v>
      </c>
      <c r="V171">
        <v>1368.0704260270377</v>
      </c>
      <c r="W171">
        <v>1334.0987261653693</v>
      </c>
      <c r="X171" s="27">
        <v>92.912871360317865</v>
      </c>
      <c r="Y171" s="27">
        <v>160.1946057936515</v>
      </c>
      <c r="Z171" s="27">
        <v>6.6074281599885829</v>
      </c>
      <c r="AA171" s="31">
        <v>5879.6674288416125</v>
      </c>
      <c r="AB171" s="2">
        <v>5719.4728230479614</v>
      </c>
      <c r="AC171" s="26">
        <v>12.651992795896417</v>
      </c>
      <c r="AD171" s="26">
        <v>21.813780682580028</v>
      </c>
      <c r="AE171">
        <v>1.216484925723244</v>
      </c>
      <c r="AF171">
        <v>1236.6848374058161</v>
      </c>
      <c r="AG171">
        <v>1214.8710567232361</v>
      </c>
      <c r="AH171">
        <v>243.5395624991248</v>
      </c>
      <c r="AI171">
        <v>419.89579741228431</v>
      </c>
      <c r="AJ171">
        <v>20.03542272670483</v>
      </c>
      <c r="AK171">
        <v>14802.923271055066</v>
      </c>
      <c r="AL171">
        <v>4794.3424912142618</v>
      </c>
      <c r="AM171">
        <v>73.209285440550133</v>
      </c>
      <c r="AN171">
        <v>126.22290593198301</v>
      </c>
      <c r="AO171">
        <v>5.2046107663065966</v>
      </c>
      <c r="AP171">
        <v>4511.5970028145748</v>
      </c>
      <c r="AQ171">
        <v>4385.3740968825923</v>
      </c>
      <c r="AR171">
        <v>15.204932080965804</v>
      </c>
      <c r="AS171">
        <v>26.215400139596209</v>
      </c>
      <c r="AT171">
        <v>1.3422494817943573</v>
      </c>
      <c r="AU171">
        <v>1245.1136831919628</v>
      </c>
      <c r="AV171">
        <v>1218.8982830523669</v>
      </c>
      <c r="AW171">
        <v>79.249426052441137</v>
      </c>
      <c r="AX171">
        <v>136.63694146972611</v>
      </c>
      <c r="AY171">
        <v>5.6346448903055615</v>
      </c>
    </row>
    <row r="172" spans="1:51" ht="16" x14ac:dyDescent="0.2">
      <c r="A172" s="2" t="s">
        <v>26</v>
      </c>
      <c r="B172" s="2" t="s">
        <v>65</v>
      </c>
      <c r="C172" s="2" t="s">
        <v>33</v>
      </c>
      <c r="D172" s="5">
        <v>4</v>
      </c>
      <c r="E172" s="2" t="s">
        <v>5</v>
      </c>
      <c r="F172" s="1" t="s">
        <v>13</v>
      </c>
      <c r="G172" s="9">
        <v>40</v>
      </c>
      <c r="H172">
        <v>35</v>
      </c>
      <c r="I172" t="s">
        <v>9</v>
      </c>
      <c r="J172">
        <v>0</v>
      </c>
      <c r="K172" s="10">
        <v>80</v>
      </c>
      <c r="L172" s="20">
        <v>1.2985006173027083</v>
      </c>
      <c r="M172" s="20">
        <v>1.4469693899154701</v>
      </c>
      <c r="N172" s="20">
        <v>14.4696938991547</v>
      </c>
      <c r="O172" s="22">
        <v>0.10078486055135701</v>
      </c>
      <c r="P172" s="14">
        <v>1.00784860551357</v>
      </c>
      <c r="Q172" s="27">
        <v>3.98</v>
      </c>
      <c r="R172" s="7">
        <v>10</v>
      </c>
      <c r="S172" s="7">
        <v>18.788906460233612</v>
      </c>
      <c r="T172">
        <v>32.39466631074761</v>
      </c>
      <c r="U172">
        <v>1.3086920364070445</v>
      </c>
      <c r="V172">
        <v>1298.5006173027084</v>
      </c>
      <c r="W172">
        <v>1266.1059509919608</v>
      </c>
      <c r="X172" s="27">
        <v>87.055927685591996</v>
      </c>
      <c r="Y172" s="27">
        <v>150.09642704412414</v>
      </c>
      <c r="Z172" s="27">
        <v>6.0791198772066783</v>
      </c>
      <c r="AA172" s="31">
        <v>5386.821865865526</v>
      </c>
      <c r="AB172" s="2">
        <v>5236.7254388214023</v>
      </c>
      <c r="AC172" s="26">
        <v>12.651992795896417</v>
      </c>
      <c r="AD172" s="26">
        <v>21.813780682580028</v>
      </c>
      <c r="AE172">
        <v>1.216484925723244</v>
      </c>
      <c r="AF172">
        <v>1236.6848374058161</v>
      </c>
      <c r="AG172">
        <v>1214.8710567232361</v>
      </c>
      <c r="AH172">
        <v>243.5395624991248</v>
      </c>
      <c r="AI172">
        <v>419.89579741228431</v>
      </c>
      <c r="AJ172">
        <v>20.03542272670483</v>
      </c>
      <c r="AK172">
        <v>14802.923271055066</v>
      </c>
      <c r="AL172">
        <v>4794.3424912142618</v>
      </c>
      <c r="AM172">
        <v>68.267021225358377</v>
      </c>
      <c r="AN172">
        <v>117.70176073337652</v>
      </c>
      <c r="AO172">
        <v>4.7704278407996341</v>
      </c>
      <c r="AP172">
        <v>4088.3212485628173</v>
      </c>
      <c r="AQ172">
        <v>3970.6194878294414</v>
      </c>
      <c r="AR172">
        <v>15.204932080965804</v>
      </c>
      <c r="AS172">
        <v>26.215400139596209</v>
      </c>
      <c r="AT172">
        <v>1.3422494817943573</v>
      </c>
      <c r="AU172">
        <v>1245.1136831919628</v>
      </c>
      <c r="AV172">
        <v>1218.8982830523669</v>
      </c>
      <c r="AW172">
        <v>80.491001728423214</v>
      </c>
      <c r="AX172">
        <v>138.77758918693658</v>
      </c>
      <c r="AY172">
        <v>5.6218571654074383</v>
      </c>
    </row>
    <row r="173" spans="1:51" ht="16" x14ac:dyDescent="0.2">
      <c r="A173" s="2" t="s">
        <v>26</v>
      </c>
      <c r="B173" s="2" t="s">
        <v>65</v>
      </c>
      <c r="C173" s="2" t="s">
        <v>33</v>
      </c>
      <c r="D173" s="5">
        <v>4</v>
      </c>
      <c r="E173" s="2" t="s">
        <v>5</v>
      </c>
      <c r="F173" s="1" t="s">
        <v>14</v>
      </c>
      <c r="G173" s="9">
        <v>80</v>
      </c>
      <c r="H173">
        <v>60</v>
      </c>
      <c r="I173" t="s">
        <v>7</v>
      </c>
      <c r="J173">
        <v>0</v>
      </c>
      <c r="K173" s="10">
        <v>0</v>
      </c>
      <c r="L173" s="20">
        <v>1.4337695865353719</v>
      </c>
      <c r="M173" s="20">
        <v>0.89347857236862205</v>
      </c>
      <c r="N173" s="20">
        <v>8.93478572368622</v>
      </c>
      <c r="O173" s="22">
        <v>6.4423345029354095E-2</v>
      </c>
      <c r="P173" s="14">
        <v>0.64423345029354095</v>
      </c>
      <c r="Q173" s="27">
        <v>4.03</v>
      </c>
      <c r="R173" s="7">
        <v>40</v>
      </c>
      <c r="S173" s="7">
        <v>51.24169613132694</v>
      </c>
      <c r="T173">
        <v>88.347751950563691</v>
      </c>
      <c r="U173">
        <v>3.6947293106385053</v>
      </c>
      <c r="V173">
        <v>5735.0783461414876</v>
      </c>
      <c r="W173">
        <v>5646.7305941909235</v>
      </c>
      <c r="X173" s="27">
        <v>134.4313428728139</v>
      </c>
      <c r="Y173" s="27">
        <v>231.77817736692049</v>
      </c>
      <c r="Z173" s="27">
        <v>9.5334600319886071</v>
      </c>
      <c r="AA173" s="31">
        <v>11524.651344797641</v>
      </c>
      <c r="AB173" s="2">
        <v>11292.87316743072</v>
      </c>
      <c r="AC173" s="26">
        <v>39.782401872917774</v>
      </c>
      <c r="AD173" s="26">
        <v>68.590348056754792</v>
      </c>
      <c r="AE173">
        <v>3.3282497755381102</v>
      </c>
      <c r="AF173">
        <v>5551.1206967181524</v>
      </c>
      <c r="AG173">
        <v>5482.5303486613966</v>
      </c>
      <c r="AH173">
        <v>362.88676811787809</v>
      </c>
      <c r="AI173">
        <v>625.66684158254873</v>
      </c>
      <c r="AJ173">
        <v>30.020172053319165</v>
      </c>
      <c r="AK173">
        <v>31456.285361209524</v>
      </c>
      <c r="AL173">
        <v>10276.872839875658</v>
      </c>
      <c r="AM173">
        <v>83.189646741486953</v>
      </c>
      <c r="AN173">
        <v>143.4304254163568</v>
      </c>
      <c r="AO173">
        <v>5.8387307213501014</v>
      </c>
      <c r="AP173">
        <v>5789.5729986561537</v>
      </c>
      <c r="AQ173">
        <v>5646.1425732397965</v>
      </c>
      <c r="AR173">
        <v>12.651992795896417</v>
      </c>
      <c r="AS173">
        <v>21.813780682580028</v>
      </c>
      <c r="AT173">
        <v>1.216484925723244</v>
      </c>
      <c r="AU173">
        <v>1236.6848374058161</v>
      </c>
      <c r="AV173">
        <v>1214.8710567232361</v>
      </c>
      <c r="AW173">
        <v>125.2115688486266</v>
      </c>
      <c r="AX173">
        <v>215.88201525625274</v>
      </c>
      <c r="AY173">
        <v>8.8686777961054606</v>
      </c>
    </row>
    <row r="174" spans="1:51" ht="16" x14ac:dyDescent="0.2">
      <c r="A174" s="2" t="s">
        <v>26</v>
      </c>
      <c r="B174" s="2" t="s">
        <v>65</v>
      </c>
      <c r="C174" s="2" t="s">
        <v>33</v>
      </c>
      <c r="D174" s="5">
        <v>4</v>
      </c>
      <c r="E174" s="2" t="s">
        <v>5</v>
      </c>
      <c r="F174" s="1" t="s">
        <v>14</v>
      </c>
      <c r="G174" s="9">
        <v>80</v>
      </c>
      <c r="H174">
        <v>60</v>
      </c>
      <c r="I174" t="s">
        <v>8</v>
      </c>
      <c r="J174">
        <v>0</v>
      </c>
      <c r="K174" s="10">
        <v>40</v>
      </c>
      <c r="L174" s="20">
        <v>1.4132958946560306</v>
      </c>
      <c r="M174" s="20">
        <v>0.903741896152496</v>
      </c>
      <c r="N174" s="20">
        <v>9.0374189615249598</v>
      </c>
      <c r="O174" s="22">
        <v>6.6762492060661302E-2</v>
      </c>
      <c r="P174" s="14">
        <v>0.66762492060661305</v>
      </c>
      <c r="Q174" s="27">
        <v>4.04</v>
      </c>
      <c r="R174" s="7">
        <v>40</v>
      </c>
      <c r="S174" s="7">
        <v>51.09018846643918</v>
      </c>
      <c r="T174">
        <v>88.086531838688245</v>
      </c>
      <c r="U174">
        <v>3.7742062378535386</v>
      </c>
      <c r="V174">
        <v>5653.1835786241227</v>
      </c>
      <c r="W174">
        <v>5565.097046785434</v>
      </c>
      <c r="X174" s="27">
        <v>144.00305982675704</v>
      </c>
      <c r="Y174" s="27">
        <v>248.28113763233975</v>
      </c>
      <c r="Z174" s="27">
        <v>10.381634397842122</v>
      </c>
      <c r="AA174" s="31">
        <v>11532.851007465735</v>
      </c>
      <c r="AB174" s="2">
        <v>11284.569869833394</v>
      </c>
      <c r="AC174" s="26">
        <v>39.782401872917774</v>
      </c>
      <c r="AD174" s="26">
        <v>68.590348056754792</v>
      </c>
      <c r="AE174">
        <v>3.3282497755381102</v>
      </c>
      <c r="AF174">
        <v>5551.1206967181524</v>
      </c>
      <c r="AG174">
        <v>5482.5303486613966</v>
      </c>
      <c r="AH174">
        <v>362.88676811787809</v>
      </c>
      <c r="AI174">
        <v>625.66684158254873</v>
      </c>
      <c r="AJ174">
        <v>30.020172053319165</v>
      </c>
      <c r="AK174">
        <v>31456.285361209524</v>
      </c>
      <c r="AL174">
        <v>10276.872839875658</v>
      </c>
      <c r="AM174">
        <v>92.912871360317865</v>
      </c>
      <c r="AN174">
        <v>160.1946057936515</v>
      </c>
      <c r="AO174">
        <v>6.6074281599885829</v>
      </c>
      <c r="AP174">
        <v>5879.6674288416125</v>
      </c>
      <c r="AQ174">
        <v>5719.4728230479614</v>
      </c>
      <c r="AR174">
        <v>12.651992795896417</v>
      </c>
      <c r="AS174">
        <v>21.813780682580028</v>
      </c>
      <c r="AT174">
        <v>1.216484925723244</v>
      </c>
      <c r="AU174">
        <v>1236.6848374058161</v>
      </c>
      <c r="AV174">
        <v>1214.8710567232361</v>
      </c>
      <c r="AW174">
        <v>134.75193073686091</v>
      </c>
      <c r="AX174">
        <v>232.33091506355331</v>
      </c>
      <c r="AY174">
        <v>9.6982219821449238</v>
      </c>
    </row>
    <row r="175" spans="1:51" ht="16" x14ac:dyDescent="0.2">
      <c r="A175" s="2" t="s">
        <v>26</v>
      </c>
      <c r="B175" s="2" t="s">
        <v>65</v>
      </c>
      <c r="C175" s="2" t="s">
        <v>33</v>
      </c>
      <c r="D175" s="5">
        <v>4</v>
      </c>
      <c r="E175" s="2" t="s">
        <v>5</v>
      </c>
      <c r="F175" s="1" t="s">
        <v>14</v>
      </c>
      <c r="G175" s="9">
        <v>80</v>
      </c>
      <c r="H175">
        <v>60</v>
      </c>
      <c r="I175" t="s">
        <v>9</v>
      </c>
      <c r="J175">
        <v>0</v>
      </c>
      <c r="K175" s="10">
        <v>80</v>
      </c>
      <c r="L175" s="20">
        <v>1.340670311024337</v>
      </c>
      <c r="M175" s="20">
        <v>0.87191617488861095</v>
      </c>
      <c r="N175" s="20">
        <v>8.7191617488861102</v>
      </c>
      <c r="O175" s="22">
        <v>6.48941099643707E-2</v>
      </c>
      <c r="P175" s="14">
        <v>0.64894109964370705</v>
      </c>
      <c r="Q175" s="27">
        <v>4.04</v>
      </c>
      <c r="R175" s="7">
        <v>40</v>
      </c>
      <c r="S175" s="7">
        <v>46.758085175002577</v>
      </c>
      <c r="T175">
        <v>80.617388232763076</v>
      </c>
      <c r="U175">
        <v>3.4800642635832157</v>
      </c>
      <c r="V175">
        <v>5362.6812440973481</v>
      </c>
      <c r="W175">
        <v>5282.0638558645851</v>
      </c>
      <c r="X175" s="27">
        <v>133.81401286059457</v>
      </c>
      <c r="Y175" s="27">
        <v>230.7138152768872</v>
      </c>
      <c r="Z175" s="27">
        <v>9.5591841407898936</v>
      </c>
      <c r="AA175" s="31">
        <v>10749.503109962874</v>
      </c>
      <c r="AB175" s="2">
        <v>10518.789294685987</v>
      </c>
      <c r="AC175" s="26">
        <v>39.782401872917774</v>
      </c>
      <c r="AD175" s="26">
        <v>68.590348056754792</v>
      </c>
      <c r="AE175">
        <v>3.3282497755381102</v>
      </c>
      <c r="AF175">
        <v>5551.1206967181524</v>
      </c>
      <c r="AG175">
        <v>5482.5303486613966</v>
      </c>
      <c r="AH175">
        <v>362.88676811787809</v>
      </c>
      <c r="AI175">
        <v>625.66684158254873</v>
      </c>
      <c r="AJ175">
        <v>30.020172053319165</v>
      </c>
      <c r="AK175">
        <v>31456.285361209524</v>
      </c>
      <c r="AL175">
        <v>10276.872839875658</v>
      </c>
      <c r="AM175">
        <v>87.055927685591996</v>
      </c>
      <c r="AN175">
        <v>150.09642704412414</v>
      </c>
      <c r="AO175">
        <v>6.0791198772066783</v>
      </c>
      <c r="AP175">
        <v>5386.821865865526</v>
      </c>
      <c r="AQ175">
        <v>5236.7254388214023</v>
      </c>
      <c r="AR175">
        <v>12.651992795896417</v>
      </c>
      <c r="AS175">
        <v>21.813780682580028</v>
      </c>
      <c r="AT175">
        <v>1.216484925723244</v>
      </c>
      <c r="AU175">
        <v>1236.6848374058161</v>
      </c>
      <c r="AV175">
        <v>1214.8710567232361</v>
      </c>
      <c r="AW175">
        <v>131.67251088183735</v>
      </c>
      <c r="AX175">
        <v>227.02157048592647</v>
      </c>
      <c r="AY175">
        <v>9.3997985611885717</v>
      </c>
    </row>
    <row r="176" spans="1:51" ht="16" x14ac:dyDescent="0.2">
      <c r="A176" s="2" t="s">
        <v>26</v>
      </c>
      <c r="B176" s="2" t="s">
        <v>65</v>
      </c>
      <c r="C176" s="2" t="s">
        <v>33</v>
      </c>
      <c r="D176" s="5">
        <v>4</v>
      </c>
      <c r="E176" s="2" t="s">
        <v>5</v>
      </c>
      <c r="F176" s="1" t="s">
        <v>15</v>
      </c>
      <c r="G176" s="9">
        <v>120</v>
      </c>
      <c r="H176">
        <v>100</v>
      </c>
      <c r="I176" t="s">
        <v>7</v>
      </c>
      <c r="J176">
        <v>0</v>
      </c>
      <c r="K176" s="10">
        <v>0</v>
      </c>
      <c r="L176" s="20">
        <v>1.665295465350014</v>
      </c>
      <c r="M176" s="20">
        <v>0.53874880075454701</v>
      </c>
      <c r="N176" s="20">
        <v>5.3874880075454703</v>
      </c>
      <c r="O176" s="22">
        <v>4.3664302676916102E-2</v>
      </c>
      <c r="P176" s="14">
        <v>0.436643026769161</v>
      </c>
      <c r="Q176" s="27">
        <v>4.04</v>
      </c>
      <c r="R176" s="7">
        <v>40</v>
      </c>
      <c r="S176" s="7">
        <v>35.887037394372214</v>
      </c>
      <c r="T176">
        <v>61.874202404090028</v>
      </c>
      <c r="U176">
        <v>2.9085586098215543</v>
      </c>
      <c r="V176">
        <v>6661.1818614000558</v>
      </c>
      <c r="W176">
        <v>6599.3076589959655</v>
      </c>
      <c r="X176" s="27">
        <v>170.31838026718611</v>
      </c>
      <c r="Y176" s="27">
        <v>293.65237977101049</v>
      </c>
      <c r="Z176" s="27">
        <v>12.442018641810161</v>
      </c>
      <c r="AA176" s="31">
        <v>18185.833206197698</v>
      </c>
      <c r="AB176" s="2">
        <v>17892.180826426687</v>
      </c>
      <c r="AC176" s="26">
        <v>26.641848448774699</v>
      </c>
      <c r="AD176" s="26">
        <v>45.934221463404647</v>
      </c>
      <c r="AE176">
        <v>2.4038721254002215</v>
      </c>
      <c r="AF176">
        <v>5471.8742674538362</v>
      </c>
      <c r="AG176">
        <v>5425.9400459904309</v>
      </c>
      <c r="AH176">
        <v>442.81231346420213</v>
      </c>
      <c r="AI176">
        <v>763.46950597276282</v>
      </c>
      <c r="AJ176">
        <v>37.231788429519824</v>
      </c>
      <c r="AK176">
        <v>47871.908163571032</v>
      </c>
      <c r="AL176">
        <v>15702.812885866089</v>
      </c>
      <c r="AM176">
        <v>134.4313428728139</v>
      </c>
      <c r="AN176">
        <v>231.77817736692049</v>
      </c>
      <c r="AO176">
        <v>9.5334600319886071</v>
      </c>
      <c r="AP176">
        <v>11524.651344797641</v>
      </c>
      <c r="AQ176">
        <v>11292.87316743072</v>
      </c>
      <c r="AR176">
        <v>39.782401872917774</v>
      </c>
      <c r="AS176">
        <v>68.590348056754792</v>
      </c>
      <c r="AT176">
        <v>3.3282497755381102</v>
      </c>
      <c r="AU176">
        <v>5551.1206967181524</v>
      </c>
      <c r="AV176">
        <v>5482.5303486613966</v>
      </c>
      <c r="AW176">
        <v>158.41259662852914</v>
      </c>
      <c r="AX176">
        <v>273.12516660091228</v>
      </c>
      <c r="AY176">
        <v>11.477083333042691</v>
      </c>
    </row>
    <row r="177" spans="1:51" ht="16" x14ac:dyDescent="0.2">
      <c r="A177" s="2" t="s">
        <v>26</v>
      </c>
      <c r="B177" s="2" t="s">
        <v>65</v>
      </c>
      <c r="C177" s="2" t="s">
        <v>33</v>
      </c>
      <c r="D177" s="5">
        <v>4</v>
      </c>
      <c r="E177" s="2" t="s">
        <v>5</v>
      </c>
      <c r="F177" s="1" t="s">
        <v>15</v>
      </c>
      <c r="G177" s="9">
        <v>120</v>
      </c>
      <c r="H177">
        <v>100</v>
      </c>
      <c r="I177" t="s">
        <v>8</v>
      </c>
      <c r="J177">
        <v>0</v>
      </c>
      <c r="K177" s="10">
        <v>40</v>
      </c>
      <c r="L177" s="20">
        <v>1.640645547763941</v>
      </c>
      <c r="M177" s="20">
        <v>0.45110887289047202</v>
      </c>
      <c r="N177" s="20">
        <v>4.5110887289047206</v>
      </c>
      <c r="O177" s="22">
        <v>3.85943055152893E-2</v>
      </c>
      <c r="P177" s="14">
        <v>0.38594305515289301</v>
      </c>
      <c r="Q177" s="27">
        <v>4.07</v>
      </c>
      <c r="R177" s="7">
        <v>40</v>
      </c>
      <c r="S177" s="7">
        <v>29.604390554582501</v>
      </c>
      <c r="T177">
        <v>51.042052680314661</v>
      </c>
      <c r="U177">
        <v>2.5327830205080284</v>
      </c>
      <c r="V177">
        <v>6562.5821910557643</v>
      </c>
      <c r="W177">
        <v>6511.5401383754497</v>
      </c>
      <c r="X177" s="27">
        <v>173.60745038133953</v>
      </c>
      <c r="Y177" s="27">
        <v>299.32319031265439</v>
      </c>
      <c r="Z177" s="27">
        <v>12.914417418350151</v>
      </c>
      <c r="AA177" s="31">
        <v>18095.433198521499</v>
      </c>
      <c r="AB177" s="2">
        <v>17796.110008208845</v>
      </c>
      <c r="AC177" s="26">
        <v>26.641848448774699</v>
      </c>
      <c r="AD177" s="26">
        <v>45.934221463404647</v>
      </c>
      <c r="AE177">
        <v>2.4038721254002215</v>
      </c>
      <c r="AF177">
        <v>5471.8742674538362</v>
      </c>
      <c r="AG177">
        <v>5425.9400459904309</v>
      </c>
      <c r="AH177">
        <v>442.81231346420213</v>
      </c>
      <c r="AI177">
        <v>763.46950597276282</v>
      </c>
      <c r="AJ177">
        <v>37.231788429519824</v>
      </c>
      <c r="AK177">
        <v>47871.908163571032</v>
      </c>
      <c r="AL177">
        <v>15702.812885866089</v>
      </c>
      <c r="AM177">
        <v>144.00305982675704</v>
      </c>
      <c r="AN177">
        <v>248.28113763233975</v>
      </c>
      <c r="AO177">
        <v>10.381634397842122</v>
      </c>
      <c r="AP177">
        <v>11532.851007465735</v>
      </c>
      <c r="AQ177">
        <v>11284.569869833394</v>
      </c>
      <c r="AR177">
        <v>39.782401872917774</v>
      </c>
      <c r="AS177">
        <v>68.590348056754792</v>
      </c>
      <c r="AT177">
        <v>3.3282497755381102</v>
      </c>
      <c r="AU177">
        <v>5551.1206967181524</v>
      </c>
      <c r="AV177">
        <v>5482.5303486613966</v>
      </c>
      <c r="AW177">
        <v>164.09038003550896</v>
      </c>
      <c r="AX177">
        <v>282.91444833708442</v>
      </c>
      <c r="AY177">
        <v>12.100191091601161</v>
      </c>
    </row>
    <row r="178" spans="1:51" ht="16" x14ac:dyDescent="0.2">
      <c r="A178" s="2" t="s">
        <v>26</v>
      </c>
      <c r="B178" s="2" t="s">
        <v>65</v>
      </c>
      <c r="C178" s="2" t="s">
        <v>33</v>
      </c>
      <c r="D178" s="5">
        <v>4</v>
      </c>
      <c r="E178" s="2" t="s">
        <v>5</v>
      </c>
      <c r="F178" s="1" t="s">
        <v>15</v>
      </c>
      <c r="G178" s="9">
        <v>120</v>
      </c>
      <c r="H178">
        <v>100</v>
      </c>
      <c r="I178" t="s">
        <v>9</v>
      </c>
      <c r="J178">
        <v>0</v>
      </c>
      <c r="K178" s="10">
        <v>80</v>
      </c>
      <c r="L178" s="20">
        <v>1.4504744893622974</v>
      </c>
      <c r="M178" s="20">
        <v>0.63506108522415206</v>
      </c>
      <c r="N178" s="20">
        <v>6.3506108522415206</v>
      </c>
      <c r="O178" s="22">
        <v>4.9067836254835101E-2</v>
      </c>
      <c r="P178" s="14">
        <v>0.49067836254835101</v>
      </c>
      <c r="Q178" s="27">
        <v>4.0199999999999996</v>
      </c>
      <c r="R178" s="7">
        <v>40</v>
      </c>
      <c r="S178" s="7">
        <v>36.845596132174734</v>
      </c>
      <c r="T178">
        <v>63.526889883059887</v>
      </c>
      <c r="U178">
        <v>2.8468657894337905</v>
      </c>
      <c r="V178">
        <v>5801.8979574491896</v>
      </c>
      <c r="W178">
        <v>5738.3710675661296</v>
      </c>
      <c r="X178" s="27">
        <v>170.65960899276931</v>
      </c>
      <c r="Y178" s="27">
        <v>294.24070515994708</v>
      </c>
      <c r="Z178" s="27">
        <v>12.406049930223684</v>
      </c>
      <c r="AA178" s="31">
        <v>16551.401067412065</v>
      </c>
      <c r="AB178" s="2">
        <v>16257.160362252116</v>
      </c>
      <c r="AC178" s="26">
        <v>26.641848448774699</v>
      </c>
      <c r="AD178" s="26">
        <v>45.934221463404647</v>
      </c>
      <c r="AE178">
        <v>2.4038721254002215</v>
      </c>
      <c r="AF178">
        <v>5471.8742674538362</v>
      </c>
      <c r="AG178">
        <v>5425.9400459904309</v>
      </c>
      <c r="AH178">
        <v>442.81231346420213</v>
      </c>
      <c r="AI178">
        <v>763.46950597276282</v>
      </c>
      <c r="AJ178">
        <v>37.231788429519824</v>
      </c>
      <c r="AK178">
        <v>47871.908163571032</v>
      </c>
      <c r="AL178">
        <v>15702.812885866089</v>
      </c>
      <c r="AM178">
        <v>133.81401286059457</v>
      </c>
      <c r="AN178">
        <v>230.7138152768872</v>
      </c>
      <c r="AO178">
        <v>9.5591841407898936</v>
      </c>
      <c r="AP178">
        <v>10749.503109962874</v>
      </c>
      <c r="AQ178">
        <v>10518.789294685987</v>
      </c>
      <c r="AR178">
        <v>39.782401872917774</v>
      </c>
      <c r="AS178">
        <v>68.590348056754792</v>
      </c>
      <c r="AT178">
        <v>3.3282497755381102</v>
      </c>
      <c r="AU178">
        <v>5551.1206967181524</v>
      </c>
      <c r="AV178">
        <v>5482.5303486613966</v>
      </c>
      <c r="AW178">
        <v>167.10019065064509</v>
      </c>
      <c r="AX178">
        <v>288.10377698387083</v>
      </c>
      <c r="AY178">
        <v>12.131032360359264</v>
      </c>
    </row>
    <row r="179" spans="1:51" ht="16" x14ac:dyDescent="0.2">
      <c r="A179" s="2" t="s">
        <v>26</v>
      </c>
      <c r="B179" s="2" t="s">
        <v>65</v>
      </c>
      <c r="C179" s="2" t="s">
        <v>33</v>
      </c>
      <c r="D179" s="5">
        <v>4</v>
      </c>
      <c r="E179" s="2" t="s">
        <v>5</v>
      </c>
      <c r="F179" s="1" t="s">
        <v>16</v>
      </c>
      <c r="G179" s="9">
        <v>160</v>
      </c>
      <c r="H179">
        <v>140</v>
      </c>
      <c r="I179" t="s">
        <v>7</v>
      </c>
      <c r="J179">
        <v>0</v>
      </c>
      <c r="K179" s="10">
        <v>0</v>
      </c>
      <c r="L179" s="20">
        <v>1.4857177599605667</v>
      </c>
      <c r="M179" s="20">
        <v>0.29026216268539401</v>
      </c>
      <c r="N179" s="20">
        <v>2.9026216268539402</v>
      </c>
      <c r="O179" s="22">
        <v>2.76296455413103E-2</v>
      </c>
      <c r="P179" s="14">
        <v>0.27629645541310299</v>
      </c>
      <c r="Q179" s="27">
        <v>4.0599999999999996</v>
      </c>
      <c r="R179" s="7">
        <v>40</v>
      </c>
      <c r="S179" s="7">
        <v>17.249906005850125</v>
      </c>
      <c r="T179">
        <v>29.741217251465734</v>
      </c>
      <c r="U179">
        <v>1.6419942032855999</v>
      </c>
      <c r="V179">
        <v>5942.8710398422663</v>
      </c>
      <c r="W179">
        <v>5913.1298225908004</v>
      </c>
      <c r="X179" s="27">
        <v>187.56828627303625</v>
      </c>
      <c r="Y179" s="27">
        <v>323.39359702247623</v>
      </c>
      <c r="Z179" s="27">
        <v>14.084012845095762</v>
      </c>
      <c r="AA179" s="31">
        <v>24128.704246039964</v>
      </c>
      <c r="AB179" s="2">
        <v>23805.310649017487</v>
      </c>
      <c r="AC179" s="26">
        <v>19.718855941286563</v>
      </c>
      <c r="AD179" s="26">
        <v>33.998027484976838</v>
      </c>
      <c r="AE179">
        <v>1.8818290495089876</v>
      </c>
      <c r="AF179">
        <v>5291.6514540283888</v>
      </c>
      <c r="AG179">
        <v>5257.653426543412</v>
      </c>
      <c r="AH179">
        <v>501.96888128806182</v>
      </c>
      <c r="AI179">
        <v>865.46358842769348</v>
      </c>
      <c r="AJ179">
        <v>42.877275578046785</v>
      </c>
      <c r="AK179">
        <v>63746.862525656201</v>
      </c>
      <c r="AL179">
        <v>20960.466312409502</v>
      </c>
      <c r="AM179">
        <v>170.31838026718611</v>
      </c>
      <c r="AN179">
        <v>293.65237977101049</v>
      </c>
      <c r="AO179">
        <v>12.442018641810161</v>
      </c>
      <c r="AP179">
        <v>18185.833206197698</v>
      </c>
      <c r="AQ179">
        <v>17892.180826426687</v>
      </c>
      <c r="AR179">
        <v>26.641848448774699</v>
      </c>
      <c r="AS179">
        <v>45.934221463404647</v>
      </c>
      <c r="AT179">
        <v>2.4038721254002215</v>
      </c>
      <c r="AU179">
        <v>5471.8742674538362</v>
      </c>
      <c r="AV179">
        <v>5425.9400459904309</v>
      </c>
      <c r="AW179">
        <v>179.2692468674949</v>
      </c>
      <c r="AX179">
        <v>309.08490839223253</v>
      </c>
      <c r="AY179">
        <v>13.294038998738788</v>
      </c>
    </row>
    <row r="180" spans="1:51" ht="16" x14ac:dyDescent="0.2">
      <c r="A180" s="2" t="s">
        <v>26</v>
      </c>
      <c r="B180" s="2" t="s">
        <v>65</v>
      </c>
      <c r="C180" s="2" t="s">
        <v>33</v>
      </c>
      <c r="D180" s="5">
        <v>4</v>
      </c>
      <c r="E180" s="2" t="s">
        <v>5</v>
      </c>
      <c r="F180" s="1" t="s">
        <v>16</v>
      </c>
      <c r="G180" s="9">
        <v>160</v>
      </c>
      <c r="H180">
        <v>140</v>
      </c>
      <c r="I180" t="s">
        <v>8</v>
      </c>
      <c r="J180">
        <v>0</v>
      </c>
      <c r="K180" s="10">
        <v>40</v>
      </c>
      <c r="L180" s="20">
        <v>1.5052747193676987</v>
      </c>
      <c r="M180" s="20">
        <v>0.32807463407516502</v>
      </c>
      <c r="N180" s="20">
        <v>3.2807463407516502</v>
      </c>
      <c r="O180" s="22">
        <v>3.1460195779800401E-2</v>
      </c>
      <c r="P180" s="14">
        <v>0.31460195779800404</v>
      </c>
      <c r="Q180" s="27">
        <v>4.07</v>
      </c>
      <c r="R180" s="7">
        <v>40</v>
      </c>
      <c r="S180" s="7">
        <v>19.75369810956618</v>
      </c>
      <c r="T180">
        <v>34.058100188907211</v>
      </c>
      <c r="U180">
        <v>1.8942494949476762</v>
      </c>
      <c r="V180">
        <v>6021.0988774707948</v>
      </c>
      <c r="W180">
        <v>5987.040777281888</v>
      </c>
      <c r="X180" s="27">
        <v>193.36114849090572</v>
      </c>
      <c r="Y180" s="27">
        <v>333.38129050156158</v>
      </c>
      <c r="Z180" s="27">
        <v>14.808666913297827</v>
      </c>
      <c r="AA180" s="31">
        <v>24116.532075992294</v>
      </c>
      <c r="AB180" s="2">
        <v>23783.150785490732</v>
      </c>
      <c r="AC180" s="26">
        <v>19.718855941286563</v>
      </c>
      <c r="AD180" s="26">
        <v>33.998027484976838</v>
      </c>
      <c r="AE180">
        <v>1.8818290495089876</v>
      </c>
      <c r="AF180">
        <v>5291.6514540283888</v>
      </c>
      <c r="AG180">
        <v>5257.653426543412</v>
      </c>
      <c r="AH180">
        <v>501.96888128806182</v>
      </c>
      <c r="AI180">
        <v>865.46358842769348</v>
      </c>
      <c r="AJ180">
        <v>42.877275578046785</v>
      </c>
      <c r="AK180">
        <v>63746.862525656201</v>
      </c>
      <c r="AL180">
        <v>20960.466312409502</v>
      </c>
      <c r="AM180">
        <v>173.60745038133953</v>
      </c>
      <c r="AN180">
        <v>299.32319031265439</v>
      </c>
      <c r="AO180">
        <v>12.914417418350151</v>
      </c>
      <c r="AP180">
        <v>18095.433198521499</v>
      </c>
      <c r="AQ180">
        <v>17796.110008208845</v>
      </c>
      <c r="AR180">
        <v>26.641848448774699</v>
      </c>
      <c r="AS180">
        <v>45.934221463404647</v>
      </c>
      <c r="AT180">
        <v>2.4038721254002215</v>
      </c>
      <c r="AU180">
        <v>5471.8742674538362</v>
      </c>
      <c r="AV180">
        <v>5425.9400459904309</v>
      </c>
      <c r="AW180">
        <v>184.04795704724884</v>
      </c>
      <c r="AX180">
        <v>317.32406387456695</v>
      </c>
      <c r="AY180">
        <v>13.915593216886787</v>
      </c>
    </row>
    <row r="181" spans="1:51" ht="16" x14ac:dyDescent="0.2">
      <c r="A181" s="2" t="s">
        <v>26</v>
      </c>
      <c r="B181" s="2" t="s">
        <v>65</v>
      </c>
      <c r="C181" s="2" t="s">
        <v>33</v>
      </c>
      <c r="D181" s="5">
        <v>4</v>
      </c>
      <c r="E181" s="2" t="s">
        <v>5</v>
      </c>
      <c r="F181" s="1" t="s">
        <v>16</v>
      </c>
      <c r="G181" s="9">
        <v>160</v>
      </c>
      <c r="H181">
        <v>140</v>
      </c>
      <c r="I181" t="s">
        <v>9</v>
      </c>
      <c r="J181">
        <v>0</v>
      </c>
      <c r="K181" s="10">
        <v>80</v>
      </c>
      <c r="L181" s="20">
        <v>1.374283835005345</v>
      </c>
      <c r="M181" s="20">
        <v>0.32477986812591603</v>
      </c>
      <c r="N181" s="20">
        <v>3.2477986812591602</v>
      </c>
      <c r="O181" s="22">
        <v>2.97017004340887E-2</v>
      </c>
      <c r="P181" s="14">
        <v>0.29701700434088701</v>
      </c>
      <c r="Q181" s="27">
        <v>4.03</v>
      </c>
      <c r="R181" s="7">
        <v>40</v>
      </c>
      <c r="S181" s="7">
        <v>17.853588908024566</v>
      </c>
      <c r="T181">
        <v>30.782049841421667</v>
      </c>
      <c r="U181">
        <v>1.6327426711495741</v>
      </c>
      <c r="V181">
        <v>5497.1353400213811</v>
      </c>
      <c r="W181">
        <v>5466.353290179959</v>
      </c>
      <c r="X181" s="27">
        <v>188.51319790079387</v>
      </c>
      <c r="Y181" s="27">
        <v>325.02275500136875</v>
      </c>
      <c r="Z181" s="27">
        <v>14.038792601373258</v>
      </c>
      <c r="AA181" s="31">
        <v>22048.536407433447</v>
      </c>
      <c r="AB181" s="2">
        <v>21723.513652432077</v>
      </c>
      <c r="AC181" s="26">
        <v>19.718855941286563</v>
      </c>
      <c r="AD181" s="26">
        <v>33.998027484976838</v>
      </c>
      <c r="AE181">
        <v>1.8818290495089876</v>
      </c>
      <c r="AF181">
        <v>5291.6514540283888</v>
      </c>
      <c r="AG181">
        <v>5257.653426543412</v>
      </c>
      <c r="AH181">
        <v>501.96888128806182</v>
      </c>
      <c r="AI181">
        <v>865.46358842769348</v>
      </c>
      <c r="AJ181">
        <v>42.877275578046785</v>
      </c>
      <c r="AK181">
        <v>63746.862525656201</v>
      </c>
      <c r="AL181">
        <v>20960.466312409502</v>
      </c>
      <c r="AM181">
        <v>170.65960899276931</v>
      </c>
      <c r="AN181">
        <v>294.24070515994708</v>
      </c>
      <c r="AO181">
        <v>12.406049930223684</v>
      </c>
      <c r="AP181">
        <v>16551.401067412065</v>
      </c>
      <c r="AQ181">
        <v>16257.160362252116</v>
      </c>
      <c r="AR181">
        <v>26.641848448774699</v>
      </c>
      <c r="AS181">
        <v>45.934221463404647</v>
      </c>
      <c r="AT181">
        <v>2.4038721254002215</v>
      </c>
      <c r="AU181">
        <v>5471.8742674538362</v>
      </c>
      <c r="AV181">
        <v>5425.9400459904309</v>
      </c>
      <c r="AW181">
        <v>186.02101841605437</v>
      </c>
      <c r="AX181">
        <v>320.72589382078343</v>
      </c>
      <c r="AY181">
        <v>13.810878325433544</v>
      </c>
    </row>
    <row r="182" spans="1:51" ht="16" x14ac:dyDescent="0.2">
      <c r="A182" s="2" t="s">
        <v>26</v>
      </c>
      <c r="B182" s="2" t="s">
        <v>65</v>
      </c>
      <c r="C182" s="2" t="s">
        <v>33</v>
      </c>
      <c r="D182" s="5">
        <v>4</v>
      </c>
      <c r="E182" s="2" t="s">
        <v>5</v>
      </c>
      <c r="F182" s="1" t="s">
        <v>17</v>
      </c>
      <c r="G182" s="9">
        <v>200</v>
      </c>
      <c r="H182">
        <v>180</v>
      </c>
      <c r="I182" t="s">
        <v>7</v>
      </c>
      <c r="J182">
        <v>0</v>
      </c>
      <c r="K182" s="10">
        <v>0</v>
      </c>
      <c r="L182" s="20">
        <v>1.3953686818661595</v>
      </c>
      <c r="M182" s="20">
        <v>0.29710268974304199</v>
      </c>
      <c r="N182" s="20">
        <v>2.9710268974304199</v>
      </c>
      <c r="O182" s="22">
        <v>2.5660216808319099E-2</v>
      </c>
      <c r="P182" s="14">
        <v>0.25660216808319097</v>
      </c>
      <c r="Q182" s="27">
        <v>4.04</v>
      </c>
      <c r="R182" s="7">
        <v>40</v>
      </c>
      <c r="S182" s="7">
        <v>16.58271154262556</v>
      </c>
      <c r="T182">
        <v>28.590881970044073</v>
      </c>
      <c r="U182">
        <v>1.4322185161689633</v>
      </c>
      <c r="V182">
        <v>5581.4747274646379</v>
      </c>
      <c r="W182">
        <v>5552.8838454945935</v>
      </c>
      <c r="X182" s="27">
        <v>204.15099781566181</v>
      </c>
      <c r="Y182" s="27">
        <v>351.98447899252028</v>
      </c>
      <c r="Z182" s="27">
        <v>15.516231361264726</v>
      </c>
      <c r="AA182" s="31">
        <v>29710.178973504604</v>
      </c>
      <c r="AB182" s="2">
        <v>29358.194494512081</v>
      </c>
      <c r="AC182" s="26">
        <v>13.616175545766852</v>
      </c>
      <c r="AD182" s="26">
        <v>23.476164734080783</v>
      </c>
      <c r="AE182">
        <v>1.5567924001986633</v>
      </c>
      <c r="AF182">
        <v>5512.6179328853614</v>
      </c>
      <c r="AG182">
        <v>5489.1417681512794</v>
      </c>
      <c r="AH182">
        <v>542.81740792536243</v>
      </c>
      <c r="AI182">
        <v>935.89208262993589</v>
      </c>
      <c r="AJ182">
        <v>47.547652778642771</v>
      </c>
      <c r="AK182">
        <v>80284.716324312292</v>
      </c>
      <c r="AL182">
        <v>26449.608080560782</v>
      </c>
      <c r="AM182">
        <v>187.56828627303625</v>
      </c>
      <c r="AN182">
        <v>323.39359702247623</v>
      </c>
      <c r="AO182">
        <v>14.084012845095762</v>
      </c>
      <c r="AP182">
        <v>24128.704246039964</v>
      </c>
      <c r="AQ182">
        <v>23805.310649017487</v>
      </c>
      <c r="AR182">
        <v>19.718855941286563</v>
      </c>
      <c r="AS182">
        <v>33.998027484976838</v>
      </c>
      <c r="AT182">
        <v>1.8818290495089876</v>
      </c>
      <c r="AU182">
        <v>5291.6514540283888</v>
      </c>
      <c r="AV182">
        <v>5257.653426543412</v>
      </c>
      <c r="AW182">
        <v>195.46501574915632</v>
      </c>
      <c r="AX182">
        <v>337.0086478433729</v>
      </c>
      <c r="AY182">
        <v>14.76603895064579</v>
      </c>
    </row>
    <row r="183" spans="1:51" ht="16" x14ac:dyDescent="0.2">
      <c r="A183" s="2" t="s">
        <v>26</v>
      </c>
      <c r="B183" s="2" t="s">
        <v>65</v>
      </c>
      <c r="C183" s="2" t="s">
        <v>33</v>
      </c>
      <c r="D183" s="5">
        <v>4</v>
      </c>
      <c r="E183" s="2" t="s">
        <v>5</v>
      </c>
      <c r="F183" s="1" t="s">
        <v>17</v>
      </c>
      <c r="G183" s="9">
        <v>200</v>
      </c>
      <c r="H183">
        <v>180</v>
      </c>
      <c r="I183" t="s">
        <v>8</v>
      </c>
      <c r="J183">
        <v>0</v>
      </c>
      <c r="K183" s="10">
        <v>40</v>
      </c>
      <c r="L183" s="20">
        <v>1.4307138116280076</v>
      </c>
      <c r="M183" s="20">
        <v>0.24855680763721499</v>
      </c>
      <c r="N183" s="20">
        <v>2.4855680763721502</v>
      </c>
      <c r="O183" s="22">
        <v>2.31337361037731E-2</v>
      </c>
      <c r="P183" s="14">
        <v>0.231337361037731</v>
      </c>
      <c r="Q183" s="27">
        <v>4.04</v>
      </c>
      <c r="R183" s="7">
        <v>40</v>
      </c>
      <c r="S183" s="7">
        <v>14.224546306429174</v>
      </c>
      <c r="T183">
        <v>24.52507983867099</v>
      </c>
      <c r="U183">
        <v>1.3239102303290267</v>
      </c>
      <c r="V183">
        <v>5722.8552465120301</v>
      </c>
      <c r="W183">
        <v>5698.3301666733587</v>
      </c>
      <c r="X183" s="27">
        <v>207.5856947973349</v>
      </c>
      <c r="Y183" s="27">
        <v>357.90637034023257</v>
      </c>
      <c r="Z183" s="27">
        <v>16.132577143626854</v>
      </c>
      <c r="AA183" s="31">
        <v>29839.387322504324</v>
      </c>
      <c r="AB183" s="2">
        <v>29481.480952164093</v>
      </c>
      <c r="AC183" s="26">
        <v>13.616175545766852</v>
      </c>
      <c r="AD183" s="26">
        <v>23.476164734080783</v>
      </c>
      <c r="AE183">
        <v>1.5567924001986633</v>
      </c>
      <c r="AF183">
        <v>5512.6179328853614</v>
      </c>
      <c r="AG183">
        <v>5489.1417681512794</v>
      </c>
      <c r="AH183">
        <v>542.81740792536243</v>
      </c>
      <c r="AI183">
        <v>935.89208262993589</v>
      </c>
      <c r="AJ183">
        <v>47.547652778642771</v>
      </c>
      <c r="AK183">
        <v>80284.716324312292</v>
      </c>
      <c r="AL183">
        <v>26449.608080560782</v>
      </c>
      <c r="AM183">
        <v>193.36114849090572</v>
      </c>
      <c r="AN183">
        <v>333.38129050156158</v>
      </c>
      <c r="AO183">
        <v>14.808666913297827</v>
      </c>
      <c r="AP183">
        <v>24116.532075992294</v>
      </c>
      <c r="AQ183">
        <v>23783.150785490732</v>
      </c>
      <c r="AR183">
        <v>19.718855941286563</v>
      </c>
      <c r="AS183">
        <v>33.998027484976838</v>
      </c>
      <c r="AT183">
        <v>1.8818290495089876</v>
      </c>
      <c r="AU183">
        <v>5291.6514540283888</v>
      </c>
      <c r="AV183">
        <v>5257.653426543412</v>
      </c>
      <c r="AW183">
        <v>200.01733445388626</v>
      </c>
      <c r="AX183">
        <v>344.85747319635561</v>
      </c>
      <c r="AY183">
        <v>15.428172977078539</v>
      </c>
    </row>
    <row r="184" spans="1:51" ht="16" x14ac:dyDescent="0.2">
      <c r="A184" s="2" t="s">
        <v>26</v>
      </c>
      <c r="B184" s="2" t="s">
        <v>65</v>
      </c>
      <c r="C184" s="2" t="s">
        <v>33</v>
      </c>
      <c r="D184" s="5">
        <v>4</v>
      </c>
      <c r="E184" s="2" t="s">
        <v>5</v>
      </c>
      <c r="F184" s="1" t="s">
        <v>17</v>
      </c>
      <c r="G184" s="9">
        <v>200</v>
      </c>
      <c r="H184" s="2">
        <v>180</v>
      </c>
      <c r="I184" s="5" t="s">
        <v>9</v>
      </c>
      <c r="J184" s="5">
        <v>0</v>
      </c>
      <c r="K184">
        <v>80</v>
      </c>
      <c r="L184" s="20">
        <v>1.6850561430843036</v>
      </c>
      <c r="M184" s="20">
        <v>0.24193768203258501</v>
      </c>
      <c r="N184" s="20">
        <v>2.4193768203258501</v>
      </c>
      <c r="O184" s="22">
        <v>2.25295908749104E-2</v>
      </c>
      <c r="P184" s="14">
        <v>0.22529590874910399</v>
      </c>
      <c r="Q184" s="27">
        <v>4.0599999999999996</v>
      </c>
      <c r="R184" s="7">
        <v>40</v>
      </c>
      <c r="S184" s="7">
        <v>16.307143094103374</v>
      </c>
      <c r="T184">
        <v>28.115763955350648</v>
      </c>
      <c r="U184">
        <v>1.5185450201977537</v>
      </c>
      <c r="V184">
        <v>6740.2245723372152</v>
      </c>
      <c r="W184">
        <v>6712.1088083818649</v>
      </c>
      <c r="X184" s="27">
        <v>204.82034099489724</v>
      </c>
      <c r="Y184" s="27">
        <v>353.13851895671939</v>
      </c>
      <c r="Z184" s="27">
        <v>15.557337621571012</v>
      </c>
      <c r="AA184" s="31">
        <v>28788.760979770661</v>
      </c>
      <c r="AB184" s="2">
        <v>28435.622460813942</v>
      </c>
      <c r="AC184" s="26">
        <v>13.616175545766852</v>
      </c>
      <c r="AD184" s="26">
        <v>23.476164734080783</v>
      </c>
      <c r="AE184">
        <v>1.5567924001986633</v>
      </c>
      <c r="AF184">
        <v>5512.6179328853614</v>
      </c>
      <c r="AG184">
        <v>5489.1417681512794</v>
      </c>
      <c r="AH184">
        <v>542.81740792536243</v>
      </c>
      <c r="AI184">
        <v>935.89208262993589</v>
      </c>
      <c r="AJ184">
        <v>47.547652778642771</v>
      </c>
      <c r="AK184">
        <v>80284.716324312292</v>
      </c>
      <c r="AL184">
        <v>26449.608080560782</v>
      </c>
      <c r="AM184">
        <v>188.51319790079387</v>
      </c>
      <c r="AN184">
        <v>325.02275500136875</v>
      </c>
      <c r="AO184">
        <v>14.038792601373258</v>
      </c>
      <c r="AP184">
        <v>22048.536407433447</v>
      </c>
      <c r="AQ184">
        <v>21723.513652432077</v>
      </c>
      <c r="AR184">
        <v>19.718855941286563</v>
      </c>
      <c r="AS184">
        <v>33.998027484976838</v>
      </c>
      <c r="AT184">
        <v>1.8818290495089876</v>
      </c>
      <c r="AU184">
        <v>5291.6514540283888</v>
      </c>
      <c r="AV184">
        <v>5257.653426543412</v>
      </c>
      <c r="AW184">
        <v>199.99529694237944</v>
      </c>
      <c r="AX184">
        <v>344.8194774868611</v>
      </c>
      <c r="AY184">
        <v>15.108022460975214</v>
      </c>
    </row>
    <row r="185" spans="1:51" ht="16" x14ac:dyDescent="0.2">
      <c r="A185" s="2" t="s">
        <v>26</v>
      </c>
      <c r="B185" s="2" t="s">
        <v>65</v>
      </c>
      <c r="C185" s="2" t="s">
        <v>33</v>
      </c>
      <c r="D185" s="5">
        <v>4</v>
      </c>
      <c r="E185" s="2" t="s">
        <v>18</v>
      </c>
      <c r="F185" s="1" t="s">
        <v>6</v>
      </c>
      <c r="G185" s="9">
        <v>5</v>
      </c>
      <c r="H185" s="2">
        <v>2.5</v>
      </c>
      <c r="I185" s="5" t="s">
        <v>19</v>
      </c>
      <c r="J185" s="5">
        <v>-100</v>
      </c>
      <c r="K185">
        <v>-100</v>
      </c>
      <c r="L185" s="20">
        <v>1.2839347569109381</v>
      </c>
      <c r="M185" s="20">
        <v>4.1531224250793501</v>
      </c>
      <c r="N185" s="20">
        <v>41.5312242507935</v>
      </c>
      <c r="O185" s="22">
        <v>0.260507762432098</v>
      </c>
      <c r="P185" s="14">
        <v>2.6050776243209799</v>
      </c>
      <c r="Q185" s="27">
        <v>3.69</v>
      </c>
      <c r="R185" s="7">
        <v>5</v>
      </c>
      <c r="S185" s="7">
        <v>26.661691156328107</v>
      </c>
      <c r="T185">
        <v>45.968433028151914</v>
      </c>
      <c r="U185">
        <v>1.6723748531583407</v>
      </c>
      <c r="V185">
        <v>641.96737845546909</v>
      </c>
      <c r="W185">
        <v>595.99894542731715</v>
      </c>
      <c r="X185" s="27">
        <v>26.661691156328107</v>
      </c>
      <c r="Y185" s="27">
        <v>45.968433028151914</v>
      </c>
      <c r="Z185" s="27">
        <v>1.6723748531583407</v>
      </c>
      <c r="AA185" s="31">
        <v>641.96737845546909</v>
      </c>
      <c r="AB185" s="2">
        <v>595.99894542731715</v>
      </c>
      <c r="AC185" s="26">
        <v>19.903022012522371</v>
      </c>
      <c r="AD185" s="26">
        <v>34.315555194004091</v>
      </c>
      <c r="AE185">
        <v>1.4076455570329134</v>
      </c>
      <c r="AF185">
        <v>554.16159635167037</v>
      </c>
      <c r="AG185">
        <v>519.84604115766626</v>
      </c>
      <c r="AH185">
        <v>19.903022012522371</v>
      </c>
      <c r="AI185">
        <v>34.315555194004091</v>
      </c>
      <c r="AJ185">
        <v>1.4076455570329134</v>
      </c>
      <c r="AK185">
        <v>554.16159635167037</v>
      </c>
      <c r="AL185">
        <v>519.84604115766626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23.25503208440789</v>
      </c>
      <c r="AX185">
        <v>40.09488290415154</v>
      </c>
      <c r="AY185">
        <v>1.4586895722150546</v>
      </c>
    </row>
    <row r="186" spans="1:51" ht="16" x14ac:dyDescent="0.2">
      <c r="A186" s="2" t="s">
        <v>26</v>
      </c>
      <c r="B186" s="2" t="s">
        <v>65</v>
      </c>
      <c r="C186" s="2" t="s">
        <v>33</v>
      </c>
      <c r="D186" s="5">
        <v>4</v>
      </c>
      <c r="E186" s="2" t="s">
        <v>18</v>
      </c>
      <c r="F186" s="1" t="s">
        <v>10</v>
      </c>
      <c r="G186" s="9">
        <v>10</v>
      </c>
      <c r="H186" s="2">
        <v>7.5</v>
      </c>
      <c r="I186" s="5" t="s">
        <v>19</v>
      </c>
      <c r="J186" s="5">
        <v>-100</v>
      </c>
      <c r="K186">
        <v>-100</v>
      </c>
      <c r="L186" s="20">
        <v>1.2571457968897102</v>
      </c>
      <c r="M186" s="20">
        <v>2.5240943431854199</v>
      </c>
      <c r="N186" s="20">
        <v>25.240943431854198</v>
      </c>
      <c r="O186" s="22">
        <v>0.18539726734161399</v>
      </c>
      <c r="P186" s="14">
        <v>1.8539726734161399</v>
      </c>
      <c r="Q186" s="27">
        <v>3.87</v>
      </c>
      <c r="R186" s="7">
        <v>5</v>
      </c>
      <c r="S186" s="7">
        <v>15.865772972443223</v>
      </c>
      <c r="T186">
        <v>27.354780986971075</v>
      </c>
      <c r="U186">
        <v>1.1653569769667398</v>
      </c>
      <c r="V186">
        <v>628.57289844485513</v>
      </c>
      <c r="W186">
        <v>601.21811745788409</v>
      </c>
      <c r="X186" s="27">
        <v>42.527464128771328</v>
      </c>
      <c r="Y186" s="27">
        <v>73.323214015122986</v>
      </c>
      <c r="Z186" s="27">
        <v>2.8377318301250805</v>
      </c>
      <c r="AA186" s="31">
        <v>1270.5402769003242</v>
      </c>
      <c r="AB186" s="2">
        <v>1197.2170628852014</v>
      </c>
      <c r="AC186" s="26">
        <v>13.029426138302242</v>
      </c>
      <c r="AD186" s="26">
        <v>22.464527824659033</v>
      </c>
      <c r="AE186">
        <v>1.0094012711584042</v>
      </c>
      <c r="AF186">
        <v>608.89498128097307</v>
      </c>
      <c r="AG186">
        <v>586.43045345631413</v>
      </c>
      <c r="AH186">
        <v>98.797344452473837</v>
      </c>
      <c r="AI186">
        <v>170.34024905598937</v>
      </c>
      <c r="AJ186">
        <v>7.2511404845739538</v>
      </c>
      <c r="AK186">
        <v>3489.1697328979308</v>
      </c>
      <c r="AL186">
        <v>1106.2764946139805</v>
      </c>
      <c r="AM186">
        <v>26.661691156328107</v>
      </c>
      <c r="AN186">
        <v>45.968433028151914</v>
      </c>
      <c r="AO186">
        <v>1.6723748531583407</v>
      </c>
      <c r="AP186">
        <v>641.96737845546909</v>
      </c>
      <c r="AQ186">
        <v>595.99894542731715</v>
      </c>
      <c r="AR186">
        <v>19.903022012522371</v>
      </c>
      <c r="AS186">
        <v>34.315555194004091</v>
      </c>
      <c r="AT186">
        <v>1.4076455570329134</v>
      </c>
      <c r="AU186">
        <v>554.16159635167037</v>
      </c>
      <c r="AV186">
        <v>519.84604115766626</v>
      </c>
      <c r="AW186">
        <v>40.12759897454594</v>
      </c>
      <c r="AX186">
        <v>69.185515473355082</v>
      </c>
      <c r="AY186">
        <v>2.6614593216180307</v>
      </c>
    </row>
    <row r="187" spans="1:51" ht="16" x14ac:dyDescent="0.2">
      <c r="A187" s="2" t="s">
        <v>26</v>
      </c>
      <c r="B187" s="2" t="s">
        <v>65</v>
      </c>
      <c r="C187" s="2" t="s">
        <v>33</v>
      </c>
      <c r="D187" s="5">
        <v>4</v>
      </c>
      <c r="E187" s="2" t="s">
        <v>18</v>
      </c>
      <c r="F187" s="1" t="s">
        <v>11</v>
      </c>
      <c r="G187" s="9">
        <v>20</v>
      </c>
      <c r="H187" s="2">
        <v>15</v>
      </c>
      <c r="I187" s="5" t="s">
        <v>19</v>
      </c>
      <c r="J187" s="5">
        <v>-100</v>
      </c>
      <c r="K187">
        <v>-100</v>
      </c>
      <c r="L187" s="20">
        <v>1.6343302796220547</v>
      </c>
      <c r="M187" s="20">
        <v>1.2884464263916</v>
      </c>
      <c r="N187" s="20">
        <v>12.884464263916</v>
      </c>
      <c r="O187" s="22">
        <v>0.10127651691436799</v>
      </c>
      <c r="P187" s="14">
        <v>1.0127651691436799</v>
      </c>
      <c r="Q187" s="27">
        <v>3.91</v>
      </c>
      <c r="R187" s="7">
        <v>10</v>
      </c>
      <c r="S187" s="7">
        <v>21.05747008322621</v>
      </c>
      <c r="T187">
        <v>36.30598290211416</v>
      </c>
      <c r="U187">
        <v>1.6551927820780679</v>
      </c>
      <c r="V187">
        <v>1634.3302796220548</v>
      </c>
      <c r="W187">
        <v>1598.0242967199406</v>
      </c>
      <c r="X187" s="27">
        <v>63.584934211997535</v>
      </c>
      <c r="Y187" s="27">
        <v>109.62919691723715</v>
      </c>
      <c r="Z187" s="27">
        <v>4.4929246122031481</v>
      </c>
      <c r="AA187" s="31">
        <v>2904.870556522379</v>
      </c>
      <c r="AB187" s="2">
        <v>2795.241359605142</v>
      </c>
      <c r="AC187" s="26">
        <v>20.390481138688109</v>
      </c>
      <c r="AD187" s="26">
        <v>35.156001963255363</v>
      </c>
      <c r="AE187">
        <v>1.7026930065260248</v>
      </c>
      <c r="AF187">
        <v>1289.4526587879338</v>
      </c>
      <c r="AG187">
        <v>1254.2966568246786</v>
      </c>
      <c r="AH187">
        <v>159.96878786853816</v>
      </c>
      <c r="AI187">
        <v>275.80825494575549</v>
      </c>
      <c r="AJ187">
        <v>12.359219504152026</v>
      </c>
      <c r="AK187">
        <v>7357.5277092617316</v>
      </c>
      <c r="AL187">
        <v>2360.5731514386589</v>
      </c>
      <c r="AM187">
        <v>42.527464128771328</v>
      </c>
      <c r="AN187">
        <v>73.323214015122986</v>
      </c>
      <c r="AO187">
        <v>2.8377318301250805</v>
      </c>
      <c r="AP187">
        <v>1270.5402769003242</v>
      </c>
      <c r="AQ187">
        <v>1197.2170628852014</v>
      </c>
      <c r="AR187">
        <v>13.029426138302242</v>
      </c>
      <c r="AS187">
        <v>22.464527824659033</v>
      </c>
      <c r="AT187">
        <v>1.0094012711584042</v>
      </c>
      <c r="AU187">
        <v>608.89498128097307</v>
      </c>
      <c r="AV187">
        <v>586.43045345631413</v>
      </c>
      <c r="AW187">
        <v>57.857228564228308</v>
      </c>
      <c r="AX187">
        <v>99.753842352117786</v>
      </c>
      <c r="AY187">
        <v>4.0427063757015427</v>
      </c>
    </row>
    <row r="188" spans="1:51" ht="16" x14ac:dyDescent="0.2">
      <c r="A188" s="2" t="s">
        <v>26</v>
      </c>
      <c r="B188" s="2" t="s">
        <v>65</v>
      </c>
      <c r="C188" s="2" t="s">
        <v>33</v>
      </c>
      <c r="D188" s="5">
        <v>4</v>
      </c>
      <c r="E188" s="2" t="s">
        <v>18</v>
      </c>
      <c r="F188" s="1" t="s">
        <v>12</v>
      </c>
      <c r="G188" s="9">
        <v>30</v>
      </c>
      <c r="H188" s="2">
        <v>25</v>
      </c>
      <c r="I188" s="5" t="s">
        <v>19</v>
      </c>
      <c r="J188" s="5">
        <v>-100</v>
      </c>
      <c r="K188">
        <v>-100</v>
      </c>
      <c r="L188" s="20">
        <v>1.4103419789122451</v>
      </c>
      <c r="M188" s="20">
        <v>1.3169695138931301</v>
      </c>
      <c r="N188" s="20">
        <v>13.169695138931301</v>
      </c>
      <c r="O188" s="22">
        <v>9.77617502212524E-2</v>
      </c>
      <c r="P188" s="14">
        <v>0.97761750221252397</v>
      </c>
      <c r="Q188" s="27">
        <v>3.93</v>
      </c>
      <c r="R188" s="7">
        <v>10</v>
      </c>
      <c r="S188" s="7">
        <v>18.573773903911345</v>
      </c>
      <c r="T188">
        <v>32.023748110191974</v>
      </c>
      <c r="U188">
        <v>1.3787750026896572</v>
      </c>
      <c r="V188">
        <v>1410.3419789122452</v>
      </c>
      <c r="W188">
        <v>1378.3182308020532</v>
      </c>
      <c r="X188" s="27">
        <v>82.15870811590888</v>
      </c>
      <c r="Y188" s="27">
        <v>141.65294502742913</v>
      </c>
      <c r="Z188" s="27">
        <v>5.8716996148928056</v>
      </c>
      <c r="AA188" s="31">
        <v>4315.2125354346244</v>
      </c>
      <c r="AB188" s="2">
        <v>4173.5595904071952</v>
      </c>
      <c r="AC188" s="26">
        <v>15.204932080965804</v>
      </c>
      <c r="AD188" s="26">
        <v>26.215400139596209</v>
      </c>
      <c r="AE188">
        <v>1.3422494817943573</v>
      </c>
      <c r="AF188">
        <v>1245.1136831919628</v>
      </c>
      <c r="AG188">
        <v>1218.8982830523669</v>
      </c>
      <c r="AH188">
        <v>205.58358411143558</v>
      </c>
      <c r="AI188">
        <v>354.45445536454417</v>
      </c>
      <c r="AJ188">
        <v>16.3859679495351</v>
      </c>
      <c r="AK188">
        <v>11092.86875883762</v>
      </c>
      <c r="AL188">
        <v>3579.4714344910258</v>
      </c>
      <c r="AM188">
        <v>63.584934211997535</v>
      </c>
      <c r="AN188">
        <v>109.62919691723715</v>
      </c>
      <c r="AO188">
        <v>4.4929246122031481</v>
      </c>
      <c r="AP188">
        <v>2904.870556522379</v>
      </c>
      <c r="AQ188">
        <v>2795.241359605142</v>
      </c>
      <c r="AR188">
        <v>20.390481138688109</v>
      </c>
      <c r="AS188">
        <v>35.156001963255363</v>
      </c>
      <c r="AT188">
        <v>1.7026930065260248</v>
      </c>
      <c r="AU188">
        <v>1289.4526587879338</v>
      </c>
      <c r="AV188">
        <v>1254.2966568246786</v>
      </c>
      <c r="AW188">
        <v>74.152966886934834</v>
      </c>
      <c r="AX188">
        <v>127.84994290850835</v>
      </c>
      <c r="AY188">
        <v>5.2774145793574618</v>
      </c>
    </row>
    <row r="189" spans="1:51" ht="16" x14ac:dyDescent="0.2">
      <c r="A189" s="2" t="s">
        <v>26</v>
      </c>
      <c r="B189" s="2" t="s">
        <v>65</v>
      </c>
      <c r="C189" s="2" t="s">
        <v>33</v>
      </c>
      <c r="D189" s="5">
        <v>4</v>
      </c>
      <c r="E189" s="2" t="s">
        <v>18</v>
      </c>
      <c r="F189" s="1" t="s">
        <v>13</v>
      </c>
      <c r="G189" s="9">
        <v>40</v>
      </c>
      <c r="H189" s="2">
        <v>35</v>
      </c>
      <c r="I189" s="5" t="s">
        <v>19</v>
      </c>
      <c r="J189" s="5">
        <v>-100</v>
      </c>
      <c r="K189">
        <v>-100</v>
      </c>
      <c r="L189" s="20">
        <v>1.3250858589967784</v>
      </c>
      <c r="M189" s="20">
        <v>1.24078476428986</v>
      </c>
      <c r="N189" s="20">
        <v>12.407847642898599</v>
      </c>
      <c r="O189" s="22">
        <v>9.7042486071586595E-2</v>
      </c>
      <c r="P189" s="14">
        <v>0.97042486071586598</v>
      </c>
      <c r="Q189" s="27">
        <v>3.99</v>
      </c>
      <c r="R189" s="7">
        <v>10</v>
      </c>
      <c r="S189" s="7">
        <v>16.441463452191442</v>
      </c>
      <c r="T189">
        <v>28.347350779640418</v>
      </c>
      <c r="U189">
        <v>1.2858962601535122</v>
      </c>
      <c r="V189">
        <v>1325.0858589967784</v>
      </c>
      <c r="W189">
        <v>1296.7385082171379</v>
      </c>
      <c r="X189" s="27">
        <v>98.600171568100322</v>
      </c>
      <c r="Y189" s="27">
        <v>170.00029580706953</v>
      </c>
      <c r="Z189" s="27">
        <v>7.1575958750463178</v>
      </c>
      <c r="AA189" s="31">
        <v>5640.2983944314028</v>
      </c>
      <c r="AB189" s="2">
        <v>5470.2980986243329</v>
      </c>
      <c r="AC189" s="26">
        <v>12.651992795896417</v>
      </c>
      <c r="AD189" s="26">
        <v>21.813780682580028</v>
      </c>
      <c r="AE189">
        <v>1.216484925723244</v>
      </c>
      <c r="AF189">
        <v>1236.6848374058161</v>
      </c>
      <c r="AG189">
        <v>1214.8710567232361</v>
      </c>
      <c r="AH189">
        <v>243.5395624991248</v>
      </c>
      <c r="AI189">
        <v>419.89579741228431</v>
      </c>
      <c r="AJ189">
        <v>20.03542272670483</v>
      </c>
      <c r="AK189">
        <v>14802.923271055066</v>
      </c>
      <c r="AL189">
        <v>4794.3424912142618</v>
      </c>
      <c r="AM189">
        <v>82.15870811590888</v>
      </c>
      <c r="AN189">
        <v>141.65294502742913</v>
      </c>
      <c r="AO189">
        <v>5.8716996148928056</v>
      </c>
      <c r="AP189">
        <v>4315.2125354346244</v>
      </c>
      <c r="AQ189">
        <v>4173.5595904071952</v>
      </c>
      <c r="AR189">
        <v>15.204932080965804</v>
      </c>
      <c r="AS189">
        <v>26.215400139596209</v>
      </c>
      <c r="AT189">
        <v>1.3422494817943573</v>
      </c>
      <c r="AU189">
        <v>1245.1136831919628</v>
      </c>
      <c r="AV189">
        <v>1218.8982830523669</v>
      </c>
      <c r="AW189">
        <v>90.029670002741113</v>
      </c>
      <c r="AX189">
        <v>155.22356897024332</v>
      </c>
      <c r="AY189">
        <v>6.4872920457928274</v>
      </c>
    </row>
    <row r="190" spans="1:51" ht="16" x14ac:dyDescent="0.2">
      <c r="A190" s="2" t="s">
        <v>26</v>
      </c>
      <c r="B190" s="2" t="s">
        <v>65</v>
      </c>
      <c r="C190" s="2" t="s">
        <v>33</v>
      </c>
      <c r="D190" s="5">
        <v>4</v>
      </c>
      <c r="E190" s="2" t="s">
        <v>18</v>
      </c>
      <c r="F190" s="1" t="s">
        <v>6</v>
      </c>
      <c r="G190" s="9">
        <v>5</v>
      </c>
      <c r="H190" s="2">
        <v>2.5</v>
      </c>
      <c r="I190" s="5" t="s">
        <v>20</v>
      </c>
      <c r="J190" s="5">
        <v>4000</v>
      </c>
      <c r="K190">
        <v>0</v>
      </c>
      <c r="L190" s="20">
        <v>1.3318085637929802</v>
      </c>
      <c r="M190" s="20">
        <v>3.2160518169403098</v>
      </c>
      <c r="N190" s="20">
        <v>32.160518169403097</v>
      </c>
      <c r="O190" s="22">
        <v>0.229482427239418</v>
      </c>
      <c r="P190" s="14">
        <v>2.2948242723941799</v>
      </c>
      <c r="Q190" s="27">
        <v>3.77</v>
      </c>
      <c r="R190" s="7">
        <v>5</v>
      </c>
      <c r="S190" s="7">
        <v>21.415826757015392</v>
      </c>
      <c r="T190">
        <v>36.923839236233434</v>
      </c>
      <c r="U190">
        <v>1.5281333091872817</v>
      </c>
      <c r="V190">
        <v>665.90428189649015</v>
      </c>
      <c r="W190">
        <v>628.9804426602567</v>
      </c>
      <c r="X190" s="27">
        <v>21.415826757015392</v>
      </c>
      <c r="Y190" s="27">
        <v>36.923839236233434</v>
      </c>
      <c r="Z190" s="27">
        <v>1.5281333091872817</v>
      </c>
      <c r="AA190" s="31">
        <v>665.90428189649015</v>
      </c>
      <c r="AB190" s="2">
        <v>628.9804426602567</v>
      </c>
      <c r="AC190" s="26">
        <v>19.903022012522371</v>
      </c>
      <c r="AD190" s="26">
        <v>34.315555194004091</v>
      </c>
      <c r="AE190">
        <v>1.4076455570329134</v>
      </c>
      <c r="AF190">
        <v>554.16159635167037</v>
      </c>
      <c r="AG190">
        <v>519.84604115766626</v>
      </c>
      <c r="AH190">
        <v>19.903022012522371</v>
      </c>
      <c r="AI190">
        <v>34.315555194004091</v>
      </c>
      <c r="AJ190">
        <v>1.4076455570329134</v>
      </c>
      <c r="AK190">
        <v>554.16159635167037</v>
      </c>
      <c r="AL190">
        <v>519.84604115766626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17.699966489683558</v>
      </c>
      <c r="AX190">
        <v>30.517183602902684</v>
      </c>
      <c r="AY190">
        <v>1.2629868868136871</v>
      </c>
    </row>
    <row r="191" spans="1:51" ht="16" x14ac:dyDescent="0.2">
      <c r="A191" s="2" t="s">
        <v>26</v>
      </c>
      <c r="B191" s="2" t="s">
        <v>65</v>
      </c>
      <c r="C191" s="2" t="s">
        <v>33</v>
      </c>
      <c r="D191" s="5">
        <v>4</v>
      </c>
      <c r="E191" s="2" t="s">
        <v>18</v>
      </c>
      <c r="F191" s="1" t="s">
        <v>10</v>
      </c>
      <c r="G191" s="9">
        <v>10</v>
      </c>
      <c r="H191" s="2">
        <v>7.5</v>
      </c>
      <c r="I191" s="5" t="s">
        <v>20</v>
      </c>
      <c r="J191" s="5">
        <v>4000</v>
      </c>
      <c r="K191">
        <v>0</v>
      </c>
      <c r="L191" s="20">
        <v>1.5621121326446765</v>
      </c>
      <c r="M191" s="20">
        <v>2.8725879192352299</v>
      </c>
      <c r="N191" s="20">
        <v>28.725879192352298</v>
      </c>
      <c r="O191" s="22">
        <v>0.21199986338615401</v>
      </c>
      <c r="P191" s="14">
        <v>2.11999863386154</v>
      </c>
      <c r="Q191" s="27">
        <v>3.8</v>
      </c>
      <c r="R191" s="7">
        <v>5</v>
      </c>
      <c r="S191" s="7">
        <v>22.436522203629398</v>
      </c>
      <c r="T191">
        <v>38.683658971774825</v>
      </c>
      <c r="U191">
        <v>1.6558377935726258</v>
      </c>
      <c r="V191">
        <v>781.05606632233832</v>
      </c>
      <c r="W191">
        <v>742.37240735056355</v>
      </c>
      <c r="X191" s="27">
        <v>43.85234896064479</v>
      </c>
      <c r="Y191" s="27">
        <v>75.607498208008252</v>
      </c>
      <c r="Z191" s="27">
        <v>3.1839711027599078</v>
      </c>
      <c r="AA191" s="31">
        <v>1446.9603482188286</v>
      </c>
      <c r="AB191" s="2">
        <v>1371.3528500108202</v>
      </c>
      <c r="AC191" s="26">
        <v>13.029426138302242</v>
      </c>
      <c r="AD191" s="26">
        <v>22.464527824659033</v>
      </c>
      <c r="AE191">
        <v>1.0094012711584042</v>
      </c>
      <c r="AF191">
        <v>608.89498128097307</v>
      </c>
      <c r="AG191">
        <v>586.43045345631413</v>
      </c>
      <c r="AH191">
        <v>98.797344452473837</v>
      </c>
      <c r="AI191">
        <v>170.34024905598937</v>
      </c>
      <c r="AJ191">
        <v>7.2511404845739538</v>
      </c>
      <c r="AK191">
        <v>3489.1697328979308</v>
      </c>
      <c r="AL191">
        <v>1106.2764946139805</v>
      </c>
      <c r="AM191">
        <v>21.415826757015392</v>
      </c>
      <c r="AN191">
        <v>36.923839236233434</v>
      </c>
      <c r="AO191">
        <v>1.5281333091872817</v>
      </c>
      <c r="AP191">
        <v>665.90428189649015</v>
      </c>
      <c r="AQ191">
        <v>628.9804426602567</v>
      </c>
      <c r="AR191">
        <v>19.903022012522371</v>
      </c>
      <c r="AS191">
        <v>34.315555194004091</v>
      </c>
      <c r="AT191">
        <v>1.4076455570329134</v>
      </c>
      <c r="AU191">
        <v>554.16159635167037</v>
      </c>
      <c r="AV191">
        <v>519.84604115766626</v>
      </c>
      <c r="AW191">
        <v>35.841017350484513</v>
      </c>
      <c r="AX191">
        <v>61.794857500835363</v>
      </c>
      <c r="AY191">
        <v>2.5927268120203846</v>
      </c>
    </row>
    <row r="192" spans="1:51" ht="16" x14ac:dyDescent="0.2">
      <c r="A192" s="2" t="s">
        <v>26</v>
      </c>
      <c r="B192" s="2" t="s">
        <v>65</v>
      </c>
      <c r="C192" s="2" t="s">
        <v>33</v>
      </c>
      <c r="D192" s="5">
        <v>4</v>
      </c>
      <c r="E192" s="2" t="s">
        <v>18</v>
      </c>
      <c r="F192" s="1" t="s">
        <v>11</v>
      </c>
      <c r="G192" s="9">
        <v>20</v>
      </c>
      <c r="H192" s="2">
        <v>15</v>
      </c>
      <c r="I192" s="5" t="s">
        <v>20</v>
      </c>
      <c r="J192" s="5">
        <v>4000</v>
      </c>
      <c r="K192">
        <v>0</v>
      </c>
      <c r="L192" s="20">
        <v>1.3722466517337688</v>
      </c>
      <c r="M192" s="20">
        <v>1.92069983482361</v>
      </c>
      <c r="N192" s="20">
        <v>19.206998348236098</v>
      </c>
      <c r="O192" s="22">
        <v>0.143988236784935</v>
      </c>
      <c r="P192" s="14">
        <v>1.43988236784935</v>
      </c>
      <c r="Q192" s="27">
        <v>3.89</v>
      </c>
      <c r="R192" s="7">
        <v>10</v>
      </c>
      <c r="S192" s="7">
        <v>26.356739173223016</v>
      </c>
      <c r="T192">
        <v>45.442653746936237</v>
      </c>
      <c r="U192">
        <v>1.9758737581717614</v>
      </c>
      <c r="V192">
        <v>1372.2466517337689</v>
      </c>
      <c r="W192">
        <v>1326.8039979868327</v>
      </c>
      <c r="X192" s="27">
        <v>70.209088133867809</v>
      </c>
      <c r="Y192" s="27">
        <v>121.05015195494448</v>
      </c>
      <c r="Z192" s="27">
        <v>5.1598448609316687</v>
      </c>
      <c r="AA192" s="31">
        <v>2819.2069999525975</v>
      </c>
      <c r="AB192" s="2">
        <v>2698.1568479976531</v>
      </c>
      <c r="AC192" s="26">
        <v>20.390481138688109</v>
      </c>
      <c r="AD192" s="26">
        <v>35.156001963255363</v>
      </c>
      <c r="AE192">
        <v>1.7026930065260248</v>
      </c>
      <c r="AF192">
        <v>1289.4526587879338</v>
      </c>
      <c r="AG192">
        <v>1254.2966568246786</v>
      </c>
      <c r="AH192">
        <v>159.96878786853816</v>
      </c>
      <c r="AI192">
        <v>275.80825494575549</v>
      </c>
      <c r="AJ192">
        <v>12.359219504152026</v>
      </c>
      <c r="AK192">
        <v>7357.5277092617316</v>
      </c>
      <c r="AL192">
        <v>2360.5731514386589</v>
      </c>
      <c r="AM192">
        <v>43.85234896064479</v>
      </c>
      <c r="AN192">
        <v>75.607498208008252</v>
      </c>
      <c r="AO192">
        <v>3.1839711027599078</v>
      </c>
      <c r="AP192">
        <v>1446.9603482188286</v>
      </c>
      <c r="AQ192">
        <v>1371.3528500108202</v>
      </c>
      <c r="AR192">
        <v>13.029426138302242</v>
      </c>
      <c r="AS192">
        <v>22.464527824659033</v>
      </c>
      <c r="AT192">
        <v>1.0094012711584042</v>
      </c>
      <c r="AU192">
        <v>608.89498128097307</v>
      </c>
      <c r="AV192">
        <v>586.43045345631413</v>
      </c>
      <c r="AW192">
        <v>63.503044548803047</v>
      </c>
      <c r="AX192">
        <v>109.48800784276386</v>
      </c>
      <c r="AY192">
        <v>4.6571159211413056</v>
      </c>
    </row>
    <row r="193" spans="1:51" ht="16" x14ac:dyDescent="0.2">
      <c r="A193" s="2" t="s">
        <v>26</v>
      </c>
      <c r="B193" s="2" t="s">
        <v>65</v>
      </c>
      <c r="C193" s="2" t="s">
        <v>33</v>
      </c>
      <c r="D193" s="5">
        <v>4</v>
      </c>
      <c r="E193" s="2" t="s">
        <v>18</v>
      </c>
      <c r="F193" s="1" t="s">
        <v>12</v>
      </c>
      <c r="G193" s="9">
        <v>30</v>
      </c>
      <c r="H193" s="2">
        <v>25</v>
      </c>
      <c r="I193" s="5" t="s">
        <v>20</v>
      </c>
      <c r="J193" s="5">
        <v>4000</v>
      </c>
      <c r="K193">
        <v>0</v>
      </c>
      <c r="L193" s="20">
        <v>1.4855140416334089</v>
      </c>
      <c r="M193" s="20">
        <v>1.73598968982697</v>
      </c>
      <c r="N193" s="20">
        <v>17.3598968982697</v>
      </c>
      <c r="O193" s="22">
        <v>0.13708475232124301</v>
      </c>
      <c r="P193" s="14">
        <v>1.3708475232124302</v>
      </c>
      <c r="Q193" s="27">
        <v>4.0999999999999996</v>
      </c>
      <c r="R193" s="7">
        <v>10</v>
      </c>
      <c r="S193" s="7">
        <v>25.788370603687902</v>
      </c>
      <c r="T193">
        <v>44.462707937392935</v>
      </c>
      <c r="U193">
        <v>2.0364132446704457</v>
      </c>
      <c r="V193">
        <v>1485.5140416334091</v>
      </c>
      <c r="W193">
        <v>1441.0513336960162</v>
      </c>
      <c r="X193" s="27">
        <v>95.997458737555718</v>
      </c>
      <c r="Y193" s="27">
        <v>165.51285989233742</v>
      </c>
      <c r="Z193" s="27">
        <v>7.196258105602114</v>
      </c>
      <c r="AA193" s="31">
        <v>4304.7210415860063</v>
      </c>
      <c r="AB193" s="2">
        <v>4139.2081816936698</v>
      </c>
      <c r="AC193" s="26">
        <v>15.204932080965804</v>
      </c>
      <c r="AD193" s="26">
        <v>26.215400139596209</v>
      </c>
      <c r="AE193">
        <v>1.3422494817943573</v>
      </c>
      <c r="AF193">
        <v>1245.1136831919628</v>
      </c>
      <c r="AG193">
        <v>1218.8982830523669</v>
      </c>
      <c r="AH193">
        <v>205.58358411143558</v>
      </c>
      <c r="AI193">
        <v>354.45445536454417</v>
      </c>
      <c r="AJ193">
        <v>16.3859679495351</v>
      </c>
      <c r="AK193">
        <v>11092.86875883762</v>
      </c>
      <c r="AL193">
        <v>3579.4714344910258</v>
      </c>
      <c r="AM193">
        <v>70.209088133867809</v>
      </c>
      <c r="AN193">
        <v>121.05015195494448</v>
      </c>
      <c r="AO193">
        <v>5.1598448609316687</v>
      </c>
      <c r="AP193">
        <v>2819.2069999525975</v>
      </c>
      <c r="AQ193">
        <v>2698.1568479976531</v>
      </c>
      <c r="AR193">
        <v>20.390481138688109</v>
      </c>
      <c r="AS193">
        <v>35.156001963255363</v>
      </c>
      <c r="AT193">
        <v>1.7026930065260248</v>
      </c>
      <c r="AU193">
        <v>1289.4526587879338</v>
      </c>
      <c r="AV193">
        <v>1254.2966568246786</v>
      </c>
      <c r="AW193">
        <v>85.980675615512212</v>
      </c>
      <c r="AX193">
        <v>148.24254416467619</v>
      </c>
      <c r="AY193">
        <v>6.4052694025080266</v>
      </c>
    </row>
    <row r="194" spans="1:51" ht="16" x14ac:dyDescent="0.2">
      <c r="A194" s="2" t="s">
        <v>26</v>
      </c>
      <c r="B194" s="2" t="s">
        <v>65</v>
      </c>
      <c r="C194" s="2" t="s">
        <v>33</v>
      </c>
      <c r="D194" s="5">
        <v>4</v>
      </c>
      <c r="E194" s="2" t="s">
        <v>18</v>
      </c>
      <c r="F194" s="1" t="s">
        <v>13</v>
      </c>
      <c r="G194" s="9">
        <v>40</v>
      </c>
      <c r="H194" s="2">
        <v>35</v>
      </c>
      <c r="I194" s="5" t="s">
        <v>20</v>
      </c>
      <c r="J194" s="5">
        <v>4000</v>
      </c>
      <c r="K194">
        <v>0</v>
      </c>
      <c r="L194" s="20">
        <v>1.4885698165407732</v>
      </c>
      <c r="M194" s="20">
        <v>1.22422111034393</v>
      </c>
      <c r="N194" s="20">
        <v>12.242211103439299</v>
      </c>
      <c r="O194" s="22">
        <v>9.5294974744319902E-2</v>
      </c>
      <c r="P194" s="14">
        <v>0.95294974744319905</v>
      </c>
      <c r="Q194" s="27">
        <v>4.0199999999999996</v>
      </c>
      <c r="R194" s="7">
        <v>10</v>
      </c>
      <c r="S194" s="7">
        <v>18.223385936300055</v>
      </c>
      <c r="T194">
        <v>31.419630924655269</v>
      </c>
      <c r="U194">
        <v>1.4185322307240991</v>
      </c>
      <c r="V194">
        <v>1488.5698165407732</v>
      </c>
      <c r="W194">
        <v>1457.1501856161181</v>
      </c>
      <c r="X194" s="27">
        <v>114.22084467385577</v>
      </c>
      <c r="Y194" s="27">
        <v>196.9324908169927</v>
      </c>
      <c r="Z194" s="27">
        <v>8.6147903363262124</v>
      </c>
      <c r="AA194" s="31">
        <v>5793.2908581267793</v>
      </c>
      <c r="AB194" s="2">
        <v>5596.3583673097874</v>
      </c>
      <c r="AC194" s="26">
        <v>12.651992795896417</v>
      </c>
      <c r="AD194" s="26">
        <v>21.813780682580028</v>
      </c>
      <c r="AE194">
        <v>1.216484925723244</v>
      </c>
      <c r="AF194">
        <v>1236.6848374058161</v>
      </c>
      <c r="AG194">
        <v>1214.8710567232361</v>
      </c>
      <c r="AH194">
        <v>243.5395624991248</v>
      </c>
      <c r="AI194">
        <v>419.89579741228431</v>
      </c>
      <c r="AJ194">
        <v>20.03542272670483</v>
      </c>
      <c r="AK194">
        <v>14802.923271055066</v>
      </c>
      <c r="AL194">
        <v>4794.3424912142618</v>
      </c>
      <c r="AM194">
        <v>95.997458737555718</v>
      </c>
      <c r="AN194">
        <v>165.51285989233742</v>
      </c>
      <c r="AO194">
        <v>7.196258105602114</v>
      </c>
      <c r="AP194">
        <v>4304.7210415860063</v>
      </c>
      <c r="AQ194">
        <v>4139.2081816936698</v>
      </c>
      <c r="AR194">
        <v>15.204932080965804</v>
      </c>
      <c r="AS194">
        <v>26.215400139596209</v>
      </c>
      <c r="AT194">
        <v>1.3422494817943573</v>
      </c>
      <c r="AU194">
        <v>1245.1136831919628</v>
      </c>
      <c r="AV194">
        <v>1218.8982830523669</v>
      </c>
      <c r="AW194">
        <v>104.19068787780196</v>
      </c>
      <c r="AX194">
        <v>179.63911703069303</v>
      </c>
      <c r="AY194">
        <v>7.8340297935734506</v>
      </c>
    </row>
    <row r="195" spans="1:51" ht="16" x14ac:dyDescent="0.2">
      <c r="A195" s="2" t="s">
        <v>26</v>
      </c>
      <c r="B195" s="2" t="s">
        <v>65</v>
      </c>
      <c r="C195" s="2" t="s">
        <v>33</v>
      </c>
      <c r="D195" s="5">
        <v>4</v>
      </c>
      <c r="E195" s="2" t="s">
        <v>18</v>
      </c>
      <c r="F195" s="1" t="s">
        <v>6</v>
      </c>
      <c r="G195" s="9">
        <v>5</v>
      </c>
      <c r="H195" s="2">
        <v>2.5</v>
      </c>
      <c r="I195" s="5" t="s">
        <v>21</v>
      </c>
      <c r="J195" s="5">
        <v>-4000</v>
      </c>
      <c r="K195">
        <v>0</v>
      </c>
      <c r="L195" s="20">
        <v>1.1404151954283903</v>
      </c>
      <c r="M195" s="20">
        <v>3.86823654174805</v>
      </c>
      <c r="N195" s="20">
        <v>38.682365417480497</v>
      </c>
      <c r="O195" s="22">
        <v>0.27387398481369002</v>
      </c>
      <c r="P195" s="14">
        <v>2.7387398481369001</v>
      </c>
      <c r="Q195" s="27">
        <v>3.6</v>
      </c>
      <c r="R195" s="7">
        <v>5</v>
      </c>
      <c r="S195" s="7">
        <v>22.056978658604219</v>
      </c>
      <c r="T195">
        <v>38.029273549317622</v>
      </c>
      <c r="U195">
        <v>1.5616502695702816</v>
      </c>
      <c r="V195">
        <v>570.20759771419523</v>
      </c>
      <c r="W195">
        <v>532.17832416487761</v>
      </c>
      <c r="X195" s="27">
        <v>22.056978658604219</v>
      </c>
      <c r="Y195" s="27">
        <v>38.029273549317622</v>
      </c>
      <c r="Z195" s="27">
        <v>1.5616502695702816</v>
      </c>
      <c r="AA195" s="31">
        <v>570.20759771419523</v>
      </c>
      <c r="AB195" s="2">
        <v>532.17832416487761</v>
      </c>
      <c r="AC195" s="26">
        <v>19.903022012522371</v>
      </c>
      <c r="AD195" s="26">
        <v>34.315555194004091</v>
      </c>
      <c r="AE195">
        <v>1.4076455570329134</v>
      </c>
      <c r="AF195">
        <v>554.16159635167037</v>
      </c>
      <c r="AG195">
        <v>519.84604115766626</v>
      </c>
      <c r="AH195">
        <v>19.903022012522371</v>
      </c>
      <c r="AI195">
        <v>34.315555194004091</v>
      </c>
      <c r="AJ195">
        <v>1.4076455570329134</v>
      </c>
      <c r="AK195">
        <v>554.16159635167037</v>
      </c>
      <c r="AL195">
        <v>519.84604115766626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21.54584753816863</v>
      </c>
      <c r="AX195">
        <v>37.148012996842468</v>
      </c>
      <c r="AY195">
        <v>1.5254618112882754</v>
      </c>
    </row>
    <row r="196" spans="1:51" ht="16" x14ac:dyDescent="0.2">
      <c r="A196" s="2" t="s">
        <v>26</v>
      </c>
      <c r="B196" s="2" t="s">
        <v>65</v>
      </c>
      <c r="C196" s="2" t="s">
        <v>33</v>
      </c>
      <c r="D196" s="5">
        <v>4</v>
      </c>
      <c r="E196" s="2" t="s">
        <v>18</v>
      </c>
      <c r="F196" s="1" t="s">
        <v>10</v>
      </c>
      <c r="G196" s="9">
        <v>10</v>
      </c>
      <c r="H196" s="2">
        <v>7.5</v>
      </c>
      <c r="I196" s="5" t="s">
        <v>21</v>
      </c>
      <c r="J196" s="5">
        <v>-4000</v>
      </c>
      <c r="K196">
        <v>0</v>
      </c>
      <c r="L196" s="20">
        <v>1.6182365317766023</v>
      </c>
      <c r="M196" s="20">
        <v>1.0937541723251301</v>
      </c>
      <c r="N196" s="20">
        <v>10.9375417232513</v>
      </c>
      <c r="O196" s="22">
        <v>8.8528238236904103E-2</v>
      </c>
      <c r="P196" s="14">
        <v>0.885282382369041</v>
      </c>
      <c r="Q196" s="27">
        <v>3.8</v>
      </c>
      <c r="R196" s="7">
        <v>5</v>
      </c>
      <c r="S196" s="7">
        <v>8.8497647921980338</v>
      </c>
      <c r="T196">
        <v>15.258215158962129</v>
      </c>
      <c r="U196">
        <v>0.71629814604390252</v>
      </c>
      <c r="V196">
        <v>809.11826588830127</v>
      </c>
      <c r="W196">
        <v>793.86005072933915</v>
      </c>
      <c r="X196" s="27">
        <v>30.906743450802253</v>
      </c>
      <c r="Y196" s="27">
        <v>53.287488708279753</v>
      </c>
      <c r="Z196" s="27">
        <v>2.2779484156141843</v>
      </c>
      <c r="AA196" s="31">
        <v>1379.3258636024966</v>
      </c>
      <c r="AB196" s="2">
        <v>1326.0383748942168</v>
      </c>
      <c r="AC196" s="26">
        <v>13.029426138302242</v>
      </c>
      <c r="AD196" s="26">
        <v>22.464527824659033</v>
      </c>
      <c r="AE196">
        <v>1.0094012711584042</v>
      </c>
      <c r="AF196">
        <v>608.89498128097307</v>
      </c>
      <c r="AG196">
        <v>586.43045345631413</v>
      </c>
      <c r="AH196">
        <v>98.797344452473837</v>
      </c>
      <c r="AI196">
        <v>170.34024905598937</v>
      </c>
      <c r="AJ196">
        <v>7.2511404845739538</v>
      </c>
      <c r="AK196">
        <v>3489.1697328979308</v>
      </c>
      <c r="AL196">
        <v>1106.2764946139805</v>
      </c>
      <c r="AM196">
        <v>22.056978658604219</v>
      </c>
      <c r="AN196">
        <v>38.029273549317622</v>
      </c>
      <c r="AO196">
        <v>1.5616502695702816</v>
      </c>
      <c r="AP196">
        <v>570.20759771419523</v>
      </c>
      <c r="AQ196">
        <v>532.17832416487761</v>
      </c>
      <c r="AR196">
        <v>19.903022012522371</v>
      </c>
      <c r="AS196">
        <v>34.315555194004091</v>
      </c>
      <c r="AT196">
        <v>1.4076455570329134</v>
      </c>
      <c r="AU196">
        <v>554.16159635167037</v>
      </c>
      <c r="AV196">
        <v>519.84604115766626</v>
      </c>
      <c r="AW196">
        <v>28.456889790847328</v>
      </c>
      <c r="AX196">
        <v>49.063603087667815</v>
      </c>
      <c r="AY196">
        <v>2.0796577631607271</v>
      </c>
    </row>
    <row r="197" spans="1:51" ht="16" x14ac:dyDescent="0.2">
      <c r="A197" s="2" t="s">
        <v>26</v>
      </c>
      <c r="B197" s="2" t="s">
        <v>65</v>
      </c>
      <c r="C197" s="2" t="s">
        <v>33</v>
      </c>
      <c r="D197" s="5">
        <v>4</v>
      </c>
      <c r="E197" s="2" t="s">
        <v>18</v>
      </c>
      <c r="F197" s="1" t="s">
        <v>11</v>
      </c>
      <c r="G197" s="9">
        <v>20</v>
      </c>
      <c r="H197" s="2">
        <v>15</v>
      </c>
      <c r="I197" s="5" t="s">
        <v>21</v>
      </c>
      <c r="J197" s="5">
        <v>-4000</v>
      </c>
      <c r="K197">
        <v>0</v>
      </c>
      <c r="L197" s="20">
        <v>1.1588517040361557</v>
      </c>
      <c r="M197" s="20">
        <v>1.9471971988678001</v>
      </c>
      <c r="N197" s="20">
        <v>19.471971988678</v>
      </c>
      <c r="O197" s="22">
        <v>0.15347324311733199</v>
      </c>
      <c r="P197" s="14">
        <v>1.5347324311733199</v>
      </c>
      <c r="Q197" s="27">
        <v>3.87</v>
      </c>
      <c r="R197" s="7">
        <v>10</v>
      </c>
      <c r="S197" s="7">
        <v>22.565127920023791</v>
      </c>
      <c r="T197">
        <v>38.905392965558264</v>
      </c>
      <c r="U197">
        <v>1.778527293104754</v>
      </c>
      <c r="V197">
        <v>1158.8517040361558</v>
      </c>
      <c r="W197">
        <v>1119.9463110705974</v>
      </c>
      <c r="X197" s="27">
        <v>53.471871370826044</v>
      </c>
      <c r="Y197" s="27">
        <v>92.192881673838016</v>
      </c>
      <c r="Z197" s="27">
        <v>4.0564757087189385</v>
      </c>
      <c r="AA197" s="31">
        <v>2538.1775676386524</v>
      </c>
      <c r="AB197" s="2">
        <v>2445.9846859648142</v>
      </c>
      <c r="AC197" s="26">
        <v>20.390481138688109</v>
      </c>
      <c r="AD197" s="26">
        <v>35.156001963255363</v>
      </c>
      <c r="AE197">
        <v>1.7026930065260248</v>
      </c>
      <c r="AF197">
        <v>1289.4526587879338</v>
      </c>
      <c r="AG197">
        <v>1254.2966568246786</v>
      </c>
      <c r="AH197">
        <v>159.96878786853816</v>
      </c>
      <c r="AI197">
        <v>275.80825494575549</v>
      </c>
      <c r="AJ197">
        <v>12.359219504152026</v>
      </c>
      <c r="AK197">
        <v>7357.5277092617316</v>
      </c>
      <c r="AL197">
        <v>2360.5731514386589</v>
      </c>
      <c r="AM197">
        <v>30.906743450802253</v>
      </c>
      <c r="AN197">
        <v>53.287488708279753</v>
      </c>
      <c r="AO197">
        <v>2.2779484156141843</v>
      </c>
      <c r="AP197">
        <v>1379.3258636024966</v>
      </c>
      <c r="AQ197">
        <v>1326.0383748942168</v>
      </c>
      <c r="AR197">
        <v>13.029426138302242</v>
      </c>
      <c r="AS197">
        <v>22.464527824659033</v>
      </c>
      <c r="AT197">
        <v>1.0094012711584042</v>
      </c>
      <c r="AU197">
        <v>608.89498128097307</v>
      </c>
      <c r="AV197">
        <v>586.43045345631413</v>
      </c>
      <c r="AW197">
        <v>51.750965481519771</v>
      </c>
      <c r="AX197">
        <v>89.225802554344455</v>
      </c>
      <c r="AY197">
        <v>3.9208381841348245</v>
      </c>
    </row>
    <row r="198" spans="1:51" ht="16" x14ac:dyDescent="0.2">
      <c r="A198" s="2" t="s">
        <v>26</v>
      </c>
      <c r="B198" s="2" t="s">
        <v>65</v>
      </c>
      <c r="C198" s="2" t="s">
        <v>33</v>
      </c>
      <c r="D198" s="5">
        <v>4</v>
      </c>
      <c r="E198" s="2" t="s">
        <v>18</v>
      </c>
      <c r="F198" s="1" t="s">
        <v>12</v>
      </c>
      <c r="G198" s="9">
        <v>30</v>
      </c>
      <c r="H198" s="2">
        <v>25</v>
      </c>
      <c r="I198" s="5" t="s">
        <v>21</v>
      </c>
      <c r="J198" s="5">
        <v>-4000</v>
      </c>
      <c r="K198">
        <v>0</v>
      </c>
      <c r="L198" s="20">
        <v>1.3908868786686919</v>
      </c>
      <c r="M198" s="20">
        <v>1.37577128410339</v>
      </c>
      <c r="N198" s="20">
        <v>13.7577128410339</v>
      </c>
      <c r="O198" s="22">
        <v>0.107633098959923</v>
      </c>
      <c r="P198" s="14">
        <v>1.0763309895992299</v>
      </c>
      <c r="Q198" s="27">
        <v>3.99</v>
      </c>
      <c r="R198" s="7">
        <v>10</v>
      </c>
      <c r="S198" s="7">
        <v>19.135422271085822</v>
      </c>
      <c r="T198">
        <v>32.992107363941074</v>
      </c>
      <c r="U198">
        <v>1.4970546505380573</v>
      </c>
      <c r="V198">
        <v>1390.8868786686919</v>
      </c>
      <c r="W198">
        <v>1357.8947713047507</v>
      </c>
      <c r="X198" s="27">
        <v>72.607293641911866</v>
      </c>
      <c r="Y198" s="27">
        <v>125.18498903777909</v>
      </c>
      <c r="Z198" s="27">
        <v>5.553530359256996</v>
      </c>
      <c r="AA198" s="31">
        <v>3929.064446307344</v>
      </c>
      <c r="AB198" s="2">
        <v>3803.8794572695651</v>
      </c>
      <c r="AC198" s="26">
        <v>15.204932080965804</v>
      </c>
      <c r="AD198" s="26">
        <v>26.215400139596209</v>
      </c>
      <c r="AE198">
        <v>1.3422494817943573</v>
      </c>
      <c r="AF198">
        <v>1245.1136831919628</v>
      </c>
      <c r="AG198">
        <v>1218.8982830523669</v>
      </c>
      <c r="AH198">
        <v>205.58358411143558</v>
      </c>
      <c r="AI198">
        <v>354.45445536454417</v>
      </c>
      <c r="AJ198">
        <v>16.3859679495351</v>
      </c>
      <c r="AK198">
        <v>11092.86875883762</v>
      </c>
      <c r="AL198">
        <v>3579.4714344910258</v>
      </c>
      <c r="AM198">
        <v>53.471871370826044</v>
      </c>
      <c r="AN198">
        <v>92.192881673838016</v>
      </c>
      <c r="AO198">
        <v>4.0564757087189385</v>
      </c>
      <c r="AP198">
        <v>2538.1775676386524</v>
      </c>
      <c r="AQ198">
        <v>2445.9846859648142</v>
      </c>
      <c r="AR198">
        <v>20.390481138688109</v>
      </c>
      <c r="AS198">
        <v>35.156001963255363</v>
      </c>
      <c r="AT198">
        <v>1.7026930065260248</v>
      </c>
      <c r="AU198">
        <v>1289.4526587879338</v>
      </c>
      <c r="AV198">
        <v>1254.2966568246786</v>
      </c>
      <c r="AW198">
        <v>69.444940882602907</v>
      </c>
      <c r="AX198">
        <v>119.73265669414295</v>
      </c>
      <c r="AY198">
        <v>5.3061245357587143</v>
      </c>
    </row>
    <row r="199" spans="1:51" ht="16" x14ac:dyDescent="0.2">
      <c r="A199" s="2" t="s">
        <v>26</v>
      </c>
      <c r="B199" s="2" t="s">
        <v>65</v>
      </c>
      <c r="C199" s="2" t="s">
        <v>33</v>
      </c>
      <c r="D199" s="5">
        <v>4</v>
      </c>
      <c r="E199" s="2" t="s">
        <v>18</v>
      </c>
      <c r="F199" s="1" t="s">
        <v>13</v>
      </c>
      <c r="G199" s="9">
        <v>40</v>
      </c>
      <c r="H199" s="2">
        <v>35</v>
      </c>
      <c r="I199" s="5" t="s">
        <v>21</v>
      </c>
      <c r="J199" s="5">
        <v>-4000</v>
      </c>
      <c r="K199">
        <v>0</v>
      </c>
      <c r="L199" s="20">
        <v>1.490912577303086</v>
      </c>
      <c r="M199" s="20">
        <v>1.1638532876968399</v>
      </c>
      <c r="N199" s="20">
        <v>11.6385328769684</v>
      </c>
      <c r="O199" s="22">
        <v>9.5203056931495694E-2</v>
      </c>
      <c r="P199" s="14">
        <v>0.95203056931495689</v>
      </c>
      <c r="Q199" s="27">
        <v>4.0199999999999996</v>
      </c>
      <c r="R199" s="7">
        <v>10</v>
      </c>
      <c r="S199" s="7">
        <v>17.352035047627659</v>
      </c>
      <c r="T199">
        <v>29.917301806254585</v>
      </c>
      <c r="U199">
        <v>1.4193943497686869</v>
      </c>
      <c r="V199">
        <v>1490.9125773030862</v>
      </c>
      <c r="W199">
        <v>1460.9952754968317</v>
      </c>
      <c r="X199" s="27">
        <v>89.959328689539518</v>
      </c>
      <c r="Y199" s="27">
        <v>155.10229084403369</v>
      </c>
      <c r="Z199" s="27">
        <v>6.9729247090256834</v>
      </c>
      <c r="AA199" s="31">
        <v>5419.9770236104305</v>
      </c>
      <c r="AB199" s="2">
        <v>5264.8747327663968</v>
      </c>
      <c r="AC199" s="26">
        <v>12.651992795896417</v>
      </c>
      <c r="AD199" s="26">
        <v>21.813780682580028</v>
      </c>
      <c r="AE199">
        <v>1.216484925723244</v>
      </c>
      <c r="AF199">
        <v>1236.6848374058161</v>
      </c>
      <c r="AG199">
        <v>1214.8710567232361</v>
      </c>
      <c r="AH199">
        <v>243.5395624991248</v>
      </c>
      <c r="AI199">
        <v>419.89579741228431</v>
      </c>
      <c r="AJ199">
        <v>20.03542272670483</v>
      </c>
      <c r="AK199">
        <v>14802.923271055066</v>
      </c>
      <c r="AL199">
        <v>4794.3424912142618</v>
      </c>
      <c r="AM199">
        <v>72.607293641911866</v>
      </c>
      <c r="AN199">
        <v>125.18498903777909</v>
      </c>
      <c r="AO199">
        <v>5.553530359256996</v>
      </c>
      <c r="AP199">
        <v>3929.064446307344</v>
      </c>
      <c r="AQ199">
        <v>3803.8794572695651</v>
      </c>
      <c r="AR199">
        <v>15.204932080965804</v>
      </c>
      <c r="AS199">
        <v>26.215400139596209</v>
      </c>
      <c r="AT199">
        <v>1.3422494817943573</v>
      </c>
      <c r="AU199">
        <v>1245.1136831919628</v>
      </c>
      <c r="AV199">
        <v>1218.8982830523669</v>
      </c>
      <c r="AW199">
        <v>84.370883549855591</v>
      </c>
      <c r="AX199">
        <v>145.46704060319934</v>
      </c>
      <c r="AY199">
        <v>6.5157905784474881</v>
      </c>
    </row>
    <row r="200" spans="1:51" ht="16" x14ac:dyDescent="0.2">
      <c r="A200" s="2" t="s">
        <v>26</v>
      </c>
      <c r="B200" s="2" t="s">
        <v>65</v>
      </c>
      <c r="C200" s="2" t="s">
        <v>33</v>
      </c>
      <c r="D200" s="5">
        <v>4</v>
      </c>
      <c r="E200" s="2" t="s">
        <v>18</v>
      </c>
      <c r="F200" s="1" t="s">
        <v>6</v>
      </c>
      <c r="G200" s="9">
        <v>5</v>
      </c>
      <c r="H200" s="2">
        <v>2.5</v>
      </c>
      <c r="I200" s="5" t="s">
        <v>22</v>
      </c>
      <c r="J200" s="5">
        <v>0</v>
      </c>
      <c r="K200">
        <v>4000</v>
      </c>
      <c r="L200" s="20">
        <v>1.2690633190284313</v>
      </c>
      <c r="M200" s="20">
        <v>3.0014355182647701</v>
      </c>
      <c r="N200" s="20">
        <v>30.014355182647702</v>
      </c>
      <c r="O200" s="22">
        <v>0.20685185492038699</v>
      </c>
      <c r="P200" s="14">
        <v>2.06851854920387</v>
      </c>
      <c r="Q200" s="27">
        <v>3.69</v>
      </c>
      <c r="R200" s="7">
        <v>5</v>
      </c>
      <c r="S200" s="7">
        <v>19.045058603294546</v>
      </c>
      <c r="T200">
        <v>32.836307936714739</v>
      </c>
      <c r="U200">
        <v>1.3125405077622694</v>
      </c>
      <c r="V200">
        <v>634.53165951421568</v>
      </c>
      <c r="W200">
        <v>601.6953515775009</v>
      </c>
      <c r="X200" s="27">
        <v>19.045058603294546</v>
      </c>
      <c r="Y200" s="27">
        <v>32.836307936714739</v>
      </c>
      <c r="Z200" s="27">
        <v>1.3125405077622694</v>
      </c>
      <c r="AA200" s="31">
        <v>634.53165951421568</v>
      </c>
      <c r="AB200" s="2">
        <v>601.6953515775009</v>
      </c>
      <c r="AC200" s="26">
        <v>19.903022012522371</v>
      </c>
      <c r="AD200" s="26">
        <v>34.315555194004091</v>
      </c>
      <c r="AE200">
        <v>1.4076455570329134</v>
      </c>
      <c r="AF200">
        <v>554.16159635167037</v>
      </c>
      <c r="AG200">
        <v>519.84604115766626</v>
      </c>
      <c r="AH200">
        <v>19.903022012522371</v>
      </c>
      <c r="AI200">
        <v>34.315555194004091</v>
      </c>
      <c r="AJ200">
        <v>1.4076455570329134</v>
      </c>
      <c r="AK200">
        <v>554.16159635167037</v>
      </c>
      <c r="AL200">
        <v>519.84604115766626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16.454337386156784</v>
      </c>
      <c r="AX200">
        <v>28.369547217511698</v>
      </c>
      <c r="AY200">
        <v>1.133994113516769</v>
      </c>
    </row>
    <row r="201" spans="1:51" ht="16" x14ac:dyDescent="0.2">
      <c r="A201" s="2" t="s">
        <v>26</v>
      </c>
      <c r="B201" s="2" t="s">
        <v>65</v>
      </c>
      <c r="C201" s="2" t="s">
        <v>33</v>
      </c>
      <c r="D201" s="5">
        <v>4</v>
      </c>
      <c r="E201" s="2" t="s">
        <v>18</v>
      </c>
      <c r="F201" s="1" t="s">
        <v>10</v>
      </c>
      <c r="G201" s="9">
        <v>10</v>
      </c>
      <c r="H201" s="2">
        <v>7.5</v>
      </c>
      <c r="I201" s="5" t="s">
        <v>22</v>
      </c>
      <c r="J201" s="5">
        <v>0</v>
      </c>
      <c r="K201">
        <v>4000</v>
      </c>
      <c r="L201" s="20">
        <v>1.3053251812624889</v>
      </c>
      <c r="M201" s="20">
        <v>1.55271697044373</v>
      </c>
      <c r="N201" s="20">
        <v>15.5271697044373</v>
      </c>
      <c r="O201" s="22">
        <v>0.11626800149679201</v>
      </c>
      <c r="P201" s="14">
        <v>1.1626800149679202</v>
      </c>
      <c r="Q201" s="27">
        <v>3.96</v>
      </c>
      <c r="R201" s="7">
        <v>5</v>
      </c>
      <c r="S201" s="7">
        <v>10.134002804469024</v>
      </c>
      <c r="T201">
        <v>17.47241862839487</v>
      </c>
      <c r="U201">
        <v>0.75883775064413694</v>
      </c>
      <c r="V201">
        <v>652.66259063124448</v>
      </c>
      <c r="W201">
        <v>635.19017200284964</v>
      </c>
      <c r="X201" s="27">
        <v>29.179061407763569</v>
      </c>
      <c r="Y201" s="27">
        <v>50.308726565109609</v>
      </c>
      <c r="Z201" s="27">
        <v>2.0713782584064062</v>
      </c>
      <c r="AA201" s="31">
        <v>1287.19425014546</v>
      </c>
      <c r="AB201" s="2">
        <v>1236.8855235803505</v>
      </c>
      <c r="AC201" s="26">
        <v>13.029426138302242</v>
      </c>
      <c r="AD201" s="26">
        <v>22.464527824659033</v>
      </c>
      <c r="AE201">
        <v>1.0094012711584042</v>
      </c>
      <c r="AF201">
        <v>608.89498128097307</v>
      </c>
      <c r="AG201">
        <v>586.43045345631413</v>
      </c>
      <c r="AH201">
        <v>98.797344452473837</v>
      </c>
      <c r="AI201">
        <v>170.34024905598937</v>
      </c>
      <c r="AJ201">
        <v>7.2511404845739538</v>
      </c>
      <c r="AK201">
        <v>3489.1697328979308</v>
      </c>
      <c r="AL201">
        <v>1106.2764946139805</v>
      </c>
      <c r="AM201">
        <v>19.045058603294546</v>
      </c>
      <c r="AN201">
        <v>32.836307936714739</v>
      </c>
      <c r="AO201">
        <v>1.3125405077622694</v>
      </c>
      <c r="AP201">
        <v>634.53165951421568</v>
      </c>
      <c r="AQ201">
        <v>601.6953515775009</v>
      </c>
      <c r="AR201">
        <v>19.903022012522371</v>
      </c>
      <c r="AS201">
        <v>34.315555194004091</v>
      </c>
      <c r="AT201">
        <v>1.4076455570329134</v>
      </c>
      <c r="AU201">
        <v>554.16159635167037</v>
      </c>
      <c r="AV201">
        <v>519.84604115766626</v>
      </c>
      <c r="AW201">
        <v>27.095288194364052</v>
      </c>
      <c r="AX201">
        <v>46.716014128213892</v>
      </c>
      <c r="AY201">
        <v>1.9153445757029361</v>
      </c>
    </row>
    <row r="202" spans="1:51" ht="16" x14ac:dyDescent="0.2">
      <c r="A202" s="2" t="s">
        <v>26</v>
      </c>
      <c r="B202" s="2" t="s">
        <v>65</v>
      </c>
      <c r="C202" s="2" t="s">
        <v>33</v>
      </c>
      <c r="D202" s="5">
        <v>4</v>
      </c>
      <c r="E202" s="2" t="s">
        <v>18</v>
      </c>
      <c r="F202" s="1" t="s">
        <v>11</v>
      </c>
      <c r="G202" s="9">
        <v>20</v>
      </c>
      <c r="H202" s="2">
        <v>15</v>
      </c>
      <c r="I202" s="5" t="s">
        <v>22</v>
      </c>
      <c r="J202" s="5">
        <v>0</v>
      </c>
      <c r="K202">
        <v>4000</v>
      </c>
      <c r="L202" s="20">
        <v>1.3033898571544913</v>
      </c>
      <c r="M202" s="20">
        <v>1.5228196382522601</v>
      </c>
      <c r="N202" s="20">
        <v>15.228196382522601</v>
      </c>
      <c r="O202" s="22">
        <v>0.102508880198002</v>
      </c>
      <c r="P202" s="14">
        <v>1.0250888019800199</v>
      </c>
      <c r="Q202" s="27">
        <v>4</v>
      </c>
      <c r="R202" s="7">
        <v>10</v>
      </c>
      <c r="S202" s="7">
        <v>19.848276707736677</v>
      </c>
      <c r="T202">
        <v>34.221166737477034</v>
      </c>
      <c r="U202">
        <v>1.3360903471834069</v>
      </c>
      <c r="V202">
        <v>1303.3898571544914</v>
      </c>
      <c r="W202">
        <v>1269.1686904170144</v>
      </c>
      <c r="X202" s="27">
        <v>49.027338115500243</v>
      </c>
      <c r="Y202" s="27">
        <v>84.529893302586643</v>
      </c>
      <c r="Z202" s="27">
        <v>3.4074686055898131</v>
      </c>
      <c r="AA202" s="31">
        <v>2590.5841072999515</v>
      </c>
      <c r="AB202" s="2">
        <v>2506.054213997365</v>
      </c>
      <c r="AC202" s="26">
        <v>20.390481138688109</v>
      </c>
      <c r="AD202" s="26">
        <v>35.156001963255363</v>
      </c>
      <c r="AE202">
        <v>1.7026930065260248</v>
      </c>
      <c r="AF202">
        <v>1289.4526587879338</v>
      </c>
      <c r="AG202">
        <v>1254.2966568246786</v>
      </c>
      <c r="AH202">
        <v>159.96878786853816</v>
      </c>
      <c r="AI202">
        <v>275.80825494575549</v>
      </c>
      <c r="AJ202">
        <v>12.359219504152026</v>
      </c>
      <c r="AK202">
        <v>7357.5277092617316</v>
      </c>
      <c r="AL202">
        <v>2360.5731514386589</v>
      </c>
      <c r="AM202">
        <v>29.179061407763569</v>
      </c>
      <c r="AN202">
        <v>50.308726565109609</v>
      </c>
      <c r="AO202">
        <v>2.0713782584064062</v>
      </c>
      <c r="AP202">
        <v>1287.19425014546</v>
      </c>
      <c r="AQ202">
        <v>1236.8855235803505</v>
      </c>
      <c r="AR202">
        <v>13.029426138302242</v>
      </c>
      <c r="AS202">
        <v>22.464527824659033</v>
      </c>
      <c r="AT202">
        <v>1.0094012711584042</v>
      </c>
      <c r="AU202">
        <v>608.89498128097307</v>
      </c>
      <c r="AV202">
        <v>586.43045345631413</v>
      </c>
      <c r="AW202">
        <v>46.752188714791359</v>
      </c>
      <c r="AX202">
        <v>80.60722192205408</v>
      </c>
      <c r="AY202">
        <v>3.2543165109546974</v>
      </c>
    </row>
    <row r="203" spans="1:51" ht="16" x14ac:dyDescent="0.2">
      <c r="A203" s="2" t="s">
        <v>26</v>
      </c>
      <c r="B203" s="2" t="s">
        <v>65</v>
      </c>
      <c r="C203" s="2" t="s">
        <v>33</v>
      </c>
      <c r="D203" s="5">
        <v>4</v>
      </c>
      <c r="E203" s="2" t="s">
        <v>18</v>
      </c>
      <c r="F203" s="1" t="s">
        <v>12</v>
      </c>
      <c r="G203" s="9">
        <v>30</v>
      </c>
      <c r="H203" s="2">
        <v>25</v>
      </c>
      <c r="I203" s="5" t="s">
        <v>22</v>
      </c>
      <c r="J203" s="5">
        <v>0</v>
      </c>
      <c r="K203">
        <v>4000</v>
      </c>
      <c r="L203" s="20">
        <v>1.4471131369641963</v>
      </c>
      <c r="M203" s="20">
        <v>1.3076987266540501</v>
      </c>
      <c r="N203" s="20">
        <v>13.076987266540501</v>
      </c>
      <c r="O203" s="22">
        <v>9.3974068760871901E-2</v>
      </c>
      <c r="P203" s="14">
        <v>0.93974068760871898</v>
      </c>
      <c r="Q203" s="27">
        <v>3.99</v>
      </c>
      <c r="R203" s="7">
        <v>10</v>
      </c>
      <c r="S203" s="7">
        <v>18.923880065324276</v>
      </c>
      <c r="T203">
        <v>32.627379422972894</v>
      </c>
      <c r="U203">
        <v>1.3599110943783443</v>
      </c>
      <c r="V203">
        <v>1447.1131369641964</v>
      </c>
      <c r="W203">
        <v>1414.4857575412236</v>
      </c>
      <c r="X203" s="27">
        <v>67.951218180824526</v>
      </c>
      <c r="Y203" s="27">
        <v>117.15727272555954</v>
      </c>
      <c r="Z203" s="27">
        <v>4.7673796999681572</v>
      </c>
      <c r="AA203" s="31">
        <v>4037.6972442641481</v>
      </c>
      <c r="AB203" s="2">
        <v>3920.5399715385884</v>
      </c>
      <c r="AC203" s="26">
        <v>15.204932080965804</v>
      </c>
      <c r="AD203" s="26">
        <v>26.215400139596209</v>
      </c>
      <c r="AE203">
        <v>1.3422494817943573</v>
      </c>
      <c r="AF203">
        <v>1245.1136831919628</v>
      </c>
      <c r="AG203">
        <v>1218.8982830523669</v>
      </c>
      <c r="AH203">
        <v>205.58358411143558</v>
      </c>
      <c r="AI203">
        <v>354.45445536454417</v>
      </c>
      <c r="AJ203">
        <v>16.3859679495351</v>
      </c>
      <c r="AK203">
        <v>11092.86875883762</v>
      </c>
      <c r="AL203">
        <v>3579.4714344910258</v>
      </c>
      <c r="AM203">
        <v>49.027338115500243</v>
      </c>
      <c r="AN203">
        <v>84.529893302586643</v>
      </c>
      <c r="AO203">
        <v>3.4074686055898131</v>
      </c>
      <c r="AP203">
        <v>2590.5841072999515</v>
      </c>
      <c r="AQ203">
        <v>2506.054213997365</v>
      </c>
      <c r="AR203">
        <v>20.390481138688109</v>
      </c>
      <c r="AS203">
        <v>35.156001963255363</v>
      </c>
      <c r="AT203">
        <v>1.7026930065260248</v>
      </c>
      <c r="AU203">
        <v>1289.4526587879338</v>
      </c>
      <c r="AV203">
        <v>1254.2966568246786</v>
      </c>
      <c r="AW203">
        <v>63.388188786761802</v>
      </c>
      <c r="AX203">
        <v>109.2899806668307</v>
      </c>
      <c r="AY203">
        <v>4.4394705039924922</v>
      </c>
    </row>
    <row r="204" spans="1:51" ht="16" x14ac:dyDescent="0.2">
      <c r="A204" s="2" t="s">
        <v>26</v>
      </c>
      <c r="B204" s="2" t="s">
        <v>65</v>
      </c>
      <c r="C204" s="2" t="s">
        <v>33</v>
      </c>
      <c r="D204" s="5">
        <v>4</v>
      </c>
      <c r="E204" s="2" t="s">
        <v>18</v>
      </c>
      <c r="F204" s="1" t="s">
        <v>13</v>
      </c>
      <c r="G204" s="9">
        <v>40</v>
      </c>
      <c r="H204" s="2">
        <v>35</v>
      </c>
      <c r="I204" s="5" t="s">
        <v>22</v>
      </c>
      <c r="J204" s="5">
        <v>0</v>
      </c>
      <c r="K204">
        <v>4000</v>
      </c>
      <c r="L204" s="20">
        <v>1.2597941351427593</v>
      </c>
      <c r="M204" s="20">
        <v>1.39376437664032</v>
      </c>
      <c r="N204" s="20">
        <v>13.9376437664032</v>
      </c>
      <c r="O204" s="22">
        <v>9.0790107846260099E-2</v>
      </c>
      <c r="P204" s="14">
        <v>0.90790107846260093</v>
      </c>
      <c r="Q204" s="27">
        <v>3.97</v>
      </c>
      <c r="R204" s="7">
        <v>10</v>
      </c>
      <c r="S204" s="7">
        <v>17.558561874623791</v>
      </c>
      <c r="T204">
        <v>30.273382542454815</v>
      </c>
      <c r="U204">
        <v>1.1437684539369708</v>
      </c>
      <c r="V204">
        <v>1259.7941351427594</v>
      </c>
      <c r="W204">
        <v>1229.5207526003046</v>
      </c>
      <c r="X204" s="27">
        <v>85.509780055448317</v>
      </c>
      <c r="Y204" s="27">
        <v>147.43065526801436</v>
      </c>
      <c r="Z204" s="27">
        <v>5.9111481539051276</v>
      </c>
      <c r="AA204" s="31">
        <v>5297.4913794069071</v>
      </c>
      <c r="AB204" s="2">
        <v>5150.0607241388934</v>
      </c>
      <c r="AC204" s="26">
        <v>12.651992795896417</v>
      </c>
      <c r="AD204" s="26">
        <v>21.813780682580028</v>
      </c>
      <c r="AE204">
        <v>1.216484925723244</v>
      </c>
      <c r="AF204">
        <v>1236.6848374058161</v>
      </c>
      <c r="AG204">
        <v>1214.8710567232361</v>
      </c>
      <c r="AH204">
        <v>243.5395624991248</v>
      </c>
      <c r="AI204">
        <v>419.89579741228431</v>
      </c>
      <c r="AJ204">
        <v>20.03542272670483</v>
      </c>
      <c r="AK204">
        <v>14802.923271055066</v>
      </c>
      <c r="AL204">
        <v>4794.3424912142618</v>
      </c>
      <c r="AM204">
        <v>67.951218180824526</v>
      </c>
      <c r="AN204">
        <v>117.15727272555954</v>
      </c>
      <c r="AO204">
        <v>4.7673796999681572</v>
      </c>
      <c r="AP204">
        <v>4037.6972442641481</v>
      </c>
      <c r="AQ204">
        <v>3920.5399715385884</v>
      </c>
      <c r="AR204">
        <v>15.204932080965804</v>
      </c>
      <c r="AS204">
        <v>26.215400139596209</v>
      </c>
      <c r="AT204">
        <v>1.3422494817943573</v>
      </c>
      <c r="AU204">
        <v>1245.1136831919628</v>
      </c>
      <c r="AV204">
        <v>1218.8982830523669</v>
      </c>
      <c r="AW204">
        <v>80.429832775559333</v>
      </c>
      <c r="AX204">
        <v>138.67212547510232</v>
      </c>
      <c r="AY204">
        <v>5.580239307959312</v>
      </c>
    </row>
    <row r="205" spans="1:51" ht="16" x14ac:dyDescent="0.2">
      <c r="A205" s="2" t="s">
        <v>26</v>
      </c>
      <c r="B205" s="2" t="s">
        <v>65</v>
      </c>
      <c r="C205" s="2" t="s">
        <v>33</v>
      </c>
      <c r="D205" s="5">
        <v>4</v>
      </c>
      <c r="E205" s="2" t="s">
        <v>18</v>
      </c>
      <c r="F205" s="1" t="s">
        <v>6</v>
      </c>
      <c r="G205" s="9">
        <v>5</v>
      </c>
      <c r="H205" s="2">
        <v>2.5</v>
      </c>
      <c r="I205" s="5" t="s">
        <v>23</v>
      </c>
      <c r="J205" s="5">
        <v>0</v>
      </c>
      <c r="K205">
        <v>-4000</v>
      </c>
      <c r="L205" s="20">
        <v>1.0673821751423815</v>
      </c>
      <c r="M205" s="20">
        <v>3.1844396591186501</v>
      </c>
      <c r="N205" s="20">
        <v>31.844396591186502</v>
      </c>
      <c r="O205" s="22">
        <v>0.24688206613063801</v>
      </c>
      <c r="P205" s="14">
        <v>2.4688206613063803</v>
      </c>
      <c r="Q205" s="27">
        <v>3.79</v>
      </c>
      <c r="R205" s="7">
        <v>5</v>
      </c>
      <c r="S205" s="7">
        <v>16.995070649798645</v>
      </c>
      <c r="T205">
        <v>29.301845947928701</v>
      </c>
      <c r="U205">
        <v>1.3175875837508286</v>
      </c>
      <c r="V205">
        <v>533.69108757119079</v>
      </c>
      <c r="W205">
        <v>504.38924162326208</v>
      </c>
      <c r="X205" s="27">
        <v>16.995070649798645</v>
      </c>
      <c r="Y205" s="27">
        <v>29.301845947928701</v>
      </c>
      <c r="Z205" s="27">
        <v>1.3175875837508286</v>
      </c>
      <c r="AA205" s="31">
        <v>533.69108757119079</v>
      </c>
      <c r="AB205" s="2">
        <v>504.38924162326208</v>
      </c>
      <c r="AC205" s="26">
        <v>19.903022012522371</v>
      </c>
      <c r="AD205" s="26">
        <v>34.315555194004091</v>
      </c>
      <c r="AE205">
        <v>1.4076455570329134</v>
      </c>
      <c r="AF205">
        <v>554.16159635167037</v>
      </c>
      <c r="AG205">
        <v>519.84604115766626</v>
      </c>
      <c r="AH205">
        <v>19.903022012522371</v>
      </c>
      <c r="AI205">
        <v>34.315555194004091</v>
      </c>
      <c r="AJ205">
        <v>1.4076455570329134</v>
      </c>
      <c r="AK205">
        <v>554.16159635167037</v>
      </c>
      <c r="AL205">
        <v>519.84604115766626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17.515877555317818</v>
      </c>
      <c r="AX205">
        <v>30.199788888479002</v>
      </c>
      <c r="AY205">
        <v>1.3579645098833413</v>
      </c>
    </row>
    <row r="206" spans="1:51" ht="16" x14ac:dyDescent="0.2">
      <c r="A206" s="2" t="s">
        <v>26</v>
      </c>
      <c r="B206" s="2" t="s">
        <v>65</v>
      </c>
      <c r="C206" s="2" t="s">
        <v>33</v>
      </c>
      <c r="D206" s="5">
        <v>4</v>
      </c>
      <c r="E206" s="2" t="s">
        <v>18</v>
      </c>
      <c r="F206" s="1" t="s">
        <v>10</v>
      </c>
      <c r="G206" s="9">
        <v>10</v>
      </c>
      <c r="H206" s="2">
        <v>7.5</v>
      </c>
      <c r="I206" s="5" t="s">
        <v>23</v>
      </c>
      <c r="J206" s="5">
        <v>0</v>
      </c>
      <c r="K206">
        <v>-4000</v>
      </c>
      <c r="L206" s="20">
        <v>1.2972783073397625</v>
      </c>
      <c r="M206" s="20">
        <v>1.7098352909088099</v>
      </c>
      <c r="N206" s="20">
        <v>17.098352909088099</v>
      </c>
      <c r="O206" s="20">
        <v>0.13267856836319</v>
      </c>
      <c r="P206" s="14">
        <v>1.3267856836319001</v>
      </c>
      <c r="Q206" s="27">
        <v>3.82</v>
      </c>
      <c r="R206" s="7">
        <v>5</v>
      </c>
      <c r="S206" s="7">
        <v>11.090661160099858</v>
      </c>
      <c r="T206">
        <v>19.121829586379068</v>
      </c>
      <c r="U206">
        <v>0.86060514293231039</v>
      </c>
      <c r="V206">
        <v>648.63915366988124</v>
      </c>
      <c r="W206">
        <v>629.51732408350222</v>
      </c>
      <c r="X206" s="27">
        <v>28.085731809898505</v>
      </c>
      <c r="Y206" s="27">
        <v>48.423675534307769</v>
      </c>
      <c r="Z206" s="27">
        <v>2.1781927266831391</v>
      </c>
      <c r="AA206" s="31">
        <v>1182.3302412410721</v>
      </c>
      <c r="AB206" s="2">
        <v>1133.9065657067642</v>
      </c>
      <c r="AC206" s="26">
        <v>13.029426138302242</v>
      </c>
      <c r="AD206" s="26">
        <v>22.464527824659033</v>
      </c>
      <c r="AE206">
        <v>1.0094012711584042</v>
      </c>
      <c r="AF206">
        <v>608.89498128097307</v>
      </c>
      <c r="AG206">
        <v>586.43045345631413</v>
      </c>
      <c r="AH206">
        <v>98.797344452473837</v>
      </c>
      <c r="AI206">
        <v>170.34024905598937</v>
      </c>
      <c r="AJ206">
        <v>7.2511404845739538</v>
      </c>
      <c r="AK206">
        <v>3489.1697328979308</v>
      </c>
      <c r="AL206">
        <v>1106.2764946139805</v>
      </c>
      <c r="AM206">
        <v>16.995070649798645</v>
      </c>
      <c r="AN206">
        <v>29.301845947928701</v>
      </c>
      <c r="AO206">
        <v>1.3175875837508286</v>
      </c>
      <c r="AP206">
        <v>533.69108757119079</v>
      </c>
      <c r="AQ206">
        <v>504.38924162326208</v>
      </c>
      <c r="AR206">
        <v>19.903022012522371</v>
      </c>
      <c r="AS206">
        <v>34.315555194004091</v>
      </c>
      <c r="AT206">
        <v>1.4076455570329134</v>
      </c>
      <c r="AU206">
        <v>554.16159635167037</v>
      </c>
      <c r="AV206">
        <v>519.84604115766626</v>
      </c>
      <c r="AW206">
        <v>27.598952900730808</v>
      </c>
      <c r="AX206">
        <v>47.584401552984154</v>
      </c>
      <c r="AY206">
        <v>2.140420007216437</v>
      </c>
    </row>
    <row r="207" spans="1:51" ht="16" x14ac:dyDescent="0.2">
      <c r="A207" s="2" t="s">
        <v>26</v>
      </c>
      <c r="B207" s="2" t="s">
        <v>65</v>
      </c>
      <c r="C207" s="2" t="s">
        <v>33</v>
      </c>
      <c r="D207" s="5">
        <v>4</v>
      </c>
      <c r="E207" s="2" t="s">
        <v>18</v>
      </c>
      <c r="F207" s="1" t="s">
        <v>11</v>
      </c>
      <c r="G207" s="9">
        <v>20</v>
      </c>
      <c r="H207" s="2">
        <v>15</v>
      </c>
      <c r="I207" s="5" t="s">
        <v>23</v>
      </c>
      <c r="J207" s="5">
        <v>0</v>
      </c>
      <c r="K207">
        <v>-4000</v>
      </c>
      <c r="L207" s="20">
        <v>1.4638180397911218</v>
      </c>
      <c r="M207" s="20">
        <v>1.17092</v>
      </c>
      <c r="N207" s="20">
        <v>11.709199999999999</v>
      </c>
      <c r="O207" s="22">
        <v>9.9599999999999994E-2</v>
      </c>
      <c r="P207" s="14">
        <v>0.996</v>
      </c>
      <c r="Q207" s="27">
        <v>4.07</v>
      </c>
      <c r="R207" s="7">
        <v>10</v>
      </c>
      <c r="S207" s="7">
        <v>17.140138191522205</v>
      </c>
      <c r="T207">
        <v>29.551962399176215</v>
      </c>
      <c r="U207">
        <v>1.4579627676319573</v>
      </c>
      <c r="V207">
        <v>1463.8180397911219</v>
      </c>
      <c r="W207">
        <v>1434.2660773919456</v>
      </c>
      <c r="X207" s="27">
        <v>45.225870001420709</v>
      </c>
      <c r="Y207" s="27">
        <v>77.975637933483981</v>
      </c>
      <c r="Z207" s="27">
        <v>3.6361554943150964</v>
      </c>
      <c r="AA207" s="31">
        <v>2646.1482810321941</v>
      </c>
      <c r="AB207" s="2">
        <v>2568.1726430987101</v>
      </c>
      <c r="AC207" s="26">
        <v>20.390481138688109</v>
      </c>
      <c r="AD207" s="26">
        <v>35.156001963255363</v>
      </c>
      <c r="AE207">
        <v>1.7026930065260248</v>
      </c>
      <c r="AF207">
        <v>1289.4526587879338</v>
      </c>
      <c r="AG207">
        <v>1254.2966568246786</v>
      </c>
      <c r="AH207">
        <v>159.96878786853816</v>
      </c>
      <c r="AI207">
        <v>275.80825494575549</v>
      </c>
      <c r="AJ207">
        <v>12.359219504152026</v>
      </c>
      <c r="AK207">
        <v>7357.5277092617316</v>
      </c>
      <c r="AL207">
        <v>2360.5731514386589</v>
      </c>
      <c r="AM207">
        <v>28.085731809898505</v>
      </c>
      <c r="AN207">
        <v>48.423675534307769</v>
      </c>
      <c r="AO207">
        <v>2.1781927266831391</v>
      </c>
      <c r="AP207">
        <v>1182.3302412410721</v>
      </c>
      <c r="AQ207">
        <v>1133.9065657067642</v>
      </c>
      <c r="AR207">
        <v>13.029426138302242</v>
      </c>
      <c r="AS207">
        <v>22.464527824659033</v>
      </c>
      <c r="AT207">
        <v>1.0094012711584042</v>
      </c>
      <c r="AU207">
        <v>608.89498128097307</v>
      </c>
      <c r="AV207">
        <v>586.43045345631413</v>
      </c>
      <c r="AW207">
        <v>42.744960753386771</v>
      </c>
      <c r="AX207">
        <v>73.698208195494431</v>
      </c>
      <c r="AY207">
        <v>3.4251260806026478</v>
      </c>
    </row>
    <row r="208" spans="1:51" ht="16" x14ac:dyDescent="0.2">
      <c r="A208" s="2" t="s">
        <v>26</v>
      </c>
      <c r="B208" s="2" t="s">
        <v>65</v>
      </c>
      <c r="C208" s="2" t="s">
        <v>33</v>
      </c>
      <c r="D208" s="5">
        <v>4</v>
      </c>
      <c r="E208" s="2" t="s">
        <v>18</v>
      </c>
      <c r="F208" s="1" t="s">
        <v>12</v>
      </c>
      <c r="G208" s="9">
        <v>30</v>
      </c>
      <c r="H208" s="2">
        <v>25</v>
      </c>
      <c r="I208" s="5" t="s">
        <v>23</v>
      </c>
      <c r="J208" s="5">
        <v>0</v>
      </c>
      <c r="K208">
        <v>-4000</v>
      </c>
      <c r="L208" s="20">
        <v>1.4919311689388741</v>
      </c>
      <c r="M208" s="20">
        <v>1.0379610061645499</v>
      </c>
      <c r="N208" s="20">
        <v>10.379610061645499</v>
      </c>
      <c r="O208" s="22">
        <v>7.6079234480857794E-2</v>
      </c>
      <c r="P208" s="14">
        <v>0.76079234480857794</v>
      </c>
      <c r="Q208" s="27">
        <v>4.13</v>
      </c>
      <c r="R208" s="7">
        <v>10</v>
      </c>
      <c r="S208" s="7">
        <v>15.48566377240047</v>
      </c>
      <c r="T208">
        <v>26.699420297242192</v>
      </c>
      <c r="U208">
        <v>1.1350498123100086</v>
      </c>
      <c r="V208">
        <v>1491.9311689388742</v>
      </c>
      <c r="W208">
        <v>1465.2317486416321</v>
      </c>
      <c r="X208" s="27">
        <v>60.711533773821181</v>
      </c>
      <c r="Y208" s="27">
        <v>104.67505823072617</v>
      </c>
      <c r="Z208" s="27">
        <v>4.771205306625105</v>
      </c>
      <c r="AA208" s="31">
        <v>4138.0794499710682</v>
      </c>
      <c r="AB208" s="2">
        <v>4033.4043917403424</v>
      </c>
      <c r="AC208" s="26">
        <v>15.204932080965804</v>
      </c>
      <c r="AD208" s="26">
        <v>26.215400139596209</v>
      </c>
      <c r="AE208">
        <v>1.3422494817943573</v>
      </c>
      <c r="AF208">
        <v>1245.1136831919628</v>
      </c>
      <c r="AG208">
        <v>1218.8982830523669</v>
      </c>
      <c r="AH208">
        <v>205.58358411143558</v>
      </c>
      <c r="AI208">
        <v>354.45445536454417</v>
      </c>
      <c r="AJ208">
        <v>16.3859679495351</v>
      </c>
      <c r="AK208">
        <v>11092.86875883762</v>
      </c>
      <c r="AL208">
        <v>3579.4714344910258</v>
      </c>
      <c r="AM208">
        <v>45.225870001420709</v>
      </c>
      <c r="AN208">
        <v>77.975637933483981</v>
      </c>
      <c r="AO208">
        <v>3.6361554943150964</v>
      </c>
      <c r="AP208">
        <v>2646.1482810321941</v>
      </c>
      <c r="AQ208">
        <v>2568.1726430987101</v>
      </c>
      <c r="AR208">
        <v>20.390481138688109</v>
      </c>
      <c r="AS208">
        <v>35.156001963255363</v>
      </c>
      <c r="AT208">
        <v>1.7026930065260248</v>
      </c>
      <c r="AU208">
        <v>1289.4526587879338</v>
      </c>
      <c r="AV208">
        <v>1254.2966568246786</v>
      </c>
      <c r="AW208">
        <v>55.91403115507768</v>
      </c>
      <c r="AX208">
        <v>96.403501991513224</v>
      </c>
      <c r="AY208">
        <v>4.4195636510270591</v>
      </c>
    </row>
    <row r="209" spans="1:51" ht="16" x14ac:dyDescent="0.2">
      <c r="A209" s="2" t="s">
        <v>26</v>
      </c>
      <c r="B209" s="2" t="s">
        <v>65</v>
      </c>
      <c r="C209" s="2" t="s">
        <v>33</v>
      </c>
      <c r="D209" s="5">
        <v>4</v>
      </c>
      <c r="E209" s="2" t="s">
        <v>18</v>
      </c>
      <c r="F209" s="1" t="s">
        <v>13</v>
      </c>
      <c r="G209" s="9">
        <v>40</v>
      </c>
      <c r="H209">
        <v>35</v>
      </c>
      <c r="I209" t="s">
        <v>23</v>
      </c>
      <c r="J209">
        <v>0</v>
      </c>
      <c r="K209" s="10">
        <v>-4000</v>
      </c>
      <c r="L209" s="20">
        <v>1.3225393799073082</v>
      </c>
      <c r="M209" s="20">
        <v>2.2933325767517099</v>
      </c>
      <c r="N209" s="20">
        <v>22.933325767517097</v>
      </c>
      <c r="O209" s="21">
        <v>0.17850787937641099</v>
      </c>
      <c r="P209" s="14">
        <v>1.7850787937641099</v>
      </c>
      <c r="Q209" s="27">
        <v>4.2</v>
      </c>
      <c r="R209" s="7">
        <v>10</v>
      </c>
      <c r="S209" s="7">
        <v>30.330226439784351</v>
      </c>
      <c r="T209">
        <v>52.293493861697158</v>
      </c>
      <c r="U209">
        <v>2.3608370009904713</v>
      </c>
      <c r="V209">
        <v>1322.5393799073081</v>
      </c>
      <c r="W209">
        <v>1270.2458860456109</v>
      </c>
      <c r="X209" s="27">
        <v>91.041760213605528</v>
      </c>
      <c r="Y209" s="27">
        <v>156.96855209242332</v>
      </c>
      <c r="Z209" s="27">
        <v>7.1320423076155759</v>
      </c>
      <c r="AA209" s="31">
        <v>5460.6188298783763</v>
      </c>
      <c r="AB209" s="2">
        <v>5303.6502777859532</v>
      </c>
      <c r="AC209" s="26">
        <v>12.651992795896417</v>
      </c>
      <c r="AD209" s="26">
        <v>21.813780682580028</v>
      </c>
      <c r="AE209">
        <v>1.216484925723244</v>
      </c>
      <c r="AF209">
        <v>1236.6848374058161</v>
      </c>
      <c r="AG209">
        <v>1214.8710567232361</v>
      </c>
      <c r="AH209">
        <v>243.5395624991248</v>
      </c>
      <c r="AI209">
        <v>419.89579741228431</v>
      </c>
      <c r="AJ209">
        <v>20.03542272670483</v>
      </c>
      <c r="AK209">
        <v>14802.923271055066</v>
      </c>
      <c r="AL209">
        <v>4794.3424912142618</v>
      </c>
      <c r="AM209">
        <v>60.711533773821181</v>
      </c>
      <c r="AN209">
        <v>104.67505823072617</v>
      </c>
      <c r="AO209">
        <v>4.771205306625105</v>
      </c>
      <c r="AP209">
        <v>4138.0794499710682</v>
      </c>
      <c r="AQ209">
        <v>4033.4043917403424</v>
      </c>
      <c r="AR209">
        <v>15.204932080965804</v>
      </c>
      <c r="AS209">
        <v>26.215400139596209</v>
      </c>
      <c r="AT209">
        <v>1.3422494817943573</v>
      </c>
      <c r="AU209">
        <v>1245.1136831919628</v>
      </c>
      <c r="AV209">
        <v>1218.8982830523669</v>
      </c>
      <c r="AW209">
        <v>78.880791487815003</v>
      </c>
      <c r="AX209">
        <v>136.00136463416379</v>
      </c>
      <c r="AY209">
        <v>6.1854596966108968</v>
      </c>
    </row>
    <row r="210" spans="1:51" ht="16" x14ac:dyDescent="0.2">
      <c r="A210" s="2" t="s">
        <v>27</v>
      </c>
      <c r="B210" s="2" t="s">
        <v>27</v>
      </c>
      <c r="C210" s="2" t="s">
        <v>34</v>
      </c>
      <c r="D210" s="5">
        <v>5</v>
      </c>
      <c r="E210" s="2" t="s">
        <v>5</v>
      </c>
      <c r="F210" s="1" t="s">
        <v>6</v>
      </c>
      <c r="G210" s="9">
        <v>5</v>
      </c>
      <c r="H210">
        <v>2.5</v>
      </c>
      <c r="I210" t="s">
        <v>7</v>
      </c>
      <c r="J210">
        <v>0</v>
      </c>
      <c r="K210" s="10">
        <v>0</v>
      </c>
      <c r="L210" s="20">
        <v>1.4673831105163802</v>
      </c>
      <c r="M210" s="20">
        <v>2.8794610500335698</v>
      </c>
      <c r="N210" s="20">
        <v>28.794610500335697</v>
      </c>
      <c r="O210" s="21">
        <v>0.21985189616680101</v>
      </c>
      <c r="P210" s="14">
        <v>2.1985189616680101</v>
      </c>
      <c r="Q210" s="27">
        <v>3.65</v>
      </c>
      <c r="R210" s="7">
        <v>5</v>
      </c>
      <c r="S210" s="7">
        <v>21.126362561045109</v>
      </c>
      <c r="T210">
        <v>36.424763036284673</v>
      </c>
      <c r="U210">
        <v>1.6130347962508234</v>
      </c>
      <c r="V210">
        <v>733.69155525819008</v>
      </c>
      <c r="W210">
        <v>697.26679222190546</v>
      </c>
      <c r="X210" s="27">
        <v>21.126362561045109</v>
      </c>
      <c r="Y210" s="27">
        <v>36.424763036284673</v>
      </c>
      <c r="Z210" s="27">
        <v>1.6130347962508234</v>
      </c>
      <c r="AA210" s="31">
        <v>733.69155525819008</v>
      </c>
      <c r="AB210" s="2">
        <v>697.26679222190546</v>
      </c>
      <c r="AC210" s="26">
        <v>19.903022012522371</v>
      </c>
      <c r="AD210" s="26">
        <v>34.315555194004091</v>
      </c>
      <c r="AE210">
        <v>1.4076455570329134</v>
      </c>
      <c r="AF210">
        <v>554.16159635167037</v>
      </c>
      <c r="AG210">
        <v>519.84604115766626</v>
      </c>
      <c r="AH210">
        <v>19.903022012522371</v>
      </c>
      <c r="AI210">
        <v>34.315555194004091</v>
      </c>
      <c r="AJ210">
        <v>1.4076455570329134</v>
      </c>
      <c r="AK210">
        <v>554.16159635167037</v>
      </c>
      <c r="AL210">
        <v>519.84604115766626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15.750722770582863</v>
      </c>
      <c r="AX210">
        <v>27.156418569970452</v>
      </c>
      <c r="AY210">
        <v>1.202595279790251</v>
      </c>
    </row>
    <row r="211" spans="1:51" ht="16" x14ac:dyDescent="0.2">
      <c r="A211" s="2" t="s">
        <v>27</v>
      </c>
      <c r="B211" s="2" t="s">
        <v>27</v>
      </c>
      <c r="C211" s="2" t="s">
        <v>34</v>
      </c>
      <c r="D211" s="5">
        <v>5</v>
      </c>
      <c r="E211" s="2" t="s">
        <v>5</v>
      </c>
      <c r="F211" s="1" t="s">
        <v>6</v>
      </c>
      <c r="G211" s="9">
        <v>5</v>
      </c>
      <c r="H211">
        <v>2.5</v>
      </c>
      <c r="I211" t="s">
        <v>8</v>
      </c>
      <c r="J211">
        <v>0</v>
      </c>
      <c r="K211" s="10">
        <v>40</v>
      </c>
      <c r="L211" s="20">
        <v>1.2276066394518543</v>
      </c>
      <c r="M211" s="20">
        <v>2.4779901504516602</v>
      </c>
      <c r="N211" s="20">
        <v>24.779901504516602</v>
      </c>
      <c r="O211" s="21">
        <v>0.18075613677501701</v>
      </c>
      <c r="P211" s="14">
        <v>1.8075613677501701</v>
      </c>
      <c r="Q211" s="27">
        <v>3.76</v>
      </c>
      <c r="R211" s="7">
        <v>5</v>
      </c>
      <c r="S211" s="7">
        <v>15.209985805953787</v>
      </c>
      <c r="T211">
        <v>26.224113458541012</v>
      </c>
      <c r="U211">
        <v>1.1094871681333918</v>
      </c>
      <c r="V211">
        <v>613.80331972592717</v>
      </c>
      <c r="W211">
        <v>587.5792062673861</v>
      </c>
      <c r="X211" s="27">
        <v>15.209985805953787</v>
      </c>
      <c r="Y211" s="27">
        <v>26.224113458541012</v>
      </c>
      <c r="Z211" s="27">
        <v>1.1094871681333918</v>
      </c>
      <c r="AA211" s="31">
        <v>613.80331972592717</v>
      </c>
      <c r="AB211" s="2">
        <v>587.5792062673861</v>
      </c>
      <c r="AC211" s="26">
        <v>19.903022012522371</v>
      </c>
      <c r="AD211" s="26">
        <v>34.315555194004091</v>
      </c>
      <c r="AE211">
        <v>1.4076455570329134</v>
      </c>
      <c r="AF211">
        <v>554.16159635167037</v>
      </c>
      <c r="AG211">
        <v>519.84604115766626</v>
      </c>
      <c r="AH211">
        <v>19.903022012522371</v>
      </c>
      <c r="AI211">
        <v>34.315555194004091</v>
      </c>
      <c r="AJ211">
        <v>1.4076455570329134</v>
      </c>
      <c r="AK211">
        <v>554.16159635167037</v>
      </c>
      <c r="AL211">
        <v>519.84604115766626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13.456655414200021</v>
      </c>
      <c r="AX211">
        <v>23.201130024482794</v>
      </c>
      <c r="AY211">
        <v>0.98159108749486612</v>
      </c>
    </row>
    <row r="212" spans="1:51" ht="16" x14ac:dyDescent="0.2">
      <c r="A212" s="2" t="s">
        <v>27</v>
      </c>
      <c r="B212" s="2" t="s">
        <v>27</v>
      </c>
      <c r="C212" s="2" t="s">
        <v>34</v>
      </c>
      <c r="D212" s="5">
        <v>5</v>
      </c>
      <c r="E212" s="2" t="s">
        <v>5</v>
      </c>
      <c r="F212" s="1" t="s">
        <v>6</v>
      </c>
      <c r="G212" s="9">
        <v>5</v>
      </c>
      <c r="H212">
        <v>2.4</v>
      </c>
      <c r="I212" t="s">
        <v>9</v>
      </c>
      <c r="J212">
        <v>0</v>
      </c>
      <c r="K212" s="10">
        <v>80</v>
      </c>
      <c r="L212" s="20">
        <v>1.4929497605746622</v>
      </c>
      <c r="M212" s="20">
        <v>2.41938257217407</v>
      </c>
      <c r="N212" s="20">
        <v>24.193825721740701</v>
      </c>
      <c r="O212" s="21">
        <v>0.176394373178482</v>
      </c>
      <c r="P212" s="14">
        <v>1.7639437317848201</v>
      </c>
      <c r="Q212" s="27">
        <v>3.71</v>
      </c>
      <c r="R212" s="7">
        <v>5</v>
      </c>
      <c r="S212" s="7">
        <v>18.060083159328943</v>
      </c>
      <c r="T212">
        <v>31.138074412636112</v>
      </c>
      <c r="U212">
        <v>1.3167396860176617</v>
      </c>
      <c r="V212">
        <v>746.47488028733119</v>
      </c>
      <c r="W212">
        <v>715.33680587469507</v>
      </c>
      <c r="X212" s="27">
        <v>18.060083159328943</v>
      </c>
      <c r="Y212" s="27">
        <v>31.138074412636112</v>
      </c>
      <c r="Z212" s="27">
        <v>1.3167396860176617</v>
      </c>
      <c r="AA212" s="31">
        <v>746.47488028733119</v>
      </c>
      <c r="AB212" s="2">
        <v>715.33680587469507</v>
      </c>
      <c r="AC212" s="26">
        <v>19.903022012522371</v>
      </c>
      <c r="AD212" s="26">
        <v>34.315555194004091</v>
      </c>
      <c r="AE212">
        <v>1.4076455570329134</v>
      </c>
      <c r="AF212">
        <v>554.16159635167037</v>
      </c>
      <c r="AG212">
        <v>519.84604115766626</v>
      </c>
      <c r="AH212">
        <v>19.903022012522371</v>
      </c>
      <c r="AI212">
        <v>34.315555194004091</v>
      </c>
      <c r="AJ212">
        <v>1.4076455570329134</v>
      </c>
      <c r="AK212">
        <v>554.16159635167037</v>
      </c>
      <c r="AL212">
        <v>519.84604115766626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13.124534703447033</v>
      </c>
      <c r="AX212">
        <v>22.628508109391436</v>
      </c>
      <c r="AY212">
        <v>0.95689458083242196</v>
      </c>
    </row>
    <row r="213" spans="1:51" ht="16" x14ac:dyDescent="0.2">
      <c r="A213" s="2" t="s">
        <v>27</v>
      </c>
      <c r="B213" s="2" t="s">
        <v>27</v>
      </c>
      <c r="C213" s="2" t="s">
        <v>34</v>
      </c>
      <c r="D213" s="5">
        <v>5</v>
      </c>
      <c r="E213" s="2" t="s">
        <v>5</v>
      </c>
      <c r="F213" s="1" t="s">
        <v>10</v>
      </c>
      <c r="G213" s="9">
        <v>10</v>
      </c>
      <c r="H213">
        <v>7.5</v>
      </c>
      <c r="I213" t="s">
        <v>7</v>
      </c>
      <c r="J213">
        <v>0</v>
      </c>
      <c r="K213" s="10">
        <v>0</v>
      </c>
      <c r="L213" s="20">
        <v>1.5512132021417433</v>
      </c>
      <c r="M213" s="20">
        <v>1.8656045198440601</v>
      </c>
      <c r="N213" s="20">
        <v>18.656045198440601</v>
      </c>
      <c r="O213" s="21">
        <v>0.138428449630737</v>
      </c>
      <c r="P213" s="14">
        <v>1.3842844963073699</v>
      </c>
      <c r="Q213" s="27">
        <v>3.99</v>
      </c>
      <c r="R213" s="7">
        <v>5</v>
      </c>
      <c r="S213" s="7">
        <v>14.469751805787071</v>
      </c>
      <c r="T213">
        <v>24.947847941012192</v>
      </c>
      <c r="U213">
        <v>1.073660193096063</v>
      </c>
      <c r="V213">
        <v>775.60660107087176</v>
      </c>
      <c r="W213">
        <v>750.65875312985952</v>
      </c>
      <c r="X213" s="27">
        <v>35.596114366832182</v>
      </c>
      <c r="Y213" s="27">
        <v>61.372610977296866</v>
      </c>
      <c r="Z213" s="27">
        <v>2.6866949893468863</v>
      </c>
      <c r="AA213" s="31">
        <v>1509.2981563290618</v>
      </c>
      <c r="AB213" s="2">
        <v>1447.9255453517649</v>
      </c>
      <c r="AC213" s="26">
        <v>13.029426138302242</v>
      </c>
      <c r="AD213" s="26">
        <v>22.464527824659033</v>
      </c>
      <c r="AE213">
        <v>1.0094012711584042</v>
      </c>
      <c r="AF213">
        <v>608.89498128097307</v>
      </c>
      <c r="AG213">
        <v>586.43045345631413</v>
      </c>
      <c r="AH213">
        <v>98.797344452473837</v>
      </c>
      <c r="AI213">
        <v>170.34024905598937</v>
      </c>
      <c r="AJ213">
        <v>7.2511404845739538</v>
      </c>
      <c r="AK213">
        <v>3489.1697328979308</v>
      </c>
      <c r="AL213">
        <v>1106.2764946139805</v>
      </c>
      <c r="AM213">
        <v>21.126362561045109</v>
      </c>
      <c r="AN213">
        <v>36.424763036284673</v>
      </c>
      <c r="AO213">
        <v>1.6130347962508234</v>
      </c>
      <c r="AP213">
        <v>733.69155525819008</v>
      </c>
      <c r="AQ213">
        <v>697.26679222190546</v>
      </c>
      <c r="AR213">
        <v>19.903022012522371</v>
      </c>
      <c r="AS213">
        <v>34.315555194004091</v>
      </c>
      <c r="AT213">
        <v>1.4076455570329134</v>
      </c>
      <c r="AU213">
        <v>554.16159635167037</v>
      </c>
      <c r="AV213">
        <v>519.84604115766626</v>
      </c>
      <c r="AW213">
        <v>29.010462833100867</v>
      </c>
      <c r="AX213">
        <v>50.018039367415291</v>
      </c>
      <c r="AY213">
        <v>2.1980375477906704</v>
      </c>
    </row>
    <row r="214" spans="1:51" ht="16" x14ac:dyDescent="0.2">
      <c r="A214" s="2" t="s">
        <v>27</v>
      </c>
      <c r="B214" s="2" t="s">
        <v>27</v>
      </c>
      <c r="C214" s="2" t="s">
        <v>34</v>
      </c>
      <c r="D214" s="5">
        <v>5</v>
      </c>
      <c r="E214" s="2" t="s">
        <v>5</v>
      </c>
      <c r="F214" s="1" t="s">
        <v>10</v>
      </c>
      <c r="G214" s="9">
        <v>10</v>
      </c>
      <c r="H214">
        <v>7.5</v>
      </c>
      <c r="I214" t="s">
        <v>8</v>
      </c>
      <c r="J214">
        <v>0</v>
      </c>
      <c r="K214" s="10">
        <v>40</v>
      </c>
      <c r="L214" s="20">
        <v>1.6863803122108283</v>
      </c>
      <c r="M214" s="20">
        <v>1.0644156932830799</v>
      </c>
      <c r="N214" s="20">
        <v>10.6441569328308</v>
      </c>
      <c r="O214" s="21">
        <v>8.9163616299629198E-2</v>
      </c>
      <c r="P214" s="14">
        <v>0.891636162996292</v>
      </c>
      <c r="Q214" s="27">
        <v>4.03</v>
      </c>
      <c r="R214" s="7">
        <v>5</v>
      </c>
      <c r="S214" s="7">
        <v>8.9750483458041295</v>
      </c>
      <c r="T214">
        <v>15.47422128586919</v>
      </c>
      <c r="U214">
        <v>0.75181883546607597</v>
      </c>
      <c r="V214">
        <v>843.19015610541419</v>
      </c>
      <c r="W214">
        <v>827.71593481954505</v>
      </c>
      <c r="X214" s="27">
        <v>24.185034151757918</v>
      </c>
      <c r="Y214" s="27">
        <v>41.698334744410204</v>
      </c>
      <c r="Z214" s="27">
        <v>1.8613060035994677</v>
      </c>
      <c r="AA214" s="31">
        <v>1456.9934758313414</v>
      </c>
      <c r="AB214" s="2">
        <v>1415.2951410869312</v>
      </c>
      <c r="AC214" s="26">
        <v>13.029426138302242</v>
      </c>
      <c r="AD214" s="26">
        <v>22.464527824659033</v>
      </c>
      <c r="AE214">
        <v>1.0094012711584042</v>
      </c>
      <c r="AF214">
        <v>608.89498128097307</v>
      </c>
      <c r="AG214">
        <v>586.43045345631413</v>
      </c>
      <c r="AH214">
        <v>98.797344452473837</v>
      </c>
      <c r="AI214">
        <v>170.34024905598937</v>
      </c>
      <c r="AJ214">
        <v>7.2511404845739538</v>
      </c>
      <c r="AK214">
        <v>3489.1697328979308</v>
      </c>
      <c r="AL214">
        <v>1106.2764946139805</v>
      </c>
      <c r="AM214">
        <v>15.209985805953787</v>
      </c>
      <c r="AN214">
        <v>26.224113458541012</v>
      </c>
      <c r="AO214">
        <v>1.1094871681333918</v>
      </c>
      <c r="AP214">
        <v>613.80331972592717</v>
      </c>
      <c r="AQ214">
        <v>587.5792062673861</v>
      </c>
      <c r="AR214">
        <v>19.903022012522371</v>
      </c>
      <c r="AS214">
        <v>34.315555194004091</v>
      </c>
      <c r="AT214">
        <v>1.4076455570329134</v>
      </c>
      <c r="AU214">
        <v>554.16159635167037</v>
      </c>
      <c r="AV214">
        <v>519.84604115766626</v>
      </c>
      <c r="AW214">
        <v>20.834298500577852</v>
      </c>
      <c r="AX214">
        <v>35.921204311341121</v>
      </c>
      <c r="AY214">
        <v>1.5806227049515476</v>
      </c>
    </row>
    <row r="215" spans="1:51" ht="16" x14ac:dyDescent="0.2">
      <c r="A215" s="2" t="s">
        <v>27</v>
      </c>
      <c r="B215" s="2" t="s">
        <v>27</v>
      </c>
      <c r="C215" s="2" t="s">
        <v>34</v>
      </c>
      <c r="D215" s="5">
        <v>5</v>
      </c>
      <c r="E215" s="2" t="s">
        <v>5</v>
      </c>
      <c r="F215" s="1" t="s">
        <v>10</v>
      </c>
      <c r="G215" s="9">
        <v>10</v>
      </c>
      <c r="H215">
        <v>7.5</v>
      </c>
      <c r="I215" t="s">
        <v>9</v>
      </c>
      <c r="J215">
        <v>0</v>
      </c>
      <c r="K215" s="10">
        <v>80</v>
      </c>
      <c r="L215" s="20">
        <v>1.3703113276257715</v>
      </c>
      <c r="M215" s="20">
        <v>1.1629936695098899</v>
      </c>
      <c r="N215" s="20">
        <v>11.629936695098898</v>
      </c>
      <c r="O215" s="21">
        <v>9.5593459904193906E-2</v>
      </c>
      <c r="P215" s="14">
        <v>0.955934599041939</v>
      </c>
      <c r="Q215" s="27">
        <v>3.95</v>
      </c>
      <c r="R215" s="7">
        <v>5</v>
      </c>
      <c r="S215" s="7">
        <v>7.9683169964323257</v>
      </c>
      <c r="T215">
        <v>13.738477580055735</v>
      </c>
      <c r="U215">
        <v>0.65496400476828454</v>
      </c>
      <c r="V215">
        <v>685.15566381288579</v>
      </c>
      <c r="W215">
        <v>671.41718623283009</v>
      </c>
      <c r="X215" s="27">
        <v>26.028400155761268</v>
      </c>
      <c r="Y215" s="27">
        <v>44.876551992691844</v>
      </c>
      <c r="Z215" s="27">
        <v>1.9717036907859462</v>
      </c>
      <c r="AA215" s="31">
        <v>1431.6305441002169</v>
      </c>
      <c r="AB215" s="2">
        <v>1386.7539921075252</v>
      </c>
      <c r="AC215" s="26">
        <v>13.029426138302242</v>
      </c>
      <c r="AD215" s="26">
        <v>22.464527824659033</v>
      </c>
      <c r="AE215">
        <v>1.0094012711584042</v>
      </c>
      <c r="AF215">
        <v>608.89498128097307</v>
      </c>
      <c r="AG215">
        <v>586.43045345631413</v>
      </c>
      <c r="AH215">
        <v>98.797344452473837</v>
      </c>
      <c r="AI215">
        <v>170.34024905598937</v>
      </c>
      <c r="AJ215">
        <v>7.2511404845739538</v>
      </c>
      <c r="AK215">
        <v>3489.1697328979308</v>
      </c>
      <c r="AL215">
        <v>1106.2764946139805</v>
      </c>
      <c r="AM215">
        <v>18.060083159328943</v>
      </c>
      <c r="AN215">
        <v>31.138074412636112</v>
      </c>
      <c r="AO215">
        <v>1.3167396860176617</v>
      </c>
      <c r="AP215">
        <v>746.47488028733119</v>
      </c>
      <c r="AQ215">
        <v>715.33680587469507</v>
      </c>
      <c r="AR215">
        <v>19.903022012522371</v>
      </c>
      <c r="AS215">
        <v>34.315555194004091</v>
      </c>
      <c r="AT215">
        <v>1.4076455570329134</v>
      </c>
      <c r="AU215">
        <v>554.16159635167037</v>
      </c>
      <c r="AV215">
        <v>519.84604115766626</v>
      </c>
      <c r="AW215">
        <v>22.699719186281886</v>
      </c>
      <c r="AX215">
        <v>39.137446872899801</v>
      </c>
      <c r="AY215">
        <v>1.6980993375276201</v>
      </c>
    </row>
    <row r="216" spans="1:51" ht="16" x14ac:dyDescent="0.2">
      <c r="A216" s="2" t="s">
        <v>27</v>
      </c>
      <c r="B216" s="2" t="s">
        <v>27</v>
      </c>
      <c r="C216" s="2" t="s">
        <v>34</v>
      </c>
      <c r="D216" s="5">
        <v>5</v>
      </c>
      <c r="E216" s="2" t="s">
        <v>5</v>
      </c>
      <c r="F216" s="1" t="s">
        <v>11</v>
      </c>
      <c r="G216" s="9">
        <v>20</v>
      </c>
      <c r="H216">
        <v>15</v>
      </c>
      <c r="I216" t="s">
        <v>7</v>
      </c>
      <c r="J216">
        <v>0</v>
      </c>
      <c r="K216" s="10">
        <v>0</v>
      </c>
      <c r="L216" s="20">
        <v>1.6076431787644059</v>
      </c>
      <c r="M216" s="20">
        <v>1.1283485889434799</v>
      </c>
      <c r="N216" s="20">
        <v>11.283485889434798</v>
      </c>
      <c r="O216" s="21">
        <v>8.77187624573708E-2</v>
      </c>
      <c r="P216" s="14">
        <v>0.87718762457370802</v>
      </c>
      <c r="Q216" s="27">
        <v>4.08</v>
      </c>
      <c r="R216" s="7">
        <v>10</v>
      </c>
      <c r="S216" s="7">
        <v>18.139819122834279</v>
      </c>
      <c r="T216">
        <v>31.275550211783241</v>
      </c>
      <c r="U216">
        <v>1.4102047011424743</v>
      </c>
      <c r="V216">
        <v>1607.643178764406</v>
      </c>
      <c r="W216">
        <v>1576.3676285526228</v>
      </c>
      <c r="X216" s="27">
        <v>53.735933489666465</v>
      </c>
      <c r="Y216" s="27">
        <v>92.648161189080099</v>
      </c>
      <c r="Z216" s="27">
        <v>4.0968996904893604</v>
      </c>
      <c r="AA216" s="31">
        <v>3116.9413350934678</v>
      </c>
      <c r="AB216" s="2">
        <v>3024.2931739043879</v>
      </c>
      <c r="AC216" s="26">
        <v>20.390481138688109</v>
      </c>
      <c r="AD216" s="26">
        <v>35.156001963255363</v>
      </c>
      <c r="AE216">
        <v>1.7026930065260248</v>
      </c>
      <c r="AF216">
        <v>1289.4526587879338</v>
      </c>
      <c r="AG216">
        <v>1254.2966568246786</v>
      </c>
      <c r="AH216">
        <v>159.96878786853816</v>
      </c>
      <c r="AI216">
        <v>275.80825494575549</v>
      </c>
      <c r="AJ216">
        <v>12.359219504152026</v>
      </c>
      <c r="AK216">
        <v>7357.5277092617316</v>
      </c>
      <c r="AL216">
        <v>2360.5731514386589</v>
      </c>
      <c r="AM216">
        <v>35.596114366832182</v>
      </c>
      <c r="AN216">
        <v>61.372610977296866</v>
      </c>
      <c r="AO216">
        <v>2.6866949893468863</v>
      </c>
      <c r="AP216">
        <v>1509.2981563290618</v>
      </c>
      <c r="AQ216">
        <v>1447.9255453517649</v>
      </c>
      <c r="AR216">
        <v>13.029426138302242</v>
      </c>
      <c r="AS216">
        <v>22.464527824659033</v>
      </c>
      <c r="AT216">
        <v>1.0094012711584042</v>
      </c>
      <c r="AU216">
        <v>608.89498128097307</v>
      </c>
      <c r="AV216">
        <v>586.43045345631413</v>
      </c>
      <c r="AW216">
        <v>46.098272745017454</v>
      </c>
      <c r="AX216">
        <v>79.479780594857658</v>
      </c>
      <c r="AY216">
        <v>3.5031415601077112</v>
      </c>
    </row>
    <row r="217" spans="1:51" ht="16" x14ac:dyDescent="0.2">
      <c r="A217" s="2" t="s">
        <v>27</v>
      </c>
      <c r="B217" s="2" t="s">
        <v>27</v>
      </c>
      <c r="C217" s="2" t="s">
        <v>34</v>
      </c>
      <c r="D217" s="5">
        <v>5</v>
      </c>
      <c r="E217" s="2" t="s">
        <v>5</v>
      </c>
      <c r="F217" s="1" t="s">
        <v>11</v>
      </c>
      <c r="G217" s="9">
        <v>20</v>
      </c>
      <c r="H217">
        <v>15</v>
      </c>
      <c r="I217" t="s">
        <v>8</v>
      </c>
      <c r="J217">
        <v>0</v>
      </c>
      <c r="K217" s="10">
        <v>40</v>
      </c>
      <c r="L217" s="20">
        <v>1.4928479014110836</v>
      </c>
      <c r="M217" s="20">
        <v>1.03611695766449</v>
      </c>
      <c r="N217" s="20">
        <v>10.361169576644899</v>
      </c>
      <c r="O217" s="21">
        <v>8.4845274686813396E-2</v>
      </c>
      <c r="P217" s="14">
        <v>0.84845274686813399</v>
      </c>
      <c r="Q217" s="27">
        <v>4.04</v>
      </c>
      <c r="R217" s="7">
        <v>10</v>
      </c>
      <c r="S217" s="7">
        <v>15.467650258658701</v>
      </c>
      <c r="T217">
        <v>26.668362514928795</v>
      </c>
      <c r="U217">
        <v>1.266610902608563</v>
      </c>
      <c r="V217">
        <v>1492.8479014110835</v>
      </c>
      <c r="W217">
        <v>1466.1795388961548</v>
      </c>
      <c r="X217" s="27">
        <v>39.652684410416619</v>
      </c>
      <c r="Y217" s="27">
        <v>68.366697259338991</v>
      </c>
      <c r="Z217" s="27">
        <v>3.1279169062080308</v>
      </c>
      <c r="AA217" s="31">
        <v>2949.8413772424246</v>
      </c>
      <c r="AB217" s="2">
        <v>2881.4746799830859</v>
      </c>
      <c r="AC217" s="26">
        <v>20.390481138688109</v>
      </c>
      <c r="AD217" s="26">
        <v>35.156001963255363</v>
      </c>
      <c r="AE217">
        <v>1.7026930065260248</v>
      </c>
      <c r="AF217">
        <v>1289.4526587879338</v>
      </c>
      <c r="AG217">
        <v>1254.2966568246786</v>
      </c>
      <c r="AH217">
        <v>159.96878786853816</v>
      </c>
      <c r="AI217">
        <v>275.80825494575549</v>
      </c>
      <c r="AJ217">
        <v>12.359219504152026</v>
      </c>
      <c r="AK217">
        <v>7357.5277092617316</v>
      </c>
      <c r="AL217">
        <v>2360.5731514386589</v>
      </c>
      <c r="AM217">
        <v>24.185034151757918</v>
      </c>
      <c r="AN217">
        <v>41.698334744410204</v>
      </c>
      <c r="AO217">
        <v>1.8613060035994677</v>
      </c>
      <c r="AP217">
        <v>1456.9934758313414</v>
      </c>
      <c r="AQ217">
        <v>1415.2951410869312</v>
      </c>
      <c r="AR217">
        <v>13.029426138302242</v>
      </c>
      <c r="AS217">
        <v>22.464527824659033</v>
      </c>
      <c r="AT217">
        <v>1.0094012711584042</v>
      </c>
      <c r="AU217">
        <v>608.89498128097307</v>
      </c>
      <c r="AV217">
        <v>586.43045345631413</v>
      </c>
      <c r="AW217">
        <v>34.157366511769702</v>
      </c>
      <c r="AX217">
        <v>58.892011227189144</v>
      </c>
      <c r="AY217">
        <v>2.6779177500770115</v>
      </c>
    </row>
    <row r="218" spans="1:51" ht="16" x14ac:dyDescent="0.2">
      <c r="A218" s="2" t="s">
        <v>27</v>
      </c>
      <c r="B218" s="2" t="s">
        <v>27</v>
      </c>
      <c r="C218" s="2" t="s">
        <v>34</v>
      </c>
      <c r="D218" s="5">
        <v>5</v>
      </c>
      <c r="E218" s="2" t="s">
        <v>5</v>
      </c>
      <c r="F218" s="1" t="s">
        <v>11</v>
      </c>
      <c r="G218" s="9">
        <v>20</v>
      </c>
      <c r="H218">
        <v>15</v>
      </c>
      <c r="I218" t="s">
        <v>9</v>
      </c>
      <c r="J218">
        <v>0</v>
      </c>
      <c r="K218" s="10">
        <v>80</v>
      </c>
      <c r="L218" s="20">
        <v>1.6021427839311497</v>
      </c>
      <c r="M218" s="20">
        <v>1.03520512580872</v>
      </c>
      <c r="N218" s="20">
        <v>10.352051258087201</v>
      </c>
      <c r="O218" s="21">
        <v>8.7177850306034102E-2</v>
      </c>
      <c r="P218" s="14">
        <v>0.87177850306034099</v>
      </c>
      <c r="Q218" s="27">
        <v>4.04</v>
      </c>
      <c r="R218" s="7">
        <v>10</v>
      </c>
      <c r="S218" s="7">
        <v>16.585464222029788</v>
      </c>
      <c r="T218">
        <v>28.595627969016878</v>
      </c>
      <c r="U218">
        <v>1.3967136378644252</v>
      </c>
      <c r="V218">
        <v>1602.1427839311498</v>
      </c>
      <c r="W218">
        <v>1573.5471559621328</v>
      </c>
      <c r="X218" s="27">
        <v>42.61386437779106</v>
      </c>
      <c r="Y218" s="27">
        <v>73.472179961708719</v>
      </c>
      <c r="Z218" s="27">
        <v>3.3684173286503714</v>
      </c>
      <c r="AA218" s="31">
        <v>3033.7733280313669</v>
      </c>
      <c r="AB218" s="2">
        <v>2960.3011480696578</v>
      </c>
      <c r="AC218" s="26">
        <v>20.390481138688109</v>
      </c>
      <c r="AD218" s="26">
        <v>35.156001963255363</v>
      </c>
      <c r="AE218">
        <v>1.7026930065260248</v>
      </c>
      <c r="AF218">
        <v>1289.4526587879338</v>
      </c>
      <c r="AG218">
        <v>1254.2966568246786</v>
      </c>
      <c r="AH218">
        <v>159.96878786853816</v>
      </c>
      <c r="AI218">
        <v>275.80825494575549</v>
      </c>
      <c r="AJ218">
        <v>12.359219504152026</v>
      </c>
      <c r="AK218">
        <v>7357.5277092617316</v>
      </c>
      <c r="AL218">
        <v>2360.5731514386589</v>
      </c>
      <c r="AM218">
        <v>26.028400155761268</v>
      </c>
      <c r="AN218">
        <v>44.876551992691844</v>
      </c>
      <c r="AO218">
        <v>1.9717036907859462</v>
      </c>
      <c r="AP218">
        <v>1431.6305441002169</v>
      </c>
      <c r="AQ218">
        <v>1386.7539921075252</v>
      </c>
      <c r="AR218">
        <v>13.029426138302242</v>
      </c>
      <c r="AS218">
        <v>22.464527824659033</v>
      </c>
      <c r="AT218">
        <v>1.0094012711584042</v>
      </c>
      <c r="AU218">
        <v>608.89498128097307</v>
      </c>
      <c r="AV218">
        <v>586.43045345631413</v>
      </c>
      <c r="AW218">
        <v>36.292625644407714</v>
      </c>
      <c r="AX218">
        <v>62.573492490358127</v>
      </c>
      <c r="AY218">
        <v>2.8360861120549252</v>
      </c>
    </row>
    <row r="219" spans="1:51" ht="16" x14ac:dyDescent="0.2">
      <c r="A219" s="2" t="s">
        <v>27</v>
      </c>
      <c r="B219" s="2" t="s">
        <v>27</v>
      </c>
      <c r="C219" s="2" t="s">
        <v>34</v>
      </c>
      <c r="D219" s="5">
        <v>5</v>
      </c>
      <c r="E219" s="2" t="s">
        <v>5</v>
      </c>
      <c r="F219" s="1" t="s">
        <v>12</v>
      </c>
      <c r="G219" s="9">
        <v>30</v>
      </c>
      <c r="H219">
        <v>25</v>
      </c>
      <c r="I219" t="s">
        <v>7</v>
      </c>
      <c r="J219">
        <v>0</v>
      </c>
      <c r="K219" s="10">
        <v>0</v>
      </c>
      <c r="L219" s="20">
        <v>1.6453310692885665</v>
      </c>
      <c r="M219" s="20">
        <v>0.93268436193466198</v>
      </c>
      <c r="N219" s="20">
        <v>9.3268436193466204</v>
      </c>
      <c r="O219" s="21">
        <v>7.3609218001365703E-2</v>
      </c>
      <c r="P219" s="14">
        <v>0.73609218001365706</v>
      </c>
      <c r="Q219" s="27">
        <v>4.1100000000000003</v>
      </c>
      <c r="R219" s="7">
        <v>10</v>
      </c>
      <c r="S219" s="7">
        <v>15.345745585306819</v>
      </c>
      <c r="T219">
        <v>26.458182043632448</v>
      </c>
      <c r="U219">
        <v>1.2111153336368223</v>
      </c>
      <c r="V219">
        <v>1645.3310692885666</v>
      </c>
      <c r="W219">
        <v>1618.8728872449342</v>
      </c>
      <c r="X219" s="27">
        <v>69.08167907497328</v>
      </c>
      <c r="Y219" s="27">
        <v>119.10634323271255</v>
      </c>
      <c r="Z219" s="27">
        <v>5.308015024126183</v>
      </c>
      <c r="AA219" s="31">
        <v>4762.2724043820344</v>
      </c>
      <c r="AB219" s="2">
        <v>4643.1660611493226</v>
      </c>
      <c r="AC219" s="26">
        <v>15.204932080965804</v>
      </c>
      <c r="AD219" s="26">
        <v>26.215400139596209</v>
      </c>
      <c r="AE219">
        <v>1.3422494817943573</v>
      </c>
      <c r="AF219">
        <v>1245.1136831919628</v>
      </c>
      <c r="AG219">
        <v>1218.8982830523669</v>
      </c>
      <c r="AH219">
        <v>205.58358411143558</v>
      </c>
      <c r="AI219">
        <v>354.45445536454417</v>
      </c>
      <c r="AJ219">
        <v>16.3859679495351</v>
      </c>
      <c r="AK219">
        <v>11092.86875883762</v>
      </c>
      <c r="AL219">
        <v>3579.4714344910258</v>
      </c>
      <c r="AM219">
        <v>53.735933489666465</v>
      </c>
      <c r="AN219">
        <v>92.648161189080099</v>
      </c>
      <c r="AO219">
        <v>4.0968996904893604</v>
      </c>
      <c r="AP219">
        <v>3116.9413350934678</v>
      </c>
      <c r="AQ219">
        <v>3024.2931739043879</v>
      </c>
      <c r="AR219">
        <v>20.390481138688109</v>
      </c>
      <c r="AS219">
        <v>35.156001963255363</v>
      </c>
      <c r="AT219">
        <v>1.7026930065260248</v>
      </c>
      <c r="AU219">
        <v>1289.4526587879338</v>
      </c>
      <c r="AV219">
        <v>1254.2966568246786</v>
      </c>
      <c r="AW219">
        <v>58.998622369430684</v>
      </c>
      <c r="AX219">
        <v>101.72176270591497</v>
      </c>
      <c r="AY219">
        <v>4.5122410737418708</v>
      </c>
    </row>
    <row r="220" spans="1:51" ht="16" x14ac:dyDescent="0.2">
      <c r="A220" s="2" t="s">
        <v>27</v>
      </c>
      <c r="B220" s="2" t="s">
        <v>27</v>
      </c>
      <c r="C220" s="2" t="s">
        <v>34</v>
      </c>
      <c r="D220" s="5">
        <v>5</v>
      </c>
      <c r="E220" s="2" t="s">
        <v>5</v>
      </c>
      <c r="F220" s="1" t="s">
        <v>12</v>
      </c>
      <c r="G220" s="9">
        <v>30</v>
      </c>
      <c r="H220">
        <v>25</v>
      </c>
      <c r="I220" t="s">
        <v>8</v>
      </c>
      <c r="J220">
        <v>0</v>
      </c>
      <c r="K220" s="10">
        <v>40</v>
      </c>
      <c r="L220" s="20">
        <v>1.7267165409880383</v>
      </c>
      <c r="M220" s="20">
        <v>0.87123161554336503</v>
      </c>
      <c r="N220" s="20">
        <v>8.7123161554336512</v>
      </c>
      <c r="O220" s="21">
        <v>7.1833886206150097E-2</v>
      </c>
      <c r="P220" s="14">
        <v>0.71833886206150099</v>
      </c>
      <c r="Q220" s="27">
        <v>4</v>
      </c>
      <c r="R220" s="7">
        <v>10</v>
      </c>
      <c r="S220" s="7">
        <v>15.043700415904597</v>
      </c>
      <c r="T220">
        <v>25.937414510180343</v>
      </c>
      <c r="U220">
        <v>1.2403675951561184</v>
      </c>
      <c r="V220">
        <v>1726.7165409880381</v>
      </c>
      <c r="W220">
        <v>1700.7791264778577</v>
      </c>
      <c r="X220" s="27">
        <v>54.696384826321214</v>
      </c>
      <c r="Y220" s="27">
        <v>94.304111769519338</v>
      </c>
      <c r="Z220" s="27">
        <v>4.3682845013641494</v>
      </c>
      <c r="AA220" s="31">
        <v>4676.5579182304627</v>
      </c>
      <c r="AB220" s="2">
        <v>4582.2538064609435</v>
      </c>
      <c r="AC220" s="26">
        <v>15.204932080965804</v>
      </c>
      <c r="AD220" s="26">
        <v>26.215400139596209</v>
      </c>
      <c r="AE220">
        <v>1.3422494817943573</v>
      </c>
      <c r="AF220">
        <v>1245.1136831919628</v>
      </c>
      <c r="AG220">
        <v>1218.8982830523669</v>
      </c>
      <c r="AH220">
        <v>205.58358411143558</v>
      </c>
      <c r="AI220">
        <v>354.45445536454417</v>
      </c>
      <c r="AJ220">
        <v>16.3859679495351</v>
      </c>
      <c r="AK220">
        <v>11092.86875883762</v>
      </c>
      <c r="AL220">
        <v>3579.4714344910258</v>
      </c>
      <c r="AM220">
        <v>39.652684410416619</v>
      </c>
      <c r="AN220">
        <v>68.366697259338991</v>
      </c>
      <c r="AO220">
        <v>3.1279169062080308</v>
      </c>
      <c r="AP220">
        <v>2949.8413772424246</v>
      </c>
      <c r="AQ220">
        <v>2881.4746799830859</v>
      </c>
      <c r="AR220">
        <v>20.390481138688109</v>
      </c>
      <c r="AS220">
        <v>35.156001963255363</v>
      </c>
      <c r="AT220">
        <v>1.7026930065260248</v>
      </c>
      <c r="AU220">
        <v>1289.4526587879338</v>
      </c>
      <c r="AV220">
        <v>1254.2966568246786</v>
      </c>
      <c r="AW220">
        <v>45.826592534416548</v>
      </c>
      <c r="AX220">
        <v>79.011366438649219</v>
      </c>
      <c r="AY220">
        <v>3.6369615801091721</v>
      </c>
    </row>
    <row r="221" spans="1:51" ht="16" x14ac:dyDescent="0.2">
      <c r="A221" s="2" t="s">
        <v>27</v>
      </c>
      <c r="B221" s="2" t="s">
        <v>27</v>
      </c>
      <c r="C221" s="2" t="s">
        <v>34</v>
      </c>
      <c r="D221" s="5">
        <v>5</v>
      </c>
      <c r="E221" s="2" t="s">
        <v>5</v>
      </c>
      <c r="F221" s="1" t="s">
        <v>12</v>
      </c>
      <c r="G221" s="9">
        <v>30</v>
      </c>
      <c r="H221">
        <v>25</v>
      </c>
      <c r="I221" t="s">
        <v>9</v>
      </c>
      <c r="J221">
        <v>0</v>
      </c>
      <c r="K221" s="10">
        <v>80</v>
      </c>
      <c r="L221" s="20">
        <v>1.3440316634224376</v>
      </c>
      <c r="M221" s="20">
        <v>1.0200822353362999</v>
      </c>
      <c r="N221" s="20">
        <v>10.200822353363</v>
      </c>
      <c r="O221" s="21">
        <v>8.3142504096031203E-2</v>
      </c>
      <c r="P221" s="14">
        <v>0.831425040960312</v>
      </c>
      <c r="Q221" s="27">
        <v>4.0599999999999996</v>
      </c>
      <c r="R221" s="7">
        <v>10</v>
      </c>
      <c r="S221" s="7">
        <v>13.710228235867259</v>
      </c>
      <c r="T221">
        <v>23.638324544598724</v>
      </c>
      <c r="U221">
        <v>1.1174615808129564</v>
      </c>
      <c r="V221">
        <v>1344.0316634224378</v>
      </c>
      <c r="W221">
        <v>1320.3933388778391</v>
      </c>
      <c r="X221" s="27">
        <v>56.324092613658323</v>
      </c>
      <c r="Y221" s="27">
        <v>97.11050450630745</v>
      </c>
      <c r="Z221" s="27">
        <v>4.4858789094633273</v>
      </c>
      <c r="AA221" s="31">
        <v>4377.8049914538042</v>
      </c>
      <c r="AB221" s="2">
        <v>4280.6944869474974</v>
      </c>
      <c r="AC221" s="26">
        <v>15.204932080965804</v>
      </c>
      <c r="AD221" s="26">
        <v>26.215400139596209</v>
      </c>
      <c r="AE221">
        <v>1.3422494817943573</v>
      </c>
      <c r="AF221">
        <v>1245.1136831919628</v>
      </c>
      <c r="AG221">
        <v>1218.8982830523669</v>
      </c>
      <c r="AH221">
        <v>205.58358411143558</v>
      </c>
      <c r="AI221">
        <v>354.45445536454417</v>
      </c>
      <c r="AJ221">
        <v>16.3859679495351</v>
      </c>
      <c r="AK221">
        <v>11092.86875883762</v>
      </c>
      <c r="AL221">
        <v>3579.4714344910258</v>
      </c>
      <c r="AM221">
        <v>42.61386437779106</v>
      </c>
      <c r="AN221">
        <v>73.472179961708719</v>
      </c>
      <c r="AO221">
        <v>3.3684173286503714</v>
      </c>
      <c r="AP221">
        <v>3033.7733280313669</v>
      </c>
      <c r="AQ221">
        <v>2960.3011480696578</v>
      </c>
      <c r="AR221">
        <v>20.390481138688109</v>
      </c>
      <c r="AS221">
        <v>35.156001963255363</v>
      </c>
      <c r="AT221">
        <v>1.7026930065260248</v>
      </c>
      <c r="AU221">
        <v>1289.4526587879338</v>
      </c>
      <c r="AV221">
        <v>1254.2966568246786</v>
      </c>
      <c r="AW221">
        <v>49.042983409032736</v>
      </c>
      <c r="AX221">
        <v>84.556867946608165</v>
      </c>
      <c r="AY221">
        <v>3.8924270965615424</v>
      </c>
    </row>
    <row r="222" spans="1:51" ht="16" x14ac:dyDescent="0.2">
      <c r="A222" s="2" t="s">
        <v>27</v>
      </c>
      <c r="B222" s="2" t="s">
        <v>27</v>
      </c>
      <c r="C222" s="2" t="s">
        <v>34</v>
      </c>
      <c r="D222" s="5">
        <v>5</v>
      </c>
      <c r="E222" s="2" t="s">
        <v>5</v>
      </c>
      <c r="F222" s="1" t="s">
        <v>13</v>
      </c>
      <c r="G222" s="9">
        <v>40</v>
      </c>
      <c r="H222">
        <v>35</v>
      </c>
      <c r="I222" t="s">
        <v>7</v>
      </c>
      <c r="J222">
        <v>0</v>
      </c>
      <c r="K222" s="10">
        <v>0</v>
      </c>
      <c r="L222" s="20">
        <v>1.5707701615488756</v>
      </c>
      <c r="M222" s="20">
        <v>0.94557344913482699</v>
      </c>
      <c r="N222" s="20">
        <v>9.4557344913482702</v>
      </c>
      <c r="O222" s="21">
        <v>7.7084854245185894E-2</v>
      </c>
      <c r="P222" s="14">
        <v>0.77084854245185896</v>
      </c>
      <c r="Q222" s="27">
        <v>4.1500000000000004</v>
      </c>
      <c r="R222" s="7">
        <v>10</v>
      </c>
      <c r="S222" s="7">
        <v>14.8527855945384</v>
      </c>
      <c r="T222">
        <v>25.60825102506621</v>
      </c>
      <c r="U222">
        <v>1.210825889556822</v>
      </c>
      <c r="V222">
        <v>1570.7701615488759</v>
      </c>
      <c r="W222">
        <v>1545.1619105238096</v>
      </c>
      <c r="X222" s="27">
        <v>83.934464669511684</v>
      </c>
      <c r="Y222" s="27">
        <v>144.71459425777874</v>
      </c>
      <c r="Z222" s="27">
        <v>6.5188409136830048</v>
      </c>
      <c r="AA222" s="31">
        <v>6333.0425659309103</v>
      </c>
      <c r="AB222" s="2">
        <v>6188.3279716731322</v>
      </c>
      <c r="AC222" s="26">
        <v>12.651992795896417</v>
      </c>
      <c r="AD222" s="26">
        <v>21.813780682580028</v>
      </c>
      <c r="AE222">
        <v>1.216484925723244</v>
      </c>
      <c r="AF222">
        <v>1236.6848374058161</v>
      </c>
      <c r="AG222">
        <v>1214.8710567232361</v>
      </c>
      <c r="AH222">
        <v>243.5395624991248</v>
      </c>
      <c r="AI222">
        <v>419.89579741228431</v>
      </c>
      <c r="AJ222">
        <v>20.03542272670483</v>
      </c>
      <c r="AK222">
        <v>14802.923271055066</v>
      </c>
      <c r="AL222">
        <v>4794.3424912142618</v>
      </c>
      <c r="AM222">
        <v>69.08167907497328</v>
      </c>
      <c r="AN222">
        <v>119.10634323271255</v>
      </c>
      <c r="AO222">
        <v>5.308015024126183</v>
      </c>
      <c r="AP222">
        <v>4762.2724043820344</v>
      </c>
      <c r="AQ222">
        <v>4643.1660611493226</v>
      </c>
      <c r="AR222">
        <v>15.204932080965804</v>
      </c>
      <c r="AS222">
        <v>26.215400139596209</v>
      </c>
      <c r="AT222">
        <v>1.3422494817943573</v>
      </c>
      <c r="AU222">
        <v>1245.1136831919628</v>
      </c>
      <c r="AV222">
        <v>1218.8982830523669</v>
      </c>
      <c r="AW222">
        <v>70.534854361918505</v>
      </c>
      <c r="AX222">
        <v>121.61181786537674</v>
      </c>
      <c r="AY222">
        <v>5.4264804963635562</v>
      </c>
    </row>
    <row r="223" spans="1:51" ht="16" x14ac:dyDescent="0.2">
      <c r="A223" s="2" t="s">
        <v>27</v>
      </c>
      <c r="B223" s="2" t="s">
        <v>27</v>
      </c>
      <c r="C223" s="2" t="s">
        <v>34</v>
      </c>
      <c r="D223" s="5">
        <v>5</v>
      </c>
      <c r="E223" s="2" t="s">
        <v>5</v>
      </c>
      <c r="F223" s="1" t="s">
        <v>13</v>
      </c>
      <c r="G223" s="9">
        <v>40</v>
      </c>
      <c r="H223">
        <v>35</v>
      </c>
      <c r="I223" t="s">
        <v>8</v>
      </c>
      <c r="J223">
        <v>0</v>
      </c>
      <c r="K223" s="10">
        <v>40</v>
      </c>
      <c r="L223" s="20">
        <v>1.4390662630414701</v>
      </c>
      <c r="M223" s="20">
        <v>0.86166995763778698</v>
      </c>
      <c r="N223" s="20">
        <v>8.6166995763778704</v>
      </c>
      <c r="O223" s="21">
        <v>7.1806110441684695E-2</v>
      </c>
      <c r="P223" s="14">
        <v>0.71806110441684701</v>
      </c>
      <c r="Q223" s="27">
        <v>4.1100000000000003</v>
      </c>
      <c r="R223" s="7">
        <v>10</v>
      </c>
      <c r="S223" s="7">
        <v>12.400001659129122</v>
      </c>
      <c r="T223">
        <v>21.379313205395039</v>
      </c>
      <c r="U223">
        <v>1.0333375101685829</v>
      </c>
      <c r="V223">
        <v>1439.0662630414702</v>
      </c>
      <c r="W223">
        <v>1417.6869498360752</v>
      </c>
      <c r="X223" s="27">
        <v>67.096386485450338</v>
      </c>
      <c r="Y223" s="27">
        <v>115.68342497491437</v>
      </c>
      <c r="Z223" s="27">
        <v>5.4016220115327318</v>
      </c>
      <c r="AA223" s="31">
        <v>6115.6241812719327</v>
      </c>
      <c r="AB223" s="2">
        <v>5999.9407562970191</v>
      </c>
      <c r="AC223" s="26">
        <v>12.651992795896417</v>
      </c>
      <c r="AD223" s="26">
        <v>21.813780682580028</v>
      </c>
      <c r="AE223">
        <v>1.216484925723244</v>
      </c>
      <c r="AF223">
        <v>1236.6848374058161</v>
      </c>
      <c r="AG223">
        <v>1214.8710567232361</v>
      </c>
      <c r="AH223">
        <v>243.5395624991248</v>
      </c>
      <c r="AI223">
        <v>419.89579741228431</v>
      </c>
      <c r="AJ223">
        <v>20.03542272670483</v>
      </c>
      <c r="AK223">
        <v>14802.923271055066</v>
      </c>
      <c r="AL223">
        <v>4794.3424912142618</v>
      </c>
      <c r="AM223">
        <v>54.696384826321214</v>
      </c>
      <c r="AN223">
        <v>94.304111769519338</v>
      </c>
      <c r="AO223">
        <v>4.3682845013641494</v>
      </c>
      <c r="AP223">
        <v>4676.5579182304627</v>
      </c>
      <c r="AQ223">
        <v>4582.2538064609435</v>
      </c>
      <c r="AR223">
        <v>15.204932080965804</v>
      </c>
      <c r="AS223">
        <v>26.215400139596209</v>
      </c>
      <c r="AT223">
        <v>1.3422494817943573</v>
      </c>
      <c r="AU223">
        <v>1245.1136831919628</v>
      </c>
      <c r="AV223">
        <v>1218.8982830523669</v>
      </c>
      <c r="AW223">
        <v>56.551448839661923</v>
      </c>
      <c r="AX223">
        <v>97.502497999417116</v>
      </c>
      <c r="AY223">
        <v>4.5228737733210256</v>
      </c>
    </row>
    <row r="224" spans="1:51" ht="16" x14ac:dyDescent="0.2">
      <c r="A224" s="2" t="s">
        <v>27</v>
      </c>
      <c r="B224" s="2" t="s">
        <v>27</v>
      </c>
      <c r="C224" s="2" t="s">
        <v>34</v>
      </c>
      <c r="D224" s="5">
        <v>5</v>
      </c>
      <c r="E224" s="2" t="s">
        <v>5</v>
      </c>
      <c r="F224" s="1" t="s">
        <v>13</v>
      </c>
      <c r="G224" s="9">
        <v>40</v>
      </c>
      <c r="H224">
        <v>35</v>
      </c>
      <c r="I224" t="s">
        <v>9</v>
      </c>
      <c r="J224">
        <v>0</v>
      </c>
      <c r="K224" s="10">
        <v>80</v>
      </c>
      <c r="L224" s="20">
        <v>1.4260282901033821</v>
      </c>
      <c r="M224" s="20">
        <v>0.81556606292724598</v>
      </c>
      <c r="N224" s="20">
        <v>8.1556606292724592</v>
      </c>
      <c r="O224" s="21">
        <v>6.9097779691219302E-2</v>
      </c>
      <c r="P224" s="14">
        <v>0.69097779691219308</v>
      </c>
      <c r="Q224" s="27">
        <v>4.0999999999999996</v>
      </c>
      <c r="R224" s="7">
        <v>10</v>
      </c>
      <c r="S224" s="7">
        <v>11.630202781824879</v>
      </c>
      <c r="T224">
        <v>20.052073761767033</v>
      </c>
      <c r="U224">
        <v>0.98535388623009679</v>
      </c>
      <c r="V224">
        <v>1426.0282901033822</v>
      </c>
      <c r="W224">
        <v>1405.9762163416151</v>
      </c>
      <c r="X224" s="27">
        <v>67.9542953954832</v>
      </c>
      <c r="Y224" s="27">
        <v>117.16257826807448</v>
      </c>
      <c r="Z224" s="27">
        <v>5.4712327956934246</v>
      </c>
      <c r="AA224" s="31">
        <v>5803.8332815571866</v>
      </c>
      <c r="AB224" s="2">
        <v>5686.6707032891127</v>
      </c>
      <c r="AC224" s="26">
        <v>12.651992795896417</v>
      </c>
      <c r="AD224" s="26">
        <v>21.813780682580028</v>
      </c>
      <c r="AE224">
        <v>1.216484925723244</v>
      </c>
      <c r="AF224">
        <v>1236.6848374058161</v>
      </c>
      <c r="AG224">
        <v>1214.8710567232361</v>
      </c>
      <c r="AH224">
        <v>243.5395624991248</v>
      </c>
      <c r="AI224">
        <v>419.89579741228431</v>
      </c>
      <c r="AJ224">
        <v>20.03542272670483</v>
      </c>
      <c r="AK224">
        <v>14802.923271055066</v>
      </c>
      <c r="AL224">
        <v>4794.3424912142618</v>
      </c>
      <c r="AM224">
        <v>56.324092613658323</v>
      </c>
      <c r="AN224">
        <v>97.11050450630745</v>
      </c>
      <c r="AO224">
        <v>4.4858789094633273</v>
      </c>
      <c r="AP224">
        <v>4377.8049914538042</v>
      </c>
      <c r="AQ224">
        <v>4280.6944869474974</v>
      </c>
      <c r="AR224">
        <v>15.204932080965804</v>
      </c>
      <c r="AS224">
        <v>26.215400139596209</v>
      </c>
      <c r="AT224">
        <v>1.3422494817943573</v>
      </c>
      <c r="AU224">
        <v>1245.1136831919628</v>
      </c>
      <c r="AV224">
        <v>1218.8982830523669</v>
      </c>
      <c r="AW224">
        <v>60.572977039062167</v>
      </c>
      <c r="AX224">
        <v>104.43616730872787</v>
      </c>
      <c r="AY224">
        <v>4.8458601461840596</v>
      </c>
    </row>
    <row r="225" spans="1:51" ht="16" x14ac:dyDescent="0.2">
      <c r="A225" s="2" t="s">
        <v>27</v>
      </c>
      <c r="B225" s="2" t="s">
        <v>27</v>
      </c>
      <c r="C225" s="2" t="s">
        <v>34</v>
      </c>
      <c r="D225" s="5">
        <v>5</v>
      </c>
      <c r="E225" s="2" t="s">
        <v>5</v>
      </c>
      <c r="F225" s="1" t="s">
        <v>14</v>
      </c>
      <c r="G225" s="9">
        <v>80</v>
      </c>
      <c r="H225">
        <v>60</v>
      </c>
      <c r="I225" t="s">
        <v>7</v>
      </c>
      <c r="J225">
        <v>0</v>
      </c>
      <c r="K225" s="10">
        <v>0</v>
      </c>
      <c r="L225" s="20">
        <v>1.3220300840894139</v>
      </c>
      <c r="M225" s="20">
        <v>0.63287162780761697</v>
      </c>
      <c r="N225" s="20">
        <v>6.3287162780761701</v>
      </c>
      <c r="O225" s="21">
        <v>5.79019337892532E-2</v>
      </c>
      <c r="P225" s="14">
        <v>0.57901933789253202</v>
      </c>
      <c r="Q225" s="27">
        <v>4.17</v>
      </c>
      <c r="R225" s="7">
        <v>40</v>
      </c>
      <c r="S225" s="7">
        <v>33.467013253132329</v>
      </c>
      <c r="T225">
        <v>57.701746988159194</v>
      </c>
      <c r="U225">
        <v>3.0619239358538439</v>
      </c>
      <c r="V225">
        <v>5288.120336357656</v>
      </c>
      <c r="W225">
        <v>5230.4185893694967</v>
      </c>
      <c r="X225" s="27">
        <v>117.40147792264401</v>
      </c>
      <c r="Y225" s="27">
        <v>202.41634124593793</v>
      </c>
      <c r="Z225" s="27">
        <v>9.5807648495368483</v>
      </c>
      <c r="AA225" s="31">
        <v>11621.162902288566</v>
      </c>
      <c r="AB225" s="2">
        <v>11418.74656104263</v>
      </c>
      <c r="AC225" s="26">
        <v>39.782401872917774</v>
      </c>
      <c r="AD225" s="26">
        <v>68.590348056754792</v>
      </c>
      <c r="AE225">
        <v>3.3282497755381102</v>
      </c>
      <c r="AF225">
        <v>5551.1206967181524</v>
      </c>
      <c r="AG225">
        <v>5482.5303486613966</v>
      </c>
      <c r="AH225">
        <v>362.88676811787809</v>
      </c>
      <c r="AI225">
        <v>625.66684158254873</v>
      </c>
      <c r="AJ225">
        <v>30.020172053319165</v>
      </c>
      <c r="AK225">
        <v>31456.285361209524</v>
      </c>
      <c r="AL225">
        <v>10276.872839875658</v>
      </c>
      <c r="AM225">
        <v>83.934464669511684</v>
      </c>
      <c r="AN225">
        <v>144.71459425777874</v>
      </c>
      <c r="AO225">
        <v>6.5188409136830048</v>
      </c>
      <c r="AP225">
        <v>6333.0425659309103</v>
      </c>
      <c r="AQ225">
        <v>6188.3279716731322</v>
      </c>
      <c r="AR225">
        <v>12.651992795896417</v>
      </c>
      <c r="AS225">
        <v>21.813780682580028</v>
      </c>
      <c r="AT225">
        <v>1.216484925723244</v>
      </c>
      <c r="AU225">
        <v>1236.6848374058161</v>
      </c>
      <c r="AV225">
        <v>1214.8710567232361</v>
      </c>
      <c r="AW225">
        <v>110.0951596410884</v>
      </c>
      <c r="AX225">
        <v>189.81924076049725</v>
      </c>
      <c r="AY225">
        <v>8.9123039187674209</v>
      </c>
    </row>
    <row r="226" spans="1:51" ht="16" x14ac:dyDescent="0.2">
      <c r="A226" s="2" t="s">
        <v>27</v>
      </c>
      <c r="B226" s="2" t="s">
        <v>27</v>
      </c>
      <c r="C226" s="2" t="s">
        <v>34</v>
      </c>
      <c r="D226" s="5">
        <v>5</v>
      </c>
      <c r="E226" s="2" t="s">
        <v>5</v>
      </c>
      <c r="F226" s="1" t="s">
        <v>14</v>
      </c>
      <c r="G226" s="9">
        <v>80</v>
      </c>
      <c r="H226">
        <v>60</v>
      </c>
      <c r="I226" t="s">
        <v>8</v>
      </c>
      <c r="J226">
        <v>0</v>
      </c>
      <c r="K226" s="10">
        <v>40</v>
      </c>
      <c r="L226" s="20">
        <v>1.3015563922100726</v>
      </c>
      <c r="M226" s="20">
        <v>0.59278964996337902</v>
      </c>
      <c r="N226" s="20">
        <v>5.92789649963379</v>
      </c>
      <c r="O226" s="21">
        <v>5.5922903120517703E-2</v>
      </c>
      <c r="P226" s="14">
        <v>0.55922903120517709</v>
      </c>
      <c r="Q226" s="27">
        <v>4.16</v>
      </c>
      <c r="R226" s="7">
        <v>40</v>
      </c>
      <c r="S226" s="7">
        <v>30.861966325832299</v>
      </c>
      <c r="T226">
        <v>53.210286768676383</v>
      </c>
      <c r="U226">
        <v>2.911472481098178</v>
      </c>
      <c r="V226">
        <v>5206.2255688402911</v>
      </c>
      <c r="W226">
        <v>5153.0152820716148</v>
      </c>
      <c r="X226" s="27">
        <v>97.958352811282637</v>
      </c>
      <c r="Y226" s="27">
        <v>168.89371174359076</v>
      </c>
      <c r="Z226" s="27">
        <v>8.3130944926309098</v>
      </c>
      <c r="AA226" s="31">
        <v>11321.849750112224</v>
      </c>
      <c r="AB226" s="2">
        <v>11152.956038368633</v>
      </c>
      <c r="AC226" s="26">
        <v>39.782401872917774</v>
      </c>
      <c r="AD226" s="26">
        <v>68.590348056754792</v>
      </c>
      <c r="AE226">
        <v>3.3282497755381102</v>
      </c>
      <c r="AF226">
        <v>5551.1206967181524</v>
      </c>
      <c r="AG226">
        <v>5482.5303486613966</v>
      </c>
      <c r="AH226">
        <v>362.88676811787809</v>
      </c>
      <c r="AI226">
        <v>625.66684158254873</v>
      </c>
      <c r="AJ226">
        <v>30.020172053319165</v>
      </c>
      <c r="AK226">
        <v>31456.285361209524</v>
      </c>
      <c r="AL226">
        <v>10276.872839875658</v>
      </c>
      <c r="AM226">
        <v>67.096386485450338</v>
      </c>
      <c r="AN226">
        <v>115.68342497491437</v>
      </c>
      <c r="AO226">
        <v>5.4016220115327318</v>
      </c>
      <c r="AP226">
        <v>6115.6241812719327</v>
      </c>
      <c r="AQ226">
        <v>5999.9407562970191</v>
      </c>
      <c r="AR226">
        <v>12.651992795896417</v>
      </c>
      <c r="AS226">
        <v>21.813780682580028</v>
      </c>
      <c r="AT226">
        <v>1.216484925723244</v>
      </c>
      <c r="AU226">
        <v>1236.6848374058161</v>
      </c>
      <c r="AV226">
        <v>1214.8710567232361</v>
      </c>
      <c r="AW226">
        <v>92.711395701609945</v>
      </c>
      <c r="AX226">
        <v>159.84723396829301</v>
      </c>
      <c r="AY226">
        <v>7.8181042812804513</v>
      </c>
    </row>
    <row r="227" spans="1:51" ht="16" x14ac:dyDescent="0.2">
      <c r="A227" s="2" t="s">
        <v>27</v>
      </c>
      <c r="B227" s="2" t="s">
        <v>27</v>
      </c>
      <c r="C227" s="2" t="s">
        <v>34</v>
      </c>
      <c r="D227" s="5">
        <v>5</v>
      </c>
      <c r="E227" s="2" t="s">
        <v>5</v>
      </c>
      <c r="F227" s="1" t="s">
        <v>14</v>
      </c>
      <c r="G227" s="9">
        <v>80</v>
      </c>
      <c r="H227">
        <v>60</v>
      </c>
      <c r="I227" t="s">
        <v>9</v>
      </c>
      <c r="J227">
        <v>0</v>
      </c>
      <c r="K227" s="10">
        <v>80</v>
      </c>
      <c r="L227" s="20">
        <v>1.3881366812520637</v>
      </c>
      <c r="M227" s="20">
        <v>0.64509087800979603</v>
      </c>
      <c r="N227" s="20">
        <v>6.4509087800979605</v>
      </c>
      <c r="O227" s="21">
        <v>5.9893213212490103E-2</v>
      </c>
      <c r="P227" s="14">
        <v>0.59893213212490104</v>
      </c>
      <c r="Q227" s="27">
        <v>4.16</v>
      </c>
      <c r="R227" s="7">
        <v>40</v>
      </c>
      <c r="S227" s="7">
        <v>35.818972420259925</v>
      </c>
      <c r="T227">
        <v>61.756849000448149</v>
      </c>
      <c r="U227">
        <v>3.3255986487323304</v>
      </c>
      <c r="V227">
        <v>5552.5467250082547</v>
      </c>
      <c r="W227">
        <v>5490.7898760078069</v>
      </c>
      <c r="X227" s="27">
        <v>103.77326781574313</v>
      </c>
      <c r="Y227" s="27">
        <v>178.91942726852264</v>
      </c>
      <c r="Z227" s="27">
        <v>8.7968314444257558</v>
      </c>
      <c r="AA227" s="31">
        <v>11356.380006565441</v>
      </c>
      <c r="AB227" s="2">
        <v>11177.46057929692</v>
      </c>
      <c r="AC227" s="26">
        <v>39.782401872917774</v>
      </c>
      <c r="AD227" s="26">
        <v>68.590348056754792</v>
      </c>
      <c r="AE227">
        <v>3.3282497755381102</v>
      </c>
      <c r="AF227">
        <v>5551.1206967181524</v>
      </c>
      <c r="AG227">
        <v>5482.5303486613966</v>
      </c>
      <c r="AH227">
        <v>362.88676811787809</v>
      </c>
      <c r="AI227">
        <v>625.66684158254873</v>
      </c>
      <c r="AJ227">
        <v>30.020172053319165</v>
      </c>
      <c r="AK227">
        <v>31456.285361209524</v>
      </c>
      <c r="AL227">
        <v>10276.872839875658</v>
      </c>
      <c r="AM227">
        <v>67.9542953954832</v>
      </c>
      <c r="AN227">
        <v>117.16257826807448</v>
      </c>
      <c r="AO227">
        <v>5.4712327956934246</v>
      </c>
      <c r="AP227">
        <v>5803.8332815571866</v>
      </c>
      <c r="AQ227">
        <v>5686.6707032891127</v>
      </c>
      <c r="AR227">
        <v>12.651992795896417</v>
      </c>
      <c r="AS227">
        <v>21.813780682580028</v>
      </c>
      <c r="AT227">
        <v>1.216484925723244</v>
      </c>
      <c r="AU227">
        <v>1236.6848374058161</v>
      </c>
      <c r="AV227">
        <v>1214.8710567232361</v>
      </c>
      <c r="AW227">
        <v>97.898315736205831</v>
      </c>
      <c r="AX227">
        <v>168.79019954518247</v>
      </c>
      <c r="AY227">
        <v>8.2513737895315167</v>
      </c>
    </row>
    <row r="228" spans="1:51" ht="16" x14ac:dyDescent="0.2">
      <c r="A228" s="2" t="s">
        <v>27</v>
      </c>
      <c r="B228" s="2" t="s">
        <v>27</v>
      </c>
      <c r="C228" s="2" t="s">
        <v>34</v>
      </c>
      <c r="D228" s="5">
        <v>5</v>
      </c>
      <c r="E228" s="2" t="s">
        <v>5</v>
      </c>
      <c r="F228" s="1" t="s">
        <v>15</v>
      </c>
      <c r="G228" s="9">
        <v>120</v>
      </c>
      <c r="H228">
        <v>100</v>
      </c>
      <c r="I228" t="s">
        <v>7</v>
      </c>
      <c r="J228">
        <v>0</v>
      </c>
      <c r="K228" s="10">
        <v>0</v>
      </c>
      <c r="L228" s="20">
        <v>1.323761689870254</v>
      </c>
      <c r="M228" s="20">
        <v>0.388878464698792</v>
      </c>
      <c r="N228" s="20">
        <v>3.8887846469879199</v>
      </c>
      <c r="O228" s="21">
        <v>3.9731990545988097E-2</v>
      </c>
      <c r="P228" s="14">
        <v>0.39731990545988094</v>
      </c>
      <c r="Q228" s="27">
        <v>4.2699999999999996</v>
      </c>
      <c r="R228" s="7">
        <v>40</v>
      </c>
      <c r="S228" s="7">
        <v>20.591296543352914</v>
      </c>
      <c r="T228">
        <v>35.502235419573992</v>
      </c>
      <c r="U228">
        <v>2.1038274778826462</v>
      </c>
      <c r="V228">
        <v>5295.0467594810161</v>
      </c>
      <c r="W228">
        <v>5259.5445240614417</v>
      </c>
      <c r="X228" s="27">
        <v>137.99277446599692</v>
      </c>
      <c r="Y228" s="27">
        <v>237.91857666551192</v>
      </c>
      <c r="Z228" s="27">
        <v>11.684592327419494</v>
      </c>
      <c r="AA228" s="31">
        <v>16916.209661769582</v>
      </c>
      <c r="AB228" s="2">
        <v>16678.291085104072</v>
      </c>
      <c r="AC228" s="26">
        <v>26.641848448774699</v>
      </c>
      <c r="AD228" s="26">
        <v>45.934221463404647</v>
      </c>
      <c r="AE228">
        <v>2.4038721254002215</v>
      </c>
      <c r="AF228">
        <v>5471.8742674538362</v>
      </c>
      <c r="AG228">
        <v>5425.9400459904309</v>
      </c>
      <c r="AH228">
        <v>442.81231346420213</v>
      </c>
      <c r="AI228">
        <v>763.46950597276282</v>
      </c>
      <c r="AJ228">
        <v>37.231788429519824</v>
      </c>
      <c r="AK228">
        <v>47871.908163571032</v>
      </c>
      <c r="AL228">
        <v>15702.812885866089</v>
      </c>
      <c r="AM228">
        <v>117.40147792264401</v>
      </c>
      <c r="AN228">
        <v>202.41634124593793</v>
      </c>
      <c r="AO228">
        <v>9.5807648495368483</v>
      </c>
      <c r="AP228">
        <v>11621.162902288566</v>
      </c>
      <c r="AQ228">
        <v>11418.74656104263</v>
      </c>
      <c r="AR228">
        <v>39.782401872917774</v>
      </c>
      <c r="AS228">
        <v>68.590348056754792</v>
      </c>
      <c r="AT228">
        <v>3.3282497755381102</v>
      </c>
      <c r="AU228">
        <v>5551.1206967181524</v>
      </c>
      <c r="AV228">
        <v>5482.5303486613966</v>
      </c>
      <c r="AW228">
        <v>134.17374398147609</v>
      </c>
      <c r="AX228">
        <v>231.33404134737256</v>
      </c>
      <c r="AY228">
        <v>11.294399254569983</v>
      </c>
    </row>
    <row r="229" spans="1:51" ht="16" x14ac:dyDescent="0.2">
      <c r="A229" s="2" t="s">
        <v>27</v>
      </c>
      <c r="B229" s="2" t="s">
        <v>27</v>
      </c>
      <c r="C229" s="2" t="s">
        <v>34</v>
      </c>
      <c r="D229" s="5">
        <v>5</v>
      </c>
      <c r="E229" s="2" t="s">
        <v>5</v>
      </c>
      <c r="F229" s="1" t="s">
        <v>15</v>
      </c>
      <c r="G229" s="9">
        <v>120</v>
      </c>
      <c r="H229">
        <v>100</v>
      </c>
      <c r="I229" t="s">
        <v>8</v>
      </c>
      <c r="J229">
        <v>0</v>
      </c>
      <c r="K229" s="10">
        <v>40</v>
      </c>
      <c r="L229" s="20">
        <v>1.2730358264080051</v>
      </c>
      <c r="M229" s="20">
        <v>0.34347739815711997</v>
      </c>
      <c r="N229" s="20">
        <v>3.4347739815711997</v>
      </c>
      <c r="O229" s="21">
        <v>3.6219473928213099E-2</v>
      </c>
      <c r="P229" s="14">
        <v>0.36219473928213097</v>
      </c>
      <c r="Q229" s="27">
        <v>4.2699999999999996</v>
      </c>
      <c r="R229" s="7">
        <v>40</v>
      </c>
      <c r="S229" s="7">
        <v>17.490361336616825</v>
      </c>
      <c r="T229">
        <v>30.155795407960046</v>
      </c>
      <c r="U229">
        <v>1.8443475169706383</v>
      </c>
      <c r="V229">
        <v>5092.1433056320202</v>
      </c>
      <c r="W229">
        <v>5061.9875102240603</v>
      </c>
      <c r="X229" s="27">
        <v>115.44871414789947</v>
      </c>
      <c r="Y229" s="27">
        <v>199.04950715155081</v>
      </c>
      <c r="Z229" s="27">
        <v>10.157442009601548</v>
      </c>
      <c r="AA229" s="31">
        <v>16413.993055744242</v>
      </c>
      <c r="AB229" s="2">
        <v>16214.943548592693</v>
      </c>
      <c r="AC229" s="26">
        <v>26.641848448774699</v>
      </c>
      <c r="AD229" s="26">
        <v>45.934221463404647</v>
      </c>
      <c r="AE229">
        <v>2.4038721254002215</v>
      </c>
      <c r="AF229">
        <v>5471.8742674538362</v>
      </c>
      <c r="AG229">
        <v>5425.9400459904309</v>
      </c>
      <c r="AH229">
        <v>442.81231346420213</v>
      </c>
      <c r="AI229">
        <v>763.46950597276282</v>
      </c>
      <c r="AJ229">
        <v>37.231788429519824</v>
      </c>
      <c r="AK229">
        <v>47871.908163571032</v>
      </c>
      <c r="AL229">
        <v>15702.812885866089</v>
      </c>
      <c r="AM229">
        <v>97.958352811282637</v>
      </c>
      <c r="AN229">
        <v>168.89371174359076</v>
      </c>
      <c r="AO229">
        <v>8.3130944926309098</v>
      </c>
      <c r="AP229">
        <v>11321.849750112224</v>
      </c>
      <c r="AQ229">
        <v>11152.956038368633</v>
      </c>
      <c r="AR229">
        <v>39.782401872917774</v>
      </c>
      <c r="AS229">
        <v>68.590348056754792</v>
      </c>
      <c r="AT229">
        <v>3.3282497755381102</v>
      </c>
      <c r="AU229">
        <v>5551.1206967181524</v>
      </c>
      <c r="AV229">
        <v>5482.5303486613966</v>
      </c>
      <c r="AW229">
        <v>113.67918185953297</v>
      </c>
      <c r="AX229">
        <v>195.99858941298791</v>
      </c>
      <c r="AY229">
        <v>9.9708459513820102</v>
      </c>
    </row>
    <row r="230" spans="1:51" ht="16" x14ac:dyDescent="0.2">
      <c r="A230" s="2" t="s">
        <v>27</v>
      </c>
      <c r="B230" s="2" t="s">
        <v>27</v>
      </c>
      <c r="C230" s="2" t="s">
        <v>34</v>
      </c>
      <c r="D230" s="5">
        <v>5</v>
      </c>
      <c r="E230" s="2" t="s">
        <v>5</v>
      </c>
      <c r="F230" s="1" t="s">
        <v>15</v>
      </c>
      <c r="G230" s="9">
        <v>120</v>
      </c>
      <c r="H230">
        <v>100</v>
      </c>
      <c r="I230" t="s">
        <v>9</v>
      </c>
      <c r="J230">
        <v>0</v>
      </c>
      <c r="K230" s="10">
        <v>80</v>
      </c>
      <c r="L230" s="20">
        <v>1.571075739039612</v>
      </c>
      <c r="M230" s="20">
        <v>0.32933974266052202</v>
      </c>
      <c r="N230" s="20">
        <v>3.2933974266052202</v>
      </c>
      <c r="O230" s="21">
        <v>3.1321052461862599E-2</v>
      </c>
      <c r="P230" s="14">
        <v>0.31321052461862597</v>
      </c>
      <c r="Q230" s="27">
        <v>4.3</v>
      </c>
      <c r="R230" s="7">
        <v>40</v>
      </c>
      <c r="S230" s="7">
        <v>20.696707183819811</v>
      </c>
      <c r="T230">
        <v>35.68397790313761</v>
      </c>
      <c r="U230">
        <v>1.9683098257607694</v>
      </c>
      <c r="V230">
        <v>6284.3029561584481</v>
      </c>
      <c r="W230">
        <v>6248.6189782553101</v>
      </c>
      <c r="X230" s="27">
        <v>124.46997499956294</v>
      </c>
      <c r="Y230" s="27">
        <v>214.60340517166026</v>
      </c>
      <c r="Z230" s="27">
        <v>10.765141270186525</v>
      </c>
      <c r="AA230" s="31">
        <v>17640.682962723891</v>
      </c>
      <c r="AB230" s="2">
        <v>17426.079557552228</v>
      </c>
      <c r="AC230" s="26">
        <v>26.641848448774699</v>
      </c>
      <c r="AD230" s="26">
        <v>45.934221463404647</v>
      </c>
      <c r="AE230">
        <v>2.4038721254002215</v>
      </c>
      <c r="AF230">
        <v>5471.8742674538362</v>
      </c>
      <c r="AG230">
        <v>5425.9400459904309</v>
      </c>
      <c r="AH230">
        <v>442.81231346420213</v>
      </c>
      <c r="AI230">
        <v>763.46950597276282</v>
      </c>
      <c r="AJ230">
        <v>37.231788429519824</v>
      </c>
      <c r="AK230">
        <v>47871.908163571032</v>
      </c>
      <c r="AL230">
        <v>15702.812885866089</v>
      </c>
      <c r="AM230">
        <v>103.77326781574313</v>
      </c>
      <c r="AN230">
        <v>178.91942726852264</v>
      </c>
      <c r="AO230">
        <v>8.7968314444257558</v>
      </c>
      <c r="AP230">
        <v>11356.380006565441</v>
      </c>
      <c r="AQ230">
        <v>11177.46057929692</v>
      </c>
      <c r="AR230">
        <v>39.782401872917774</v>
      </c>
      <c r="AS230">
        <v>68.590348056754792</v>
      </c>
      <c r="AT230">
        <v>3.3282497755381102</v>
      </c>
      <c r="AU230">
        <v>5551.1206967181524</v>
      </c>
      <c r="AV230">
        <v>5482.5303486613966</v>
      </c>
      <c r="AW230">
        <v>118.76216246888401</v>
      </c>
      <c r="AX230">
        <v>204.76234908428279</v>
      </c>
      <c r="AY230">
        <v>10.222313689549987</v>
      </c>
    </row>
    <row r="231" spans="1:51" ht="16" x14ac:dyDescent="0.2">
      <c r="A231" s="2" t="s">
        <v>27</v>
      </c>
      <c r="B231" s="2" t="s">
        <v>27</v>
      </c>
      <c r="C231" s="2" t="s">
        <v>34</v>
      </c>
      <c r="D231" s="5">
        <v>5</v>
      </c>
      <c r="E231" s="2" t="s">
        <v>5</v>
      </c>
      <c r="F231" s="1" t="s">
        <v>16</v>
      </c>
      <c r="G231" s="9">
        <v>160</v>
      </c>
      <c r="H231">
        <v>140</v>
      </c>
      <c r="I231" t="s">
        <v>7</v>
      </c>
      <c r="J231">
        <v>0</v>
      </c>
      <c r="K231" s="10">
        <v>0</v>
      </c>
      <c r="L231" s="20">
        <v>1.6632582820784376</v>
      </c>
      <c r="M231" s="20">
        <v>0.236356601119041</v>
      </c>
      <c r="N231" s="20">
        <v>2.36356601119041</v>
      </c>
      <c r="O231" s="21">
        <v>2.3056719452142702E-2</v>
      </c>
      <c r="P231" s="14">
        <v>0.23056719452142702</v>
      </c>
      <c r="Q231" s="27">
        <v>4.34</v>
      </c>
      <c r="R231" s="7">
        <v>40</v>
      </c>
      <c r="S231" s="7">
        <v>15.724882973406187</v>
      </c>
      <c r="T231">
        <v>27.11186719552791</v>
      </c>
      <c r="U231">
        <v>1.5339711834534147</v>
      </c>
      <c r="V231">
        <v>6653.0331283137511</v>
      </c>
      <c r="W231">
        <v>6625.9212611182229</v>
      </c>
      <c r="X231" s="27">
        <v>153.7176574394031</v>
      </c>
      <c r="Y231" s="27">
        <v>265.03044386103983</v>
      </c>
      <c r="Z231" s="27">
        <v>13.21856351087291</v>
      </c>
      <c r="AA231" s="31">
        <v>23569.242790083335</v>
      </c>
      <c r="AB231" s="2">
        <v>23304.212346222295</v>
      </c>
      <c r="AC231" s="26">
        <v>19.718855941286563</v>
      </c>
      <c r="AD231" s="26">
        <v>33.998027484976838</v>
      </c>
      <c r="AE231">
        <v>1.8818290495089876</v>
      </c>
      <c r="AF231">
        <v>5291.6514540283888</v>
      </c>
      <c r="AG231">
        <v>5257.653426543412</v>
      </c>
      <c r="AH231">
        <v>501.96888128806182</v>
      </c>
      <c r="AI231">
        <v>865.46358842769348</v>
      </c>
      <c r="AJ231">
        <v>42.877275578046785</v>
      </c>
      <c r="AK231">
        <v>63746.862525656201</v>
      </c>
      <c r="AL231">
        <v>20960.466312409502</v>
      </c>
      <c r="AM231">
        <v>137.99277446599692</v>
      </c>
      <c r="AN231">
        <v>237.91857666551192</v>
      </c>
      <c r="AO231">
        <v>11.684592327419494</v>
      </c>
      <c r="AP231">
        <v>16916.209661769582</v>
      </c>
      <c r="AQ231">
        <v>16678.291085104072</v>
      </c>
      <c r="AR231">
        <v>26.641848448774699</v>
      </c>
      <c r="AS231">
        <v>45.934221463404647</v>
      </c>
      <c r="AT231">
        <v>2.4038721254002215</v>
      </c>
      <c r="AU231">
        <v>5471.8742674538362</v>
      </c>
      <c r="AV231">
        <v>5425.9400459904309</v>
      </c>
      <c r="AW231">
        <v>148.15539211075185</v>
      </c>
      <c r="AX231">
        <v>255.44033122543422</v>
      </c>
      <c r="AY231">
        <v>12.675961397820437</v>
      </c>
    </row>
    <row r="232" spans="1:51" ht="16" x14ac:dyDescent="0.2">
      <c r="A232" s="2" t="s">
        <v>27</v>
      </c>
      <c r="B232" s="2" t="s">
        <v>27</v>
      </c>
      <c r="C232" s="2" t="s">
        <v>34</v>
      </c>
      <c r="D232" s="5">
        <v>5</v>
      </c>
      <c r="E232" s="2" t="s">
        <v>5</v>
      </c>
      <c r="F232" s="1" t="s">
        <v>16</v>
      </c>
      <c r="G232" s="9">
        <v>160</v>
      </c>
      <c r="H232">
        <v>140</v>
      </c>
      <c r="I232" t="s">
        <v>8</v>
      </c>
      <c r="J232">
        <v>0</v>
      </c>
      <c r="K232" s="10">
        <v>40</v>
      </c>
      <c r="L232" s="20">
        <v>1.5935866141905295</v>
      </c>
      <c r="M232" s="20">
        <v>0.21746648848056799</v>
      </c>
      <c r="N232" s="20">
        <v>2.1746648848056798</v>
      </c>
      <c r="O232" s="21">
        <v>2.1579420194029801E-2</v>
      </c>
      <c r="P232" s="14">
        <v>0.21579420194029802</v>
      </c>
      <c r="Q232" s="27">
        <v>4.33</v>
      </c>
      <c r="R232" s="7">
        <v>40</v>
      </c>
      <c r="S232" s="7">
        <v>13.862067403106087</v>
      </c>
      <c r="T232">
        <v>23.900116212251877</v>
      </c>
      <c r="U232">
        <v>1.3755470065279478</v>
      </c>
      <c r="V232">
        <v>6374.3464567621186</v>
      </c>
      <c r="W232">
        <v>6350.4463405498664</v>
      </c>
      <c r="X232" s="27">
        <v>129.31078155100556</v>
      </c>
      <c r="Y232" s="27">
        <v>222.94962336380269</v>
      </c>
      <c r="Z232" s="27">
        <v>11.532989016129495</v>
      </c>
      <c r="AA232" s="31">
        <v>22788.339512506362</v>
      </c>
      <c r="AB232" s="2">
        <v>22565.38988914256</v>
      </c>
      <c r="AC232" s="26">
        <v>19.718855941286563</v>
      </c>
      <c r="AD232" s="26">
        <v>33.998027484976838</v>
      </c>
      <c r="AE232">
        <v>1.8818290495089876</v>
      </c>
      <c r="AF232">
        <v>5291.6514540283888</v>
      </c>
      <c r="AG232">
        <v>5257.653426543412</v>
      </c>
      <c r="AH232">
        <v>501.96888128806182</v>
      </c>
      <c r="AI232">
        <v>865.46358842769348</v>
      </c>
      <c r="AJ232">
        <v>42.877275578046785</v>
      </c>
      <c r="AK232">
        <v>63746.862525656201</v>
      </c>
      <c r="AL232">
        <v>20960.466312409502</v>
      </c>
      <c r="AM232">
        <v>115.44871414789947</v>
      </c>
      <c r="AN232">
        <v>199.04950715155081</v>
      </c>
      <c r="AO232">
        <v>10.157442009601548</v>
      </c>
      <c r="AP232">
        <v>16413.993055744242</v>
      </c>
      <c r="AQ232">
        <v>16214.943548592693</v>
      </c>
      <c r="AR232">
        <v>26.641848448774699</v>
      </c>
      <c r="AS232">
        <v>45.934221463404647</v>
      </c>
      <c r="AT232">
        <v>2.4038721254002215</v>
      </c>
      <c r="AU232">
        <v>5471.8742674538362</v>
      </c>
      <c r="AV232">
        <v>5425.9400459904309</v>
      </c>
      <c r="AW232">
        <v>125.80747523134593</v>
      </c>
      <c r="AX232">
        <v>216.90944005404469</v>
      </c>
      <c r="AY232">
        <v>11.185352377176313</v>
      </c>
    </row>
    <row r="233" spans="1:51" ht="16" x14ac:dyDescent="0.2">
      <c r="A233" s="2" t="s">
        <v>27</v>
      </c>
      <c r="B233" s="2" t="s">
        <v>27</v>
      </c>
      <c r="C233" s="2" t="s">
        <v>34</v>
      </c>
      <c r="D233" s="5">
        <v>5</v>
      </c>
      <c r="E233" s="2" t="s">
        <v>5</v>
      </c>
      <c r="F233" s="1" t="s">
        <v>16</v>
      </c>
      <c r="G233" s="9">
        <v>160</v>
      </c>
      <c r="H233">
        <v>140</v>
      </c>
      <c r="I233" t="s">
        <v>9</v>
      </c>
      <c r="J233">
        <v>0</v>
      </c>
      <c r="K233" s="10">
        <v>80</v>
      </c>
      <c r="L233" s="20">
        <v>1.4184907119985499</v>
      </c>
      <c r="M233" s="20">
        <v>0.251077890396118</v>
      </c>
      <c r="N233" s="20">
        <v>2.5107789039611799</v>
      </c>
      <c r="O233" s="21">
        <v>2.47753169387579E-2</v>
      </c>
      <c r="P233" s="14">
        <v>0.24775316938757899</v>
      </c>
      <c r="Q233" s="27">
        <v>4.3099999999999996</v>
      </c>
      <c r="R233" s="7">
        <v>40</v>
      </c>
      <c r="S233" s="7">
        <v>14.246066220603332</v>
      </c>
      <c r="T233">
        <v>24.562183138971264</v>
      </c>
      <c r="U233">
        <v>1.405742278577937</v>
      </c>
      <c r="V233">
        <v>5673.9628479942003</v>
      </c>
      <c r="W233">
        <v>5649.4006648552286</v>
      </c>
      <c r="X233" s="27">
        <v>138.71604122016626</v>
      </c>
      <c r="Y233" s="27">
        <v>239.16558831063151</v>
      </c>
      <c r="Z233" s="27">
        <v>12.170883548764463</v>
      </c>
      <c r="AA233" s="31">
        <v>23314.645810718092</v>
      </c>
      <c r="AB233" s="2">
        <v>23075.480222407456</v>
      </c>
      <c r="AC233" s="26">
        <v>19.718855941286563</v>
      </c>
      <c r="AD233" s="26">
        <v>33.998027484976838</v>
      </c>
      <c r="AE233">
        <v>1.8818290495089876</v>
      </c>
      <c r="AF233">
        <v>5291.6514540283888</v>
      </c>
      <c r="AG233">
        <v>5257.653426543412</v>
      </c>
      <c r="AH233">
        <v>501.96888128806182</v>
      </c>
      <c r="AI233">
        <v>865.46358842769348</v>
      </c>
      <c r="AJ233">
        <v>42.877275578046785</v>
      </c>
      <c r="AK233">
        <v>63746.862525656201</v>
      </c>
      <c r="AL233">
        <v>20960.466312409502</v>
      </c>
      <c r="AM233">
        <v>124.46997499956294</v>
      </c>
      <c r="AN233">
        <v>214.60340517166026</v>
      </c>
      <c r="AO233">
        <v>10.765141270186525</v>
      </c>
      <c r="AP233">
        <v>17640.682962723891</v>
      </c>
      <c r="AQ233">
        <v>17426.079557552228</v>
      </c>
      <c r="AR233">
        <v>26.641848448774699</v>
      </c>
      <c r="AS233">
        <v>45.934221463404647</v>
      </c>
      <c r="AT233">
        <v>2.4038721254002215</v>
      </c>
      <c r="AU233">
        <v>5471.8742674538362</v>
      </c>
      <c r="AV233">
        <v>5425.9400459904309</v>
      </c>
      <c r="AW233">
        <v>133.38262091475761</v>
      </c>
      <c r="AX233">
        <v>229.97003605992694</v>
      </c>
      <c r="AY233">
        <v>11.644603922049273</v>
      </c>
    </row>
    <row r="234" spans="1:51" ht="16" x14ac:dyDescent="0.2">
      <c r="A234" s="2" t="s">
        <v>27</v>
      </c>
      <c r="B234" s="2" t="s">
        <v>27</v>
      </c>
      <c r="C234" s="2" t="s">
        <v>34</v>
      </c>
      <c r="D234" s="5">
        <v>5</v>
      </c>
      <c r="E234" s="2" t="s">
        <v>5</v>
      </c>
      <c r="F234" s="1" t="s">
        <v>17</v>
      </c>
      <c r="G234" s="9">
        <v>200</v>
      </c>
      <c r="H234">
        <v>180</v>
      </c>
      <c r="I234" t="s">
        <v>7</v>
      </c>
      <c r="J234">
        <v>0</v>
      </c>
      <c r="K234" s="10">
        <v>0</v>
      </c>
      <c r="L234" s="20">
        <v>1.368987158499247</v>
      </c>
      <c r="M234" s="20">
        <v>0.22247901558875999</v>
      </c>
      <c r="N234" s="20">
        <v>2.2247901558875998</v>
      </c>
      <c r="O234" s="21">
        <v>2.29105763137341E-2</v>
      </c>
      <c r="P234" s="14">
        <v>0.22910576313734099</v>
      </c>
      <c r="Q234" s="27">
        <v>4.3</v>
      </c>
      <c r="R234" s="7">
        <v>40</v>
      </c>
      <c r="S234" s="7">
        <v>12.182836615062648</v>
      </c>
      <c r="T234">
        <v>21.004890715625255</v>
      </c>
      <c r="U234">
        <v>1.2545713906927598</v>
      </c>
      <c r="V234">
        <v>5475.9486339969881</v>
      </c>
      <c r="W234">
        <v>5454.9437432813629</v>
      </c>
      <c r="X234" s="27">
        <v>165.90049405446575</v>
      </c>
      <c r="Y234" s="27">
        <v>286.03533457666509</v>
      </c>
      <c r="Z234" s="27">
        <v>14.47313490156567</v>
      </c>
      <c r="AA234" s="31">
        <v>29045.191424080323</v>
      </c>
      <c r="AB234" s="2">
        <v>28759.15608950366</v>
      </c>
      <c r="AC234" s="26">
        <v>13.616175545766852</v>
      </c>
      <c r="AD234" s="26">
        <v>23.476164734080783</v>
      </c>
      <c r="AE234">
        <v>1.5567924001986633</v>
      </c>
      <c r="AF234">
        <v>5512.6179328853614</v>
      </c>
      <c r="AG234">
        <v>5489.1417681512794</v>
      </c>
      <c r="AH234">
        <v>542.81740792536243</v>
      </c>
      <c r="AI234">
        <v>935.89208262993589</v>
      </c>
      <c r="AJ234">
        <v>47.547652778642771</v>
      </c>
      <c r="AK234">
        <v>80284.716324312292</v>
      </c>
      <c r="AL234">
        <v>26449.608080560782</v>
      </c>
      <c r="AM234">
        <v>153.7176574394031</v>
      </c>
      <c r="AN234">
        <v>265.03044386103983</v>
      </c>
      <c r="AO234">
        <v>13.21856351087291</v>
      </c>
      <c r="AP234">
        <v>23569.242790083335</v>
      </c>
      <c r="AQ234">
        <v>23304.212346222295</v>
      </c>
      <c r="AR234">
        <v>19.718855941286563</v>
      </c>
      <c r="AS234">
        <v>33.998027484976838</v>
      </c>
      <c r="AT234">
        <v>1.8818290495089876</v>
      </c>
      <c r="AU234">
        <v>5291.6514540283888</v>
      </c>
      <c r="AV234">
        <v>5257.653426543412</v>
      </c>
      <c r="AW234">
        <v>160.74244891747432</v>
      </c>
      <c r="AX234">
        <v>277.14215330599018</v>
      </c>
      <c r="AY234">
        <v>13.941966663392749</v>
      </c>
    </row>
    <row r="235" spans="1:51" ht="16" x14ac:dyDescent="0.2">
      <c r="A235" s="2" t="s">
        <v>27</v>
      </c>
      <c r="B235" s="2" t="s">
        <v>27</v>
      </c>
      <c r="C235" s="2" t="s">
        <v>34</v>
      </c>
      <c r="D235" s="5">
        <v>5</v>
      </c>
      <c r="E235" s="2" t="s">
        <v>5</v>
      </c>
      <c r="F235" s="1" t="s">
        <v>17</v>
      </c>
      <c r="G235" s="9">
        <v>200</v>
      </c>
      <c r="H235">
        <v>180</v>
      </c>
      <c r="I235" t="s">
        <v>8</v>
      </c>
      <c r="J235">
        <v>0</v>
      </c>
      <c r="K235" s="10">
        <v>40</v>
      </c>
      <c r="L235" s="20">
        <v>1.6456366467793031</v>
      </c>
      <c r="M235" s="20">
        <v>0.17931792140007</v>
      </c>
      <c r="N235" s="20">
        <v>1.7931792140006999</v>
      </c>
      <c r="O235" s="21">
        <v>1.8703507259488099E-2</v>
      </c>
      <c r="P235" s="14">
        <v>0.187035072594881</v>
      </c>
      <c r="Q235" s="27">
        <v>4.33</v>
      </c>
      <c r="R235" s="7">
        <v>40</v>
      </c>
      <c r="S235" s="7">
        <v>11.803685715209834</v>
      </c>
      <c r="T235">
        <v>20.351182267603164</v>
      </c>
      <c r="U235">
        <v>1.2311670787806541</v>
      </c>
      <c r="V235">
        <v>6582.5465871172128</v>
      </c>
      <c r="W235">
        <v>6562.19540484961</v>
      </c>
      <c r="X235" s="27">
        <v>141.1144672662154</v>
      </c>
      <c r="Y235" s="27">
        <v>243.30080563140586</v>
      </c>
      <c r="Z235" s="27">
        <v>12.764156094910149</v>
      </c>
      <c r="AA235" s="31">
        <v>29370.886099623574</v>
      </c>
      <c r="AB235" s="2">
        <v>29127.585293992168</v>
      </c>
      <c r="AC235" s="26">
        <v>13.616175545766852</v>
      </c>
      <c r="AD235" s="26">
        <v>23.476164734080783</v>
      </c>
      <c r="AE235">
        <v>1.5567924001986633</v>
      </c>
      <c r="AF235">
        <v>5512.6179328853614</v>
      </c>
      <c r="AG235">
        <v>5489.1417681512794</v>
      </c>
      <c r="AH235">
        <v>542.81740792536243</v>
      </c>
      <c r="AI235">
        <v>935.89208262993589</v>
      </c>
      <c r="AJ235">
        <v>47.547652778642771</v>
      </c>
      <c r="AK235">
        <v>80284.716324312292</v>
      </c>
      <c r="AL235">
        <v>26449.608080560782</v>
      </c>
      <c r="AM235">
        <v>129.31078155100556</v>
      </c>
      <c r="AN235">
        <v>222.94962336380269</v>
      </c>
      <c r="AO235">
        <v>11.532989016129495</v>
      </c>
      <c r="AP235">
        <v>22788.339512506362</v>
      </c>
      <c r="AQ235">
        <v>22565.38988914256</v>
      </c>
      <c r="AR235">
        <v>19.718855941286563</v>
      </c>
      <c r="AS235">
        <v>33.998027484976838</v>
      </c>
      <c r="AT235">
        <v>1.8818290495089876</v>
      </c>
      <c r="AU235">
        <v>5291.6514540283888</v>
      </c>
      <c r="AV235">
        <v>5257.653426543412</v>
      </c>
      <c r="AW235">
        <v>136.29748157321438</v>
      </c>
      <c r="AX235">
        <v>234.99565788485239</v>
      </c>
      <c r="AY235">
        <v>12.261727078476884</v>
      </c>
    </row>
    <row r="236" spans="1:51" ht="16" x14ac:dyDescent="0.2">
      <c r="A236" s="2" t="s">
        <v>27</v>
      </c>
      <c r="B236" s="2" t="s">
        <v>27</v>
      </c>
      <c r="C236" s="2" t="s">
        <v>34</v>
      </c>
      <c r="D236" s="5">
        <v>5</v>
      </c>
      <c r="E236" s="2" t="s">
        <v>5</v>
      </c>
      <c r="F236" s="1" t="s">
        <v>17</v>
      </c>
      <c r="G236" s="9">
        <v>200</v>
      </c>
      <c r="H236" s="2">
        <v>180</v>
      </c>
      <c r="I236" s="5" t="s">
        <v>9</v>
      </c>
      <c r="J236" s="5">
        <v>0</v>
      </c>
      <c r="K236">
        <v>80</v>
      </c>
      <c r="L236" s="20">
        <v>1.4591325182664965</v>
      </c>
      <c r="M236" s="20">
        <v>0.229863256216049</v>
      </c>
      <c r="N236" s="20">
        <v>2.2986325621604902</v>
      </c>
      <c r="O236" s="21">
        <v>2.0994635298848201E-2</v>
      </c>
      <c r="P236" s="14">
        <v>0.20994635298848202</v>
      </c>
      <c r="Q236" s="27">
        <v>4.33</v>
      </c>
      <c r="R236" s="7">
        <v>40</v>
      </c>
      <c r="S236" s="7">
        <v>13.41603807597842</v>
      </c>
      <c r="T236">
        <v>23.131100130997279</v>
      </c>
      <c r="U236">
        <v>1.2253582029478025</v>
      </c>
      <c r="V236">
        <v>5836.5300730659865</v>
      </c>
      <c r="W236">
        <v>5813.3989729349896</v>
      </c>
      <c r="X236" s="27">
        <v>152.1320792961447</v>
      </c>
      <c r="Y236" s="27">
        <v>262.29668844162876</v>
      </c>
      <c r="Z236" s="27">
        <v>13.396241751712266</v>
      </c>
      <c r="AA236" s="31">
        <v>29151.175883784079</v>
      </c>
      <c r="AB236" s="2">
        <v>28888.879195342444</v>
      </c>
      <c r="AC236" s="26">
        <v>13.616175545766852</v>
      </c>
      <c r="AD236" s="26">
        <v>23.476164734080783</v>
      </c>
      <c r="AE236">
        <v>1.5567924001986633</v>
      </c>
      <c r="AF236">
        <v>5512.6179328853614</v>
      </c>
      <c r="AG236">
        <v>5489.1417681512794</v>
      </c>
      <c r="AH236">
        <v>542.81740792536243</v>
      </c>
      <c r="AI236">
        <v>935.89208262993589</v>
      </c>
      <c r="AJ236">
        <v>47.547652778642771</v>
      </c>
      <c r="AK236">
        <v>80284.716324312292</v>
      </c>
      <c r="AL236">
        <v>26449.608080560782</v>
      </c>
      <c r="AM236">
        <v>138.71604122016626</v>
      </c>
      <c r="AN236">
        <v>239.16558831063151</v>
      </c>
      <c r="AO236">
        <v>12.170883548764463</v>
      </c>
      <c r="AP236">
        <v>23314.645810718092</v>
      </c>
      <c r="AQ236">
        <v>23075.480222407456</v>
      </c>
      <c r="AR236">
        <v>19.718855941286563</v>
      </c>
      <c r="AS236">
        <v>33.998027484976838</v>
      </c>
      <c r="AT236">
        <v>1.8818290495089876</v>
      </c>
      <c r="AU236">
        <v>5291.6514540283888</v>
      </c>
      <c r="AV236">
        <v>5257.653426543412</v>
      </c>
      <c r="AW236">
        <v>146.50278147813802</v>
      </c>
      <c r="AX236">
        <v>252.59100254851384</v>
      </c>
      <c r="AY236">
        <v>12.882088003857195</v>
      </c>
    </row>
    <row r="237" spans="1:51" ht="16" x14ac:dyDescent="0.2">
      <c r="A237" s="2" t="s">
        <v>27</v>
      </c>
      <c r="B237" s="2" t="s">
        <v>27</v>
      </c>
      <c r="C237" s="2" t="s">
        <v>34</v>
      </c>
      <c r="D237" s="5">
        <v>5</v>
      </c>
      <c r="E237" s="2" t="s">
        <v>18</v>
      </c>
      <c r="F237" s="1" t="s">
        <v>6</v>
      </c>
      <c r="G237" s="9">
        <v>5</v>
      </c>
      <c r="H237" s="2">
        <v>2.5</v>
      </c>
      <c r="I237" s="5" t="s">
        <v>19</v>
      </c>
      <c r="J237" s="5">
        <v>-100</v>
      </c>
      <c r="K237">
        <v>-100</v>
      </c>
      <c r="L237" s="20">
        <v>1.5970498257522092</v>
      </c>
      <c r="M237" s="20">
        <v>2.6204364299774201</v>
      </c>
      <c r="N237" s="20">
        <v>26.204364299774202</v>
      </c>
      <c r="O237" s="21">
        <v>0.18931391835212699</v>
      </c>
      <c r="P237" s="14">
        <v>1.8931391835212699</v>
      </c>
      <c r="Q237" s="27">
        <v>3.65</v>
      </c>
      <c r="R237" s="7">
        <v>5</v>
      </c>
      <c r="S237" s="7">
        <v>20.924837719450906</v>
      </c>
      <c r="T237">
        <v>36.07730641284639</v>
      </c>
      <c r="U237">
        <v>1.511718801583662</v>
      </c>
      <c r="V237">
        <v>798.52491287610474</v>
      </c>
      <c r="W237">
        <v>762.44760646325835</v>
      </c>
      <c r="X237" s="27">
        <v>20.924837719450906</v>
      </c>
      <c r="Y237" s="27">
        <v>36.07730641284639</v>
      </c>
      <c r="Z237" s="27">
        <v>1.511718801583662</v>
      </c>
      <c r="AA237" s="31">
        <v>798.52491287610474</v>
      </c>
      <c r="AB237" s="2">
        <v>762.44760646325835</v>
      </c>
      <c r="AC237" s="26">
        <v>19.903022012522371</v>
      </c>
      <c r="AD237" s="26">
        <v>34.315555194004091</v>
      </c>
      <c r="AE237">
        <v>1.4076455570329134</v>
      </c>
      <c r="AF237">
        <v>554.16159635167037</v>
      </c>
      <c r="AG237">
        <v>519.84604115766626</v>
      </c>
      <c r="AH237">
        <v>19.903022012522371</v>
      </c>
      <c r="AI237">
        <v>34.315555194004091</v>
      </c>
      <c r="AJ237">
        <v>1.4076455570329134</v>
      </c>
      <c r="AK237">
        <v>554.16159635167037</v>
      </c>
      <c r="AL237">
        <v>519.84604115766626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14.266808575583546</v>
      </c>
      <c r="AX237">
        <v>24.597945819971635</v>
      </c>
      <c r="AY237">
        <v>1.0307082449799101</v>
      </c>
    </row>
    <row r="238" spans="1:51" ht="16" x14ac:dyDescent="0.2">
      <c r="A238" s="2" t="s">
        <v>27</v>
      </c>
      <c r="B238" s="2" t="s">
        <v>27</v>
      </c>
      <c r="C238" s="2" t="s">
        <v>34</v>
      </c>
      <c r="D238" s="5">
        <v>5</v>
      </c>
      <c r="E238" s="2" t="s">
        <v>18</v>
      </c>
      <c r="F238" s="1" t="s">
        <v>10</v>
      </c>
      <c r="G238" s="9">
        <v>10</v>
      </c>
      <c r="H238" s="2">
        <v>7.5</v>
      </c>
      <c r="I238" s="5" t="s">
        <v>19</v>
      </c>
      <c r="J238" s="5">
        <v>-100</v>
      </c>
      <c r="K238">
        <v>-100</v>
      </c>
      <c r="L238" s="20">
        <v>1.5378696517129187</v>
      </c>
      <c r="M238" s="20">
        <v>1.2721810340881301</v>
      </c>
      <c r="N238" s="20">
        <v>12.721810340881301</v>
      </c>
      <c r="O238" s="21">
        <v>0.10015531629324</v>
      </c>
      <c r="P238" s="14">
        <v>1.0015531629323999</v>
      </c>
      <c r="Q238" s="27">
        <v>3.97</v>
      </c>
      <c r="R238" s="7">
        <v>5</v>
      </c>
      <c r="S238" s="7">
        <v>9.7822430190444667</v>
      </c>
      <c r="T238">
        <v>16.865936239731841</v>
      </c>
      <c r="U238">
        <v>0.77012910692541092</v>
      </c>
      <c r="V238">
        <v>768.93482585645938</v>
      </c>
      <c r="W238">
        <v>752.06888961672757</v>
      </c>
      <c r="X238" s="27">
        <v>30.707080738495371</v>
      </c>
      <c r="Y238" s="27">
        <v>52.943242652578235</v>
      </c>
      <c r="Z238" s="27">
        <v>2.2818479085090728</v>
      </c>
      <c r="AA238" s="31">
        <v>1567.4597387325641</v>
      </c>
      <c r="AB238" s="2">
        <v>1514.5164960799859</v>
      </c>
      <c r="AC238" s="26">
        <v>13.029426138302242</v>
      </c>
      <c r="AD238" s="26">
        <v>22.464527824659033</v>
      </c>
      <c r="AE238">
        <v>1.0094012711584042</v>
      </c>
      <c r="AF238">
        <v>608.89498128097307</v>
      </c>
      <c r="AG238">
        <v>586.43045345631413</v>
      </c>
      <c r="AH238">
        <v>98.797344452473837</v>
      </c>
      <c r="AI238">
        <v>170.34024905598937</v>
      </c>
      <c r="AJ238">
        <v>7.2511404845739538</v>
      </c>
      <c r="AK238">
        <v>3489.1697328979308</v>
      </c>
      <c r="AL238">
        <v>1106.2764946139805</v>
      </c>
      <c r="AM238">
        <v>20.924837719450906</v>
      </c>
      <c r="AN238">
        <v>36.07730641284639</v>
      </c>
      <c r="AO238">
        <v>1.511718801583662</v>
      </c>
      <c r="AP238">
        <v>798.52491287610474</v>
      </c>
      <c r="AQ238">
        <v>762.44760646325835</v>
      </c>
      <c r="AR238">
        <v>19.903022012522371</v>
      </c>
      <c r="AS238">
        <v>34.315555194004091</v>
      </c>
      <c r="AT238">
        <v>1.4076455570329134</v>
      </c>
      <c r="AU238">
        <v>554.16159635167037</v>
      </c>
      <c r="AV238">
        <v>519.84604115766626</v>
      </c>
      <c r="AW238">
        <v>25.397058000457744</v>
      </c>
      <c r="AX238">
        <v>43.788031035271977</v>
      </c>
      <c r="AY238">
        <v>1.8638044126526392</v>
      </c>
    </row>
    <row r="239" spans="1:51" ht="16" x14ac:dyDescent="0.2">
      <c r="A239" s="2" t="s">
        <v>27</v>
      </c>
      <c r="B239" s="2" t="s">
        <v>27</v>
      </c>
      <c r="C239" s="2" t="s">
        <v>34</v>
      </c>
      <c r="D239" s="5">
        <v>5</v>
      </c>
      <c r="E239" s="2" t="s">
        <v>18</v>
      </c>
      <c r="F239" s="1" t="s">
        <v>11</v>
      </c>
      <c r="G239" s="9">
        <v>20</v>
      </c>
      <c r="H239" s="2">
        <v>15</v>
      </c>
      <c r="I239" s="5" t="s">
        <v>19</v>
      </c>
      <c r="J239" s="5">
        <v>-100</v>
      </c>
      <c r="K239">
        <v>-100</v>
      </c>
      <c r="L239" s="20">
        <v>1.4764485760748944</v>
      </c>
      <c r="M239" s="20">
        <v>1.2085307836532599</v>
      </c>
      <c r="N239" s="20">
        <v>12.0853078365326</v>
      </c>
      <c r="O239" s="21">
        <v>7.87619277834892E-2</v>
      </c>
      <c r="P239" s="14">
        <v>0.78761927783489205</v>
      </c>
      <c r="Q239" s="27">
        <v>4.0599999999999996</v>
      </c>
      <c r="R239" s="7">
        <v>10</v>
      </c>
      <c r="S239" s="7">
        <v>17.843335546675323</v>
      </c>
      <c r="T239">
        <v>30.764371632198834</v>
      </c>
      <c r="U239">
        <v>1.1628793612484631</v>
      </c>
      <c r="V239">
        <v>1476.4485760748946</v>
      </c>
      <c r="W239">
        <v>1445.6842044426958</v>
      </c>
      <c r="X239" s="27">
        <v>48.550416285170698</v>
      </c>
      <c r="Y239" s="27">
        <v>83.707614284777065</v>
      </c>
      <c r="Z239" s="27">
        <v>3.4447272697575357</v>
      </c>
      <c r="AA239" s="31">
        <v>3043.9083148074587</v>
      </c>
      <c r="AB239" s="2">
        <v>2960.2007005226815</v>
      </c>
      <c r="AC239" s="26">
        <v>20.390481138688109</v>
      </c>
      <c r="AD239" s="26">
        <v>35.156001963255363</v>
      </c>
      <c r="AE239">
        <v>1.7026930065260248</v>
      </c>
      <c r="AF239">
        <v>1289.4526587879338</v>
      </c>
      <c r="AG239">
        <v>1254.2966568246786</v>
      </c>
      <c r="AH239">
        <v>159.96878786853816</v>
      </c>
      <c r="AI239">
        <v>275.80825494575549</v>
      </c>
      <c r="AJ239">
        <v>12.359219504152026</v>
      </c>
      <c r="AK239">
        <v>7357.5277092617316</v>
      </c>
      <c r="AL239">
        <v>2360.5731514386589</v>
      </c>
      <c r="AM239">
        <v>30.707080738495371</v>
      </c>
      <c r="AN239">
        <v>52.943242652578235</v>
      </c>
      <c r="AO239">
        <v>2.2818479085090728</v>
      </c>
      <c r="AP239">
        <v>1567.4597387325641</v>
      </c>
      <c r="AQ239">
        <v>1514.5164960799859</v>
      </c>
      <c r="AR239">
        <v>13.029426138302242</v>
      </c>
      <c r="AS239">
        <v>22.464527824659033</v>
      </c>
      <c r="AT239">
        <v>1.0094012711584042</v>
      </c>
      <c r="AU239">
        <v>608.89498128097307</v>
      </c>
      <c r="AV239">
        <v>586.43045345631413</v>
      </c>
      <c r="AW239">
        <v>41.149522280479474</v>
      </c>
      <c r="AX239">
        <v>70.947452207723245</v>
      </c>
      <c r="AY239">
        <v>2.9623989029378865</v>
      </c>
    </row>
    <row r="240" spans="1:51" ht="16" x14ac:dyDescent="0.2">
      <c r="A240" s="2" t="s">
        <v>27</v>
      </c>
      <c r="B240" s="2" t="s">
        <v>27</v>
      </c>
      <c r="C240" s="2" t="s">
        <v>34</v>
      </c>
      <c r="D240" s="5">
        <v>5</v>
      </c>
      <c r="E240" s="2" t="s">
        <v>18</v>
      </c>
      <c r="F240" s="1" t="s">
        <v>12</v>
      </c>
      <c r="G240" s="9">
        <v>30</v>
      </c>
      <c r="H240" s="2">
        <v>25</v>
      </c>
      <c r="I240" s="5" t="s">
        <v>19</v>
      </c>
      <c r="J240" s="5">
        <v>-100</v>
      </c>
      <c r="K240">
        <v>-100</v>
      </c>
      <c r="L240" s="20">
        <v>1.5540652587219501</v>
      </c>
      <c r="M240" s="20">
        <v>0.80112165212631203</v>
      </c>
      <c r="N240" s="20">
        <v>8.0112165212631208</v>
      </c>
      <c r="O240" s="21">
        <v>6.3275441527366597E-2</v>
      </c>
      <c r="P240" s="14">
        <v>0.63275441527366594</v>
      </c>
      <c r="Q240" s="27">
        <v>4.09</v>
      </c>
      <c r="R240" s="7">
        <v>10</v>
      </c>
      <c r="S240" s="7">
        <v>12.449953275794334</v>
      </c>
      <c r="T240">
        <v>21.465436682404025</v>
      </c>
      <c r="U240">
        <v>0.98334165407972596</v>
      </c>
      <c r="V240">
        <v>1554.0652587219502</v>
      </c>
      <c r="W240">
        <v>1532.5998220395461</v>
      </c>
      <c r="X240" s="27">
        <v>61.000369560965034</v>
      </c>
      <c r="Y240" s="27">
        <v>105.1730509671811</v>
      </c>
      <c r="Z240" s="27">
        <v>4.4280689238372615</v>
      </c>
      <c r="AA240" s="31">
        <v>4597.9735735294089</v>
      </c>
      <c r="AB240" s="2">
        <v>4492.8005225622273</v>
      </c>
      <c r="AC240" s="26">
        <v>15.204932080965804</v>
      </c>
      <c r="AD240" s="26">
        <v>26.215400139596209</v>
      </c>
      <c r="AE240">
        <v>1.3422494817943573</v>
      </c>
      <c r="AF240">
        <v>1245.1136831919628</v>
      </c>
      <c r="AG240">
        <v>1218.8982830523669</v>
      </c>
      <c r="AH240">
        <v>205.58358411143558</v>
      </c>
      <c r="AI240">
        <v>354.45445536454417</v>
      </c>
      <c r="AJ240">
        <v>16.3859679495351</v>
      </c>
      <c r="AK240">
        <v>11092.86875883762</v>
      </c>
      <c r="AL240">
        <v>3579.4714344910258</v>
      </c>
      <c r="AM240">
        <v>48.550416285170698</v>
      </c>
      <c r="AN240">
        <v>83.707614284777065</v>
      </c>
      <c r="AO240">
        <v>3.4447272697575357</v>
      </c>
      <c r="AP240">
        <v>3043.9083148074587</v>
      </c>
      <c r="AQ240">
        <v>2960.2007005226815</v>
      </c>
      <c r="AR240">
        <v>20.390481138688109</v>
      </c>
      <c r="AS240">
        <v>35.156001963255363</v>
      </c>
      <c r="AT240">
        <v>1.7026930065260248</v>
      </c>
      <c r="AU240">
        <v>1289.4526587879338</v>
      </c>
      <c r="AV240">
        <v>1254.2966568246786</v>
      </c>
      <c r="AW240">
        <v>53.58101304767888</v>
      </c>
      <c r="AX240">
        <v>92.381056978756689</v>
      </c>
      <c r="AY240">
        <v>3.8420617200860079</v>
      </c>
    </row>
    <row r="241" spans="1:51" ht="16" x14ac:dyDescent="0.2">
      <c r="A241" s="2" t="s">
        <v>27</v>
      </c>
      <c r="B241" s="2" t="s">
        <v>27</v>
      </c>
      <c r="C241" s="2" t="s">
        <v>34</v>
      </c>
      <c r="D241" s="5">
        <v>5</v>
      </c>
      <c r="E241" s="2" t="s">
        <v>18</v>
      </c>
      <c r="F241" s="1" t="s">
        <v>13</v>
      </c>
      <c r="G241" s="9">
        <v>40</v>
      </c>
      <c r="H241" s="2">
        <v>35</v>
      </c>
      <c r="I241" s="5" t="s">
        <v>19</v>
      </c>
      <c r="J241" s="5">
        <v>-100</v>
      </c>
      <c r="K241">
        <v>-100</v>
      </c>
      <c r="L241" s="20">
        <v>1.6751758042171589</v>
      </c>
      <c r="M241" s="20">
        <v>0.75789558887481701</v>
      </c>
      <c r="N241" s="20">
        <v>7.5789558887481698</v>
      </c>
      <c r="O241" s="21">
        <v>6.2397629022598301E-2</v>
      </c>
      <c r="P241" s="14">
        <v>0.623976290225983</v>
      </c>
      <c r="Q241" s="27">
        <v>4.04</v>
      </c>
      <c r="R241" s="7">
        <v>10</v>
      </c>
      <c r="S241" s="7">
        <v>12.696083526060089</v>
      </c>
      <c r="T241">
        <v>21.889799182862223</v>
      </c>
      <c r="U241">
        <v>1.0452699837917507</v>
      </c>
      <c r="V241">
        <v>1675.1758042171591</v>
      </c>
      <c r="W241">
        <v>1653.286005034297</v>
      </c>
      <c r="X241" s="27">
        <v>73.69645308702512</v>
      </c>
      <c r="Y241" s="27">
        <v>127.06285015004332</v>
      </c>
      <c r="Z241" s="27">
        <v>5.473338907629012</v>
      </c>
      <c r="AA241" s="31">
        <v>6273.1493777465676</v>
      </c>
      <c r="AB241" s="2">
        <v>6146.0865275965243</v>
      </c>
      <c r="AC241" s="26">
        <v>12.651992795896417</v>
      </c>
      <c r="AD241" s="26">
        <v>21.813780682580028</v>
      </c>
      <c r="AE241">
        <v>1.216484925723244</v>
      </c>
      <c r="AF241">
        <v>1236.6848374058161</v>
      </c>
      <c r="AG241">
        <v>1214.8710567232361</v>
      </c>
      <c r="AH241">
        <v>243.5395624991248</v>
      </c>
      <c r="AI241">
        <v>419.89579741228431</v>
      </c>
      <c r="AJ241">
        <v>20.03542272670483</v>
      </c>
      <c r="AK241">
        <v>14802.923271055066</v>
      </c>
      <c r="AL241">
        <v>4794.3424912142618</v>
      </c>
      <c r="AM241">
        <v>61.000369560965034</v>
      </c>
      <c r="AN241">
        <v>105.1730509671811</v>
      </c>
      <c r="AO241">
        <v>4.4280689238372615</v>
      </c>
      <c r="AP241">
        <v>4597.9735735294089</v>
      </c>
      <c r="AQ241">
        <v>4492.8005225622273</v>
      </c>
      <c r="AR241">
        <v>15.204932080965804</v>
      </c>
      <c r="AS241">
        <v>26.215400139596209</v>
      </c>
      <c r="AT241">
        <v>1.3422494817943573</v>
      </c>
      <c r="AU241">
        <v>1245.1136831919628</v>
      </c>
      <c r="AV241">
        <v>1218.8982830523669</v>
      </c>
      <c r="AW241">
        <v>63.316001586495545</v>
      </c>
      <c r="AX241">
        <v>109.16551997671647</v>
      </c>
      <c r="AY241">
        <v>4.6187151687856094</v>
      </c>
    </row>
    <row r="242" spans="1:51" ht="16" x14ac:dyDescent="0.2">
      <c r="A242" s="2" t="s">
        <v>27</v>
      </c>
      <c r="B242" s="2" t="s">
        <v>27</v>
      </c>
      <c r="C242" s="2" t="s">
        <v>34</v>
      </c>
      <c r="D242" s="5">
        <v>5</v>
      </c>
      <c r="E242" s="2" t="s">
        <v>18</v>
      </c>
      <c r="F242" s="1" t="s">
        <v>6</v>
      </c>
      <c r="G242" s="9">
        <v>5</v>
      </c>
      <c r="H242" s="2">
        <v>2.5</v>
      </c>
      <c r="I242" s="5" t="s">
        <v>20</v>
      </c>
      <c r="J242" s="5">
        <v>4000</v>
      </c>
      <c r="K242">
        <v>0</v>
      </c>
      <c r="L242" s="20">
        <v>1.3570696363605257</v>
      </c>
      <c r="M242" s="20">
        <v>1.6753609180450399</v>
      </c>
      <c r="N242" s="20">
        <v>16.7536091804504</v>
      </c>
      <c r="O242" s="21">
        <v>0.124953433871269</v>
      </c>
      <c r="P242" s="14">
        <v>1.24953433871269</v>
      </c>
      <c r="Q242" s="27">
        <v>3.75</v>
      </c>
      <c r="R242" s="7">
        <v>5</v>
      </c>
      <c r="S242" s="7">
        <v>11.367907159120096</v>
      </c>
      <c r="T242">
        <v>19.599839929517408</v>
      </c>
      <c r="U242">
        <v>0.8478525553284102</v>
      </c>
      <c r="V242">
        <v>678.53481818026285</v>
      </c>
      <c r="W242">
        <v>658.93497825074542</v>
      </c>
      <c r="X242" s="27">
        <v>11.367907159120096</v>
      </c>
      <c r="Y242" s="27">
        <v>19.599839929517408</v>
      </c>
      <c r="Z242" s="27">
        <v>0.8478525553284102</v>
      </c>
      <c r="AA242" s="31">
        <v>678.53481818026285</v>
      </c>
      <c r="AB242" s="2">
        <v>658.93497825074542</v>
      </c>
      <c r="AC242" s="26">
        <v>19.903022012522371</v>
      </c>
      <c r="AD242" s="26">
        <v>34.315555194004091</v>
      </c>
      <c r="AE242">
        <v>1.4076455570329134</v>
      </c>
      <c r="AF242">
        <v>554.16159635167037</v>
      </c>
      <c r="AG242">
        <v>519.84604115766626</v>
      </c>
      <c r="AH242">
        <v>19.903022012522371</v>
      </c>
      <c r="AI242">
        <v>34.315555194004091</v>
      </c>
      <c r="AJ242">
        <v>1.4076455570329134</v>
      </c>
      <c r="AK242">
        <v>554.16159635167037</v>
      </c>
      <c r="AL242">
        <v>519.84604115766626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8.9683530666476479</v>
      </c>
      <c r="AX242">
        <v>15.462677701116638</v>
      </c>
      <c r="AY242">
        <v>0.66888662602634674</v>
      </c>
    </row>
    <row r="243" spans="1:51" ht="16" x14ac:dyDescent="0.2">
      <c r="A243" s="2" t="s">
        <v>27</v>
      </c>
      <c r="B243" s="2" t="s">
        <v>27</v>
      </c>
      <c r="C243" s="2" t="s">
        <v>34</v>
      </c>
      <c r="D243" s="5">
        <v>5</v>
      </c>
      <c r="E243" s="2" t="s">
        <v>18</v>
      </c>
      <c r="F243" s="1" t="s">
        <v>10</v>
      </c>
      <c r="G243" s="9">
        <v>10</v>
      </c>
      <c r="H243" s="2">
        <v>7.5</v>
      </c>
      <c r="I243" s="5" t="s">
        <v>20</v>
      </c>
      <c r="J243" s="5">
        <v>4000</v>
      </c>
      <c r="K243">
        <v>0</v>
      </c>
      <c r="L243" s="20">
        <v>1.6341265612948972</v>
      </c>
      <c r="M243" s="20">
        <v>2.56039690971375</v>
      </c>
      <c r="N243" s="20">
        <v>25.603969097137501</v>
      </c>
      <c r="O243" s="21">
        <v>0.187159389257431</v>
      </c>
      <c r="P243" s="14">
        <v>1.8715938925743101</v>
      </c>
      <c r="Q243" s="27">
        <v>3.78</v>
      </c>
      <c r="R243" s="7">
        <v>5</v>
      </c>
      <c r="S243" s="7">
        <v>20.920062988103059</v>
      </c>
      <c r="T243">
        <v>36.069074117419071</v>
      </c>
      <c r="U243">
        <v>1.5292106459064942</v>
      </c>
      <c r="V243">
        <v>817.06328064744866</v>
      </c>
      <c r="W243">
        <v>780.9942065300296</v>
      </c>
      <c r="X243" s="27">
        <v>32.287970147223156</v>
      </c>
      <c r="Y243" s="27">
        <v>55.668914046936479</v>
      </c>
      <c r="Z243" s="27">
        <v>2.3770632012349044</v>
      </c>
      <c r="AA243" s="31">
        <v>1495.5980988277115</v>
      </c>
      <c r="AB243" s="2">
        <v>1439.9291847807749</v>
      </c>
      <c r="AC243" s="26">
        <v>13.029426138302242</v>
      </c>
      <c r="AD243" s="26">
        <v>22.464527824659033</v>
      </c>
      <c r="AE243">
        <v>1.0094012711584042</v>
      </c>
      <c r="AF243">
        <v>608.89498128097307</v>
      </c>
      <c r="AG243">
        <v>586.43045345631413</v>
      </c>
      <c r="AH243">
        <v>98.797344452473837</v>
      </c>
      <c r="AI243">
        <v>170.34024905598937</v>
      </c>
      <c r="AJ243">
        <v>7.2511404845739538</v>
      </c>
      <c r="AK243">
        <v>3489.1697328979308</v>
      </c>
      <c r="AL243">
        <v>1106.2764946139805</v>
      </c>
      <c r="AM243">
        <v>11.367907159120096</v>
      </c>
      <c r="AN243">
        <v>19.599839929517408</v>
      </c>
      <c r="AO243">
        <v>0.8478525553284102</v>
      </c>
      <c r="AP243">
        <v>678.53481818026285</v>
      </c>
      <c r="AQ243">
        <v>658.93497825074542</v>
      </c>
      <c r="AR243">
        <v>19.903022012522371</v>
      </c>
      <c r="AS243">
        <v>34.315555194004091</v>
      </c>
      <c r="AT243">
        <v>1.4076455570329134</v>
      </c>
      <c r="AU243">
        <v>554.16159635167037</v>
      </c>
      <c r="AV243">
        <v>519.84604115766626</v>
      </c>
      <c r="AW243">
        <v>23.350598735145994</v>
      </c>
      <c r="AX243">
        <v>40.259652991631029</v>
      </c>
      <c r="AY243">
        <v>1.7237609851975506</v>
      </c>
    </row>
    <row r="244" spans="1:51" ht="16" x14ac:dyDescent="0.2">
      <c r="A244" s="2" t="s">
        <v>27</v>
      </c>
      <c r="B244" s="2" t="s">
        <v>27</v>
      </c>
      <c r="C244" s="2" t="s">
        <v>34</v>
      </c>
      <c r="D244" s="5">
        <v>5</v>
      </c>
      <c r="E244" s="2" t="s">
        <v>18</v>
      </c>
      <c r="F244" s="1" t="s">
        <v>11</v>
      </c>
      <c r="G244" s="9">
        <v>20</v>
      </c>
      <c r="H244" s="2">
        <v>15</v>
      </c>
      <c r="I244" s="5" t="s">
        <v>20</v>
      </c>
      <c r="J244" s="5">
        <v>4000</v>
      </c>
      <c r="K244">
        <v>0</v>
      </c>
      <c r="L244" s="20">
        <v>1.6066245871286176</v>
      </c>
      <c r="M244" s="20">
        <v>1.0038195848464999</v>
      </c>
      <c r="N244" s="20">
        <v>10.038195848465</v>
      </c>
      <c r="O244" s="21">
        <v>7.7235259115695995E-2</v>
      </c>
      <c r="P244" s="14">
        <v>0.77235259115695998</v>
      </c>
      <c r="Q244" s="27">
        <v>4.05</v>
      </c>
      <c r="R244" s="7">
        <v>10</v>
      </c>
      <c r="S244" s="7">
        <v>16.127612260556283</v>
      </c>
      <c r="T244">
        <v>27.806228035441869</v>
      </c>
      <c r="U244">
        <v>1.2408806628852689</v>
      </c>
      <c r="V244">
        <v>1606.6245871286176</v>
      </c>
      <c r="W244">
        <v>1578.8183590931758</v>
      </c>
      <c r="X244" s="27">
        <v>48.415582407779439</v>
      </c>
      <c r="Y244" s="27">
        <v>83.475142082378341</v>
      </c>
      <c r="Z244" s="27">
        <v>3.6179438641201731</v>
      </c>
      <c r="AA244" s="31">
        <v>3102.2226859563289</v>
      </c>
      <c r="AB244" s="2">
        <v>3018.7475438739507</v>
      </c>
      <c r="AC244" s="26">
        <v>20.390481138688109</v>
      </c>
      <c r="AD244" s="26">
        <v>35.156001963255363</v>
      </c>
      <c r="AE244">
        <v>1.7026930065260248</v>
      </c>
      <c r="AF244">
        <v>1289.4526587879338</v>
      </c>
      <c r="AG244">
        <v>1254.2966568246786</v>
      </c>
      <c r="AH244">
        <v>159.96878786853816</v>
      </c>
      <c r="AI244">
        <v>275.80825494575549</v>
      </c>
      <c r="AJ244">
        <v>12.359219504152026</v>
      </c>
      <c r="AK244">
        <v>7357.5277092617316</v>
      </c>
      <c r="AL244">
        <v>2360.5731514386589</v>
      </c>
      <c r="AM244">
        <v>32.287970147223156</v>
      </c>
      <c r="AN244">
        <v>55.668914046936479</v>
      </c>
      <c r="AO244">
        <v>2.3770632012349044</v>
      </c>
      <c r="AP244">
        <v>1495.5980988277115</v>
      </c>
      <c r="AQ244">
        <v>1439.9291847807749</v>
      </c>
      <c r="AR244">
        <v>13.029426138302242</v>
      </c>
      <c r="AS244">
        <v>22.464527824659033</v>
      </c>
      <c r="AT244">
        <v>1.0094012711584042</v>
      </c>
      <c r="AU244">
        <v>608.89498128097307</v>
      </c>
      <c r="AV244">
        <v>586.43045345631413</v>
      </c>
      <c r="AW244">
        <v>41.69233819169343</v>
      </c>
      <c r="AX244">
        <v>71.883341709816264</v>
      </c>
      <c r="AY244">
        <v>3.1006482096356951</v>
      </c>
    </row>
    <row r="245" spans="1:51" ht="16" x14ac:dyDescent="0.2">
      <c r="A245" s="2" t="s">
        <v>27</v>
      </c>
      <c r="B245" s="2" t="s">
        <v>27</v>
      </c>
      <c r="C245" s="2" t="s">
        <v>34</v>
      </c>
      <c r="D245" s="5">
        <v>5</v>
      </c>
      <c r="E245" s="2" t="s">
        <v>18</v>
      </c>
      <c r="F245" s="1" t="s">
        <v>12</v>
      </c>
      <c r="G245" s="9">
        <v>30</v>
      </c>
      <c r="H245" s="2">
        <v>25</v>
      </c>
      <c r="I245" s="5" t="s">
        <v>20</v>
      </c>
      <c r="J245" s="5">
        <v>4000</v>
      </c>
      <c r="K245">
        <v>0</v>
      </c>
      <c r="L245" s="20">
        <v>1.335068057027502</v>
      </c>
      <c r="M245" s="20">
        <v>1.00227463245392</v>
      </c>
      <c r="N245" s="20">
        <v>10.022746324539201</v>
      </c>
      <c r="O245" s="21">
        <v>7.7425748109817505E-2</v>
      </c>
      <c r="P245" s="14">
        <v>0.77425748109817505</v>
      </c>
      <c r="Q245" s="27">
        <v>4.08</v>
      </c>
      <c r="R245" s="7">
        <v>10</v>
      </c>
      <c r="S245" s="7">
        <v>13.381048461582086</v>
      </c>
      <c r="T245">
        <v>23.070773209624289</v>
      </c>
      <c r="U245">
        <v>1.0336864309287483</v>
      </c>
      <c r="V245">
        <v>1335.0680570275019</v>
      </c>
      <c r="W245">
        <v>1311.9972838178776</v>
      </c>
      <c r="X245" s="27">
        <v>61.796630869361522</v>
      </c>
      <c r="Y245" s="27">
        <v>106.54591529200263</v>
      </c>
      <c r="Z245" s="27">
        <v>4.6516302950489212</v>
      </c>
      <c r="AA245" s="31">
        <v>4437.2907429838306</v>
      </c>
      <c r="AB245" s="2">
        <v>4330.7448276918285</v>
      </c>
      <c r="AC245" s="26">
        <v>15.204932080965804</v>
      </c>
      <c r="AD245" s="26">
        <v>26.215400139596209</v>
      </c>
      <c r="AE245">
        <v>1.3422494817943573</v>
      </c>
      <c r="AF245">
        <v>1245.1136831919628</v>
      </c>
      <c r="AG245">
        <v>1218.8982830523669</v>
      </c>
      <c r="AH245">
        <v>205.58358411143558</v>
      </c>
      <c r="AI245">
        <v>354.45445536454417</v>
      </c>
      <c r="AJ245">
        <v>16.3859679495351</v>
      </c>
      <c r="AK245">
        <v>11092.86875883762</v>
      </c>
      <c r="AL245">
        <v>3579.4714344910258</v>
      </c>
      <c r="AM245">
        <v>48.415582407779439</v>
      </c>
      <c r="AN245">
        <v>83.475142082378341</v>
      </c>
      <c r="AO245">
        <v>3.6179438641201731</v>
      </c>
      <c r="AP245">
        <v>3102.2226859563289</v>
      </c>
      <c r="AQ245">
        <v>3018.7475438739507</v>
      </c>
      <c r="AR245">
        <v>20.390481138688109</v>
      </c>
      <c r="AS245">
        <v>35.156001963255363</v>
      </c>
      <c r="AT245">
        <v>1.7026930065260248</v>
      </c>
      <c r="AU245">
        <v>1289.4526587879338</v>
      </c>
      <c r="AV245">
        <v>1254.2966568246786</v>
      </c>
      <c r="AW245">
        <v>54.134400309658155</v>
      </c>
      <c r="AX245">
        <v>93.335172947686473</v>
      </c>
      <c r="AY245">
        <v>4.0597227339222419</v>
      </c>
    </row>
    <row r="246" spans="1:51" ht="16" x14ac:dyDescent="0.2">
      <c r="A246" s="2" t="s">
        <v>27</v>
      </c>
      <c r="B246" s="2" t="s">
        <v>27</v>
      </c>
      <c r="C246" s="2" t="s">
        <v>34</v>
      </c>
      <c r="D246" s="5">
        <v>5</v>
      </c>
      <c r="E246" s="2" t="s">
        <v>18</v>
      </c>
      <c r="F246" s="1" t="s">
        <v>13</v>
      </c>
      <c r="G246" s="9">
        <v>40</v>
      </c>
      <c r="H246" s="2">
        <v>35</v>
      </c>
      <c r="I246" s="5" t="s">
        <v>20</v>
      </c>
      <c r="J246" s="5">
        <v>4000</v>
      </c>
      <c r="K246">
        <v>0</v>
      </c>
      <c r="L246" s="20">
        <v>1.2515435428928756</v>
      </c>
      <c r="M246" s="20">
        <v>1.8228086233139</v>
      </c>
      <c r="N246" s="20">
        <v>18.228086233138999</v>
      </c>
      <c r="O246" s="20">
        <v>0.138176023960114</v>
      </c>
      <c r="P246" s="14">
        <v>1.3817602396011399</v>
      </c>
      <c r="Q246" s="27">
        <v>4.07</v>
      </c>
      <c r="R246" s="7">
        <v>10</v>
      </c>
      <c r="S246" s="7">
        <v>22.813243624379638</v>
      </c>
      <c r="T246">
        <v>39.333178662723519</v>
      </c>
      <c r="U246">
        <v>1.7293331056989196</v>
      </c>
      <c r="V246">
        <v>1251.5435428928758</v>
      </c>
      <c r="W246">
        <v>1212.2103642301524</v>
      </c>
      <c r="X246" s="27">
        <v>84.60987449374116</v>
      </c>
      <c r="Y246" s="27">
        <v>145.87909395472616</v>
      </c>
      <c r="Z246" s="27">
        <v>6.3809634007478406</v>
      </c>
      <c r="AA246" s="31">
        <v>5688.8342858767064</v>
      </c>
      <c r="AB246" s="2">
        <v>5542.9551919219812</v>
      </c>
      <c r="AC246" s="26">
        <v>12.651992795896417</v>
      </c>
      <c r="AD246" s="26">
        <v>21.813780682580028</v>
      </c>
      <c r="AE246">
        <v>1.216484925723244</v>
      </c>
      <c r="AF246">
        <v>1236.6848374058161</v>
      </c>
      <c r="AG246">
        <v>1214.8710567232361</v>
      </c>
      <c r="AH246">
        <v>243.5395624991248</v>
      </c>
      <c r="AI246">
        <v>419.89579741228431</v>
      </c>
      <c r="AJ246">
        <v>20.03542272670483</v>
      </c>
      <c r="AK246">
        <v>14802.923271055066</v>
      </c>
      <c r="AL246">
        <v>4794.3424912142618</v>
      </c>
      <c r="AM246">
        <v>61.796630869361522</v>
      </c>
      <c r="AN246">
        <v>106.54591529200263</v>
      </c>
      <c r="AO246">
        <v>4.6516302950489212</v>
      </c>
      <c r="AP246">
        <v>4437.2907429838306</v>
      </c>
      <c r="AQ246">
        <v>4330.7448276918285</v>
      </c>
      <c r="AR246">
        <v>15.204932080965804</v>
      </c>
      <c r="AS246">
        <v>26.215400139596209</v>
      </c>
      <c r="AT246">
        <v>1.3422494817943573</v>
      </c>
      <c r="AU246">
        <v>1245.1136831919628</v>
      </c>
      <c r="AV246">
        <v>1218.8982830523669</v>
      </c>
      <c r="AW246">
        <v>70.521326478070606</v>
      </c>
      <c r="AX246">
        <v>121.58849392770796</v>
      </c>
      <c r="AY246">
        <v>5.312996350736098</v>
      </c>
    </row>
    <row r="247" spans="1:51" ht="16" x14ac:dyDescent="0.2">
      <c r="A247" s="2" t="s">
        <v>27</v>
      </c>
      <c r="B247" s="2" t="s">
        <v>27</v>
      </c>
      <c r="C247" s="2" t="s">
        <v>34</v>
      </c>
      <c r="D247" s="5">
        <v>5</v>
      </c>
      <c r="E247" s="2" t="s">
        <v>18</v>
      </c>
      <c r="F247" s="1" t="s">
        <v>6</v>
      </c>
      <c r="G247" s="9">
        <v>5</v>
      </c>
      <c r="H247" s="2">
        <v>2.5</v>
      </c>
      <c r="I247" s="5" t="s">
        <v>21</v>
      </c>
      <c r="J247" s="5">
        <v>-4000</v>
      </c>
      <c r="K247">
        <v>0</v>
      </c>
      <c r="L247" s="20">
        <v>1.4386588263871551</v>
      </c>
      <c r="M247" s="20">
        <v>0.807126224040985</v>
      </c>
      <c r="N247" s="20">
        <v>8.0712622404098493</v>
      </c>
      <c r="O247" s="21">
        <v>6.7615911364555401E-2</v>
      </c>
      <c r="P247" s="14">
        <v>0.67615911364555403</v>
      </c>
      <c r="Q247" s="27">
        <v>3.9</v>
      </c>
      <c r="R247" s="7">
        <v>5</v>
      </c>
      <c r="S247" s="7">
        <v>5.8058963311254983</v>
      </c>
      <c r="T247">
        <v>10.010166088147411</v>
      </c>
      <c r="U247">
        <v>0.48638113844414604</v>
      </c>
      <c r="V247">
        <v>719.32941319357769</v>
      </c>
      <c r="W247">
        <v>709.31924710543024</v>
      </c>
      <c r="X247" s="27">
        <v>5.8058963311254983</v>
      </c>
      <c r="Y247" s="27">
        <v>10.010166088147411</v>
      </c>
      <c r="Z247" s="27">
        <v>0.48638113844414604</v>
      </c>
      <c r="AA247" s="31">
        <v>719.32941319357769</v>
      </c>
      <c r="AB247" s="2">
        <v>709.31924710543024</v>
      </c>
      <c r="AC247" s="26">
        <v>19.903022012522371</v>
      </c>
      <c r="AD247" s="26">
        <v>34.315555194004091</v>
      </c>
      <c r="AE247">
        <v>1.4076455570329134</v>
      </c>
      <c r="AF247">
        <v>554.16159635167037</v>
      </c>
      <c r="AG247">
        <v>519.84604115766626</v>
      </c>
      <c r="AH247">
        <v>19.903022012522371</v>
      </c>
      <c r="AI247">
        <v>34.315555194004091</v>
      </c>
      <c r="AJ247">
        <v>1.4076455570329134</v>
      </c>
      <c r="AK247">
        <v>554.16159635167037</v>
      </c>
      <c r="AL247">
        <v>519.84604115766626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4.2550265418905253</v>
      </c>
      <c r="AX247">
        <v>7.3362526584319392</v>
      </c>
      <c r="AY247">
        <v>0.35645911251632306</v>
      </c>
    </row>
    <row r="248" spans="1:51" ht="16" x14ac:dyDescent="0.2">
      <c r="A248" s="2" t="s">
        <v>27</v>
      </c>
      <c r="B248" s="2" t="s">
        <v>27</v>
      </c>
      <c r="C248" s="2" t="s">
        <v>34</v>
      </c>
      <c r="D248" s="5">
        <v>5</v>
      </c>
      <c r="E248" s="2" t="s">
        <v>18</v>
      </c>
      <c r="F248" s="1" t="s">
        <v>10</v>
      </c>
      <c r="G248" s="9">
        <v>10</v>
      </c>
      <c r="H248" s="2">
        <v>7.5</v>
      </c>
      <c r="I248" s="5" t="s">
        <v>21</v>
      </c>
      <c r="J248" s="5">
        <v>-4000</v>
      </c>
      <c r="K248">
        <v>0</v>
      </c>
      <c r="L248" s="20">
        <v>1.4936627747197138</v>
      </c>
      <c r="M248" s="20">
        <v>0.98193114995956399</v>
      </c>
      <c r="N248" s="20">
        <v>9.8193114995956403</v>
      </c>
      <c r="O248" s="21">
        <v>7.5908608734607697E-2</v>
      </c>
      <c r="P248" s="14">
        <v>0.75908608734607697</v>
      </c>
      <c r="Q248" s="27">
        <v>4.08</v>
      </c>
      <c r="R248" s="7">
        <v>5</v>
      </c>
      <c r="S248" s="7">
        <v>7.3333700301616087</v>
      </c>
      <c r="T248">
        <v>12.643741431313119</v>
      </c>
      <c r="U248">
        <v>0.56690931573823611</v>
      </c>
      <c r="V248">
        <v>746.83138735985688</v>
      </c>
      <c r="W248">
        <v>734.1876459285437</v>
      </c>
      <c r="X248" s="27">
        <v>13.139266361287106</v>
      </c>
      <c r="Y248" s="27">
        <v>22.653907519460532</v>
      </c>
      <c r="Z248" s="27">
        <v>1.0532904541823822</v>
      </c>
      <c r="AA248" s="31">
        <v>1466.1608005534345</v>
      </c>
      <c r="AB248" s="2">
        <v>1443.5068930339739</v>
      </c>
      <c r="AC248" s="26">
        <v>13.029426138302242</v>
      </c>
      <c r="AD248" s="26">
        <v>22.464527824659033</v>
      </c>
      <c r="AE248">
        <v>1.0094012711584042</v>
      </c>
      <c r="AF248">
        <v>608.89498128097307</v>
      </c>
      <c r="AG248">
        <v>586.43045345631413</v>
      </c>
      <c r="AH248">
        <v>98.797344452473837</v>
      </c>
      <c r="AI248">
        <v>170.34024905598937</v>
      </c>
      <c r="AJ248">
        <v>7.2511404845739538</v>
      </c>
      <c r="AK248">
        <v>3489.1697328979308</v>
      </c>
      <c r="AL248">
        <v>1106.2764946139805</v>
      </c>
      <c r="AM248">
        <v>5.8058963311254983</v>
      </c>
      <c r="AN248">
        <v>10.010166088147411</v>
      </c>
      <c r="AO248">
        <v>0.48638113844414604</v>
      </c>
      <c r="AP248">
        <v>719.32941319357769</v>
      </c>
      <c r="AQ248">
        <v>709.31924710543024</v>
      </c>
      <c r="AR248">
        <v>19.903022012522371</v>
      </c>
      <c r="AS248">
        <v>34.315555194004091</v>
      </c>
      <c r="AT248">
        <v>1.4076455570329134</v>
      </c>
      <c r="AU248">
        <v>554.16159635167037</v>
      </c>
      <c r="AV248">
        <v>519.84604115766626</v>
      </c>
      <c r="AW248">
        <v>9.7708695886814674</v>
      </c>
      <c r="AX248">
        <v>16.846326877037015</v>
      </c>
      <c r="AY248">
        <v>0.79289509684478654</v>
      </c>
    </row>
    <row r="249" spans="1:51" ht="16" x14ac:dyDescent="0.2">
      <c r="A249" s="2" t="s">
        <v>27</v>
      </c>
      <c r="B249" s="2" t="s">
        <v>27</v>
      </c>
      <c r="C249" s="2" t="s">
        <v>34</v>
      </c>
      <c r="D249" s="5">
        <v>5</v>
      </c>
      <c r="E249" s="2" t="s">
        <v>18</v>
      </c>
      <c r="F249" s="1" t="s">
        <v>11</v>
      </c>
      <c r="G249" s="9">
        <v>20</v>
      </c>
      <c r="H249" s="2">
        <v>15</v>
      </c>
      <c r="I249" s="5" t="s">
        <v>21</v>
      </c>
      <c r="J249" s="5">
        <v>-4000</v>
      </c>
      <c r="K249">
        <v>0</v>
      </c>
      <c r="L249" s="20">
        <v>1.6587764788809698</v>
      </c>
      <c r="M249" s="20">
        <v>0.78378820419311501</v>
      </c>
      <c r="N249" s="20">
        <v>7.8378820419311506</v>
      </c>
      <c r="O249" s="21">
        <v>6.2352385371923398E-2</v>
      </c>
      <c r="P249" s="14">
        <v>0.62352385371923402</v>
      </c>
      <c r="Q249" s="27">
        <v>4.08</v>
      </c>
      <c r="R249" s="7">
        <v>10</v>
      </c>
      <c r="S249" s="7">
        <v>13.00129437539894</v>
      </c>
      <c r="T249">
        <v>22.416024785170588</v>
      </c>
      <c r="U249">
        <v>1.0342867025706841</v>
      </c>
      <c r="V249">
        <v>1658.77647888097</v>
      </c>
      <c r="W249">
        <v>1636.3604540957995</v>
      </c>
      <c r="X249" s="27">
        <v>26.140560736686048</v>
      </c>
      <c r="Y249" s="27">
        <v>45.069932304631124</v>
      </c>
      <c r="Z249" s="27">
        <v>2.0875771567530661</v>
      </c>
      <c r="AA249" s="31">
        <v>3124.9372794344044</v>
      </c>
      <c r="AB249" s="2">
        <v>3079.8673471297734</v>
      </c>
      <c r="AC249" s="26">
        <v>20.390481138688109</v>
      </c>
      <c r="AD249" s="26">
        <v>35.156001963255363</v>
      </c>
      <c r="AE249">
        <v>1.7026930065260248</v>
      </c>
      <c r="AF249">
        <v>1289.4526587879338</v>
      </c>
      <c r="AG249">
        <v>1254.2966568246786</v>
      </c>
      <c r="AH249">
        <v>159.96878786853816</v>
      </c>
      <c r="AI249">
        <v>275.80825494575549</v>
      </c>
      <c r="AJ249">
        <v>12.359219504152026</v>
      </c>
      <c r="AK249">
        <v>7357.5277092617316</v>
      </c>
      <c r="AL249">
        <v>2360.5731514386589</v>
      </c>
      <c r="AM249">
        <v>13.139266361287106</v>
      </c>
      <c r="AN249">
        <v>22.653907519460532</v>
      </c>
      <c r="AO249">
        <v>1.0532904541823822</v>
      </c>
      <c r="AP249">
        <v>1466.1608005534345</v>
      </c>
      <c r="AQ249">
        <v>1443.5068930339739</v>
      </c>
      <c r="AR249">
        <v>13.029426138302242</v>
      </c>
      <c r="AS249">
        <v>22.464527824659033</v>
      </c>
      <c r="AT249">
        <v>1.0094012711584042</v>
      </c>
      <c r="AU249">
        <v>608.89498128097307</v>
      </c>
      <c r="AV249">
        <v>586.43045345631413</v>
      </c>
      <c r="AW249">
        <v>20.425587878909749</v>
      </c>
      <c r="AX249">
        <v>35.216530825706471</v>
      </c>
      <c r="AY249">
        <v>1.6329362370354836</v>
      </c>
    </row>
    <row r="250" spans="1:51" ht="16" x14ac:dyDescent="0.2">
      <c r="A250" s="2" t="s">
        <v>27</v>
      </c>
      <c r="B250" s="2" t="s">
        <v>27</v>
      </c>
      <c r="C250" s="2" t="s">
        <v>34</v>
      </c>
      <c r="D250" s="5">
        <v>5</v>
      </c>
      <c r="E250" s="2" t="s">
        <v>18</v>
      </c>
      <c r="F250" s="1" t="s">
        <v>12</v>
      </c>
      <c r="G250" s="9">
        <v>30</v>
      </c>
      <c r="H250" s="2">
        <v>25</v>
      </c>
      <c r="I250" s="5" t="s">
        <v>21</v>
      </c>
      <c r="J250" s="5">
        <v>-4000</v>
      </c>
      <c r="K250">
        <v>0</v>
      </c>
      <c r="L250" s="20">
        <v>1.7327262316391883</v>
      </c>
      <c r="M250" s="20">
        <v>1.06192195415497</v>
      </c>
      <c r="N250" s="20">
        <v>10.6192195415497</v>
      </c>
      <c r="O250" s="21">
        <v>8.0535173416137695E-2</v>
      </c>
      <c r="P250" s="14">
        <v>0.80535173416137695</v>
      </c>
      <c r="Q250" s="27">
        <v>4.03</v>
      </c>
      <c r="R250" s="7">
        <v>10</v>
      </c>
      <c r="S250" s="7">
        <v>18.400200259178643</v>
      </c>
      <c r="T250">
        <v>31.724483205480421</v>
      </c>
      <c r="U250">
        <v>1.3954540754775282</v>
      </c>
      <c r="V250">
        <v>1732.7262316391884</v>
      </c>
      <c r="W250">
        <v>1701.0017484337079</v>
      </c>
      <c r="X250" s="27">
        <v>44.540760995864687</v>
      </c>
      <c r="Y250" s="27">
        <v>76.794415510111548</v>
      </c>
      <c r="Z250" s="27">
        <v>3.4830312322305943</v>
      </c>
      <c r="AA250" s="31">
        <v>4857.6635110735933</v>
      </c>
      <c r="AB250" s="2">
        <v>4780.8690955634811</v>
      </c>
      <c r="AC250" s="26">
        <v>15.204932080965804</v>
      </c>
      <c r="AD250" s="26">
        <v>26.215400139596209</v>
      </c>
      <c r="AE250">
        <v>1.3422494817943573</v>
      </c>
      <c r="AF250">
        <v>1245.1136831919628</v>
      </c>
      <c r="AG250">
        <v>1218.8982830523669</v>
      </c>
      <c r="AH250">
        <v>205.58358411143558</v>
      </c>
      <c r="AI250">
        <v>354.45445536454417</v>
      </c>
      <c r="AJ250">
        <v>16.3859679495351</v>
      </c>
      <c r="AK250">
        <v>11092.86875883762</v>
      </c>
      <c r="AL250">
        <v>3579.4714344910258</v>
      </c>
      <c r="AM250">
        <v>26.140560736686048</v>
      </c>
      <c r="AN250">
        <v>45.069932304631124</v>
      </c>
      <c r="AO250">
        <v>2.0875771567530661</v>
      </c>
      <c r="AP250">
        <v>3124.9372794344044</v>
      </c>
      <c r="AQ250">
        <v>3079.8673471297734</v>
      </c>
      <c r="AR250">
        <v>20.390481138688109</v>
      </c>
      <c r="AS250">
        <v>35.156001963255363</v>
      </c>
      <c r="AT250">
        <v>1.7026930065260248</v>
      </c>
      <c r="AU250">
        <v>1289.4526587879338</v>
      </c>
      <c r="AV250">
        <v>1254.2966568246786</v>
      </c>
      <c r="AW250">
        <v>31.544914533627185</v>
      </c>
      <c r="AX250">
        <v>54.387783678667574</v>
      </c>
      <c r="AY250">
        <v>2.4974383226663011</v>
      </c>
    </row>
    <row r="251" spans="1:51" ht="16" x14ac:dyDescent="0.2">
      <c r="A251" s="2" t="s">
        <v>27</v>
      </c>
      <c r="B251" s="2" t="s">
        <v>27</v>
      </c>
      <c r="C251" s="2" t="s">
        <v>34</v>
      </c>
      <c r="D251" s="5">
        <v>5</v>
      </c>
      <c r="E251" s="2" t="s">
        <v>18</v>
      </c>
      <c r="F251" s="1" t="s">
        <v>13</v>
      </c>
      <c r="G251" s="9">
        <v>40</v>
      </c>
      <c r="H251" s="2">
        <v>35</v>
      </c>
      <c r="I251" s="5" t="s">
        <v>21</v>
      </c>
      <c r="J251" s="5">
        <v>-4000</v>
      </c>
      <c r="K251">
        <v>0</v>
      </c>
      <c r="L251" s="20">
        <v>1.5912438534282169</v>
      </c>
      <c r="M251" s="20">
        <v>0.52701503038406405</v>
      </c>
      <c r="N251" s="20">
        <v>5.2701503038406408</v>
      </c>
      <c r="O251" s="21">
        <v>4.6479906886815997E-2</v>
      </c>
      <c r="P251" s="14">
        <v>0.46479906886815997</v>
      </c>
      <c r="Q251" s="27">
        <v>4.08</v>
      </c>
      <c r="R251" s="7">
        <v>10</v>
      </c>
      <c r="S251" s="7">
        <v>8.3860942776292706</v>
      </c>
      <c r="T251">
        <v>14.458783237291847</v>
      </c>
      <c r="U251">
        <v>0.73960866141561821</v>
      </c>
      <c r="V251">
        <v>1591.2438534282171</v>
      </c>
      <c r="W251">
        <v>1576.7850701909254</v>
      </c>
      <c r="X251" s="27">
        <v>52.926855273493956</v>
      </c>
      <c r="Y251" s="27">
        <v>91.253198747403388</v>
      </c>
      <c r="Z251" s="27">
        <v>4.2226398936462122</v>
      </c>
      <c r="AA251" s="31">
        <v>6448.9073645018107</v>
      </c>
      <c r="AB251" s="2">
        <v>6357.6541657544067</v>
      </c>
      <c r="AC251" s="26">
        <v>12.651992795896417</v>
      </c>
      <c r="AD251" s="26">
        <v>21.813780682580028</v>
      </c>
      <c r="AE251">
        <v>1.216484925723244</v>
      </c>
      <c r="AF251">
        <v>1236.6848374058161</v>
      </c>
      <c r="AG251">
        <v>1214.8710567232361</v>
      </c>
      <c r="AH251">
        <v>243.5395624991248</v>
      </c>
      <c r="AI251">
        <v>419.89579741228431</v>
      </c>
      <c r="AJ251">
        <v>20.03542272670483</v>
      </c>
      <c r="AK251">
        <v>14802.923271055066</v>
      </c>
      <c r="AL251">
        <v>4794.3424912142618</v>
      </c>
      <c r="AM251">
        <v>44.540760995864687</v>
      </c>
      <c r="AN251">
        <v>76.794415510111548</v>
      </c>
      <c r="AO251">
        <v>3.4830312322305943</v>
      </c>
      <c r="AP251">
        <v>4857.6635110735933</v>
      </c>
      <c r="AQ251">
        <v>4780.8690955634811</v>
      </c>
      <c r="AR251">
        <v>15.204932080965804</v>
      </c>
      <c r="AS251">
        <v>26.215400139596209</v>
      </c>
      <c r="AT251">
        <v>1.3422494817943573</v>
      </c>
      <c r="AU251">
        <v>1245.1136831919628</v>
      </c>
      <c r="AV251">
        <v>1218.8982830523669</v>
      </c>
      <c r="AW251">
        <v>44.612418933463985</v>
      </c>
      <c r="AX251">
        <v>76.917963678386201</v>
      </c>
      <c r="AY251">
        <v>3.489351079057144</v>
      </c>
    </row>
    <row r="252" spans="1:51" ht="16" x14ac:dyDescent="0.2">
      <c r="A252" s="2" t="s">
        <v>27</v>
      </c>
      <c r="B252" s="2" t="s">
        <v>27</v>
      </c>
      <c r="C252" s="2" t="s">
        <v>34</v>
      </c>
      <c r="D252" s="5">
        <v>5</v>
      </c>
      <c r="E252" s="2" t="s">
        <v>18</v>
      </c>
      <c r="F252" s="1" t="s">
        <v>6</v>
      </c>
      <c r="G252" s="9">
        <v>5</v>
      </c>
      <c r="H252" s="2">
        <v>2.5</v>
      </c>
      <c r="I252" s="5" t="s">
        <v>22</v>
      </c>
      <c r="J252" s="5">
        <v>0</v>
      </c>
      <c r="K252">
        <v>4000</v>
      </c>
      <c r="L252" s="20">
        <v>1.4787913368372074</v>
      </c>
      <c r="M252" s="20">
        <v>1.9573599100112899</v>
      </c>
      <c r="N252" s="20">
        <v>19.573599100112901</v>
      </c>
      <c r="O252" s="21">
        <v>0.148895308375359</v>
      </c>
      <c r="P252" s="14">
        <v>1.48895308375359</v>
      </c>
      <c r="Q252" s="27">
        <v>3.74</v>
      </c>
      <c r="R252" s="7">
        <v>5</v>
      </c>
      <c r="S252" s="7">
        <v>14.472634389985759</v>
      </c>
      <c r="T252">
        <v>24.952817913768552</v>
      </c>
      <c r="U252">
        <v>1.1009254606059269</v>
      </c>
      <c r="V252">
        <v>739.39566841860369</v>
      </c>
      <c r="W252">
        <v>714.44285050483518</v>
      </c>
      <c r="X252" s="27">
        <v>14.472634389985759</v>
      </c>
      <c r="Y252" s="27">
        <v>24.952817913768552</v>
      </c>
      <c r="Z252" s="27">
        <v>1.1009254606059269</v>
      </c>
      <c r="AA252" s="31">
        <v>739.39566841860369</v>
      </c>
      <c r="AB252" s="2">
        <v>714.44285050483518</v>
      </c>
      <c r="AC252" s="26">
        <v>19.903022012522371</v>
      </c>
      <c r="AD252" s="26">
        <v>34.315555194004091</v>
      </c>
      <c r="AE252">
        <v>1.4076455570329134</v>
      </c>
      <c r="AF252">
        <v>554.16159635167037</v>
      </c>
      <c r="AG252">
        <v>519.84604115766626</v>
      </c>
      <c r="AH252">
        <v>19.903022012522371</v>
      </c>
      <c r="AI252">
        <v>34.315555194004091</v>
      </c>
      <c r="AJ252">
        <v>1.4076455570329134</v>
      </c>
      <c r="AK252">
        <v>554.16159635167037</v>
      </c>
      <c r="AL252">
        <v>519.84604115766626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10.530641726542795</v>
      </c>
      <c r="AX252">
        <v>18.156278838866886</v>
      </c>
      <c r="AY252">
        <v>0.80106021342542377</v>
      </c>
    </row>
    <row r="253" spans="1:51" ht="16" x14ac:dyDescent="0.2">
      <c r="A253" s="2" t="s">
        <v>27</v>
      </c>
      <c r="B253" s="2" t="s">
        <v>27</v>
      </c>
      <c r="C253" s="2" t="s">
        <v>34</v>
      </c>
      <c r="D253" s="5">
        <v>5</v>
      </c>
      <c r="E253" s="2" t="s">
        <v>18</v>
      </c>
      <c r="F253" s="1" t="s">
        <v>10</v>
      </c>
      <c r="G253" s="9">
        <v>10</v>
      </c>
      <c r="H253" s="2">
        <v>7.5</v>
      </c>
      <c r="I253" s="5" t="s">
        <v>22</v>
      </c>
      <c r="J253" s="5">
        <v>0</v>
      </c>
      <c r="K253">
        <v>4000</v>
      </c>
      <c r="L253" s="20">
        <v>1.6134491510883981</v>
      </c>
      <c r="M253" s="20">
        <v>1.3950488567352299</v>
      </c>
      <c r="N253" s="20">
        <v>13.950488567352298</v>
      </c>
      <c r="O253" s="21">
        <v>0.10856297612190199</v>
      </c>
      <c r="P253" s="14">
        <v>1.08562976121902</v>
      </c>
      <c r="Q253" s="27">
        <v>3.98</v>
      </c>
      <c r="R253" s="7">
        <v>5</v>
      </c>
      <c r="S253" s="7">
        <v>11.254201968131486</v>
      </c>
      <c r="T253">
        <v>19.403796496778426</v>
      </c>
      <c r="U253">
        <v>0.87580420831756411</v>
      </c>
      <c r="V253">
        <v>806.72457554419907</v>
      </c>
      <c r="W253">
        <v>787.32077904742061</v>
      </c>
      <c r="X253" s="27">
        <v>25.726836358117247</v>
      </c>
      <c r="Y253" s="27">
        <v>44.356614410546982</v>
      </c>
      <c r="Z253" s="27">
        <v>1.976729668923491</v>
      </c>
      <c r="AA253" s="31">
        <v>1546.1202439628028</v>
      </c>
      <c r="AB253" s="2">
        <v>1501.7636295522557</v>
      </c>
      <c r="AC253" s="26">
        <v>13.029426138302242</v>
      </c>
      <c r="AD253" s="26">
        <v>22.464527824659033</v>
      </c>
      <c r="AE253">
        <v>1.0094012711584042</v>
      </c>
      <c r="AF253">
        <v>608.89498128097307</v>
      </c>
      <c r="AG253">
        <v>586.43045345631413</v>
      </c>
      <c r="AH253">
        <v>98.797344452473837</v>
      </c>
      <c r="AI253">
        <v>170.34024905598937</v>
      </c>
      <c r="AJ253">
        <v>7.2511404845739538</v>
      </c>
      <c r="AK253">
        <v>3489.1697328979308</v>
      </c>
      <c r="AL253">
        <v>1106.2764946139805</v>
      </c>
      <c r="AM253">
        <v>14.472634389985759</v>
      </c>
      <c r="AN253">
        <v>24.952817913768552</v>
      </c>
      <c r="AO253">
        <v>1.1009254606059269</v>
      </c>
      <c r="AP253">
        <v>739.39566841860369</v>
      </c>
      <c r="AQ253">
        <v>714.44285050483518</v>
      </c>
      <c r="AR253">
        <v>19.903022012522371</v>
      </c>
      <c r="AS253">
        <v>34.315555194004091</v>
      </c>
      <c r="AT253">
        <v>1.4076455570329134</v>
      </c>
      <c r="AU253">
        <v>554.16159635167037</v>
      </c>
      <c r="AV253">
        <v>519.84604115766626</v>
      </c>
      <c r="AW253">
        <v>20.073623321141195</v>
      </c>
      <c r="AX253">
        <v>34.609695381277923</v>
      </c>
      <c r="AY253">
        <v>1.5367955196768905</v>
      </c>
    </row>
    <row r="254" spans="1:51" ht="16" x14ac:dyDescent="0.2">
      <c r="A254" s="2" t="s">
        <v>27</v>
      </c>
      <c r="B254" s="2" t="s">
        <v>27</v>
      </c>
      <c r="C254" s="2" t="s">
        <v>34</v>
      </c>
      <c r="D254" s="5">
        <v>5</v>
      </c>
      <c r="E254" s="2" t="s">
        <v>18</v>
      </c>
      <c r="F254" s="1" t="s">
        <v>11</v>
      </c>
      <c r="G254" s="9">
        <v>20</v>
      </c>
      <c r="H254" s="2">
        <v>15</v>
      </c>
      <c r="I254" s="5" t="s">
        <v>22</v>
      </c>
      <c r="J254" s="5">
        <v>0</v>
      </c>
      <c r="K254">
        <v>4000</v>
      </c>
      <c r="L254" s="20">
        <v>1.4777727452014193</v>
      </c>
      <c r="M254" s="20">
        <v>1.9615343809127801</v>
      </c>
      <c r="N254" s="20">
        <v>19.615343809127801</v>
      </c>
      <c r="O254" s="21">
        <v>0.14119596779346499</v>
      </c>
      <c r="P254" s="14">
        <v>1.4119596779346499</v>
      </c>
      <c r="Q254" s="27">
        <v>3.88</v>
      </c>
      <c r="R254" s="7">
        <v>10</v>
      </c>
      <c r="S254" s="7">
        <v>28.987020468884456</v>
      </c>
      <c r="T254">
        <v>49.977621498076651</v>
      </c>
      <c r="U254">
        <v>2.0865555293751998</v>
      </c>
      <c r="V254">
        <v>1477.7727452014194</v>
      </c>
      <c r="W254">
        <v>1427.7951237033428</v>
      </c>
      <c r="X254" s="27">
        <v>54.713856827001706</v>
      </c>
      <c r="Y254" s="27">
        <v>94.33423590862364</v>
      </c>
      <c r="Z254" s="27">
        <v>4.0632851982986908</v>
      </c>
      <c r="AA254" s="31">
        <v>3023.8929891642219</v>
      </c>
      <c r="AB254" s="2">
        <v>2929.5587532555983</v>
      </c>
      <c r="AC254" s="26">
        <v>20.390481138688109</v>
      </c>
      <c r="AD254" s="26">
        <v>35.156001963255363</v>
      </c>
      <c r="AE254">
        <v>1.7026930065260248</v>
      </c>
      <c r="AF254">
        <v>1289.4526587879338</v>
      </c>
      <c r="AG254">
        <v>1254.2966568246786</v>
      </c>
      <c r="AH254">
        <v>159.96878786853816</v>
      </c>
      <c r="AI254">
        <v>275.80825494575549</v>
      </c>
      <c r="AJ254">
        <v>12.359219504152026</v>
      </c>
      <c r="AK254">
        <v>7357.5277092617316</v>
      </c>
      <c r="AL254">
        <v>2360.5731514386589</v>
      </c>
      <c r="AM254">
        <v>25.726836358117247</v>
      </c>
      <c r="AN254">
        <v>44.356614410546982</v>
      </c>
      <c r="AO254">
        <v>1.976729668923491</v>
      </c>
      <c r="AP254">
        <v>1546.1202439628028</v>
      </c>
      <c r="AQ254">
        <v>1501.7636295522557</v>
      </c>
      <c r="AR254">
        <v>13.029426138302242</v>
      </c>
      <c r="AS254">
        <v>22.464527824659033</v>
      </c>
      <c r="AT254">
        <v>1.0094012711584042</v>
      </c>
      <c r="AU254">
        <v>608.89498128097307</v>
      </c>
      <c r="AV254">
        <v>586.43045345631413</v>
      </c>
      <c r="AW254">
        <v>43.162341478224675</v>
      </c>
      <c r="AX254">
        <v>74.41783013487013</v>
      </c>
      <c r="AY254">
        <v>3.2317793093258675</v>
      </c>
    </row>
    <row r="255" spans="1:51" ht="16" x14ac:dyDescent="0.2">
      <c r="A255" s="2" t="s">
        <v>27</v>
      </c>
      <c r="B255" s="2" t="s">
        <v>27</v>
      </c>
      <c r="C255" s="2" t="s">
        <v>34</v>
      </c>
      <c r="D255" s="5">
        <v>5</v>
      </c>
      <c r="E255" s="2" t="s">
        <v>18</v>
      </c>
      <c r="F255" s="1" t="s">
        <v>12</v>
      </c>
      <c r="G255" s="9">
        <v>30</v>
      </c>
      <c r="H255" s="2">
        <v>25</v>
      </c>
      <c r="I255" s="5" t="s">
        <v>22</v>
      </c>
      <c r="J255" s="5">
        <v>0</v>
      </c>
      <c r="K255">
        <v>4000</v>
      </c>
      <c r="L255" s="20">
        <v>1.3964891326655262</v>
      </c>
      <c r="M255" s="20">
        <v>0.997145116329193</v>
      </c>
      <c r="N255" s="20">
        <v>9.9714511632919294</v>
      </c>
      <c r="O255" s="21">
        <v>8.1573121249675806E-2</v>
      </c>
      <c r="P255" s="14">
        <v>0.81573121249675806</v>
      </c>
      <c r="Q255" s="27">
        <v>4</v>
      </c>
      <c r="R255" s="7">
        <v>10</v>
      </c>
      <c r="S255" s="7">
        <v>13.9250231864422</v>
      </c>
      <c r="T255">
        <v>24.008660666279656</v>
      </c>
      <c r="U255">
        <v>1.1391597734277958</v>
      </c>
      <c r="V255">
        <v>1396.4891326655263</v>
      </c>
      <c r="W255">
        <v>1372.4804719992467</v>
      </c>
      <c r="X255" s="27">
        <v>68.638880013443909</v>
      </c>
      <c r="Y255" s="27">
        <v>118.34289657490329</v>
      </c>
      <c r="Z255" s="27">
        <v>5.2024449717264867</v>
      </c>
      <c r="AA255" s="31">
        <v>4420.382121829748</v>
      </c>
      <c r="AB255" s="2">
        <v>4302.0392252548445</v>
      </c>
      <c r="AC255" s="26">
        <v>15.204932080965804</v>
      </c>
      <c r="AD255" s="26">
        <v>26.215400139596209</v>
      </c>
      <c r="AE255">
        <v>1.3422494817943573</v>
      </c>
      <c r="AF255">
        <v>1245.1136831919628</v>
      </c>
      <c r="AG255">
        <v>1218.8982830523669</v>
      </c>
      <c r="AH255">
        <v>205.58358411143558</v>
      </c>
      <c r="AI255">
        <v>354.45445536454417</v>
      </c>
      <c r="AJ255">
        <v>16.3859679495351</v>
      </c>
      <c r="AK255">
        <v>11092.86875883762</v>
      </c>
      <c r="AL255">
        <v>3579.4714344910258</v>
      </c>
      <c r="AM255">
        <v>54.713856827001706</v>
      </c>
      <c r="AN255">
        <v>94.33423590862364</v>
      </c>
      <c r="AO255">
        <v>4.0632851982986908</v>
      </c>
      <c r="AP255">
        <v>3023.8929891642219</v>
      </c>
      <c r="AQ255">
        <v>2929.5587532555983</v>
      </c>
      <c r="AR255">
        <v>20.390481138688109</v>
      </c>
      <c r="AS255">
        <v>35.156001963255363</v>
      </c>
      <c r="AT255">
        <v>1.7026930065260248</v>
      </c>
      <c r="AU255">
        <v>1289.4526587879338</v>
      </c>
      <c r="AV255">
        <v>1254.2966568246786</v>
      </c>
      <c r="AW255">
        <v>61.307793382021131</v>
      </c>
      <c r="AX255">
        <v>105.70309203796748</v>
      </c>
      <c r="AY255">
        <v>4.6027131885749757</v>
      </c>
    </row>
    <row r="256" spans="1:51" ht="16" x14ac:dyDescent="0.2">
      <c r="A256" s="2" t="s">
        <v>27</v>
      </c>
      <c r="B256" s="2" t="s">
        <v>27</v>
      </c>
      <c r="C256" s="2" t="s">
        <v>34</v>
      </c>
      <c r="D256" s="5">
        <v>5</v>
      </c>
      <c r="E256" s="2" t="s">
        <v>18</v>
      </c>
      <c r="F256" s="1" t="s">
        <v>13</v>
      </c>
      <c r="G256" s="9">
        <v>40</v>
      </c>
      <c r="H256" s="2">
        <v>35</v>
      </c>
      <c r="I256" s="5" t="s">
        <v>22</v>
      </c>
      <c r="J256" s="5">
        <v>0</v>
      </c>
      <c r="K256">
        <v>4000</v>
      </c>
      <c r="L256" s="20">
        <v>1.2770083337875788</v>
      </c>
      <c r="M256" s="20">
        <v>0.96936810016632102</v>
      </c>
      <c r="N256" s="20">
        <v>9.6936810016632098</v>
      </c>
      <c r="O256" s="21">
        <v>7.7594533562660203E-2</v>
      </c>
      <c r="P256" s="14">
        <v>0.77594533562660206</v>
      </c>
      <c r="Q256" s="27">
        <v>3.99</v>
      </c>
      <c r="R256" s="7">
        <v>10</v>
      </c>
      <c r="S256" s="7">
        <v>12.378911424202245</v>
      </c>
      <c r="T256">
        <v>21.342950731383183</v>
      </c>
      <c r="U256">
        <v>0.99088866015877075</v>
      </c>
      <c r="V256">
        <v>1277.008333787579</v>
      </c>
      <c r="W256">
        <v>1255.6653830561959</v>
      </c>
      <c r="X256" s="27">
        <v>81.017791437646153</v>
      </c>
      <c r="Y256" s="27">
        <v>139.68584730628646</v>
      </c>
      <c r="Z256" s="27">
        <v>6.1933336318852579</v>
      </c>
      <c r="AA256" s="31">
        <v>5697.3904556173275</v>
      </c>
      <c r="AB256" s="2">
        <v>5557.7046083110399</v>
      </c>
      <c r="AC256" s="26">
        <v>12.651992795896417</v>
      </c>
      <c r="AD256" s="26">
        <v>21.813780682580028</v>
      </c>
      <c r="AE256">
        <v>1.216484925723244</v>
      </c>
      <c r="AF256">
        <v>1236.6848374058161</v>
      </c>
      <c r="AG256">
        <v>1214.8710567232361</v>
      </c>
      <c r="AH256">
        <v>243.5395624991248</v>
      </c>
      <c r="AI256">
        <v>419.89579741228431</v>
      </c>
      <c r="AJ256">
        <v>20.03542272670483</v>
      </c>
      <c r="AK256">
        <v>14802.923271055066</v>
      </c>
      <c r="AL256">
        <v>4794.3424912142618</v>
      </c>
      <c r="AM256">
        <v>68.638880013443909</v>
      </c>
      <c r="AN256">
        <v>118.34289657490329</v>
      </c>
      <c r="AO256">
        <v>5.2024449717264867</v>
      </c>
      <c r="AP256">
        <v>4420.382121829748</v>
      </c>
      <c r="AQ256">
        <v>4302.0392252548445</v>
      </c>
      <c r="AR256">
        <v>15.204932080965804</v>
      </c>
      <c r="AS256">
        <v>26.215400139596209</v>
      </c>
      <c r="AT256">
        <v>1.3422494817943573</v>
      </c>
      <c r="AU256">
        <v>1245.1136831919628</v>
      </c>
      <c r="AV256">
        <v>1218.8982830523669</v>
      </c>
      <c r="AW256">
        <v>73.492225980762313</v>
      </c>
      <c r="AX256">
        <v>126.71073444959019</v>
      </c>
      <c r="AY256">
        <v>5.5909383794295824</v>
      </c>
    </row>
    <row r="257" spans="1:51" ht="16" x14ac:dyDescent="0.2">
      <c r="A257" s="2" t="s">
        <v>27</v>
      </c>
      <c r="B257" s="2" t="s">
        <v>27</v>
      </c>
      <c r="C257" s="2" t="s">
        <v>34</v>
      </c>
      <c r="D257" s="5">
        <v>5</v>
      </c>
      <c r="E257" s="2" t="s">
        <v>18</v>
      </c>
      <c r="F257" s="1" t="s">
        <v>6</v>
      </c>
      <c r="G257" s="9">
        <v>5</v>
      </c>
      <c r="H257" s="2">
        <v>2.5</v>
      </c>
      <c r="I257" s="5" t="s">
        <v>23</v>
      </c>
      <c r="J257" s="5">
        <v>0</v>
      </c>
      <c r="K257">
        <v>-4000</v>
      </c>
      <c r="L257" s="20">
        <v>1.3591068196321021</v>
      </c>
      <c r="M257" s="20">
        <v>2.6509494781494101</v>
      </c>
      <c r="N257" s="20">
        <v>26.509494781494102</v>
      </c>
      <c r="O257" s="21">
        <v>0.17993488907814001</v>
      </c>
      <c r="P257" s="14">
        <v>1.7993488907814001</v>
      </c>
      <c r="Q257" s="27">
        <v>3.84</v>
      </c>
      <c r="R257" s="7">
        <v>5</v>
      </c>
      <c r="S257" s="7">
        <v>18.014617571265127</v>
      </c>
      <c r="T257">
        <v>31.059685467698497</v>
      </c>
      <c r="U257">
        <v>1.2227536741792298</v>
      </c>
      <c r="V257">
        <v>679.55340981605104</v>
      </c>
      <c r="W257">
        <v>648.49372434835254</v>
      </c>
      <c r="X257" s="27">
        <v>18.014617571265127</v>
      </c>
      <c r="Y257" s="27">
        <v>31.059685467698497</v>
      </c>
      <c r="Z257" s="27">
        <v>1.2227536741792298</v>
      </c>
      <c r="AA257" s="31">
        <v>679.55340981605104</v>
      </c>
      <c r="AB257" s="2">
        <v>648.49372434835254</v>
      </c>
      <c r="AC257" s="26">
        <v>19.903022012522371</v>
      </c>
      <c r="AD257" s="26">
        <v>34.315555194004091</v>
      </c>
      <c r="AE257">
        <v>1.4076455570329134</v>
      </c>
      <c r="AF257">
        <v>554.16159635167037</v>
      </c>
      <c r="AG257">
        <v>519.84604115766626</v>
      </c>
      <c r="AH257">
        <v>19.903022012522371</v>
      </c>
      <c r="AI257">
        <v>34.315555194004091</v>
      </c>
      <c r="AJ257">
        <v>1.4076455570329134</v>
      </c>
      <c r="AK257">
        <v>554.16159635167037</v>
      </c>
      <c r="AL257">
        <v>519.84604115766626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14.440891678330241</v>
      </c>
      <c r="AX257">
        <v>24.898089100569379</v>
      </c>
      <c r="AY257">
        <v>0.98018474653983489</v>
      </c>
    </row>
    <row r="258" spans="1:51" ht="16" x14ac:dyDescent="0.2">
      <c r="A258" s="2" t="s">
        <v>27</v>
      </c>
      <c r="B258" s="2" t="s">
        <v>27</v>
      </c>
      <c r="C258" s="2" t="s">
        <v>34</v>
      </c>
      <c r="D258" s="5">
        <v>5</v>
      </c>
      <c r="E258" s="2" t="s">
        <v>18</v>
      </c>
      <c r="F258" s="1" t="s">
        <v>10</v>
      </c>
      <c r="G258" s="9">
        <v>10</v>
      </c>
      <c r="H258" s="2">
        <v>7.5</v>
      </c>
      <c r="I258" s="5" t="s">
        <v>23</v>
      </c>
      <c r="J258" s="5">
        <v>0</v>
      </c>
      <c r="K258">
        <v>-4000</v>
      </c>
      <c r="L258" s="20">
        <v>1.3473930158205385</v>
      </c>
      <c r="M258" s="20">
        <v>2.5334382057189901</v>
      </c>
      <c r="N258" s="20">
        <v>25.334382057189902</v>
      </c>
      <c r="O258" s="21">
        <v>0.156543508172035</v>
      </c>
      <c r="P258" s="14">
        <v>1.56543508172035</v>
      </c>
      <c r="Q258" s="27">
        <v>3.86</v>
      </c>
      <c r="R258" s="7">
        <v>5</v>
      </c>
      <c r="S258" s="7">
        <v>17.06768472199342</v>
      </c>
      <c r="T258">
        <v>29.427042624126589</v>
      </c>
      <c r="U258">
        <v>1.0546281479152266</v>
      </c>
      <c r="V258">
        <v>673.69650791026925</v>
      </c>
      <c r="W258">
        <v>644.26946528614269</v>
      </c>
      <c r="X258" s="27">
        <v>35.08230229325855</v>
      </c>
      <c r="Y258" s="27">
        <v>60.486728091825086</v>
      </c>
      <c r="Z258" s="27">
        <v>2.2773818220944566</v>
      </c>
      <c r="AA258" s="31">
        <v>1353.2499177263203</v>
      </c>
      <c r="AB258" s="2">
        <v>1292.7631896344951</v>
      </c>
      <c r="AC258" s="26">
        <v>13.029426138302242</v>
      </c>
      <c r="AD258" s="26">
        <v>22.464527824659033</v>
      </c>
      <c r="AE258">
        <v>1.0094012711584042</v>
      </c>
      <c r="AF258">
        <v>608.89498128097307</v>
      </c>
      <c r="AG258">
        <v>586.43045345631413</v>
      </c>
      <c r="AH258">
        <v>98.797344452473837</v>
      </c>
      <c r="AI258">
        <v>170.34024905598937</v>
      </c>
      <c r="AJ258">
        <v>7.2511404845739538</v>
      </c>
      <c r="AK258">
        <v>3489.1697328979308</v>
      </c>
      <c r="AL258">
        <v>1106.2764946139805</v>
      </c>
      <c r="AM258">
        <v>18.014617571265127</v>
      </c>
      <c r="AN258">
        <v>31.059685467698497</v>
      </c>
      <c r="AO258">
        <v>1.2227536741792298</v>
      </c>
      <c r="AP258">
        <v>679.55340981605104</v>
      </c>
      <c r="AQ258">
        <v>648.49372434835254</v>
      </c>
      <c r="AR258">
        <v>19.903022012522371</v>
      </c>
      <c r="AS258">
        <v>34.315555194004091</v>
      </c>
      <c r="AT258">
        <v>1.4076455570329134</v>
      </c>
      <c r="AU258">
        <v>554.16159635167037</v>
      </c>
      <c r="AV258">
        <v>519.84604115766626</v>
      </c>
      <c r="AW258">
        <v>30.141984170246079</v>
      </c>
      <c r="AX258">
        <v>51.968938224562208</v>
      </c>
      <c r="AY258">
        <v>1.9721149603583239</v>
      </c>
    </row>
    <row r="259" spans="1:51" ht="16" x14ac:dyDescent="0.2">
      <c r="A259" s="2" t="s">
        <v>27</v>
      </c>
      <c r="B259" s="2" t="s">
        <v>27</v>
      </c>
      <c r="C259" s="2" t="s">
        <v>34</v>
      </c>
      <c r="D259" s="5">
        <v>5</v>
      </c>
      <c r="E259" s="2" t="s">
        <v>18</v>
      </c>
      <c r="F259" s="1" t="s">
        <v>11</v>
      </c>
      <c r="G259" s="9">
        <v>20</v>
      </c>
      <c r="H259" s="2">
        <v>15</v>
      </c>
      <c r="I259" s="5" t="s">
        <v>23</v>
      </c>
      <c r="J259" s="5">
        <v>0</v>
      </c>
      <c r="K259">
        <v>-4000</v>
      </c>
      <c r="L259" s="20">
        <v>1.5043579868954893</v>
      </c>
      <c r="M259" s="20">
        <v>1.41678023338318</v>
      </c>
      <c r="N259" s="20">
        <v>14.167802333831801</v>
      </c>
      <c r="O259" s="21">
        <v>0.109686531126499</v>
      </c>
      <c r="P259" s="14">
        <v>1.09686531126499</v>
      </c>
      <c r="Q259" s="27">
        <v>3.99</v>
      </c>
      <c r="R259" s="7">
        <v>10</v>
      </c>
      <c r="S259" s="7">
        <v>21.313446597656423</v>
      </c>
      <c r="T259">
        <v>36.747321720097283</v>
      </c>
      <c r="U259">
        <v>1.6500780915500946</v>
      </c>
      <c r="V259">
        <v>1504.3579868954894</v>
      </c>
      <c r="W259">
        <v>1467.6106651753921</v>
      </c>
      <c r="X259" s="27">
        <v>56.395748890914973</v>
      </c>
      <c r="Y259" s="27">
        <v>97.234049811922375</v>
      </c>
      <c r="Z259" s="27">
        <v>3.9274599136445509</v>
      </c>
      <c r="AA259" s="31">
        <v>2857.6079046218097</v>
      </c>
      <c r="AB259" s="2">
        <v>2760.3738548098872</v>
      </c>
      <c r="AC259" s="26">
        <v>20.390481138688109</v>
      </c>
      <c r="AD259" s="26">
        <v>35.156001963255363</v>
      </c>
      <c r="AE259">
        <v>1.7026930065260248</v>
      </c>
      <c r="AF259">
        <v>1289.4526587879338</v>
      </c>
      <c r="AG259">
        <v>1254.2966568246786</v>
      </c>
      <c r="AH259">
        <v>159.96878786853816</v>
      </c>
      <c r="AI259">
        <v>275.80825494575549</v>
      </c>
      <c r="AJ259">
        <v>12.359219504152026</v>
      </c>
      <c r="AK259">
        <v>7357.5277092617316</v>
      </c>
      <c r="AL259">
        <v>2360.5731514386589</v>
      </c>
      <c r="AM259">
        <v>35.08230229325855</v>
      </c>
      <c r="AN259">
        <v>60.486728091825086</v>
      </c>
      <c r="AO259">
        <v>2.2773818220944566</v>
      </c>
      <c r="AP259">
        <v>1353.2499177263203</v>
      </c>
      <c r="AQ259">
        <v>1292.7631896344951</v>
      </c>
      <c r="AR259">
        <v>13.029426138302242</v>
      </c>
      <c r="AS259">
        <v>22.464527824659033</v>
      </c>
      <c r="AT259">
        <v>1.0094012711584042</v>
      </c>
      <c r="AU259">
        <v>608.89498128097307</v>
      </c>
      <c r="AV259">
        <v>586.43045345631413</v>
      </c>
      <c r="AW259">
        <v>50.589623912946237</v>
      </c>
      <c r="AX259">
        <v>87.223489505079726</v>
      </c>
      <c r="AY259">
        <v>3.4779521543504046</v>
      </c>
    </row>
    <row r="260" spans="1:51" ht="16" x14ac:dyDescent="0.2">
      <c r="A260" s="2" t="s">
        <v>27</v>
      </c>
      <c r="B260" s="2" t="s">
        <v>27</v>
      </c>
      <c r="C260" s="2" t="s">
        <v>34</v>
      </c>
      <c r="D260" s="5">
        <v>5</v>
      </c>
      <c r="E260" s="2" t="s">
        <v>18</v>
      </c>
      <c r="F260" s="1" t="s">
        <v>12</v>
      </c>
      <c r="G260" s="9">
        <v>30</v>
      </c>
      <c r="H260" s="2">
        <v>25</v>
      </c>
      <c r="I260" s="5" t="s">
        <v>23</v>
      </c>
      <c r="J260" s="5">
        <v>0</v>
      </c>
      <c r="K260">
        <v>-4000</v>
      </c>
      <c r="L260" s="20">
        <v>1.5662883583514078</v>
      </c>
      <c r="M260" s="20">
        <v>0.896717488765717</v>
      </c>
      <c r="N260" s="20">
        <v>8.9671748876571691</v>
      </c>
      <c r="O260" s="21">
        <v>7.29207172989845E-2</v>
      </c>
      <c r="P260" s="14">
        <v>0.72920717298984505</v>
      </c>
      <c r="Q260" s="27">
        <v>4.07</v>
      </c>
      <c r="R260" s="7">
        <v>10</v>
      </c>
      <c r="S260" s="7">
        <v>14.045181633838519</v>
      </c>
      <c r="T260">
        <v>24.215830403169861</v>
      </c>
      <c r="U260">
        <v>1.1421487058803355</v>
      </c>
      <c r="V260">
        <v>1566.2883583514079</v>
      </c>
      <c r="W260">
        <v>1542.0725279482381</v>
      </c>
      <c r="X260" s="27">
        <v>70.440930524753497</v>
      </c>
      <c r="Y260" s="27">
        <v>121.44988021509224</v>
      </c>
      <c r="Z260" s="27">
        <v>5.0696086195248862</v>
      </c>
      <c r="AA260" s="31">
        <v>4423.8962629732177</v>
      </c>
      <c r="AB260" s="2">
        <v>4302.4463827581258</v>
      </c>
      <c r="AC260" s="26">
        <v>15.204932080965804</v>
      </c>
      <c r="AD260" s="26">
        <v>26.215400139596209</v>
      </c>
      <c r="AE260">
        <v>1.3422494817943573</v>
      </c>
      <c r="AF260">
        <v>1245.1136831919628</v>
      </c>
      <c r="AG260">
        <v>1218.8982830523669</v>
      </c>
      <c r="AH260">
        <v>205.58358411143558</v>
      </c>
      <c r="AI260">
        <v>354.45445536454417</v>
      </c>
      <c r="AJ260">
        <v>16.3859679495351</v>
      </c>
      <c r="AK260">
        <v>11092.86875883762</v>
      </c>
      <c r="AL260">
        <v>3579.4714344910258</v>
      </c>
      <c r="AM260">
        <v>56.395748890914973</v>
      </c>
      <c r="AN260">
        <v>97.234049811922375</v>
      </c>
      <c r="AO260">
        <v>3.9274599136445509</v>
      </c>
      <c r="AP260">
        <v>2857.6079046218097</v>
      </c>
      <c r="AQ260">
        <v>2760.3738548098872</v>
      </c>
      <c r="AR260">
        <v>20.390481138688109</v>
      </c>
      <c r="AS260">
        <v>35.156001963255363</v>
      </c>
      <c r="AT260">
        <v>1.7026930065260248</v>
      </c>
      <c r="AU260">
        <v>1289.4526587879338</v>
      </c>
      <c r="AV260">
        <v>1254.2966568246786</v>
      </c>
      <c r="AW260">
        <v>63.856081705329309</v>
      </c>
      <c r="AX260">
        <v>110.09669259539537</v>
      </c>
      <c r="AY260">
        <v>4.5341312755079723</v>
      </c>
    </row>
    <row r="261" spans="1:51" ht="16" x14ac:dyDescent="0.2">
      <c r="A261" s="2" t="s">
        <v>27</v>
      </c>
      <c r="B261" s="2" t="s">
        <v>27</v>
      </c>
      <c r="C261" s="2" t="s">
        <v>34</v>
      </c>
      <c r="D261" s="5">
        <v>5</v>
      </c>
      <c r="E261" s="2" t="s">
        <v>18</v>
      </c>
      <c r="F261" s="1" t="s">
        <v>13</v>
      </c>
      <c r="G261" s="9">
        <v>40</v>
      </c>
      <c r="H261">
        <v>35</v>
      </c>
      <c r="I261" t="s">
        <v>23</v>
      </c>
      <c r="J261">
        <v>0</v>
      </c>
      <c r="K261" s="10">
        <v>-4000</v>
      </c>
      <c r="L261" s="20">
        <v>1.4762448577477369</v>
      </c>
      <c r="M261" s="20">
        <v>0.67600125074386597</v>
      </c>
      <c r="N261" s="20">
        <v>6.7600125074386597</v>
      </c>
      <c r="O261" s="21">
        <v>5.71856163442135E-2</v>
      </c>
      <c r="P261" s="14">
        <v>0.57185616344213497</v>
      </c>
      <c r="Q261" s="27">
        <v>4.0999999999999996</v>
      </c>
      <c r="R261" s="7">
        <v>10</v>
      </c>
      <c r="S261" s="7">
        <v>9.9794337024167081</v>
      </c>
      <c r="T261">
        <v>17.205920176580534</v>
      </c>
      <c r="U261">
        <v>0.84419972065280124</v>
      </c>
      <c r="V261">
        <v>1476.2448577477371</v>
      </c>
      <c r="W261">
        <v>1459.0389375711566</v>
      </c>
      <c r="X261" s="27">
        <v>80.420364227170211</v>
      </c>
      <c r="Y261" s="27">
        <v>138.65580039167276</v>
      </c>
      <c r="Z261" s="27">
        <v>5.9138083401776873</v>
      </c>
      <c r="AA261" s="31">
        <v>5900.1411207209549</v>
      </c>
      <c r="AB261" s="2">
        <v>5761.4853203292823</v>
      </c>
      <c r="AC261" s="26">
        <v>12.651992795896417</v>
      </c>
      <c r="AD261" s="26">
        <v>21.813780682580028</v>
      </c>
      <c r="AE261">
        <v>1.216484925723244</v>
      </c>
      <c r="AF261">
        <v>1236.6848374058161</v>
      </c>
      <c r="AG261">
        <v>1214.8710567232361</v>
      </c>
      <c r="AH261">
        <v>243.5395624991248</v>
      </c>
      <c r="AI261">
        <v>419.89579741228431</v>
      </c>
      <c r="AJ261">
        <v>20.03542272670483</v>
      </c>
      <c r="AK261">
        <v>14802.923271055066</v>
      </c>
      <c r="AL261">
        <v>4794.3424912142618</v>
      </c>
      <c r="AM261">
        <v>70.440930524753497</v>
      </c>
      <c r="AN261">
        <v>121.44988021509224</v>
      </c>
      <c r="AO261">
        <v>5.0696086195248862</v>
      </c>
      <c r="AP261">
        <v>4423.8962629732177</v>
      </c>
      <c r="AQ261">
        <v>4302.4463827581258</v>
      </c>
      <c r="AR261">
        <v>15.204932080965804</v>
      </c>
      <c r="AS261">
        <v>26.215400139596209</v>
      </c>
      <c r="AT261">
        <v>1.3422494817943573</v>
      </c>
      <c r="AU261">
        <v>1245.1136831919628</v>
      </c>
      <c r="AV261">
        <v>1218.8982830523669</v>
      </c>
      <c r="AW261">
        <v>73.805367536274574</v>
      </c>
      <c r="AX261">
        <v>127.25063368323202</v>
      </c>
      <c r="AY261">
        <v>5.3542196375420925</v>
      </c>
    </row>
    <row r="262" spans="1:51" ht="16" x14ac:dyDescent="0.2">
      <c r="A262" s="2" t="s">
        <v>28</v>
      </c>
      <c r="B262" s="2" t="s">
        <v>28</v>
      </c>
      <c r="C262" s="2" t="s">
        <v>34</v>
      </c>
      <c r="D262" s="5">
        <v>6</v>
      </c>
      <c r="E262" s="2" t="s">
        <v>5</v>
      </c>
      <c r="F262" s="1" t="s">
        <v>6</v>
      </c>
      <c r="G262" s="9">
        <v>5</v>
      </c>
      <c r="H262">
        <v>2.5</v>
      </c>
      <c r="I262" t="s">
        <v>7</v>
      </c>
      <c r="J262">
        <v>0</v>
      </c>
      <c r="K262" s="10">
        <v>0</v>
      </c>
      <c r="L262" s="20">
        <v>1.3891552728878518</v>
      </c>
      <c r="M262" s="20">
        <v>3.1142306327819802</v>
      </c>
      <c r="N262" s="20">
        <v>31.142306327819803</v>
      </c>
      <c r="O262" s="21">
        <v>0.214814648032188</v>
      </c>
      <c r="P262" s="14">
        <v>2.1481464803218802</v>
      </c>
      <c r="Q262" s="27">
        <v>3.9</v>
      </c>
      <c r="R262" s="7">
        <v>5</v>
      </c>
      <c r="S262" s="7">
        <v>21.630749522589799</v>
      </c>
      <c r="T262">
        <v>37.294395728603106</v>
      </c>
      <c r="U262">
        <v>1.49205450503731</v>
      </c>
      <c r="V262">
        <v>694.57763644392594</v>
      </c>
      <c r="W262">
        <v>657.28324071532279</v>
      </c>
      <c r="X262" s="27">
        <v>21.630749522589799</v>
      </c>
      <c r="Y262" s="27">
        <v>37.294395728603106</v>
      </c>
      <c r="Z262" s="27">
        <v>1.49205450503731</v>
      </c>
      <c r="AA262" s="31">
        <v>694.57763644392594</v>
      </c>
      <c r="AB262" s="2">
        <v>657.28324071532279</v>
      </c>
      <c r="AC262" s="26">
        <v>19.903022012522371</v>
      </c>
      <c r="AD262" s="26">
        <v>34.315555194004091</v>
      </c>
      <c r="AE262">
        <v>1.4076455570329134</v>
      </c>
      <c r="AF262">
        <v>554.16159635167037</v>
      </c>
      <c r="AG262">
        <v>519.84604115766626</v>
      </c>
      <c r="AH262">
        <v>19.903022012522371</v>
      </c>
      <c r="AI262">
        <v>34.315555194004091</v>
      </c>
      <c r="AJ262">
        <v>1.4076455570329134</v>
      </c>
      <c r="AK262">
        <v>554.16159635167037</v>
      </c>
      <c r="AL262">
        <v>519.84604115766626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17.107783692086532</v>
      </c>
      <c r="AX262">
        <v>29.496178779459544</v>
      </c>
      <c r="AY262">
        <v>1.180067556250145</v>
      </c>
    </row>
    <row r="263" spans="1:51" ht="16" x14ac:dyDescent="0.2">
      <c r="A263" s="2" t="s">
        <v>28</v>
      </c>
      <c r="B263" s="2" t="s">
        <v>28</v>
      </c>
      <c r="C263" s="2" t="s">
        <v>34</v>
      </c>
      <c r="D263" s="5">
        <v>6</v>
      </c>
      <c r="E263" s="2" t="s">
        <v>5</v>
      </c>
      <c r="F263" s="1" t="s">
        <v>6</v>
      </c>
      <c r="G263" s="9">
        <v>5</v>
      </c>
      <c r="H263">
        <v>2.5</v>
      </c>
      <c r="I263" t="s">
        <v>8</v>
      </c>
      <c r="J263">
        <v>0</v>
      </c>
      <c r="K263" s="10">
        <v>40</v>
      </c>
      <c r="L263" s="23">
        <v>1.3816176947830194</v>
      </c>
      <c r="M263" s="20">
        <v>3.0712542533874498</v>
      </c>
      <c r="N263" s="23">
        <v>30.712542533874498</v>
      </c>
      <c r="O263" s="21">
        <v>0.215747579932213</v>
      </c>
      <c r="P263" s="14">
        <v>2.1574757993221301</v>
      </c>
      <c r="Q263" s="27">
        <v>3.86</v>
      </c>
      <c r="R263" s="7">
        <v>5</v>
      </c>
      <c r="S263" s="7">
        <v>21.21649610828856</v>
      </c>
      <c r="T263">
        <v>36.580165703945795</v>
      </c>
      <c r="U263">
        <v>1.4904033702047967</v>
      </c>
      <c r="V263">
        <v>690.80884739150974</v>
      </c>
      <c r="W263">
        <v>654.22868168756395</v>
      </c>
      <c r="X263" s="27">
        <v>21.21649610828856</v>
      </c>
      <c r="Y263" s="27">
        <v>36.580165703945795</v>
      </c>
      <c r="Z263" s="27">
        <v>1.4904033702047967</v>
      </c>
      <c r="AA263" s="31">
        <v>690.80884739150974</v>
      </c>
      <c r="AB263" s="2">
        <v>654.22868168756395</v>
      </c>
      <c r="AC263" s="26">
        <v>19.903022012522371</v>
      </c>
      <c r="AD263" s="26">
        <v>34.315555194004091</v>
      </c>
      <c r="AE263">
        <v>1.4076455570329134</v>
      </c>
      <c r="AF263">
        <v>554.16159635167037</v>
      </c>
      <c r="AG263">
        <v>519.84604115766626</v>
      </c>
      <c r="AH263">
        <v>19.903022012522371</v>
      </c>
      <c r="AI263">
        <v>34.315555194004091</v>
      </c>
      <c r="AJ263">
        <v>1.4076455570329134</v>
      </c>
      <c r="AK263">
        <v>554.16159635167037</v>
      </c>
      <c r="AL263">
        <v>519.84604115766626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16.858495840752582</v>
      </c>
      <c r="AX263">
        <v>29.066372139228591</v>
      </c>
      <c r="AY263">
        <v>1.1842652476355577</v>
      </c>
    </row>
    <row r="264" spans="1:51" ht="16" x14ac:dyDescent="0.2">
      <c r="A264" s="2" t="s">
        <v>28</v>
      </c>
      <c r="B264" s="2" t="s">
        <v>28</v>
      </c>
      <c r="C264" s="2" t="s">
        <v>34</v>
      </c>
      <c r="D264" s="5">
        <v>6</v>
      </c>
      <c r="E264" s="2" t="s">
        <v>5</v>
      </c>
      <c r="F264" s="1" t="s">
        <v>6</v>
      </c>
      <c r="G264" s="9">
        <v>5</v>
      </c>
      <c r="H264">
        <v>2.4</v>
      </c>
      <c r="I264" t="s">
        <v>9</v>
      </c>
      <c r="J264">
        <v>0</v>
      </c>
      <c r="K264" s="10">
        <v>80</v>
      </c>
      <c r="L264" s="20">
        <v>1.1610926056348894</v>
      </c>
      <c r="M264" s="20">
        <v>3.6204719543457</v>
      </c>
      <c r="N264" s="20">
        <v>36.204719543457003</v>
      </c>
      <c r="O264" s="21">
        <v>0.24819216132163999</v>
      </c>
      <c r="P264" s="14">
        <v>2.4819216132163997</v>
      </c>
      <c r="Q264" s="27">
        <v>3.75</v>
      </c>
      <c r="R264" s="7">
        <v>5</v>
      </c>
      <c r="S264" s="7">
        <v>21.01851607549645</v>
      </c>
      <c r="T264">
        <v>36.23882081982147</v>
      </c>
      <c r="U264">
        <v>1.4408704164354889</v>
      </c>
      <c r="V264">
        <v>580.54630281744471</v>
      </c>
      <c r="W264">
        <v>544.3074819976232</v>
      </c>
      <c r="X264" s="27">
        <v>21.01851607549645</v>
      </c>
      <c r="Y264" s="27">
        <v>36.23882081982147</v>
      </c>
      <c r="Z264" s="27">
        <v>1.4408704164354889</v>
      </c>
      <c r="AA264" s="31">
        <v>580.54630281744471</v>
      </c>
      <c r="AB264" s="2">
        <v>544.3074819976232</v>
      </c>
      <c r="AC264" s="26">
        <v>19.903022012522371</v>
      </c>
      <c r="AD264" s="26">
        <v>34.315555194004091</v>
      </c>
      <c r="AE264">
        <v>1.4076455570329134</v>
      </c>
      <c r="AF264">
        <v>554.16159635167037</v>
      </c>
      <c r="AG264">
        <v>519.84604115766626</v>
      </c>
      <c r="AH264">
        <v>19.903022012522371</v>
      </c>
      <c r="AI264">
        <v>34.315555194004091</v>
      </c>
      <c r="AJ264">
        <v>1.4076455570329134</v>
      </c>
      <c r="AK264">
        <v>554.16159635167037</v>
      </c>
      <c r="AL264">
        <v>519.84604115766626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20.073933822764005</v>
      </c>
      <c r="AX264">
        <v>34.61023072890346</v>
      </c>
      <c r="AY264">
        <v>1.3761170047786659</v>
      </c>
    </row>
    <row r="265" spans="1:51" ht="16" x14ac:dyDescent="0.2">
      <c r="A265" s="2" t="s">
        <v>28</v>
      </c>
      <c r="B265" s="2" t="s">
        <v>28</v>
      </c>
      <c r="C265" s="2" t="s">
        <v>34</v>
      </c>
      <c r="D265" s="5">
        <v>6</v>
      </c>
      <c r="E265" s="2" t="s">
        <v>5</v>
      </c>
      <c r="F265" s="1" t="s">
        <v>10</v>
      </c>
      <c r="G265" s="9">
        <v>10</v>
      </c>
      <c r="H265">
        <v>7.5</v>
      </c>
      <c r="I265" t="s">
        <v>7</v>
      </c>
      <c r="J265">
        <v>0</v>
      </c>
      <c r="K265" s="10">
        <v>0</v>
      </c>
      <c r="L265" s="20">
        <v>1.4207316135972838</v>
      </c>
      <c r="M265" s="20">
        <v>2.2630252838134801</v>
      </c>
      <c r="N265" s="20">
        <v>22.630252838134801</v>
      </c>
      <c r="O265" s="21">
        <v>0.16488617658615101</v>
      </c>
      <c r="P265" s="14">
        <v>1.6488617658615101</v>
      </c>
      <c r="Q265" s="27">
        <v>3.89</v>
      </c>
      <c r="R265" s="7">
        <v>5</v>
      </c>
      <c r="S265" s="7">
        <v>16.075757815418886</v>
      </c>
      <c r="T265">
        <v>27.716823819687736</v>
      </c>
      <c r="U265">
        <v>1.1712950186056452</v>
      </c>
      <c r="V265">
        <v>710.36580679864198</v>
      </c>
      <c r="W265">
        <v>682.64898297895422</v>
      </c>
      <c r="X265" s="27">
        <v>37.706507338008684</v>
      </c>
      <c r="Y265" s="27">
        <v>65.011219548290839</v>
      </c>
      <c r="Z265" s="27">
        <v>2.663349523642955</v>
      </c>
      <c r="AA265" s="31">
        <v>1404.9434432425678</v>
      </c>
      <c r="AB265" s="2">
        <v>1339.9322236942771</v>
      </c>
      <c r="AC265" s="26">
        <v>13.029426138302242</v>
      </c>
      <c r="AD265" s="26">
        <v>22.464527824659033</v>
      </c>
      <c r="AE265">
        <v>1.0094012711584042</v>
      </c>
      <c r="AF265">
        <v>608.89498128097307</v>
      </c>
      <c r="AG265">
        <v>586.43045345631413</v>
      </c>
      <c r="AH265">
        <v>98.797344452473837</v>
      </c>
      <c r="AI265">
        <v>170.34024905598937</v>
      </c>
      <c r="AJ265">
        <v>7.2511404845739538</v>
      </c>
      <c r="AK265">
        <v>3489.1697328979308</v>
      </c>
      <c r="AL265">
        <v>1106.2764946139805</v>
      </c>
      <c r="AM265">
        <v>21.630749522589799</v>
      </c>
      <c r="AN265">
        <v>37.294395728603106</v>
      </c>
      <c r="AO265">
        <v>1.49205450503731</v>
      </c>
      <c r="AP265">
        <v>694.57763644392594</v>
      </c>
      <c r="AQ265">
        <v>657.28324071532279</v>
      </c>
      <c r="AR265">
        <v>19.903022012522371</v>
      </c>
      <c r="AS265">
        <v>34.315555194004091</v>
      </c>
      <c r="AT265">
        <v>1.4076455570329134</v>
      </c>
      <c r="AU265">
        <v>554.16159635167037</v>
      </c>
      <c r="AV265">
        <v>519.84604115766626</v>
      </c>
      <c r="AW265">
        <v>32.204129093059663</v>
      </c>
      <c r="AX265">
        <v>55.524360505275283</v>
      </c>
      <c r="AY265">
        <v>2.2624410064338125</v>
      </c>
    </row>
    <row r="266" spans="1:51" ht="16" x14ac:dyDescent="0.2">
      <c r="A266" s="2" t="s">
        <v>28</v>
      </c>
      <c r="B266" s="2" t="s">
        <v>28</v>
      </c>
      <c r="C266" s="2" t="s">
        <v>34</v>
      </c>
      <c r="D266" s="5">
        <v>6</v>
      </c>
      <c r="E266" s="2" t="s">
        <v>5</v>
      </c>
      <c r="F266" s="1" t="s">
        <v>10</v>
      </c>
      <c r="G266" s="9">
        <v>10</v>
      </c>
      <c r="H266">
        <v>7.5</v>
      </c>
      <c r="I266" t="s">
        <v>8</v>
      </c>
      <c r="J266">
        <v>0</v>
      </c>
      <c r="K266" s="10">
        <v>40</v>
      </c>
      <c r="L266" s="20">
        <v>1.3624681720302028</v>
      </c>
      <c r="M266" s="20">
        <v>2.5472373962402299</v>
      </c>
      <c r="N266" s="20">
        <v>25.472373962402301</v>
      </c>
      <c r="O266" s="21">
        <v>0.180726498365402</v>
      </c>
      <c r="P266" s="14">
        <v>1.80726498365402</v>
      </c>
      <c r="Q266" s="27">
        <v>3.91</v>
      </c>
      <c r="R266" s="7">
        <v>5</v>
      </c>
      <c r="S266" s="7">
        <v>17.352649394912</v>
      </c>
      <c r="T266">
        <v>29.918361025710347</v>
      </c>
      <c r="U266">
        <v>1.2311705093266436</v>
      </c>
      <c r="V266">
        <v>681.23408601510141</v>
      </c>
      <c r="W266">
        <v>651.31572498939101</v>
      </c>
      <c r="X266" s="27">
        <v>38.569145503200559</v>
      </c>
      <c r="Y266" s="27">
        <v>66.498526729656135</v>
      </c>
      <c r="Z266" s="27">
        <v>2.7215738795314404</v>
      </c>
      <c r="AA266" s="31">
        <v>1372.0429334066112</v>
      </c>
      <c r="AB266" s="2">
        <v>1305.5444066769551</v>
      </c>
      <c r="AC266" s="26">
        <v>13.029426138302242</v>
      </c>
      <c r="AD266" s="26">
        <v>22.464527824659033</v>
      </c>
      <c r="AE266">
        <v>1.0094012711584042</v>
      </c>
      <c r="AF266">
        <v>608.89498128097307</v>
      </c>
      <c r="AG266">
        <v>586.43045345631413</v>
      </c>
      <c r="AH266">
        <v>98.797344452473837</v>
      </c>
      <c r="AI266">
        <v>170.34024905598937</v>
      </c>
      <c r="AJ266">
        <v>7.2511404845739538</v>
      </c>
      <c r="AK266">
        <v>3489.1697328979308</v>
      </c>
      <c r="AL266">
        <v>1106.2764946139805</v>
      </c>
      <c r="AM266">
        <v>21.21649610828856</v>
      </c>
      <c r="AN266">
        <v>36.580165703945795</v>
      </c>
      <c r="AO266">
        <v>1.4904033702047967</v>
      </c>
      <c r="AP266">
        <v>690.80884739150974</v>
      </c>
      <c r="AQ266">
        <v>654.22868168756395</v>
      </c>
      <c r="AR266">
        <v>19.903022012522371</v>
      </c>
      <c r="AS266">
        <v>34.315555194004091</v>
      </c>
      <c r="AT266">
        <v>1.4076455570329134</v>
      </c>
      <c r="AU266">
        <v>554.16159635167037</v>
      </c>
      <c r="AV266">
        <v>519.84604115766626</v>
      </c>
      <c r="AW266">
        <v>33.260159275758753</v>
      </c>
      <c r="AX266">
        <v>57.345102199584055</v>
      </c>
      <c r="AY266">
        <v>2.3449012960604589</v>
      </c>
    </row>
    <row r="267" spans="1:51" ht="16" x14ac:dyDescent="0.2">
      <c r="A267" s="2" t="s">
        <v>28</v>
      </c>
      <c r="B267" s="2" t="s">
        <v>28</v>
      </c>
      <c r="C267" s="2" t="s">
        <v>34</v>
      </c>
      <c r="D267" s="5">
        <v>6</v>
      </c>
      <c r="E267" s="2" t="s">
        <v>5</v>
      </c>
      <c r="F267" s="1" t="s">
        <v>10</v>
      </c>
      <c r="G267" s="9">
        <v>10</v>
      </c>
      <c r="H267">
        <v>7.5</v>
      </c>
      <c r="I267" t="s">
        <v>9</v>
      </c>
      <c r="J267">
        <v>0</v>
      </c>
      <c r="K267" s="10">
        <v>80</v>
      </c>
      <c r="L267" s="20">
        <v>1.3563566222154739</v>
      </c>
      <c r="M267" s="20">
        <v>2.30982112884521</v>
      </c>
      <c r="N267" s="20">
        <v>23.098211288452099</v>
      </c>
      <c r="O267" s="21">
        <v>0.170623049139977</v>
      </c>
      <c r="P267" s="14">
        <v>1.7062304913997699</v>
      </c>
      <c r="Q267" s="27">
        <v>3.93</v>
      </c>
      <c r="R267" s="7">
        <v>5</v>
      </c>
      <c r="S267" s="7">
        <v>15.664705921212112</v>
      </c>
      <c r="T267">
        <v>27.008113657262264</v>
      </c>
      <c r="U267">
        <v>1.1571285130180202</v>
      </c>
      <c r="V267">
        <v>678.17831110773704</v>
      </c>
      <c r="W267">
        <v>651.1701974504748</v>
      </c>
      <c r="X267" s="27">
        <v>36.683221996708561</v>
      </c>
      <c r="Y267" s="27">
        <v>63.246934477083734</v>
      </c>
      <c r="Z267" s="27">
        <v>2.5979989294535093</v>
      </c>
      <c r="AA267" s="31">
        <v>1258.7246139251818</v>
      </c>
      <c r="AB267" s="2">
        <v>1195.4776794480981</v>
      </c>
      <c r="AC267" s="26">
        <v>13.029426138302242</v>
      </c>
      <c r="AD267" s="26">
        <v>22.464527824659033</v>
      </c>
      <c r="AE267">
        <v>1.0094012711584042</v>
      </c>
      <c r="AF267">
        <v>608.89498128097307</v>
      </c>
      <c r="AG267">
        <v>586.43045345631413</v>
      </c>
      <c r="AH267">
        <v>98.797344452473837</v>
      </c>
      <c r="AI267">
        <v>170.34024905598937</v>
      </c>
      <c r="AJ267">
        <v>7.2511404845739538</v>
      </c>
      <c r="AK267">
        <v>3489.1697328979308</v>
      </c>
      <c r="AL267">
        <v>1106.2764946139805</v>
      </c>
      <c r="AM267">
        <v>21.01851607549645</v>
      </c>
      <c r="AN267">
        <v>36.23882081982147</v>
      </c>
      <c r="AO267">
        <v>1.4408704164354889</v>
      </c>
      <c r="AP267">
        <v>580.54630281744471</v>
      </c>
      <c r="AQ267">
        <v>544.3074819976232</v>
      </c>
      <c r="AR267">
        <v>19.903022012522371</v>
      </c>
      <c r="AS267">
        <v>34.315555194004091</v>
      </c>
      <c r="AT267">
        <v>1.4076455570329134</v>
      </c>
      <c r="AU267">
        <v>554.16159635167037</v>
      </c>
      <c r="AV267">
        <v>519.84604115766626</v>
      </c>
      <c r="AW267">
        <v>34.537376972287873</v>
      </c>
      <c r="AX267">
        <v>59.547201676358412</v>
      </c>
      <c r="AY267">
        <v>2.4394885511059217</v>
      </c>
    </row>
    <row r="268" spans="1:51" ht="16" x14ac:dyDescent="0.2">
      <c r="A268" s="2" t="s">
        <v>28</v>
      </c>
      <c r="B268" s="2" t="s">
        <v>28</v>
      </c>
      <c r="C268" s="2" t="s">
        <v>34</v>
      </c>
      <c r="D268" s="5">
        <v>6</v>
      </c>
      <c r="E268" s="2" t="s">
        <v>5</v>
      </c>
      <c r="F268" s="1" t="s">
        <v>11</v>
      </c>
      <c r="G268" s="9">
        <v>20</v>
      </c>
      <c r="H268">
        <v>15</v>
      </c>
      <c r="I268" t="s">
        <v>7</v>
      </c>
      <c r="J268">
        <v>0</v>
      </c>
      <c r="K268" s="10">
        <v>0</v>
      </c>
      <c r="L268" s="20">
        <v>1.4216483460694931</v>
      </c>
      <c r="M268" s="20">
        <v>1.47641146183014</v>
      </c>
      <c r="N268" s="20">
        <v>14.7641146183014</v>
      </c>
      <c r="O268" s="21">
        <v>0.11699178814888</v>
      </c>
      <c r="P268" s="14">
        <v>1.1699178814888</v>
      </c>
      <c r="Q268" s="27">
        <v>3.97</v>
      </c>
      <c r="R268" s="7">
        <v>10</v>
      </c>
      <c r="S268" s="7">
        <v>20.989379128288615</v>
      </c>
      <c r="T268">
        <v>36.188584703945892</v>
      </c>
      <c r="U268">
        <v>1.6632118212556781</v>
      </c>
      <c r="V268">
        <v>1421.6483460694933</v>
      </c>
      <c r="W268">
        <v>1385.4597613655474</v>
      </c>
      <c r="X268" s="27">
        <v>58.695886466297296</v>
      </c>
      <c r="Y268" s="27">
        <v>101.19980425223673</v>
      </c>
      <c r="Z268" s="27">
        <v>4.3265613448986331</v>
      </c>
      <c r="AA268" s="31">
        <v>2826.5917893120613</v>
      </c>
      <c r="AB268" s="2">
        <v>2725.3919850598245</v>
      </c>
      <c r="AC268" s="26">
        <v>20.390481138688109</v>
      </c>
      <c r="AD268" s="26">
        <v>35.156001963255363</v>
      </c>
      <c r="AE268">
        <v>1.7026930065260248</v>
      </c>
      <c r="AF268">
        <v>1289.4526587879338</v>
      </c>
      <c r="AG268">
        <v>1254.2966568246786</v>
      </c>
      <c r="AH268">
        <v>159.96878786853816</v>
      </c>
      <c r="AI268">
        <v>275.80825494575549</v>
      </c>
      <c r="AJ268">
        <v>12.359219504152026</v>
      </c>
      <c r="AK268">
        <v>7357.5277092617316</v>
      </c>
      <c r="AL268">
        <v>2360.5731514386589</v>
      </c>
      <c r="AM268">
        <v>37.706507338008684</v>
      </c>
      <c r="AN268">
        <v>65.011219548290839</v>
      </c>
      <c r="AO268">
        <v>2.663349523642955</v>
      </c>
      <c r="AP268">
        <v>1404.9434432425678</v>
      </c>
      <c r="AQ268">
        <v>1339.9322236942771</v>
      </c>
      <c r="AR268">
        <v>13.029426138302242</v>
      </c>
      <c r="AS268">
        <v>22.464527824659033</v>
      </c>
      <c r="AT268">
        <v>1.0094012711584042</v>
      </c>
      <c r="AU268">
        <v>608.89498128097307</v>
      </c>
      <c r="AV268">
        <v>586.43045345631413</v>
      </c>
      <c r="AW268">
        <v>53.168969679867189</v>
      </c>
      <c r="AX268">
        <v>91.67063737908137</v>
      </c>
      <c r="AY268">
        <v>3.8886049252207489</v>
      </c>
    </row>
    <row r="269" spans="1:51" ht="16" x14ac:dyDescent="0.2">
      <c r="A269" s="2" t="s">
        <v>28</v>
      </c>
      <c r="B269" s="2" t="s">
        <v>28</v>
      </c>
      <c r="C269" s="2" t="s">
        <v>34</v>
      </c>
      <c r="D269" s="5">
        <v>6</v>
      </c>
      <c r="E269" s="2" t="s">
        <v>5</v>
      </c>
      <c r="F269" s="1" t="s">
        <v>11</v>
      </c>
      <c r="G269" s="9">
        <v>20</v>
      </c>
      <c r="H269">
        <v>15</v>
      </c>
      <c r="I269" t="s">
        <v>8</v>
      </c>
      <c r="J269">
        <v>0</v>
      </c>
      <c r="K269" s="10">
        <v>40</v>
      </c>
      <c r="L269" s="20">
        <v>1.2673317132475914</v>
      </c>
      <c r="M269" s="20">
        <v>1.52130615711212</v>
      </c>
      <c r="N269" s="20">
        <v>15.2130615711212</v>
      </c>
      <c r="O269" s="21">
        <v>0.121668264269829</v>
      </c>
      <c r="P269" s="14">
        <v>1.21668264269829</v>
      </c>
      <c r="Q269" s="27">
        <v>3.93</v>
      </c>
      <c r="R269" s="7">
        <v>10</v>
      </c>
      <c r="S269" s="7">
        <v>19.279995384670126</v>
      </c>
      <c r="T269">
        <v>33.241371352879533</v>
      </c>
      <c r="U269">
        <v>1.5419404980494311</v>
      </c>
      <c r="V269">
        <v>1267.3317132475916</v>
      </c>
      <c r="W269">
        <v>1234.0903418947121</v>
      </c>
      <c r="X269" s="27">
        <v>57.849140887870689</v>
      </c>
      <c r="Y269" s="27">
        <v>99.73989808253566</v>
      </c>
      <c r="Z269" s="27">
        <v>4.2635143775808713</v>
      </c>
      <c r="AA269" s="31">
        <v>2639.3746466542025</v>
      </c>
      <c r="AB269" s="2">
        <v>2539.6347485716669</v>
      </c>
      <c r="AC269" s="26">
        <v>20.390481138688109</v>
      </c>
      <c r="AD269" s="26">
        <v>35.156001963255363</v>
      </c>
      <c r="AE269">
        <v>1.7026930065260248</v>
      </c>
      <c r="AF269">
        <v>1289.4526587879338</v>
      </c>
      <c r="AG269">
        <v>1254.2966568246786</v>
      </c>
      <c r="AH269">
        <v>159.96878786853816</v>
      </c>
      <c r="AI269">
        <v>275.80825494575549</v>
      </c>
      <c r="AJ269">
        <v>12.359219504152026</v>
      </c>
      <c r="AK269">
        <v>7357.5277092617316</v>
      </c>
      <c r="AL269">
        <v>2360.5731514386589</v>
      </c>
      <c r="AM269">
        <v>38.569145503200559</v>
      </c>
      <c r="AN269">
        <v>66.498526729656135</v>
      </c>
      <c r="AO269">
        <v>2.7215738795314404</v>
      </c>
      <c r="AP269">
        <v>1372.0429334066112</v>
      </c>
      <c r="AQ269">
        <v>1305.5444066769551</v>
      </c>
      <c r="AR269">
        <v>13.029426138302242</v>
      </c>
      <c r="AS269">
        <v>22.464527824659033</v>
      </c>
      <c r="AT269">
        <v>1.0094012711584042</v>
      </c>
      <c r="AU269">
        <v>608.89498128097307</v>
      </c>
      <c r="AV269">
        <v>586.43045345631413</v>
      </c>
      <c r="AW269">
        <v>55.051690288755154</v>
      </c>
      <c r="AX269">
        <v>94.916707394405421</v>
      </c>
      <c r="AY269">
        <v>4.0397849479826347</v>
      </c>
    </row>
    <row r="270" spans="1:51" ht="16" x14ac:dyDescent="0.2">
      <c r="A270" s="2" t="s">
        <v>28</v>
      </c>
      <c r="B270" s="2" t="s">
        <v>28</v>
      </c>
      <c r="C270" s="2" t="s">
        <v>34</v>
      </c>
      <c r="D270" s="5">
        <v>6</v>
      </c>
      <c r="E270" s="2" t="s">
        <v>5</v>
      </c>
      <c r="F270" s="1" t="s">
        <v>11</v>
      </c>
      <c r="G270" s="9">
        <v>20</v>
      </c>
      <c r="H270">
        <v>15</v>
      </c>
      <c r="I270" t="s">
        <v>9</v>
      </c>
      <c r="J270">
        <v>0</v>
      </c>
      <c r="K270" s="10">
        <v>80</v>
      </c>
      <c r="L270" s="20">
        <v>1.4896902673401402</v>
      </c>
      <c r="M270" s="20">
        <v>1.34009313583374</v>
      </c>
      <c r="N270" s="20">
        <v>13.400931358337401</v>
      </c>
      <c r="O270" s="21">
        <v>0.106336750090122</v>
      </c>
      <c r="P270" s="14">
        <v>1.06336750090122</v>
      </c>
      <c r="Q270" s="27">
        <v>3.97</v>
      </c>
      <c r="R270" s="7">
        <v>10</v>
      </c>
      <c r="S270" s="7">
        <v>19.963237017808513</v>
      </c>
      <c r="T270">
        <v>34.419374168635372</v>
      </c>
      <c r="U270">
        <v>1.5840882166983552</v>
      </c>
      <c r="V270">
        <v>1489.6902673401403</v>
      </c>
      <c r="W270">
        <v>1455.2708931715049</v>
      </c>
      <c r="X270" s="27">
        <v>56.646459014517077</v>
      </c>
      <c r="Y270" s="27">
        <v>97.666308645719113</v>
      </c>
      <c r="Z270" s="27">
        <v>4.1820871461518649</v>
      </c>
      <c r="AA270" s="31">
        <v>2748.414881265322</v>
      </c>
      <c r="AB270" s="2">
        <v>2650.7485726196028</v>
      </c>
      <c r="AC270" s="26">
        <v>20.390481138688109</v>
      </c>
      <c r="AD270" s="26">
        <v>35.156001963255363</v>
      </c>
      <c r="AE270">
        <v>1.7026930065260248</v>
      </c>
      <c r="AF270">
        <v>1289.4526587879338</v>
      </c>
      <c r="AG270">
        <v>1254.2966568246786</v>
      </c>
      <c r="AH270">
        <v>159.96878786853816</v>
      </c>
      <c r="AI270">
        <v>275.80825494575549</v>
      </c>
      <c r="AJ270">
        <v>12.359219504152026</v>
      </c>
      <c r="AK270">
        <v>7357.5277092617316</v>
      </c>
      <c r="AL270">
        <v>2360.5731514386589</v>
      </c>
      <c r="AM270">
        <v>36.683221996708561</v>
      </c>
      <c r="AN270">
        <v>63.246934477083734</v>
      </c>
      <c r="AO270">
        <v>2.5979989294535093</v>
      </c>
      <c r="AP270">
        <v>1258.7246139251818</v>
      </c>
      <c r="AQ270">
        <v>1195.4776794480981</v>
      </c>
      <c r="AR270">
        <v>13.029426138302242</v>
      </c>
      <c r="AS270">
        <v>22.464527824659033</v>
      </c>
      <c r="AT270">
        <v>1.0094012711584042</v>
      </c>
      <c r="AU270">
        <v>608.89498128097307</v>
      </c>
      <c r="AV270">
        <v>586.43045345631413</v>
      </c>
      <c r="AW270">
        <v>52.665866303593596</v>
      </c>
      <c r="AX270">
        <v>90.803217764816551</v>
      </c>
      <c r="AY270">
        <v>3.8662260459092423</v>
      </c>
    </row>
    <row r="271" spans="1:51" ht="16" x14ac:dyDescent="0.2">
      <c r="A271" s="2" t="s">
        <v>28</v>
      </c>
      <c r="B271" s="2" t="s">
        <v>28</v>
      </c>
      <c r="C271" s="2" t="s">
        <v>34</v>
      </c>
      <c r="D271" s="5">
        <v>6</v>
      </c>
      <c r="E271" s="2" t="s">
        <v>5</v>
      </c>
      <c r="F271" s="1" t="s">
        <v>12</v>
      </c>
      <c r="G271" s="9">
        <v>30</v>
      </c>
      <c r="H271">
        <v>25</v>
      </c>
      <c r="I271" t="s">
        <v>7</v>
      </c>
      <c r="J271">
        <v>0</v>
      </c>
      <c r="K271" s="10">
        <v>0</v>
      </c>
      <c r="L271" s="20">
        <v>1.4029062599709914</v>
      </c>
      <c r="M271" s="20">
        <v>1.0935708284378101</v>
      </c>
      <c r="N271" s="20">
        <v>10.935708284378101</v>
      </c>
      <c r="O271" s="21">
        <v>8.76317098736763E-2</v>
      </c>
      <c r="P271" s="14">
        <v>0.876317098736763</v>
      </c>
      <c r="Q271" s="27">
        <v>4.07</v>
      </c>
      <c r="R271" s="7">
        <v>10</v>
      </c>
      <c r="S271" s="7">
        <v>15.341773609370669</v>
      </c>
      <c r="T271">
        <v>26.451333809259776</v>
      </c>
      <c r="U271">
        <v>1.2293907435374221</v>
      </c>
      <c r="V271">
        <v>1402.9062599709914</v>
      </c>
      <c r="W271">
        <v>1376.4549261617317</v>
      </c>
      <c r="X271" s="27">
        <v>74.037660075667958</v>
      </c>
      <c r="Y271" s="27">
        <v>127.65113806149651</v>
      </c>
      <c r="Z271" s="27">
        <v>5.5559520884360554</v>
      </c>
      <c r="AA271" s="31">
        <v>4229.4980492830528</v>
      </c>
      <c r="AB271" s="2">
        <v>4101.8469112215562</v>
      </c>
      <c r="AC271" s="26">
        <v>15.204932080965804</v>
      </c>
      <c r="AD271" s="26">
        <v>26.215400139596209</v>
      </c>
      <c r="AE271">
        <v>1.3422494817943573</v>
      </c>
      <c r="AF271">
        <v>1245.1136831919628</v>
      </c>
      <c r="AG271">
        <v>1218.8982830523669</v>
      </c>
      <c r="AH271">
        <v>205.58358411143558</v>
      </c>
      <c r="AI271">
        <v>354.45445536454417</v>
      </c>
      <c r="AJ271">
        <v>16.3859679495351</v>
      </c>
      <c r="AK271">
        <v>11092.86875883762</v>
      </c>
      <c r="AL271">
        <v>3579.4714344910258</v>
      </c>
      <c r="AM271">
        <v>58.695886466297296</v>
      </c>
      <c r="AN271">
        <v>101.19980425223673</v>
      </c>
      <c r="AO271">
        <v>4.3265613448986331</v>
      </c>
      <c r="AP271">
        <v>2826.5917893120613</v>
      </c>
      <c r="AQ271">
        <v>2725.3919850598245</v>
      </c>
      <c r="AR271">
        <v>20.390481138688109</v>
      </c>
      <c r="AS271">
        <v>35.156001963255363</v>
      </c>
      <c r="AT271">
        <v>1.7026930065260248</v>
      </c>
      <c r="AU271">
        <v>1289.4526587879338</v>
      </c>
      <c r="AV271">
        <v>1254.2966568246786</v>
      </c>
      <c r="AW271">
        <v>68.21533625614812</v>
      </c>
      <c r="AX271">
        <v>117.61264871749678</v>
      </c>
      <c r="AY271">
        <v>5.0893886263586898</v>
      </c>
    </row>
    <row r="272" spans="1:51" ht="16" x14ac:dyDescent="0.2">
      <c r="A272" s="2" t="s">
        <v>28</v>
      </c>
      <c r="B272" s="2" t="s">
        <v>28</v>
      </c>
      <c r="C272" s="2" t="s">
        <v>34</v>
      </c>
      <c r="D272" s="5">
        <v>6</v>
      </c>
      <c r="E272" s="2" t="s">
        <v>5</v>
      </c>
      <c r="F272" s="1" t="s">
        <v>12</v>
      </c>
      <c r="G272" s="9">
        <v>30</v>
      </c>
      <c r="H272">
        <v>25</v>
      </c>
      <c r="I272" t="s">
        <v>8</v>
      </c>
      <c r="J272">
        <v>0</v>
      </c>
      <c r="K272" s="10">
        <v>40</v>
      </c>
      <c r="L272" s="20">
        <v>1.3990356117549967</v>
      </c>
      <c r="M272" s="20">
        <v>1.1168504953384399</v>
      </c>
      <c r="N272" s="20">
        <v>11.168504953384399</v>
      </c>
      <c r="O272" s="21">
        <v>9.15235280990601E-2</v>
      </c>
      <c r="P272" s="14">
        <v>0.91523528099060103</v>
      </c>
      <c r="Q272" s="27">
        <v>4.05</v>
      </c>
      <c r="R272" s="7">
        <v>10</v>
      </c>
      <c r="S272" s="7">
        <v>15.625136159846857</v>
      </c>
      <c r="T272">
        <v>26.939889930770445</v>
      </c>
      <c r="U272">
        <v>1.2804467512404418</v>
      </c>
      <c r="V272">
        <v>1399.0356117549968</v>
      </c>
      <c r="W272">
        <v>1372.0957218242263</v>
      </c>
      <c r="X272" s="27">
        <v>73.47427704771755</v>
      </c>
      <c r="Y272" s="27">
        <v>126.67978801330611</v>
      </c>
      <c r="Z272" s="27">
        <v>5.5439611288213131</v>
      </c>
      <c r="AA272" s="31">
        <v>4038.4102584091993</v>
      </c>
      <c r="AB272" s="2">
        <v>3911.7304703958935</v>
      </c>
      <c r="AC272" s="26">
        <v>15.204932080965804</v>
      </c>
      <c r="AD272" s="26">
        <v>26.215400139596209</v>
      </c>
      <c r="AE272">
        <v>1.3422494817943573</v>
      </c>
      <c r="AF272">
        <v>1245.1136831919628</v>
      </c>
      <c r="AG272">
        <v>1218.8982830523669</v>
      </c>
      <c r="AH272">
        <v>205.58358411143558</v>
      </c>
      <c r="AI272">
        <v>354.45445536454417</v>
      </c>
      <c r="AJ272">
        <v>16.3859679495351</v>
      </c>
      <c r="AK272">
        <v>11092.86875883762</v>
      </c>
      <c r="AL272">
        <v>3579.4714344910258</v>
      </c>
      <c r="AM272">
        <v>57.849140887870689</v>
      </c>
      <c r="AN272">
        <v>99.73989808253566</v>
      </c>
      <c r="AO272">
        <v>4.2635143775808713</v>
      </c>
      <c r="AP272">
        <v>2639.3746466542025</v>
      </c>
      <c r="AQ272">
        <v>2539.6347485716669</v>
      </c>
      <c r="AR272">
        <v>20.390481138688109</v>
      </c>
      <c r="AS272">
        <v>35.156001963255363</v>
      </c>
      <c r="AT272">
        <v>1.7026930065260248</v>
      </c>
      <c r="AU272">
        <v>1289.4526587879338</v>
      </c>
      <c r="AV272">
        <v>1254.2966568246786</v>
      </c>
      <c r="AW272">
        <v>69.690581352310318</v>
      </c>
      <c r="AX272">
        <v>120.15617474536261</v>
      </c>
      <c r="AY272">
        <v>5.2338952957108953</v>
      </c>
    </row>
    <row r="273" spans="1:51" ht="16" x14ac:dyDescent="0.2">
      <c r="A273" s="2" t="s">
        <v>28</v>
      </c>
      <c r="B273" s="2" t="s">
        <v>28</v>
      </c>
      <c r="C273" s="2" t="s">
        <v>34</v>
      </c>
      <c r="D273" s="5">
        <v>6</v>
      </c>
      <c r="E273" s="2" t="s">
        <v>5</v>
      </c>
      <c r="F273" s="1" t="s">
        <v>12</v>
      </c>
      <c r="G273" s="9">
        <v>30</v>
      </c>
      <c r="H273">
        <v>25</v>
      </c>
      <c r="I273" t="s">
        <v>9</v>
      </c>
      <c r="J273">
        <v>0</v>
      </c>
      <c r="K273" s="10">
        <v>80</v>
      </c>
      <c r="L273" s="20">
        <v>1.3888496953971154</v>
      </c>
      <c r="M273" s="20">
        <v>1.08442854881287</v>
      </c>
      <c r="N273" s="20">
        <v>10.844285488128699</v>
      </c>
      <c r="O273" s="21">
        <v>8.9122749865055098E-2</v>
      </c>
      <c r="P273" s="14">
        <v>0.89122749865055095</v>
      </c>
      <c r="Q273" s="27">
        <v>4.04</v>
      </c>
      <c r="R273" s="7">
        <v>10</v>
      </c>
      <c r="S273" s="7">
        <v>15.061082596986903</v>
      </c>
      <c r="T273">
        <v>25.967383787908457</v>
      </c>
      <c r="U273">
        <v>1.2377810400303508</v>
      </c>
      <c r="V273">
        <v>1388.8496953971155</v>
      </c>
      <c r="W273">
        <v>1362.8823116092071</v>
      </c>
      <c r="X273" s="27">
        <v>71.707541611503984</v>
      </c>
      <c r="Y273" s="27">
        <v>123.63369243362757</v>
      </c>
      <c r="Z273" s="27">
        <v>5.4198681861822156</v>
      </c>
      <c r="AA273" s="31">
        <v>4137.2645766624373</v>
      </c>
      <c r="AB273" s="2">
        <v>4013.6308842288099</v>
      </c>
      <c r="AC273" s="26">
        <v>15.204932080965804</v>
      </c>
      <c r="AD273" s="26">
        <v>26.215400139596209</v>
      </c>
      <c r="AE273">
        <v>1.3422494817943573</v>
      </c>
      <c r="AF273">
        <v>1245.1136831919628</v>
      </c>
      <c r="AG273">
        <v>1218.8982830523669</v>
      </c>
      <c r="AH273">
        <v>205.58358411143558</v>
      </c>
      <c r="AI273">
        <v>354.45445536454417</v>
      </c>
      <c r="AJ273">
        <v>16.3859679495351</v>
      </c>
      <c r="AK273">
        <v>11092.86875883762</v>
      </c>
      <c r="AL273">
        <v>3579.4714344910258</v>
      </c>
      <c r="AM273">
        <v>56.646459014517077</v>
      </c>
      <c r="AN273">
        <v>97.666308645719113</v>
      </c>
      <c r="AO273">
        <v>4.1820871461518649</v>
      </c>
      <c r="AP273">
        <v>2748.414881265322</v>
      </c>
      <c r="AQ273">
        <v>2650.7485726196028</v>
      </c>
      <c r="AR273">
        <v>20.390481138688109</v>
      </c>
      <c r="AS273">
        <v>35.156001963255363</v>
      </c>
      <c r="AT273">
        <v>1.7026930065260248</v>
      </c>
      <c r="AU273">
        <v>1289.4526587879338</v>
      </c>
      <c r="AV273">
        <v>1254.2966568246786</v>
      </c>
      <c r="AW273">
        <v>66.909686890620264</v>
      </c>
      <c r="AX273">
        <v>115.36152912175909</v>
      </c>
      <c r="AY273">
        <v>5.0255609663600449</v>
      </c>
    </row>
    <row r="274" spans="1:51" ht="16" x14ac:dyDescent="0.2">
      <c r="A274" s="2" t="s">
        <v>28</v>
      </c>
      <c r="B274" s="2" t="s">
        <v>28</v>
      </c>
      <c r="C274" s="2" t="s">
        <v>34</v>
      </c>
      <c r="D274" s="5">
        <v>6</v>
      </c>
      <c r="E274" s="2" t="s">
        <v>5</v>
      </c>
      <c r="F274" s="1" t="s">
        <v>13</v>
      </c>
      <c r="G274" s="9">
        <v>40</v>
      </c>
      <c r="H274">
        <v>35</v>
      </c>
      <c r="I274" t="s">
        <v>7</v>
      </c>
      <c r="J274">
        <v>0</v>
      </c>
      <c r="K274" s="10">
        <v>0</v>
      </c>
      <c r="L274" s="20">
        <v>1.3267156056140395</v>
      </c>
      <c r="M274" s="20">
        <v>0.93723428249359098</v>
      </c>
      <c r="N274" s="20">
        <v>9.3723428249359095</v>
      </c>
      <c r="O274" s="21">
        <v>7.9529114067554502E-2</v>
      </c>
      <c r="P274" s="14">
        <v>0.79529114067554496</v>
      </c>
      <c r="Q274" s="27">
        <v>4.04</v>
      </c>
      <c r="R274" s="7">
        <v>10</v>
      </c>
      <c r="S274" s="7">
        <v>12.434433487007244</v>
      </c>
      <c r="T274">
        <v>21.43867842587456</v>
      </c>
      <c r="U274">
        <v>1.0551251673408359</v>
      </c>
      <c r="V274">
        <v>1326.7156056140395</v>
      </c>
      <c r="W274">
        <v>1305.276927188165</v>
      </c>
      <c r="X274" s="27">
        <v>86.472093562675198</v>
      </c>
      <c r="Y274" s="27">
        <v>149.08981648737108</v>
      </c>
      <c r="Z274" s="27">
        <v>6.6110772557768911</v>
      </c>
      <c r="AA274" s="31">
        <v>5556.2136548970921</v>
      </c>
      <c r="AB274" s="2">
        <v>5407.1238384097214</v>
      </c>
      <c r="AC274" s="26">
        <v>12.651992795896417</v>
      </c>
      <c r="AD274" s="26">
        <v>21.813780682580028</v>
      </c>
      <c r="AE274">
        <v>1.216484925723244</v>
      </c>
      <c r="AF274">
        <v>1236.6848374058161</v>
      </c>
      <c r="AG274">
        <v>1214.8710567232361</v>
      </c>
      <c r="AH274">
        <v>243.5395624991248</v>
      </c>
      <c r="AI274">
        <v>419.89579741228431</v>
      </c>
      <c r="AJ274">
        <v>20.03542272670483</v>
      </c>
      <c r="AK274">
        <v>14802.923271055066</v>
      </c>
      <c r="AL274">
        <v>4794.3424912142618</v>
      </c>
      <c r="AM274">
        <v>74.037660075667958</v>
      </c>
      <c r="AN274">
        <v>127.65113806149651</v>
      </c>
      <c r="AO274">
        <v>5.5559520884360554</v>
      </c>
      <c r="AP274">
        <v>4229.4980492830528</v>
      </c>
      <c r="AQ274">
        <v>4101.8469112215562</v>
      </c>
      <c r="AR274">
        <v>15.204932080965804</v>
      </c>
      <c r="AS274">
        <v>26.215400139596209</v>
      </c>
      <c r="AT274">
        <v>1.3422494817943573</v>
      </c>
      <c r="AU274">
        <v>1245.1136831919628</v>
      </c>
      <c r="AV274">
        <v>1218.8982830523669</v>
      </c>
      <c r="AW274">
        <v>80.634566870010218</v>
      </c>
      <c r="AX274">
        <v>139.0251152931211</v>
      </c>
      <c r="AY274">
        <v>6.1157333114877837</v>
      </c>
    </row>
    <row r="275" spans="1:51" ht="16" x14ac:dyDescent="0.2">
      <c r="A275" s="2" t="s">
        <v>28</v>
      </c>
      <c r="B275" s="2" t="s">
        <v>28</v>
      </c>
      <c r="C275" s="2" t="s">
        <v>34</v>
      </c>
      <c r="D275" s="5">
        <v>6</v>
      </c>
      <c r="E275" s="2" t="s">
        <v>5</v>
      </c>
      <c r="F275" s="1" t="s">
        <v>13</v>
      </c>
      <c r="G275" s="9">
        <v>40</v>
      </c>
      <c r="H275">
        <v>35</v>
      </c>
      <c r="I275" t="s">
        <v>8</v>
      </c>
      <c r="J275">
        <v>0</v>
      </c>
      <c r="K275" s="10">
        <v>40</v>
      </c>
      <c r="L275" s="20">
        <v>1.4706426037509022</v>
      </c>
      <c r="M275" s="20">
        <v>0.86519408226013195</v>
      </c>
      <c r="N275" s="20">
        <v>8.6519408226013201</v>
      </c>
      <c r="O275" s="21">
        <v>7.8750185668468503E-2</v>
      </c>
      <c r="P275" s="14">
        <v>0.78750185668468498</v>
      </c>
      <c r="Q275" s="27">
        <v>4.45</v>
      </c>
      <c r="R275" s="7">
        <v>10</v>
      </c>
      <c r="S275" s="7">
        <v>12.72391277884913</v>
      </c>
      <c r="T275">
        <v>21.937780653188156</v>
      </c>
      <c r="U275">
        <v>1.1581337809734351</v>
      </c>
      <c r="V275">
        <v>1470.6426037509023</v>
      </c>
      <c r="W275">
        <v>1448.7048230977141</v>
      </c>
      <c r="X275" s="27">
        <v>86.198189826566676</v>
      </c>
      <c r="Y275" s="27">
        <v>148.61756866649426</v>
      </c>
      <c r="Z275" s="27">
        <v>6.7020949097947486</v>
      </c>
      <c r="AA275" s="31">
        <v>5509.0528621601015</v>
      </c>
      <c r="AB275" s="2">
        <v>5360.4352934936078</v>
      </c>
      <c r="AC275" s="26">
        <v>12.651992795896417</v>
      </c>
      <c r="AD275" s="26">
        <v>21.813780682580028</v>
      </c>
      <c r="AE275">
        <v>1.216484925723244</v>
      </c>
      <c r="AF275">
        <v>1236.6848374058161</v>
      </c>
      <c r="AG275">
        <v>1214.8710567232361</v>
      </c>
      <c r="AH275">
        <v>243.5395624991248</v>
      </c>
      <c r="AI275">
        <v>419.89579741228431</v>
      </c>
      <c r="AJ275">
        <v>20.03542272670483</v>
      </c>
      <c r="AK275">
        <v>14802.923271055066</v>
      </c>
      <c r="AL275">
        <v>4794.3424912142618</v>
      </c>
      <c r="AM275">
        <v>73.47427704771755</v>
      </c>
      <c r="AN275">
        <v>126.67978801330611</v>
      </c>
      <c r="AO275">
        <v>5.5439611288213131</v>
      </c>
      <c r="AP275">
        <v>4038.4102584091993</v>
      </c>
      <c r="AQ275">
        <v>3911.7304703958935</v>
      </c>
      <c r="AR275">
        <v>15.204932080965804</v>
      </c>
      <c r="AS275">
        <v>26.215400139596209</v>
      </c>
      <c r="AT275">
        <v>1.3422494817943573</v>
      </c>
      <c r="AU275">
        <v>1245.1136831919628</v>
      </c>
      <c r="AV275">
        <v>1218.8982830523669</v>
      </c>
      <c r="AW275">
        <v>81.226220847037126</v>
      </c>
      <c r="AX275">
        <v>140.04520835696056</v>
      </c>
      <c r="AY275">
        <v>6.2495450272839994</v>
      </c>
    </row>
    <row r="276" spans="1:51" ht="16" x14ac:dyDescent="0.2">
      <c r="A276" s="2" t="s">
        <v>28</v>
      </c>
      <c r="B276" s="2" t="s">
        <v>28</v>
      </c>
      <c r="C276" s="2" t="s">
        <v>34</v>
      </c>
      <c r="D276" s="5">
        <v>6</v>
      </c>
      <c r="E276" s="2" t="s">
        <v>5</v>
      </c>
      <c r="F276" s="1" t="s">
        <v>13</v>
      </c>
      <c r="G276" s="9">
        <v>40</v>
      </c>
      <c r="H276">
        <v>35</v>
      </c>
      <c r="I276" t="s">
        <v>9</v>
      </c>
      <c r="J276">
        <v>0</v>
      </c>
      <c r="K276" s="10">
        <v>80</v>
      </c>
      <c r="L276" s="20">
        <v>1.4744113928033182</v>
      </c>
      <c r="M276" s="20">
        <v>0.85416686534881603</v>
      </c>
      <c r="N276" s="20">
        <v>8.541668653488161</v>
      </c>
      <c r="O276" s="21">
        <v>7.4012786149978596E-2</v>
      </c>
      <c r="P276" s="14">
        <v>0.74012786149978593</v>
      </c>
      <c r="Q276" s="27">
        <v>4.0999999999999996</v>
      </c>
      <c r="R276" s="7">
        <v>10</v>
      </c>
      <c r="S276" s="7">
        <v>12.593933576253926</v>
      </c>
      <c r="T276">
        <v>21.713678579748152</v>
      </c>
      <c r="U276">
        <v>1.0912529511264411</v>
      </c>
      <c r="V276">
        <v>1474.4113928033184</v>
      </c>
      <c r="W276">
        <v>1452.6977142235703</v>
      </c>
      <c r="X276" s="27">
        <v>84.301475187757916</v>
      </c>
      <c r="Y276" s="27">
        <v>145.34737101337572</v>
      </c>
      <c r="Z276" s="27">
        <v>6.5111211373086562</v>
      </c>
      <c r="AA276" s="31">
        <v>5611.6759694657558</v>
      </c>
      <c r="AB276" s="2">
        <v>5466.32859845238</v>
      </c>
      <c r="AC276" s="26">
        <v>12.651992795896417</v>
      </c>
      <c r="AD276" s="26">
        <v>21.813780682580028</v>
      </c>
      <c r="AE276">
        <v>1.216484925723244</v>
      </c>
      <c r="AF276">
        <v>1236.6848374058161</v>
      </c>
      <c r="AG276">
        <v>1214.8710567232361</v>
      </c>
      <c r="AH276">
        <v>243.5395624991248</v>
      </c>
      <c r="AI276">
        <v>419.89579741228431</v>
      </c>
      <c r="AJ276">
        <v>20.03542272670483</v>
      </c>
      <c r="AK276">
        <v>14802.923271055066</v>
      </c>
      <c r="AL276">
        <v>4794.3424912142618</v>
      </c>
      <c r="AM276">
        <v>71.707541611503984</v>
      </c>
      <c r="AN276">
        <v>123.63369243362757</v>
      </c>
      <c r="AO276">
        <v>5.4198681861822156</v>
      </c>
      <c r="AP276">
        <v>4137.2645766624373</v>
      </c>
      <c r="AQ276">
        <v>4013.6308842288099</v>
      </c>
      <c r="AR276">
        <v>15.204932080965804</v>
      </c>
      <c r="AS276">
        <v>26.215400139596209</v>
      </c>
      <c r="AT276">
        <v>1.3422494817943573</v>
      </c>
      <c r="AU276">
        <v>1245.1136831919628</v>
      </c>
      <c r="AV276">
        <v>1218.8982830523669</v>
      </c>
      <c r="AW276">
        <v>78.475797680413905</v>
      </c>
      <c r="AX276">
        <v>135.30309944898949</v>
      </c>
      <c r="AY276">
        <v>6.0063314515676698</v>
      </c>
    </row>
    <row r="277" spans="1:51" ht="16" x14ac:dyDescent="0.2">
      <c r="A277" s="2" t="s">
        <v>28</v>
      </c>
      <c r="B277" s="2" t="s">
        <v>28</v>
      </c>
      <c r="C277" s="2" t="s">
        <v>34</v>
      </c>
      <c r="D277" s="5">
        <v>6</v>
      </c>
      <c r="E277" s="2" t="s">
        <v>5</v>
      </c>
      <c r="F277" s="1" t="s">
        <v>14</v>
      </c>
      <c r="G277" s="9">
        <v>80</v>
      </c>
      <c r="H277">
        <v>60</v>
      </c>
      <c r="I277" t="s">
        <v>7</v>
      </c>
      <c r="J277">
        <v>0</v>
      </c>
      <c r="K277" s="10">
        <v>0</v>
      </c>
      <c r="L277" s="20">
        <v>1.3950631043754231</v>
      </c>
      <c r="M277" s="20">
        <v>0.58121305704116799</v>
      </c>
      <c r="N277" s="20">
        <v>5.8121305704116804</v>
      </c>
      <c r="O277" s="21">
        <v>5.3673092275857898E-2</v>
      </c>
      <c r="P277" s="14">
        <v>0.53673092275857903</v>
      </c>
      <c r="Q277" s="27">
        <v>4.1100000000000003</v>
      </c>
      <c r="R277" s="7">
        <v>40</v>
      </c>
      <c r="S277" s="7">
        <v>32.433155666375271</v>
      </c>
      <c r="T277">
        <v>55.919233907543571</v>
      </c>
      <c r="U277">
        <v>2.9950940292714745</v>
      </c>
      <c r="V277">
        <v>5580.2524175016924</v>
      </c>
      <c r="W277">
        <v>5524.333183594149</v>
      </c>
      <c r="X277" s="27">
        <v>118.90524922905047</v>
      </c>
      <c r="Y277" s="27">
        <v>205.00905039491465</v>
      </c>
      <c r="Z277" s="27">
        <v>9.6061712850483651</v>
      </c>
      <c r="AA277" s="31">
        <v>11136.466072398784</v>
      </c>
      <c r="AB277" s="2">
        <v>10931.457022003869</v>
      </c>
      <c r="AC277" s="26">
        <v>39.782401872917774</v>
      </c>
      <c r="AD277" s="26">
        <v>68.590348056754792</v>
      </c>
      <c r="AE277">
        <v>3.3282497755381102</v>
      </c>
      <c r="AF277">
        <v>5551.1206967181524</v>
      </c>
      <c r="AG277">
        <v>5482.5303486613966</v>
      </c>
      <c r="AH277">
        <v>362.88676811787809</v>
      </c>
      <c r="AI277">
        <v>625.66684158254873</v>
      </c>
      <c r="AJ277">
        <v>30.020172053319165</v>
      </c>
      <c r="AK277">
        <v>31456.285361209524</v>
      </c>
      <c r="AL277">
        <v>10276.872839875658</v>
      </c>
      <c r="AM277">
        <v>86.472093562675198</v>
      </c>
      <c r="AN277">
        <v>149.08981648737108</v>
      </c>
      <c r="AO277">
        <v>6.6110772557768911</v>
      </c>
      <c r="AP277">
        <v>5556.2136548970921</v>
      </c>
      <c r="AQ277">
        <v>5407.1238384097214</v>
      </c>
      <c r="AR277">
        <v>12.651992795896417</v>
      </c>
      <c r="AS277">
        <v>21.813780682580028</v>
      </c>
      <c r="AT277">
        <v>1.216484925723244</v>
      </c>
      <c r="AU277">
        <v>1236.6848374058161</v>
      </c>
      <c r="AV277">
        <v>1214.8710567232361</v>
      </c>
      <c r="AW277">
        <v>115.06220972181011</v>
      </c>
      <c r="AX277">
        <v>198.38312021001747</v>
      </c>
      <c r="AY277">
        <v>9.2512793713292467</v>
      </c>
    </row>
    <row r="278" spans="1:51" ht="16" x14ac:dyDescent="0.2">
      <c r="A278" s="2" t="s">
        <v>28</v>
      </c>
      <c r="B278" s="2" t="s">
        <v>28</v>
      </c>
      <c r="C278" s="2" t="s">
        <v>34</v>
      </c>
      <c r="D278" s="5">
        <v>6</v>
      </c>
      <c r="E278" s="2" t="s">
        <v>5</v>
      </c>
      <c r="F278" s="1" t="s">
        <v>14</v>
      </c>
      <c r="G278" s="9">
        <v>80</v>
      </c>
      <c r="H278">
        <v>60</v>
      </c>
      <c r="I278" t="s">
        <v>8</v>
      </c>
      <c r="J278">
        <v>0</v>
      </c>
      <c r="K278" s="10">
        <v>40</v>
      </c>
      <c r="L278" s="20">
        <v>1.4459926861648296</v>
      </c>
      <c r="M278" s="20">
        <v>0.647777199745178</v>
      </c>
      <c r="N278" s="20">
        <v>6.4777719974517805</v>
      </c>
      <c r="O278" s="21">
        <v>5.7639490813016898E-2</v>
      </c>
      <c r="P278" s="14">
        <v>0.57639490813016903</v>
      </c>
      <c r="Q278" s="27">
        <v>4.12</v>
      </c>
      <c r="R278" s="7">
        <v>40</v>
      </c>
      <c r="S278" s="7">
        <v>37.467243723834457</v>
      </c>
      <c r="T278">
        <v>64.598696075576655</v>
      </c>
      <c r="U278">
        <v>3.3338512859954927</v>
      </c>
      <c r="V278">
        <v>5783.9707446593184</v>
      </c>
      <c r="W278">
        <v>5719.3720485837421</v>
      </c>
      <c r="X278" s="27">
        <v>123.66543355040113</v>
      </c>
      <c r="Y278" s="27">
        <v>213.2162647420709</v>
      </c>
      <c r="Z278" s="27">
        <v>10.035946195790242</v>
      </c>
      <c r="AA278" s="31">
        <v>11293.023606819421</v>
      </c>
      <c r="AB278" s="2">
        <v>11079.807342077351</v>
      </c>
      <c r="AC278" s="26">
        <v>39.782401872917774</v>
      </c>
      <c r="AD278" s="26">
        <v>68.590348056754792</v>
      </c>
      <c r="AE278">
        <v>3.3282497755381102</v>
      </c>
      <c r="AF278">
        <v>5551.1206967181524</v>
      </c>
      <c r="AG278">
        <v>5482.5303486613966</v>
      </c>
      <c r="AH278">
        <v>362.88676811787809</v>
      </c>
      <c r="AI278">
        <v>625.66684158254873</v>
      </c>
      <c r="AJ278">
        <v>30.020172053319165</v>
      </c>
      <c r="AK278">
        <v>31456.285361209524</v>
      </c>
      <c r="AL278">
        <v>10276.872839875658</v>
      </c>
      <c r="AM278">
        <v>86.198189826566676</v>
      </c>
      <c r="AN278">
        <v>148.61756866649426</v>
      </c>
      <c r="AO278">
        <v>6.7020949097947486</v>
      </c>
      <c r="AP278">
        <v>5509.0528621601015</v>
      </c>
      <c r="AQ278">
        <v>5360.4352934936078</v>
      </c>
      <c r="AR278">
        <v>12.651992795896417</v>
      </c>
      <c r="AS278">
        <v>21.813780682580028</v>
      </c>
      <c r="AT278">
        <v>1.216484925723244</v>
      </c>
      <c r="AU278">
        <v>1236.6848374058161</v>
      </c>
      <c r="AV278">
        <v>1214.8710567232361</v>
      </c>
      <c r="AW278">
        <v>118.40546052666403</v>
      </c>
      <c r="AX278">
        <v>204.1473457356276</v>
      </c>
      <c r="AY278">
        <v>9.5679115584215957</v>
      </c>
    </row>
    <row r="279" spans="1:51" ht="16" x14ac:dyDescent="0.2">
      <c r="A279" s="2" t="s">
        <v>28</v>
      </c>
      <c r="B279" s="2" t="s">
        <v>28</v>
      </c>
      <c r="C279" s="2" t="s">
        <v>34</v>
      </c>
      <c r="D279" s="5">
        <v>6</v>
      </c>
      <c r="E279" s="2" t="s">
        <v>5</v>
      </c>
      <c r="F279" s="1" t="s">
        <v>14</v>
      </c>
      <c r="G279" s="9">
        <v>80</v>
      </c>
      <c r="H279">
        <v>60</v>
      </c>
      <c r="I279" t="s">
        <v>9</v>
      </c>
      <c r="J279">
        <v>0</v>
      </c>
      <c r="K279" s="10">
        <v>80</v>
      </c>
      <c r="L279" s="20">
        <v>1.4521042359795584</v>
      </c>
      <c r="M279" s="20">
        <v>0.54393339157104503</v>
      </c>
      <c r="N279" s="20">
        <v>5.4393339157104501</v>
      </c>
      <c r="O279" s="21">
        <v>5.1452275365591001E-2</v>
      </c>
      <c r="P279" s="14">
        <v>0.51452275365591005</v>
      </c>
      <c r="Q279" s="27">
        <v>4.1100000000000003</v>
      </c>
      <c r="R279" s="7">
        <v>40</v>
      </c>
      <c r="S279" s="7">
        <v>31.593919279641693</v>
      </c>
      <c r="T279">
        <v>54.472274620071886</v>
      </c>
      <c r="U279">
        <v>2.9885626803664551</v>
      </c>
      <c r="V279">
        <v>5808.4169439182333</v>
      </c>
      <c r="W279">
        <v>5753.944669298161</v>
      </c>
      <c r="X279" s="27">
        <v>115.89539446739961</v>
      </c>
      <c r="Y279" s="27">
        <v>199.81964563344761</v>
      </c>
      <c r="Z279" s="27">
        <v>9.4996838176751108</v>
      </c>
      <c r="AA279" s="31">
        <v>11420.092913383989</v>
      </c>
      <c r="AB279" s="2">
        <v>11220.273267750541</v>
      </c>
      <c r="AC279" s="26">
        <v>39.782401872917774</v>
      </c>
      <c r="AD279" s="26">
        <v>68.590348056754792</v>
      </c>
      <c r="AE279">
        <v>3.3282497755381102</v>
      </c>
      <c r="AF279">
        <v>5551.1206967181524</v>
      </c>
      <c r="AG279">
        <v>5482.5303486613966</v>
      </c>
      <c r="AH279">
        <v>362.88676811787809</v>
      </c>
      <c r="AI279">
        <v>625.66684158254873</v>
      </c>
      <c r="AJ279">
        <v>30.020172053319165</v>
      </c>
      <c r="AK279">
        <v>31456.285361209524</v>
      </c>
      <c r="AL279">
        <v>10276.872839875658</v>
      </c>
      <c r="AM279">
        <v>84.301475187757916</v>
      </c>
      <c r="AN279">
        <v>145.34737101337572</v>
      </c>
      <c r="AO279">
        <v>6.5111211373086562</v>
      </c>
      <c r="AP279">
        <v>5611.6759694657558</v>
      </c>
      <c r="AQ279">
        <v>5466.32859845238</v>
      </c>
      <c r="AR279">
        <v>12.651992795896417</v>
      </c>
      <c r="AS279">
        <v>21.813780682580028</v>
      </c>
      <c r="AT279">
        <v>1.216484925723244</v>
      </c>
      <c r="AU279">
        <v>1236.6848374058161</v>
      </c>
      <c r="AV279">
        <v>1214.8710567232361</v>
      </c>
      <c r="AW279">
        <v>110.7153451830025</v>
      </c>
      <c r="AX279">
        <v>190.88852617759051</v>
      </c>
      <c r="AY279">
        <v>9.0096875675491042</v>
      </c>
    </row>
    <row r="280" spans="1:51" ht="16" x14ac:dyDescent="0.2">
      <c r="A280" s="2" t="s">
        <v>28</v>
      </c>
      <c r="B280" s="2" t="s">
        <v>28</v>
      </c>
      <c r="C280" s="2" t="s">
        <v>34</v>
      </c>
      <c r="D280" s="5">
        <v>6</v>
      </c>
      <c r="E280" s="2" t="s">
        <v>5</v>
      </c>
      <c r="F280" s="1" t="s">
        <v>15</v>
      </c>
      <c r="G280" s="9">
        <v>120</v>
      </c>
      <c r="H280">
        <v>100</v>
      </c>
      <c r="I280" t="s">
        <v>7</v>
      </c>
      <c r="J280">
        <v>0</v>
      </c>
      <c r="K280" s="10">
        <v>0</v>
      </c>
      <c r="L280" s="20">
        <v>1.3437260859317011</v>
      </c>
      <c r="M280" s="20">
        <v>0.39971882104873702</v>
      </c>
      <c r="N280" s="20">
        <v>3.9971882104873702</v>
      </c>
      <c r="O280" s="21">
        <v>3.7993226200342199E-2</v>
      </c>
      <c r="P280" s="14">
        <v>0.37993226200342201</v>
      </c>
      <c r="Q280" s="27">
        <v>4.1500000000000004</v>
      </c>
      <c r="R280" s="7">
        <v>40</v>
      </c>
      <c r="S280" s="7">
        <v>21.484504275242138</v>
      </c>
      <c r="T280">
        <v>37.042248750417478</v>
      </c>
      <c r="U280">
        <v>2.0420995653641434</v>
      </c>
      <c r="V280">
        <v>5374.9043437268047</v>
      </c>
      <c r="W280">
        <v>5337.8620949763872</v>
      </c>
      <c r="X280" s="27">
        <v>140.3897535042926</v>
      </c>
      <c r="Y280" s="27">
        <v>242.05129914533214</v>
      </c>
      <c r="Z280" s="27">
        <v>11.648270850412509</v>
      </c>
      <c r="AA280" s="31">
        <v>16511.370416125588</v>
      </c>
      <c r="AB280" s="2">
        <v>16269.319116980256</v>
      </c>
      <c r="AC280" s="26">
        <v>26.641848448774699</v>
      </c>
      <c r="AD280" s="26">
        <v>45.934221463404647</v>
      </c>
      <c r="AE280">
        <v>2.4038721254002215</v>
      </c>
      <c r="AF280">
        <v>5471.8742674538362</v>
      </c>
      <c r="AG280">
        <v>5425.9400459904309</v>
      </c>
      <c r="AH280">
        <v>442.81231346420213</v>
      </c>
      <c r="AI280">
        <v>763.46950597276282</v>
      </c>
      <c r="AJ280">
        <v>37.231788429519824</v>
      </c>
      <c r="AK280">
        <v>47871.908163571032</v>
      </c>
      <c r="AL280">
        <v>15702.812885866089</v>
      </c>
      <c r="AM280">
        <v>118.90524922905047</v>
      </c>
      <c r="AN280">
        <v>205.00905039491465</v>
      </c>
      <c r="AO280">
        <v>9.6061712850483651</v>
      </c>
      <c r="AP280">
        <v>11136.466072398784</v>
      </c>
      <c r="AQ280">
        <v>10931.457022003869</v>
      </c>
      <c r="AR280">
        <v>39.782401872917774</v>
      </c>
      <c r="AS280">
        <v>68.590348056754792</v>
      </c>
      <c r="AT280">
        <v>3.3282497755381102</v>
      </c>
      <c r="AU280">
        <v>5551.1206967181524</v>
      </c>
      <c r="AV280">
        <v>5482.5303486613966</v>
      </c>
      <c r="AW280">
        <v>138.10960738441096</v>
      </c>
      <c r="AX280">
        <v>238.12001273174312</v>
      </c>
      <c r="AY280">
        <v>11.431543234046572</v>
      </c>
    </row>
    <row r="281" spans="1:51" ht="16" x14ac:dyDescent="0.2">
      <c r="A281" s="2" t="s">
        <v>28</v>
      </c>
      <c r="B281" s="2" t="s">
        <v>28</v>
      </c>
      <c r="C281" s="2" t="s">
        <v>34</v>
      </c>
      <c r="D281" s="5">
        <v>6</v>
      </c>
      <c r="E281" s="2" t="s">
        <v>5</v>
      </c>
      <c r="F281" s="1" t="s">
        <v>15</v>
      </c>
      <c r="G281" s="9">
        <v>120</v>
      </c>
      <c r="H281">
        <v>100</v>
      </c>
      <c r="I281" t="s">
        <v>8</v>
      </c>
      <c r="J281">
        <v>0</v>
      </c>
      <c r="K281" s="10">
        <v>40</v>
      </c>
      <c r="L281" s="20">
        <v>1.3885441179063789</v>
      </c>
      <c r="M281" s="20">
        <v>0.42303368449211098</v>
      </c>
      <c r="N281" s="20">
        <v>4.2303368449211103</v>
      </c>
      <c r="O281" s="21">
        <v>4.13776338100433E-2</v>
      </c>
      <c r="P281" s="14">
        <v>0.41377633810043302</v>
      </c>
      <c r="Q281" s="27">
        <v>4.1500000000000004</v>
      </c>
      <c r="R281" s="7">
        <v>40</v>
      </c>
      <c r="S281" s="7">
        <v>23.496037371111349</v>
      </c>
      <c r="T281">
        <v>40.510409260536811</v>
      </c>
      <c r="U281">
        <v>2.2981868015927898</v>
      </c>
      <c r="V281">
        <v>5554.1764716255166</v>
      </c>
      <c r="W281">
        <v>5513.6660623649796</v>
      </c>
      <c r="X281" s="27">
        <v>147.16147092151249</v>
      </c>
      <c r="Y281" s="27">
        <v>253.72667400260772</v>
      </c>
      <c r="Z281" s="27">
        <v>12.334132997383032</v>
      </c>
      <c r="AA281" s="31">
        <v>16847.200078444937</v>
      </c>
      <c r="AB281" s="2">
        <v>16593.473404442331</v>
      </c>
      <c r="AC281" s="26">
        <v>26.641848448774699</v>
      </c>
      <c r="AD281" s="26">
        <v>45.934221463404647</v>
      </c>
      <c r="AE281">
        <v>2.4038721254002215</v>
      </c>
      <c r="AF281">
        <v>5471.8742674538362</v>
      </c>
      <c r="AG281">
        <v>5425.9400459904309</v>
      </c>
      <c r="AH281">
        <v>442.81231346420213</v>
      </c>
      <c r="AI281">
        <v>763.46950597276282</v>
      </c>
      <c r="AJ281">
        <v>37.231788429519824</v>
      </c>
      <c r="AK281">
        <v>47871.908163571032</v>
      </c>
      <c r="AL281">
        <v>15702.812885866089</v>
      </c>
      <c r="AM281">
        <v>123.66543355040113</v>
      </c>
      <c r="AN281">
        <v>213.2162647420709</v>
      </c>
      <c r="AO281">
        <v>10.035946195790242</v>
      </c>
      <c r="AP281">
        <v>11293.023606819421</v>
      </c>
      <c r="AQ281">
        <v>11079.807342077351</v>
      </c>
      <c r="AR281">
        <v>39.782401872917774</v>
      </c>
      <c r="AS281">
        <v>68.590348056754792</v>
      </c>
      <c r="AT281">
        <v>3.3282497755381102</v>
      </c>
      <c r="AU281">
        <v>5551.1206967181524</v>
      </c>
      <c r="AV281">
        <v>5482.5303486613966</v>
      </c>
      <c r="AW281">
        <v>143.36599390264047</v>
      </c>
      <c r="AX281">
        <v>247.18274810800082</v>
      </c>
      <c r="AY281">
        <v>11.962891027822451</v>
      </c>
    </row>
    <row r="282" spans="1:51" ht="16" x14ac:dyDescent="0.2">
      <c r="A282" s="2" t="s">
        <v>28</v>
      </c>
      <c r="B282" s="2" t="s">
        <v>28</v>
      </c>
      <c r="C282" s="2" t="s">
        <v>34</v>
      </c>
      <c r="D282" s="5">
        <v>6</v>
      </c>
      <c r="E282" s="2" t="s">
        <v>5</v>
      </c>
      <c r="F282" s="1" t="s">
        <v>15</v>
      </c>
      <c r="G282" s="9">
        <v>120</v>
      </c>
      <c r="H282">
        <v>100</v>
      </c>
      <c r="I282" t="s">
        <v>9</v>
      </c>
      <c r="J282">
        <v>0</v>
      </c>
      <c r="K282" s="10">
        <v>80</v>
      </c>
      <c r="L282" s="20">
        <v>1.4230743743595966</v>
      </c>
      <c r="M282" s="20">
        <v>0.405800580978394</v>
      </c>
      <c r="N282" s="20">
        <v>4.05800580978394</v>
      </c>
      <c r="O282" s="21">
        <v>3.9633508771657902E-2</v>
      </c>
      <c r="P282" s="14">
        <v>0.39633508771657899</v>
      </c>
      <c r="Q282" s="27">
        <v>4.1500000000000004</v>
      </c>
      <c r="R282" s="7">
        <v>40</v>
      </c>
      <c r="S282" s="7">
        <v>23.099376315623559</v>
      </c>
      <c r="T282">
        <v>39.826510889006137</v>
      </c>
      <c r="U282">
        <v>2.2560572279561062</v>
      </c>
      <c r="V282">
        <v>5692.2974974383869</v>
      </c>
      <c r="W282">
        <v>5652.4709865493805</v>
      </c>
      <c r="X282" s="27">
        <v>138.99477078302317</v>
      </c>
      <c r="Y282" s="27">
        <v>239.64615652245374</v>
      </c>
      <c r="Z282" s="27">
        <v>11.755741045631217</v>
      </c>
      <c r="AA282" s="31">
        <v>17112.390410822376</v>
      </c>
      <c r="AB282" s="2">
        <v>16872.74425429992</v>
      </c>
      <c r="AC282" s="26">
        <v>26.641848448774699</v>
      </c>
      <c r="AD282" s="26">
        <v>45.934221463404647</v>
      </c>
      <c r="AE282">
        <v>2.4038721254002215</v>
      </c>
      <c r="AF282">
        <v>5471.8742674538362</v>
      </c>
      <c r="AG282">
        <v>5425.9400459904309</v>
      </c>
      <c r="AH282">
        <v>442.81231346420213</v>
      </c>
      <c r="AI282">
        <v>763.46950597276282</v>
      </c>
      <c r="AJ282">
        <v>37.231788429519824</v>
      </c>
      <c r="AK282">
        <v>47871.908163571032</v>
      </c>
      <c r="AL282">
        <v>15702.812885866089</v>
      </c>
      <c r="AM282">
        <v>115.89539446739961</v>
      </c>
      <c r="AN282">
        <v>199.81964563344761</v>
      </c>
      <c r="AO282">
        <v>9.4996838176751108</v>
      </c>
      <c r="AP282">
        <v>11420.092913383989</v>
      </c>
      <c r="AQ282">
        <v>11220.273267750541</v>
      </c>
      <c r="AR282">
        <v>39.782401872917774</v>
      </c>
      <c r="AS282">
        <v>68.590348056754792</v>
      </c>
      <c r="AT282">
        <v>3.3282497755381102</v>
      </c>
      <c r="AU282">
        <v>5551.1206967181524</v>
      </c>
      <c r="AV282">
        <v>5482.5303486613966</v>
      </c>
      <c r="AW282">
        <v>134.21373165744191</v>
      </c>
      <c r="AX282">
        <v>231.40298561627915</v>
      </c>
      <c r="AY282">
        <v>11.288789136236456</v>
      </c>
    </row>
    <row r="283" spans="1:51" ht="16" x14ac:dyDescent="0.2">
      <c r="A283" s="2" t="s">
        <v>28</v>
      </c>
      <c r="B283" s="2" t="s">
        <v>28</v>
      </c>
      <c r="C283" s="2" t="s">
        <v>34</v>
      </c>
      <c r="D283" s="5">
        <v>6</v>
      </c>
      <c r="E283" s="2" t="s">
        <v>5</v>
      </c>
      <c r="F283" s="1" t="s">
        <v>16</v>
      </c>
      <c r="G283" s="9">
        <v>160</v>
      </c>
      <c r="H283">
        <v>140</v>
      </c>
      <c r="I283" t="s">
        <v>7</v>
      </c>
      <c r="J283">
        <v>0</v>
      </c>
      <c r="K283" s="10">
        <v>0</v>
      </c>
      <c r="L283" s="20">
        <v>1.3788674973663917</v>
      </c>
      <c r="M283" s="20">
        <v>0.26206374168396002</v>
      </c>
      <c r="N283" s="20">
        <v>2.6206374168396001</v>
      </c>
      <c r="O283" s="21">
        <v>2.70231328904629E-2</v>
      </c>
      <c r="P283" s="14">
        <v>0.27023132890462898</v>
      </c>
      <c r="Q283" s="27">
        <v>4.26</v>
      </c>
      <c r="R283" s="7">
        <v>40</v>
      </c>
      <c r="S283" s="7">
        <v>14.454047025849382</v>
      </c>
      <c r="T283">
        <v>24.920770734223076</v>
      </c>
      <c r="U283">
        <v>1.4904527847868803</v>
      </c>
      <c r="V283">
        <v>5515.4699894655678</v>
      </c>
      <c r="W283">
        <v>5490.5492187313448</v>
      </c>
      <c r="X283" s="27">
        <v>154.84380053014198</v>
      </c>
      <c r="Y283" s="27">
        <v>266.97206987955519</v>
      </c>
      <c r="Z283" s="27">
        <v>13.138723635199389</v>
      </c>
      <c r="AA283" s="31">
        <v>22026.840405591156</v>
      </c>
      <c r="AB283" s="2">
        <v>21759.868335711602</v>
      </c>
      <c r="AC283" s="26">
        <v>19.718855941286563</v>
      </c>
      <c r="AD283" s="26">
        <v>33.998027484976838</v>
      </c>
      <c r="AE283">
        <v>1.8818290495089876</v>
      </c>
      <c r="AF283">
        <v>5291.6514540283888</v>
      </c>
      <c r="AG283">
        <v>5257.653426543412</v>
      </c>
      <c r="AH283">
        <v>501.96888128806182</v>
      </c>
      <c r="AI283">
        <v>865.46358842769348</v>
      </c>
      <c r="AJ283">
        <v>42.877275578046785</v>
      </c>
      <c r="AK283">
        <v>63746.862525656201</v>
      </c>
      <c r="AL283">
        <v>20960.466312409502</v>
      </c>
      <c r="AM283">
        <v>140.3897535042926</v>
      </c>
      <c r="AN283">
        <v>242.05129914533214</v>
      </c>
      <c r="AO283">
        <v>11.648270850412509</v>
      </c>
      <c r="AP283">
        <v>16511.370416125588</v>
      </c>
      <c r="AQ283">
        <v>16269.319116980256</v>
      </c>
      <c r="AR283">
        <v>26.641848448774699</v>
      </c>
      <c r="AS283">
        <v>45.934221463404647</v>
      </c>
      <c r="AT283">
        <v>2.4038721254002215</v>
      </c>
      <c r="AU283">
        <v>5471.8742674538362</v>
      </c>
      <c r="AV283">
        <v>5425.9400459904309</v>
      </c>
      <c r="AW283">
        <v>152.73934904868571</v>
      </c>
      <c r="AX283">
        <v>263.34370525635472</v>
      </c>
      <c r="AY283">
        <v>12.921719666319536</v>
      </c>
    </row>
    <row r="284" spans="1:51" ht="16" x14ac:dyDescent="0.2">
      <c r="A284" s="2" t="s">
        <v>28</v>
      </c>
      <c r="B284" s="2" t="s">
        <v>28</v>
      </c>
      <c r="C284" s="2" t="s">
        <v>34</v>
      </c>
      <c r="D284" s="5">
        <v>6</v>
      </c>
      <c r="E284" s="2" t="s">
        <v>5</v>
      </c>
      <c r="F284" s="1" t="s">
        <v>16</v>
      </c>
      <c r="G284" s="9">
        <v>160</v>
      </c>
      <c r="H284">
        <v>140</v>
      </c>
      <c r="I284" t="s">
        <v>8</v>
      </c>
      <c r="J284">
        <v>0</v>
      </c>
      <c r="K284" s="10">
        <v>40</v>
      </c>
      <c r="L284" s="20">
        <v>1.4659570822262766</v>
      </c>
      <c r="M284" s="20">
        <v>0.25285229086875899</v>
      </c>
      <c r="N284" s="20">
        <v>2.5285229086875898</v>
      </c>
      <c r="O284" s="21">
        <v>2.6254139840602899E-2</v>
      </c>
      <c r="P284" s="14">
        <v>0.26254139840602897</v>
      </c>
      <c r="Q284" s="27">
        <v>4.25</v>
      </c>
      <c r="R284" s="7">
        <v>40</v>
      </c>
      <c r="S284" s="7">
        <v>14.826824262247829</v>
      </c>
      <c r="T284">
        <v>25.563490107323844</v>
      </c>
      <c r="U284">
        <v>1.5394976894836347</v>
      </c>
      <c r="V284">
        <v>5863.8283289051069</v>
      </c>
      <c r="W284">
        <v>5838.2648387977833</v>
      </c>
      <c r="X284" s="27">
        <v>161.98829518376033</v>
      </c>
      <c r="Y284" s="27">
        <v>279.29016410993154</v>
      </c>
      <c r="Z284" s="27">
        <v>13.873630686866667</v>
      </c>
      <c r="AA284" s="31">
        <v>22711.028407350044</v>
      </c>
      <c r="AB284" s="2">
        <v>22431.738243240114</v>
      </c>
      <c r="AC284" s="26">
        <v>19.718855941286563</v>
      </c>
      <c r="AD284" s="26">
        <v>33.998027484976838</v>
      </c>
      <c r="AE284">
        <v>1.8818290495089876</v>
      </c>
      <c r="AF284">
        <v>5291.6514540283888</v>
      </c>
      <c r="AG284">
        <v>5257.653426543412</v>
      </c>
      <c r="AH284">
        <v>501.96888128806182</v>
      </c>
      <c r="AI284">
        <v>865.46358842769348</v>
      </c>
      <c r="AJ284">
        <v>42.877275578046785</v>
      </c>
      <c r="AK284">
        <v>63746.862525656201</v>
      </c>
      <c r="AL284">
        <v>20960.466312409502</v>
      </c>
      <c r="AM284">
        <v>147.16147092151249</v>
      </c>
      <c r="AN284">
        <v>253.72667400260772</v>
      </c>
      <c r="AO284">
        <v>12.334132997383032</v>
      </c>
      <c r="AP284">
        <v>16847.200078444937</v>
      </c>
      <c r="AQ284">
        <v>16593.473404442331</v>
      </c>
      <c r="AR284">
        <v>26.641848448774699</v>
      </c>
      <c r="AS284">
        <v>45.934221463404647</v>
      </c>
      <c r="AT284">
        <v>2.4038721254002215</v>
      </c>
      <c r="AU284">
        <v>5471.8742674538362</v>
      </c>
      <c r="AV284">
        <v>5425.9400459904309</v>
      </c>
      <c r="AW284">
        <v>158.25186133522399</v>
      </c>
      <c r="AX284">
        <v>272.8480367848689</v>
      </c>
      <c r="AY284">
        <v>13.485669571594228</v>
      </c>
    </row>
    <row r="285" spans="1:51" ht="16" x14ac:dyDescent="0.2">
      <c r="A285" s="2" t="s">
        <v>28</v>
      </c>
      <c r="B285" s="2" t="s">
        <v>28</v>
      </c>
      <c r="C285" s="2" t="s">
        <v>34</v>
      </c>
      <c r="D285" s="5">
        <v>6</v>
      </c>
      <c r="E285" s="2" t="s">
        <v>5</v>
      </c>
      <c r="F285" s="1" t="s">
        <v>16</v>
      </c>
      <c r="G285" s="9">
        <v>160</v>
      </c>
      <c r="H285">
        <v>140</v>
      </c>
      <c r="I285" t="s">
        <v>9</v>
      </c>
      <c r="J285">
        <v>0</v>
      </c>
      <c r="K285" s="10">
        <v>80</v>
      </c>
      <c r="L285" s="20">
        <v>1.2925927858151371</v>
      </c>
      <c r="M285" s="20">
        <v>0.30194297432899497</v>
      </c>
      <c r="N285" s="20">
        <v>3.0194297432899497</v>
      </c>
      <c r="O285" s="21">
        <v>2.9998492449522001E-2</v>
      </c>
      <c r="P285" s="14">
        <v>0.29998492449522002</v>
      </c>
      <c r="Q285" s="27">
        <v>4.21</v>
      </c>
      <c r="R285" s="7">
        <v>40</v>
      </c>
      <c r="S285" s="7">
        <v>15.611572413808963</v>
      </c>
      <c r="T285">
        <v>26.916504161739592</v>
      </c>
      <c r="U285">
        <v>1.5510333970232801</v>
      </c>
      <c r="V285">
        <v>5170.3711432605487</v>
      </c>
      <c r="W285">
        <v>5143.4546390988089</v>
      </c>
      <c r="X285" s="27">
        <v>154.60634319683214</v>
      </c>
      <c r="Y285" s="27">
        <v>266.5626606841933</v>
      </c>
      <c r="Z285" s="27">
        <v>13.306774442654497</v>
      </c>
      <c r="AA285" s="31">
        <v>22282.761554082925</v>
      </c>
      <c r="AB285" s="2">
        <v>22016.19889339873</v>
      </c>
      <c r="AC285" s="26">
        <v>19.718855941286563</v>
      </c>
      <c r="AD285" s="26">
        <v>33.998027484976838</v>
      </c>
      <c r="AE285">
        <v>1.8818290495089876</v>
      </c>
      <c r="AF285">
        <v>5291.6514540283888</v>
      </c>
      <c r="AG285">
        <v>5257.653426543412</v>
      </c>
      <c r="AH285">
        <v>501.96888128806182</v>
      </c>
      <c r="AI285">
        <v>865.46358842769348</v>
      </c>
      <c r="AJ285">
        <v>42.877275578046785</v>
      </c>
      <c r="AK285">
        <v>63746.862525656201</v>
      </c>
      <c r="AL285">
        <v>20960.466312409502</v>
      </c>
      <c r="AM285">
        <v>138.99477078302317</v>
      </c>
      <c r="AN285">
        <v>239.64615652245374</v>
      </c>
      <c r="AO285">
        <v>11.755741045631217</v>
      </c>
      <c r="AP285">
        <v>17112.390410822376</v>
      </c>
      <c r="AQ285">
        <v>16872.74425429992</v>
      </c>
      <c r="AR285">
        <v>26.641848448774699</v>
      </c>
      <c r="AS285">
        <v>45.934221463404647</v>
      </c>
      <c r="AT285">
        <v>2.4038721254002215</v>
      </c>
      <c r="AU285">
        <v>5471.8742674538362</v>
      </c>
      <c r="AV285">
        <v>5425.9400459904309</v>
      </c>
      <c r="AW285">
        <v>151.40195105299114</v>
      </c>
      <c r="AX285">
        <v>261.03784664308813</v>
      </c>
      <c r="AY285">
        <v>12.988413223136329</v>
      </c>
    </row>
    <row r="286" spans="1:51" ht="16" x14ac:dyDescent="0.2">
      <c r="A286" s="2" t="s">
        <v>28</v>
      </c>
      <c r="B286" s="2" t="s">
        <v>28</v>
      </c>
      <c r="C286" s="2" t="s">
        <v>34</v>
      </c>
      <c r="D286" s="5">
        <v>6</v>
      </c>
      <c r="E286" s="2" t="s">
        <v>5</v>
      </c>
      <c r="F286" s="1" t="s">
        <v>17</v>
      </c>
      <c r="G286" s="9">
        <v>200</v>
      </c>
      <c r="H286">
        <v>180</v>
      </c>
      <c r="I286" t="s">
        <v>7</v>
      </c>
      <c r="J286">
        <v>0</v>
      </c>
      <c r="K286" s="10">
        <v>0</v>
      </c>
      <c r="L286" s="20">
        <v>1.4326491357360049</v>
      </c>
      <c r="M286" s="20">
        <v>0.248098984360695</v>
      </c>
      <c r="N286" s="20">
        <v>2.4809898436069497</v>
      </c>
      <c r="O286" s="21">
        <v>2.52855010330677E-2</v>
      </c>
      <c r="P286" s="14">
        <v>0.25285501033067698</v>
      </c>
      <c r="Q286" s="27">
        <v>4.3</v>
      </c>
      <c r="R286" s="7">
        <v>40</v>
      </c>
      <c r="S286" s="7">
        <v>14.217551820853211</v>
      </c>
      <c r="T286">
        <v>24.513020380781402</v>
      </c>
      <c r="U286">
        <v>1.449010048067052</v>
      </c>
      <c r="V286">
        <v>5730.5965429440203</v>
      </c>
      <c r="W286">
        <v>5706.0835225632391</v>
      </c>
      <c r="X286" s="27">
        <v>169.06135235099518</v>
      </c>
      <c r="Y286" s="27">
        <v>291.48509026033662</v>
      </c>
      <c r="Z286" s="27">
        <v>14.587733683266441</v>
      </c>
      <c r="AA286" s="31">
        <v>27757.436948535178</v>
      </c>
      <c r="AB286" s="2">
        <v>27465.951858274842</v>
      </c>
      <c r="AC286" s="26">
        <v>13.616175545766852</v>
      </c>
      <c r="AD286" s="26">
        <v>23.476164734080783</v>
      </c>
      <c r="AE286">
        <v>1.5567924001986633</v>
      </c>
      <c r="AF286">
        <v>5512.6179328853614</v>
      </c>
      <c r="AG286">
        <v>5489.1417681512794</v>
      </c>
      <c r="AH286">
        <v>542.81740792536243</v>
      </c>
      <c r="AI286">
        <v>935.89208262993589</v>
      </c>
      <c r="AJ286">
        <v>47.547652778642771</v>
      </c>
      <c r="AK286">
        <v>80284.716324312292</v>
      </c>
      <c r="AL286">
        <v>26449.608080560782</v>
      </c>
      <c r="AM286">
        <v>154.84380053014198</v>
      </c>
      <c r="AN286">
        <v>266.97206987955519</v>
      </c>
      <c r="AO286">
        <v>13.138723635199389</v>
      </c>
      <c r="AP286">
        <v>22026.840405591156</v>
      </c>
      <c r="AQ286">
        <v>21759.868335711602</v>
      </c>
      <c r="AR286">
        <v>19.718855941286563</v>
      </c>
      <c r="AS286">
        <v>33.998027484976838</v>
      </c>
      <c r="AT286">
        <v>1.8818290495089876</v>
      </c>
      <c r="AU286">
        <v>5291.6514540283888</v>
      </c>
      <c r="AV286">
        <v>5257.653426543412</v>
      </c>
      <c r="AW286">
        <v>166.52898137003899</v>
      </c>
      <c r="AX286">
        <v>287.11893339661907</v>
      </c>
      <c r="AY286">
        <v>14.329642062214152</v>
      </c>
    </row>
    <row r="287" spans="1:51" ht="16" x14ac:dyDescent="0.2">
      <c r="A287" s="2" t="s">
        <v>28</v>
      </c>
      <c r="B287" s="2" t="s">
        <v>28</v>
      </c>
      <c r="C287" s="2" t="s">
        <v>34</v>
      </c>
      <c r="D287" s="5">
        <v>6</v>
      </c>
      <c r="E287" s="2" t="s">
        <v>5</v>
      </c>
      <c r="F287" s="1" t="s">
        <v>17</v>
      </c>
      <c r="G287" s="9">
        <v>200</v>
      </c>
      <c r="H287">
        <v>180</v>
      </c>
      <c r="I287" t="s">
        <v>8</v>
      </c>
      <c r="J287">
        <v>0</v>
      </c>
      <c r="K287" s="10">
        <v>40</v>
      </c>
      <c r="L287" s="20">
        <v>1.3036954346452276</v>
      </c>
      <c r="M287" s="20">
        <v>0.22570618987083399</v>
      </c>
      <c r="N287" s="20">
        <v>2.25706189870834</v>
      </c>
      <c r="O287" s="21">
        <v>2.3530280217528302E-2</v>
      </c>
      <c r="P287" s="14">
        <v>0.23530280217528302</v>
      </c>
      <c r="Q287" s="27">
        <v>4.3</v>
      </c>
      <c r="R287" s="7">
        <v>40</v>
      </c>
      <c r="S287" s="7">
        <v>11.770085172231006</v>
      </c>
      <c r="T287">
        <v>20.293250296950013</v>
      </c>
      <c r="U287">
        <v>1.2270527558205824</v>
      </c>
      <c r="V287">
        <v>5214.7817385809103</v>
      </c>
      <c r="W287">
        <v>5194.4884882839606</v>
      </c>
      <c r="X287" s="27">
        <v>173.75838035599133</v>
      </c>
      <c r="Y287" s="27">
        <v>299.58341440688156</v>
      </c>
      <c r="Z287" s="27">
        <v>15.100683442687249</v>
      </c>
      <c r="AA287" s="31">
        <v>27925.810145930955</v>
      </c>
      <c r="AB287" s="2">
        <v>27626.226731524075</v>
      </c>
      <c r="AC287" s="26">
        <v>13.616175545766852</v>
      </c>
      <c r="AD287" s="26">
        <v>23.476164734080783</v>
      </c>
      <c r="AE287">
        <v>1.5567924001986633</v>
      </c>
      <c r="AF287">
        <v>5512.6179328853614</v>
      </c>
      <c r="AG287">
        <v>5489.1417681512794</v>
      </c>
      <c r="AH287">
        <v>542.81740792536243</v>
      </c>
      <c r="AI287">
        <v>935.89208262993589</v>
      </c>
      <c r="AJ287">
        <v>47.547652778642771</v>
      </c>
      <c r="AK287">
        <v>80284.716324312292</v>
      </c>
      <c r="AL287">
        <v>26449.608080560782</v>
      </c>
      <c r="AM287">
        <v>161.98829518376033</v>
      </c>
      <c r="AN287">
        <v>279.29016410993154</v>
      </c>
      <c r="AO287">
        <v>13.873630686866667</v>
      </c>
      <c r="AP287">
        <v>22711.028407350044</v>
      </c>
      <c r="AQ287">
        <v>22431.738243240114</v>
      </c>
      <c r="AR287">
        <v>19.718855941286563</v>
      </c>
      <c r="AS287">
        <v>33.998027484976838</v>
      </c>
      <c r="AT287">
        <v>1.8818290495089876</v>
      </c>
      <c r="AU287">
        <v>5291.6514540283888</v>
      </c>
      <c r="AV287">
        <v>5257.653426543412</v>
      </c>
      <c r="AW287">
        <v>171.09230423159346</v>
      </c>
      <c r="AX287">
        <v>294.98673143378176</v>
      </c>
      <c r="AY287">
        <v>14.822740164639603</v>
      </c>
    </row>
    <row r="288" spans="1:51" ht="16" x14ac:dyDescent="0.2">
      <c r="A288" s="2" t="s">
        <v>28</v>
      </c>
      <c r="B288" s="2" t="s">
        <v>28</v>
      </c>
      <c r="C288" s="2" t="s">
        <v>34</v>
      </c>
      <c r="D288" s="5">
        <v>6</v>
      </c>
      <c r="E288" s="2" t="s">
        <v>5</v>
      </c>
      <c r="F288" s="1" t="s">
        <v>17</v>
      </c>
      <c r="G288" s="9">
        <v>200</v>
      </c>
      <c r="H288" s="2">
        <v>180</v>
      </c>
      <c r="I288" s="5" t="s">
        <v>9</v>
      </c>
      <c r="J288" s="5">
        <v>0</v>
      </c>
      <c r="K288">
        <v>80</v>
      </c>
      <c r="L288" s="20">
        <v>1.4618827156831244</v>
      </c>
      <c r="M288" s="20">
        <v>0.20823408663272899</v>
      </c>
      <c r="N288" s="20">
        <v>2.0823408663272898</v>
      </c>
      <c r="O288" s="21">
        <v>2.20437180250883E-2</v>
      </c>
      <c r="P288" s="14">
        <v>0.22043718025088299</v>
      </c>
      <c r="Q288" s="27">
        <v>4.3099999999999996</v>
      </c>
      <c r="R288" s="7">
        <v>40</v>
      </c>
      <c r="S288" s="7">
        <v>12.176552482577954</v>
      </c>
      <c r="T288">
        <v>20.994056004444747</v>
      </c>
      <c r="U288">
        <v>1.2890132148107651</v>
      </c>
      <c r="V288">
        <v>5847.5308627324985</v>
      </c>
      <c r="W288">
        <v>5826.5368067280533</v>
      </c>
      <c r="X288" s="27">
        <v>166.7828956794101</v>
      </c>
      <c r="Y288" s="27">
        <v>287.55671668863806</v>
      </c>
      <c r="Z288" s="27">
        <v>14.595787657465262</v>
      </c>
      <c r="AA288" s="31">
        <v>28130.292416815424</v>
      </c>
      <c r="AB288" s="2">
        <v>27842.735700126785</v>
      </c>
      <c r="AC288" s="26">
        <v>13.616175545766852</v>
      </c>
      <c r="AD288" s="26">
        <v>23.476164734080783</v>
      </c>
      <c r="AE288">
        <v>1.5567924001986633</v>
      </c>
      <c r="AF288">
        <v>5512.6179328853614</v>
      </c>
      <c r="AG288">
        <v>5489.1417681512794</v>
      </c>
      <c r="AH288">
        <v>542.81740792536243</v>
      </c>
      <c r="AI288">
        <v>935.89208262993589</v>
      </c>
      <c r="AJ288">
        <v>47.547652778642771</v>
      </c>
      <c r="AK288">
        <v>80284.716324312292</v>
      </c>
      <c r="AL288">
        <v>26449.608080560782</v>
      </c>
      <c r="AM288">
        <v>154.60634319683214</v>
      </c>
      <c r="AN288">
        <v>266.5626606841933</v>
      </c>
      <c r="AO288">
        <v>13.306774442654497</v>
      </c>
      <c r="AP288">
        <v>22282.761554082925</v>
      </c>
      <c r="AQ288">
        <v>22016.19889339873</v>
      </c>
      <c r="AR288">
        <v>19.718855941286563</v>
      </c>
      <c r="AS288">
        <v>33.998027484976838</v>
      </c>
      <c r="AT288">
        <v>1.8818290495089876</v>
      </c>
      <c r="AU288">
        <v>5291.6514540283888</v>
      </c>
      <c r="AV288">
        <v>5257.653426543412</v>
      </c>
      <c r="AW288">
        <v>163.87147640287071</v>
      </c>
      <c r="AX288">
        <v>282.53702828081151</v>
      </c>
      <c r="AY288">
        <v>14.287584007320149</v>
      </c>
    </row>
    <row r="289" spans="1:51" ht="16" x14ac:dyDescent="0.2">
      <c r="A289" s="2" t="s">
        <v>28</v>
      </c>
      <c r="B289" s="2" t="s">
        <v>28</v>
      </c>
      <c r="C289" s="2" t="s">
        <v>34</v>
      </c>
      <c r="D289" s="5">
        <v>6</v>
      </c>
      <c r="E289" s="2" t="s">
        <v>18</v>
      </c>
      <c r="F289" s="1" t="s">
        <v>6</v>
      </c>
      <c r="G289" s="9">
        <v>5</v>
      </c>
      <c r="H289" s="2">
        <v>2.5</v>
      </c>
      <c r="I289" s="5" t="s">
        <v>19</v>
      </c>
      <c r="J289" s="5">
        <v>-100</v>
      </c>
      <c r="K289">
        <v>-100</v>
      </c>
      <c r="L289" s="20">
        <v>1.0722714149941646</v>
      </c>
      <c r="M289" s="20">
        <v>3.40617799758911</v>
      </c>
      <c r="N289" s="20">
        <v>34.061779975891099</v>
      </c>
      <c r="O289" s="21">
        <v>0.26839181780815102</v>
      </c>
      <c r="P289" s="14">
        <v>2.6839181780815102</v>
      </c>
      <c r="Q289" s="27">
        <v>3.8</v>
      </c>
      <c r="R289" s="7">
        <v>5</v>
      </c>
      <c r="S289" s="7">
        <v>18.261736505984324</v>
      </c>
      <c r="T289">
        <v>31.485752596524698</v>
      </c>
      <c r="U289">
        <v>1.4389443712700105</v>
      </c>
      <c r="V289">
        <v>536.13570749708231</v>
      </c>
      <c r="W289">
        <v>504.64995490055759</v>
      </c>
      <c r="X289" s="27">
        <v>18.261736505984324</v>
      </c>
      <c r="Y289" s="27">
        <v>31.485752596524698</v>
      </c>
      <c r="Z289" s="27">
        <v>1.4389443712700105</v>
      </c>
      <c r="AA289" s="31">
        <v>536.13570749708231</v>
      </c>
      <c r="AB289" s="2">
        <v>504.64995490055759</v>
      </c>
      <c r="AC289" s="26">
        <v>19.903022012522371</v>
      </c>
      <c r="AD289" s="26">
        <v>34.315555194004091</v>
      </c>
      <c r="AE289">
        <v>1.4076455570329134</v>
      </c>
      <c r="AF289">
        <v>554.16159635167037</v>
      </c>
      <c r="AG289">
        <v>519.84604115766626</v>
      </c>
      <c r="AH289">
        <v>19.903022012522371</v>
      </c>
      <c r="AI289">
        <v>34.315555194004091</v>
      </c>
      <c r="AJ289">
        <v>1.4076455570329134</v>
      </c>
      <c r="AK289">
        <v>554.16159635167037</v>
      </c>
      <c r="AL289">
        <v>519.84604115766626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18.811636333487947</v>
      </c>
      <c r="AX289">
        <v>32.433855747393018</v>
      </c>
      <c r="AY289">
        <v>1.4822740546924709</v>
      </c>
    </row>
    <row r="290" spans="1:51" ht="16" x14ac:dyDescent="0.2">
      <c r="A290" s="2" t="s">
        <v>28</v>
      </c>
      <c r="B290" s="2" t="s">
        <v>28</v>
      </c>
      <c r="C290" s="2" t="s">
        <v>34</v>
      </c>
      <c r="D290" s="5">
        <v>6</v>
      </c>
      <c r="E290" s="2" t="s">
        <v>18</v>
      </c>
      <c r="F290" s="1" t="s">
        <v>10</v>
      </c>
      <c r="G290" s="9">
        <v>10</v>
      </c>
      <c r="H290" s="2">
        <v>7.5</v>
      </c>
      <c r="I290" s="5" t="s">
        <v>19</v>
      </c>
      <c r="J290" s="5">
        <v>-100</v>
      </c>
      <c r="K290">
        <v>-100</v>
      </c>
      <c r="L290" s="20">
        <v>1.1256456167094626</v>
      </c>
      <c r="M290" s="20">
        <v>3.08926153182983</v>
      </c>
      <c r="N290" s="20">
        <v>30.892615318298301</v>
      </c>
      <c r="O290" s="21">
        <v>0.21689938008785201</v>
      </c>
      <c r="P290" s="14">
        <v>2.1689938008785199</v>
      </c>
      <c r="Q290" s="27">
        <v>3.78</v>
      </c>
      <c r="R290" s="7">
        <v>5</v>
      </c>
      <c r="S290" s="7">
        <v>17.387068510867042</v>
      </c>
      <c r="T290">
        <v>29.97770432908111</v>
      </c>
      <c r="U290">
        <v>1.2207591823144515</v>
      </c>
      <c r="V290">
        <v>562.82280835473136</v>
      </c>
      <c r="W290">
        <v>532.84510402565024</v>
      </c>
      <c r="X290" s="27">
        <v>35.648805016851369</v>
      </c>
      <c r="Y290" s="27">
        <v>61.463456925605811</v>
      </c>
      <c r="Z290" s="27">
        <v>2.6597035535844622</v>
      </c>
      <c r="AA290" s="31">
        <v>1098.9585158518137</v>
      </c>
      <c r="AB290" s="2">
        <v>1037.4950589262078</v>
      </c>
      <c r="AC290" s="26">
        <v>13.029426138302242</v>
      </c>
      <c r="AD290" s="26">
        <v>22.464527824659033</v>
      </c>
      <c r="AE290">
        <v>1.0094012711584042</v>
      </c>
      <c r="AF290">
        <v>608.89498128097307</v>
      </c>
      <c r="AG290">
        <v>586.43045345631413</v>
      </c>
      <c r="AH290">
        <v>98.797344452473837</v>
      </c>
      <c r="AI290">
        <v>170.34024905598937</v>
      </c>
      <c r="AJ290">
        <v>7.2511404845739538</v>
      </c>
      <c r="AK290">
        <v>3489.1697328979308</v>
      </c>
      <c r="AL290">
        <v>1106.2764946139805</v>
      </c>
      <c r="AM290">
        <v>18.261736505984324</v>
      </c>
      <c r="AN290">
        <v>31.485752596524698</v>
      </c>
      <c r="AO290">
        <v>1.4389443712700105</v>
      </c>
      <c r="AP290">
        <v>536.13570749708231</v>
      </c>
      <c r="AQ290">
        <v>504.64995490055759</v>
      </c>
      <c r="AR290">
        <v>19.903022012522371</v>
      </c>
      <c r="AS290">
        <v>34.315555194004091</v>
      </c>
      <c r="AT290">
        <v>1.4076455570329134</v>
      </c>
      <c r="AU290">
        <v>554.16159635167037</v>
      </c>
      <c r="AV290">
        <v>519.84604115766626</v>
      </c>
      <c r="AW290">
        <v>37.893186217962175</v>
      </c>
      <c r="AX290">
        <v>65.333079686141673</v>
      </c>
      <c r="AY290">
        <v>2.8172832489861062</v>
      </c>
    </row>
    <row r="291" spans="1:51" ht="16" x14ac:dyDescent="0.2">
      <c r="A291" s="2" t="s">
        <v>28</v>
      </c>
      <c r="B291" s="2" t="s">
        <v>28</v>
      </c>
      <c r="C291" s="2" t="s">
        <v>34</v>
      </c>
      <c r="D291" s="5">
        <v>6</v>
      </c>
      <c r="E291" s="2" t="s">
        <v>18</v>
      </c>
      <c r="F291" s="1" t="s">
        <v>11</v>
      </c>
      <c r="G291" s="9">
        <v>20</v>
      </c>
      <c r="H291" s="2">
        <v>15</v>
      </c>
      <c r="I291" s="5" t="s">
        <v>19</v>
      </c>
      <c r="J291" s="5">
        <v>-100</v>
      </c>
      <c r="K291">
        <v>-100</v>
      </c>
      <c r="L291" s="20">
        <v>1.3570696363605257</v>
      </c>
      <c r="M291" s="20">
        <v>1.3866666555404701</v>
      </c>
      <c r="N291" s="20">
        <v>13.8666665554047</v>
      </c>
      <c r="O291" s="21">
        <v>0.10595482587814301</v>
      </c>
      <c r="P291" s="14">
        <v>1.05954825878143</v>
      </c>
      <c r="Q291" s="27">
        <v>3.94</v>
      </c>
      <c r="R291" s="7">
        <v>10</v>
      </c>
      <c r="S291" s="7">
        <v>18.818032139875722</v>
      </c>
      <c r="T291">
        <v>32.444882999785733</v>
      </c>
      <c r="U291">
        <v>1.4378807702509435</v>
      </c>
      <c r="V291">
        <v>1357.0696363605257</v>
      </c>
      <c r="W291">
        <v>1324.62475336074</v>
      </c>
      <c r="X291" s="27">
        <v>54.466837156727095</v>
      </c>
      <c r="Y291" s="27">
        <v>93.908339925391545</v>
      </c>
      <c r="Z291" s="27">
        <v>4.0975843238354059</v>
      </c>
      <c r="AA291" s="31">
        <v>2456.0281522123396</v>
      </c>
      <c r="AB291" s="2">
        <v>2362.1198122869478</v>
      </c>
      <c r="AC291" s="26">
        <v>20.390481138688109</v>
      </c>
      <c r="AD291" s="26">
        <v>35.156001963255363</v>
      </c>
      <c r="AE291">
        <v>1.7026930065260248</v>
      </c>
      <c r="AF291">
        <v>1289.4526587879338</v>
      </c>
      <c r="AG291">
        <v>1254.2966568246786</v>
      </c>
      <c r="AH291">
        <v>159.96878786853816</v>
      </c>
      <c r="AI291">
        <v>275.80825494575549</v>
      </c>
      <c r="AJ291">
        <v>12.359219504152026</v>
      </c>
      <c r="AK291">
        <v>7357.5277092617316</v>
      </c>
      <c r="AL291">
        <v>2360.5731514386589</v>
      </c>
      <c r="AM291">
        <v>35.648805016851369</v>
      </c>
      <c r="AN291">
        <v>61.463456925605811</v>
      </c>
      <c r="AO291">
        <v>2.6597035535844622</v>
      </c>
      <c r="AP291">
        <v>1098.9585158518137</v>
      </c>
      <c r="AQ291">
        <v>1037.4950589262078</v>
      </c>
      <c r="AR291">
        <v>13.029426138302242</v>
      </c>
      <c r="AS291">
        <v>22.464527824659033</v>
      </c>
      <c r="AT291">
        <v>1.0094012711584042</v>
      </c>
      <c r="AU291">
        <v>608.89498128097307</v>
      </c>
      <c r="AV291">
        <v>586.43045345631413</v>
      </c>
      <c r="AW291">
        <v>54.444864810612657</v>
      </c>
      <c r="AX291">
        <v>93.87045657002183</v>
      </c>
      <c r="AY291">
        <v>4.0959054227834573</v>
      </c>
    </row>
    <row r="292" spans="1:51" ht="16" x14ac:dyDescent="0.2">
      <c r="A292" s="2" t="s">
        <v>28</v>
      </c>
      <c r="B292" s="2" t="s">
        <v>28</v>
      </c>
      <c r="C292" s="2" t="s">
        <v>34</v>
      </c>
      <c r="D292" s="5">
        <v>6</v>
      </c>
      <c r="E292" s="2" t="s">
        <v>18</v>
      </c>
      <c r="F292" s="1" t="s">
        <v>12</v>
      </c>
      <c r="G292" s="9">
        <v>30</v>
      </c>
      <c r="H292" s="2">
        <v>25</v>
      </c>
      <c r="I292" s="5" t="s">
        <v>19</v>
      </c>
      <c r="J292" s="5">
        <v>-100</v>
      </c>
      <c r="K292">
        <v>-100</v>
      </c>
      <c r="L292" s="20">
        <v>1.4891809715222462</v>
      </c>
      <c r="M292" s="20">
        <v>0.95486873388290405</v>
      </c>
      <c r="N292" s="20">
        <v>9.5486873388290405</v>
      </c>
      <c r="O292" s="21">
        <v>7.6476879417896299E-2</v>
      </c>
      <c r="P292" s="14">
        <v>0.76476879417896293</v>
      </c>
      <c r="Q292" s="27">
        <v>4.09</v>
      </c>
      <c r="R292" s="7">
        <v>10</v>
      </c>
      <c r="S292" s="7">
        <v>14.219723487999604</v>
      </c>
      <c r="T292">
        <v>24.516764634482076</v>
      </c>
      <c r="U292">
        <v>1.1388791359053247</v>
      </c>
      <c r="V292">
        <v>1489.1809715222462</v>
      </c>
      <c r="W292">
        <v>1464.6642068877641</v>
      </c>
      <c r="X292" s="27">
        <v>68.686560644726697</v>
      </c>
      <c r="Y292" s="27">
        <v>118.42510455987362</v>
      </c>
      <c r="Z292" s="27">
        <v>5.2364634597407305</v>
      </c>
      <c r="AA292" s="31">
        <v>3945.2091237345858</v>
      </c>
      <c r="AB292" s="2">
        <v>3826.7840191747118</v>
      </c>
      <c r="AC292" s="26">
        <v>15.204932080965804</v>
      </c>
      <c r="AD292" s="26">
        <v>26.215400139596209</v>
      </c>
      <c r="AE292">
        <v>1.3422494817943573</v>
      </c>
      <c r="AF292">
        <v>1245.1136831919628</v>
      </c>
      <c r="AG292">
        <v>1218.8982830523669</v>
      </c>
      <c r="AH292">
        <v>205.58358411143558</v>
      </c>
      <c r="AI292">
        <v>354.45445536454417</v>
      </c>
      <c r="AJ292">
        <v>16.3859679495351</v>
      </c>
      <c r="AK292">
        <v>11092.86875883762</v>
      </c>
      <c r="AL292">
        <v>3579.4714344910258</v>
      </c>
      <c r="AM292">
        <v>54.466837156727095</v>
      </c>
      <c r="AN292">
        <v>93.908339925391545</v>
      </c>
      <c r="AO292">
        <v>4.0975843238354059</v>
      </c>
      <c r="AP292">
        <v>2456.0281522123396</v>
      </c>
      <c r="AQ292">
        <v>2362.1198122869478</v>
      </c>
      <c r="AR292">
        <v>20.390481138688109</v>
      </c>
      <c r="AS292">
        <v>35.156001963255363</v>
      </c>
      <c r="AT292">
        <v>1.7026930065260248</v>
      </c>
      <c r="AU292">
        <v>1289.4526587879338</v>
      </c>
      <c r="AV292">
        <v>1254.2966568246786</v>
      </c>
      <c r="AW292">
        <v>66.285521175907348</v>
      </c>
      <c r="AX292">
        <v>114.2853813377713</v>
      </c>
      <c r="AY292">
        <v>5.0441605814301038</v>
      </c>
    </row>
    <row r="293" spans="1:51" ht="16" x14ac:dyDescent="0.2">
      <c r="A293" s="2" t="s">
        <v>28</v>
      </c>
      <c r="B293" s="2" t="s">
        <v>28</v>
      </c>
      <c r="C293" s="2" t="s">
        <v>34</v>
      </c>
      <c r="D293" s="5">
        <v>6</v>
      </c>
      <c r="E293" s="2" t="s">
        <v>18</v>
      </c>
      <c r="F293" s="1" t="s">
        <v>13</v>
      </c>
      <c r="G293" s="9">
        <v>40</v>
      </c>
      <c r="H293" s="2">
        <v>35</v>
      </c>
      <c r="I293" s="5" t="s">
        <v>19</v>
      </c>
      <c r="J293" s="5">
        <v>-100</v>
      </c>
      <c r="K293">
        <v>-100</v>
      </c>
      <c r="L293" s="20">
        <v>1.4759392802570006</v>
      </c>
      <c r="M293" s="20">
        <v>0.75811409950256303</v>
      </c>
      <c r="N293" s="20">
        <v>7.5811409950256303</v>
      </c>
      <c r="O293" s="21">
        <v>6.3698150217533098E-2</v>
      </c>
      <c r="P293" s="14">
        <v>0.636981502175331</v>
      </c>
      <c r="Q293" s="27">
        <v>4.1100000000000003</v>
      </c>
      <c r="R293" s="7">
        <v>10</v>
      </c>
      <c r="S293" s="7">
        <v>11.189303783724972</v>
      </c>
      <c r="T293">
        <v>19.291903075387882</v>
      </c>
      <c r="U293">
        <v>0.94014601985768131</v>
      </c>
      <c r="V293">
        <v>1475.9392802570007</v>
      </c>
      <c r="W293">
        <v>1456.6473771816129</v>
      </c>
      <c r="X293" s="27">
        <v>79.875864428451663</v>
      </c>
      <c r="Y293" s="27">
        <v>137.7170076352615</v>
      </c>
      <c r="Z293" s="27">
        <v>6.1766094795984117</v>
      </c>
      <c r="AA293" s="31">
        <v>5421.1484039915867</v>
      </c>
      <c r="AB293" s="2">
        <v>5283.4313963563245</v>
      </c>
      <c r="AC293" s="26">
        <v>12.651992795896417</v>
      </c>
      <c r="AD293" s="26">
        <v>21.813780682580028</v>
      </c>
      <c r="AE293">
        <v>1.216484925723244</v>
      </c>
      <c r="AF293">
        <v>1236.6848374058161</v>
      </c>
      <c r="AG293">
        <v>1214.8710567232361</v>
      </c>
      <c r="AH293">
        <v>243.5395624991248</v>
      </c>
      <c r="AI293">
        <v>419.89579741228431</v>
      </c>
      <c r="AJ293">
        <v>20.03542272670483</v>
      </c>
      <c r="AK293">
        <v>14802.923271055066</v>
      </c>
      <c r="AL293">
        <v>4794.3424912142618</v>
      </c>
      <c r="AM293">
        <v>68.686560644726697</v>
      </c>
      <c r="AN293">
        <v>118.42510455987362</v>
      </c>
      <c r="AO293">
        <v>5.2364634597407305</v>
      </c>
      <c r="AP293">
        <v>3945.2091237345858</v>
      </c>
      <c r="AQ293">
        <v>3826.7840191747118</v>
      </c>
      <c r="AR293">
        <v>15.204932080965804</v>
      </c>
      <c r="AS293">
        <v>26.215400139596209</v>
      </c>
      <c r="AT293">
        <v>1.3422494817943573</v>
      </c>
      <c r="AU293">
        <v>1245.1136831919628</v>
      </c>
      <c r="AV293">
        <v>1218.8982830523669</v>
      </c>
      <c r="AW293">
        <v>76.118905522259453</v>
      </c>
      <c r="AX293">
        <v>131.23949227975768</v>
      </c>
      <c r="AY293">
        <v>5.86094283664222</v>
      </c>
    </row>
    <row r="294" spans="1:51" ht="16" x14ac:dyDescent="0.2">
      <c r="A294" s="2" t="s">
        <v>28</v>
      </c>
      <c r="B294" s="2" t="s">
        <v>28</v>
      </c>
      <c r="C294" s="2" t="s">
        <v>34</v>
      </c>
      <c r="D294" s="5">
        <v>6</v>
      </c>
      <c r="E294" s="2" t="s">
        <v>18</v>
      </c>
      <c r="F294" s="1" t="s">
        <v>6</v>
      </c>
      <c r="G294" s="9">
        <v>5</v>
      </c>
      <c r="H294" s="2">
        <v>2.5</v>
      </c>
      <c r="I294" s="5" t="s">
        <v>20</v>
      </c>
      <c r="J294" s="5">
        <v>4000</v>
      </c>
      <c r="K294">
        <v>0</v>
      </c>
      <c r="L294" s="20">
        <v>1.3191780275092073</v>
      </c>
      <c r="M294" s="20">
        <v>3.4309782981872599</v>
      </c>
      <c r="N294" s="20">
        <v>34.309782981872601</v>
      </c>
      <c r="O294" s="21">
        <v>0.222044438123703</v>
      </c>
      <c r="P294" s="14">
        <v>2.22044438123703</v>
      </c>
      <c r="Q294" s="27">
        <v>3.61</v>
      </c>
      <c r="R294" s="7">
        <v>5</v>
      </c>
      <c r="S294" s="7">
        <v>22.630355919147835</v>
      </c>
      <c r="T294">
        <v>39.017855033013511</v>
      </c>
      <c r="U294">
        <v>1.4645807195170839</v>
      </c>
      <c r="V294">
        <v>659.58901375460368</v>
      </c>
      <c r="W294">
        <v>620.57115872159022</v>
      </c>
      <c r="X294" s="27">
        <v>22.630355919147835</v>
      </c>
      <c r="Y294" s="27">
        <v>39.017855033013511</v>
      </c>
      <c r="Z294" s="27">
        <v>1.4645807195170839</v>
      </c>
      <c r="AA294" s="31">
        <v>659.58901375460368</v>
      </c>
      <c r="AB294" s="2">
        <v>620.57115872159022</v>
      </c>
      <c r="AC294" s="26">
        <v>19.903022012522371</v>
      </c>
      <c r="AD294" s="26">
        <v>34.315555194004091</v>
      </c>
      <c r="AE294">
        <v>1.4076455570329134</v>
      </c>
      <c r="AF294">
        <v>554.16159635167037</v>
      </c>
      <c r="AG294">
        <v>519.84604115766626</v>
      </c>
      <c r="AH294">
        <v>19.903022012522371</v>
      </c>
      <c r="AI294">
        <v>34.315555194004091</v>
      </c>
      <c r="AJ294">
        <v>1.4076455570329134</v>
      </c>
      <c r="AK294">
        <v>554.16159635167037</v>
      </c>
      <c r="AL294">
        <v>519.84604115766626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18.957215090035849</v>
      </c>
      <c r="AX294">
        <v>32.684853603510085</v>
      </c>
      <c r="AY294">
        <v>1.2268641207323228</v>
      </c>
    </row>
    <row r="295" spans="1:51" ht="16" x14ac:dyDescent="0.2">
      <c r="A295" s="2" t="s">
        <v>28</v>
      </c>
      <c r="B295" s="2" t="s">
        <v>28</v>
      </c>
      <c r="C295" s="2" t="s">
        <v>34</v>
      </c>
      <c r="D295" s="5">
        <v>6</v>
      </c>
      <c r="E295" s="2" t="s">
        <v>18</v>
      </c>
      <c r="F295" s="1" t="s">
        <v>10</v>
      </c>
      <c r="G295" s="9">
        <v>10</v>
      </c>
      <c r="H295" s="2">
        <v>7.5</v>
      </c>
      <c r="I295" s="5" t="s">
        <v>20</v>
      </c>
      <c r="J295" s="5">
        <v>4000</v>
      </c>
      <c r="K295">
        <v>0</v>
      </c>
      <c r="L295" s="20">
        <v>1.22455086454449</v>
      </c>
      <c r="M295" s="20">
        <v>2.25290083885193</v>
      </c>
      <c r="N295" s="20">
        <v>22.529008388519301</v>
      </c>
      <c r="O295" s="21">
        <v>0.49936664104461698</v>
      </c>
      <c r="P295" s="14">
        <v>4.9936664104461697</v>
      </c>
      <c r="Q295" s="27">
        <v>3.75</v>
      </c>
      <c r="R295" s="7">
        <v>5</v>
      </c>
      <c r="S295" s="7">
        <v>13.79395834974569</v>
      </c>
      <c r="T295">
        <v>23.782686809906362</v>
      </c>
      <c r="U295">
        <v>3.0574992600793194</v>
      </c>
      <c r="V295">
        <v>612.2754322722451</v>
      </c>
      <c r="W295">
        <v>588.49274546233869</v>
      </c>
      <c r="X295" s="27">
        <v>36.424314268893525</v>
      </c>
      <c r="Y295" s="27">
        <v>62.80054184291987</v>
      </c>
      <c r="Z295" s="27">
        <v>4.5220799795964037</v>
      </c>
      <c r="AA295" s="31">
        <v>1271.8644460268488</v>
      </c>
      <c r="AB295" s="2">
        <v>1209.063904183929</v>
      </c>
      <c r="AC295" s="26">
        <v>13.029426138302242</v>
      </c>
      <c r="AD295" s="26">
        <v>22.464527824659033</v>
      </c>
      <c r="AE295">
        <v>1.0094012711584042</v>
      </c>
      <c r="AF295">
        <v>608.89498128097307</v>
      </c>
      <c r="AG295">
        <v>586.43045345631413</v>
      </c>
      <c r="AH295">
        <v>98.797344452473837</v>
      </c>
      <c r="AI295">
        <v>170.34024905598937</v>
      </c>
      <c r="AJ295">
        <v>7.2511404845739538</v>
      </c>
      <c r="AK295">
        <v>3489.1697328979308</v>
      </c>
      <c r="AL295">
        <v>1106.2764946139805</v>
      </c>
      <c r="AM295">
        <v>22.630355919147835</v>
      </c>
      <c r="AN295">
        <v>39.017855033013511</v>
      </c>
      <c r="AO295">
        <v>1.4645807195170839</v>
      </c>
      <c r="AP295">
        <v>659.58901375460368</v>
      </c>
      <c r="AQ295">
        <v>620.57115872159022</v>
      </c>
      <c r="AR295">
        <v>19.903022012522371</v>
      </c>
      <c r="AS295">
        <v>34.315555194004091</v>
      </c>
      <c r="AT295">
        <v>1.4076455570329134</v>
      </c>
      <c r="AU295">
        <v>554.16159635167037</v>
      </c>
      <c r="AV295">
        <v>519.84604115766626</v>
      </c>
      <c r="AW295">
        <v>34.015031813980315</v>
      </c>
      <c r="AX295">
        <v>58.646606575828116</v>
      </c>
      <c r="AY295">
        <v>3.9880505779957347</v>
      </c>
    </row>
    <row r="296" spans="1:51" ht="16" x14ac:dyDescent="0.2">
      <c r="A296" s="2" t="s">
        <v>28</v>
      </c>
      <c r="B296" s="2" t="s">
        <v>28</v>
      </c>
      <c r="C296" s="2" t="s">
        <v>34</v>
      </c>
      <c r="D296" s="5">
        <v>6</v>
      </c>
      <c r="E296" s="2" t="s">
        <v>18</v>
      </c>
      <c r="F296" s="1" t="s">
        <v>11</v>
      </c>
      <c r="G296" s="9">
        <v>20</v>
      </c>
      <c r="H296" s="2">
        <v>15</v>
      </c>
      <c r="I296" s="5" t="s">
        <v>20</v>
      </c>
      <c r="J296" s="5">
        <v>4000</v>
      </c>
      <c r="K296">
        <v>0</v>
      </c>
      <c r="L296" s="20">
        <v>1.3160203934382639</v>
      </c>
      <c r="M296" s="20">
        <v>1.43572437763214</v>
      </c>
      <c r="N296" s="20">
        <v>14.3572437763214</v>
      </c>
      <c r="O296" s="21">
        <v>0.106633327901363</v>
      </c>
      <c r="P296" s="14">
        <v>1.06633327901363</v>
      </c>
      <c r="Q296" s="27">
        <v>3.86</v>
      </c>
      <c r="R296" s="7">
        <v>10</v>
      </c>
      <c r="S296" s="7">
        <v>18.894425603203558</v>
      </c>
      <c r="T296">
        <v>32.576595867592346</v>
      </c>
      <c r="U296">
        <v>1.4033163413838317</v>
      </c>
      <c r="V296">
        <v>1316.0203934382641</v>
      </c>
      <c r="W296">
        <v>1283.4437975706719</v>
      </c>
      <c r="X296" s="27">
        <v>55.318739872097083</v>
      </c>
      <c r="Y296" s="27">
        <v>95.377137710512216</v>
      </c>
      <c r="Z296" s="27">
        <v>5.9253963209802354</v>
      </c>
      <c r="AA296" s="31">
        <v>2587.8848394651131</v>
      </c>
      <c r="AB296" s="2">
        <v>2492.5077017546009</v>
      </c>
      <c r="AC296" s="26">
        <v>20.390481138688109</v>
      </c>
      <c r="AD296" s="26">
        <v>35.156001963255363</v>
      </c>
      <c r="AE296">
        <v>1.7026930065260248</v>
      </c>
      <c r="AF296">
        <v>1289.4526587879338</v>
      </c>
      <c r="AG296">
        <v>1254.2966568246786</v>
      </c>
      <c r="AH296">
        <v>159.96878786853816</v>
      </c>
      <c r="AI296">
        <v>275.80825494575549</v>
      </c>
      <c r="AJ296">
        <v>12.359219504152026</v>
      </c>
      <c r="AK296">
        <v>7357.5277092617316</v>
      </c>
      <c r="AL296">
        <v>2360.5731514386589</v>
      </c>
      <c r="AM296">
        <v>36.424314268893525</v>
      </c>
      <c r="AN296">
        <v>62.80054184291987</v>
      </c>
      <c r="AO296">
        <v>4.5220799795964037</v>
      </c>
      <c r="AP296">
        <v>1271.8644460268488</v>
      </c>
      <c r="AQ296">
        <v>1209.063904183929</v>
      </c>
      <c r="AR296">
        <v>13.029426138302242</v>
      </c>
      <c r="AS296">
        <v>22.464527824659033</v>
      </c>
      <c r="AT296">
        <v>1.0094012711584042</v>
      </c>
      <c r="AU296">
        <v>608.89498128097307</v>
      </c>
      <c r="AV296">
        <v>586.43045345631413</v>
      </c>
      <c r="AW296">
        <v>53.376444034791888</v>
      </c>
      <c r="AX296">
        <v>92.028351784123956</v>
      </c>
      <c r="AY296">
        <v>5.7811391974490478</v>
      </c>
    </row>
    <row r="297" spans="1:51" ht="16" x14ac:dyDescent="0.2">
      <c r="A297" s="2" t="s">
        <v>28</v>
      </c>
      <c r="B297" s="2" t="s">
        <v>28</v>
      </c>
      <c r="C297" s="2" t="s">
        <v>34</v>
      </c>
      <c r="D297" s="5">
        <v>6</v>
      </c>
      <c r="E297" s="2" t="s">
        <v>18</v>
      </c>
      <c r="F297" s="1" t="s">
        <v>12</v>
      </c>
      <c r="G297" s="9">
        <v>30</v>
      </c>
      <c r="H297" s="2">
        <v>25</v>
      </c>
      <c r="I297" s="5" t="s">
        <v>20</v>
      </c>
      <c r="J297" s="5">
        <v>4000</v>
      </c>
      <c r="K297">
        <v>0</v>
      </c>
      <c r="L297" s="20">
        <v>1.342809353459492</v>
      </c>
      <c r="M297" s="20">
        <v>1.28993248939514</v>
      </c>
      <c r="N297" s="20">
        <v>12.8993248939514</v>
      </c>
      <c r="O297" s="21">
        <v>8.4215216338634505E-2</v>
      </c>
      <c r="P297" s="14">
        <v>0.84215216338634502</v>
      </c>
      <c r="Q297" s="27">
        <v>3.99</v>
      </c>
      <c r="R297" s="7">
        <v>10</v>
      </c>
      <c r="S297" s="7">
        <v>17.321334120910809</v>
      </c>
      <c r="T297">
        <v>29.864369173984155</v>
      </c>
      <c r="U297">
        <v>1.1308498020313305</v>
      </c>
      <c r="V297">
        <v>1342.8093534594921</v>
      </c>
      <c r="W297">
        <v>1312.9449842855079</v>
      </c>
      <c r="X297" s="27">
        <v>72.640073993007888</v>
      </c>
      <c r="Y297" s="27">
        <v>125.24150688449637</v>
      </c>
      <c r="Z297" s="27">
        <v>7.0562461230115661</v>
      </c>
      <c r="AA297" s="31">
        <v>3930.694192924605</v>
      </c>
      <c r="AB297" s="2">
        <v>3805.4526860401088</v>
      </c>
      <c r="AC297" s="26">
        <v>15.204932080965804</v>
      </c>
      <c r="AD297" s="26">
        <v>26.215400139596209</v>
      </c>
      <c r="AE297">
        <v>1.3422494817943573</v>
      </c>
      <c r="AF297">
        <v>1245.1136831919628</v>
      </c>
      <c r="AG297">
        <v>1218.8982830523669</v>
      </c>
      <c r="AH297">
        <v>205.58358411143558</v>
      </c>
      <c r="AI297">
        <v>354.45445536454417</v>
      </c>
      <c r="AJ297">
        <v>16.3859679495351</v>
      </c>
      <c r="AK297">
        <v>11092.86875883762</v>
      </c>
      <c r="AL297">
        <v>3579.4714344910258</v>
      </c>
      <c r="AM297">
        <v>55.318739872097083</v>
      </c>
      <c r="AN297">
        <v>95.377137710512216</v>
      </c>
      <c r="AO297">
        <v>5.9253963209802354</v>
      </c>
      <c r="AP297">
        <v>2587.8848394651131</v>
      </c>
      <c r="AQ297">
        <v>2492.5077017546009</v>
      </c>
      <c r="AR297">
        <v>20.390481138688109</v>
      </c>
      <c r="AS297">
        <v>35.156001963255363</v>
      </c>
      <c r="AT297">
        <v>1.7026930065260248</v>
      </c>
      <c r="AU297">
        <v>1289.4526587879338</v>
      </c>
      <c r="AV297">
        <v>1254.2966568246786</v>
      </c>
      <c r="AW297">
        <v>69.658763420216914</v>
      </c>
      <c r="AX297">
        <v>120.10131624175332</v>
      </c>
      <c r="AY297">
        <v>6.8616067004647476</v>
      </c>
    </row>
    <row r="298" spans="1:51" ht="16" x14ac:dyDescent="0.2">
      <c r="A298" s="2" t="s">
        <v>28</v>
      </c>
      <c r="B298" s="2" t="s">
        <v>28</v>
      </c>
      <c r="C298" s="2" t="s">
        <v>34</v>
      </c>
      <c r="D298" s="5">
        <v>6</v>
      </c>
      <c r="E298" s="2" t="s">
        <v>18</v>
      </c>
      <c r="F298" s="1" t="s">
        <v>13</v>
      </c>
      <c r="G298" s="9">
        <v>40</v>
      </c>
      <c r="H298" s="2">
        <v>35</v>
      </c>
      <c r="I298" s="5" t="s">
        <v>20</v>
      </c>
      <c r="J298" s="5">
        <v>4000</v>
      </c>
      <c r="K298">
        <v>0</v>
      </c>
      <c r="L298" s="20">
        <v>1.359717974613575</v>
      </c>
      <c r="M298" s="20">
        <v>0.98586177825927701</v>
      </c>
      <c r="N298" s="20">
        <v>9.8586177825927699</v>
      </c>
      <c r="O298" s="21">
        <v>7.2872683405876201E-2</v>
      </c>
      <c r="P298" s="14">
        <v>0.72872683405876204</v>
      </c>
      <c r="Q298" s="27">
        <v>4.03</v>
      </c>
      <c r="R298" s="7">
        <v>10</v>
      </c>
      <c r="S298" s="7">
        <v>13.404939803836418</v>
      </c>
      <c r="T298">
        <v>23.11196517902831</v>
      </c>
      <c r="U298">
        <v>0.99086297485294283</v>
      </c>
      <c r="V298">
        <v>1359.7179746135753</v>
      </c>
      <c r="W298">
        <v>1336.6060094345469</v>
      </c>
      <c r="X298" s="27">
        <v>86.045013796844302</v>
      </c>
      <c r="Y298" s="27">
        <v>148.35347206352469</v>
      </c>
      <c r="Z298" s="27">
        <v>8.0471090978645083</v>
      </c>
      <c r="AA298" s="31">
        <v>5290.4121675381803</v>
      </c>
      <c r="AB298" s="2">
        <v>5142.0586954746559</v>
      </c>
      <c r="AC298" s="26">
        <v>12.651992795896417</v>
      </c>
      <c r="AD298" s="26">
        <v>21.813780682580028</v>
      </c>
      <c r="AE298">
        <v>1.216484925723244</v>
      </c>
      <c r="AF298">
        <v>1236.6848374058161</v>
      </c>
      <c r="AG298">
        <v>1214.8710567232361</v>
      </c>
      <c r="AH298">
        <v>243.5395624991248</v>
      </c>
      <c r="AI298">
        <v>419.89579741228431</v>
      </c>
      <c r="AJ298">
        <v>20.03542272670483</v>
      </c>
      <c r="AK298">
        <v>14802.923271055066</v>
      </c>
      <c r="AL298">
        <v>4794.3424912142618</v>
      </c>
      <c r="AM298">
        <v>72.640073993007888</v>
      </c>
      <c r="AN298">
        <v>125.24150688449637</v>
      </c>
      <c r="AO298">
        <v>7.0562461230115661</v>
      </c>
      <c r="AP298">
        <v>3930.694192924605</v>
      </c>
      <c r="AQ298">
        <v>3805.4526860401088</v>
      </c>
      <c r="AR298">
        <v>15.204932080965804</v>
      </c>
      <c r="AS298">
        <v>26.215400139596209</v>
      </c>
      <c r="AT298">
        <v>1.3422494817943573</v>
      </c>
      <c r="AU298">
        <v>1245.1136831919628</v>
      </c>
      <c r="AV298">
        <v>1218.8982830523669</v>
      </c>
      <c r="AW298">
        <v>82.557737251603442</v>
      </c>
      <c r="AX298">
        <v>142.34092629586803</v>
      </c>
      <c r="AY298">
        <v>7.7893374657410037</v>
      </c>
    </row>
    <row r="299" spans="1:51" ht="16" x14ac:dyDescent="0.2">
      <c r="A299" s="2" t="s">
        <v>28</v>
      </c>
      <c r="B299" s="2" t="s">
        <v>28</v>
      </c>
      <c r="C299" s="2" t="s">
        <v>34</v>
      </c>
      <c r="D299" s="5">
        <v>6</v>
      </c>
      <c r="E299" s="2" t="s">
        <v>18</v>
      </c>
      <c r="F299" s="1" t="s">
        <v>6</v>
      </c>
      <c r="G299" s="9">
        <v>5</v>
      </c>
      <c r="H299" s="2">
        <v>2.5</v>
      </c>
      <c r="I299" s="5" t="s">
        <v>21</v>
      </c>
      <c r="J299" s="5">
        <v>-4000</v>
      </c>
      <c r="K299">
        <v>0</v>
      </c>
      <c r="L299" s="20">
        <v>1.2578588110347617</v>
      </c>
      <c r="M299" s="20">
        <v>2.8859572410583501</v>
      </c>
      <c r="N299" s="20">
        <v>28.8595724105835</v>
      </c>
      <c r="O299" s="21">
        <v>0.207357943058014</v>
      </c>
      <c r="P299" s="14">
        <v>2.07357943058014</v>
      </c>
      <c r="Q299" s="27">
        <v>3.84</v>
      </c>
      <c r="R299" s="7">
        <v>5</v>
      </c>
      <c r="S299" s="7">
        <v>18.15063371967409</v>
      </c>
      <c r="T299">
        <v>31.294196068403604</v>
      </c>
      <c r="U299">
        <v>1.3041350785678367</v>
      </c>
      <c r="V299">
        <v>628.92940551738093</v>
      </c>
      <c r="W299">
        <v>597.63520944897732</v>
      </c>
      <c r="X299" s="27">
        <v>18.15063371967409</v>
      </c>
      <c r="Y299" s="27">
        <v>31.294196068403604</v>
      </c>
      <c r="Z299" s="27">
        <v>1.3041350785678367</v>
      </c>
      <c r="AA299" s="31">
        <v>628.92940551738093</v>
      </c>
      <c r="AB299" s="2">
        <v>597.63520944897732</v>
      </c>
      <c r="AC299" s="26">
        <v>19.903022012522371</v>
      </c>
      <c r="AD299" s="26">
        <v>34.315555194004091</v>
      </c>
      <c r="AE299">
        <v>1.4076455570329134</v>
      </c>
      <c r="AF299">
        <v>554.16159635167037</v>
      </c>
      <c r="AG299">
        <v>519.84604115766626</v>
      </c>
      <c r="AH299">
        <v>19.903022012522371</v>
      </c>
      <c r="AI299">
        <v>34.315555194004091</v>
      </c>
      <c r="AJ299">
        <v>1.4076455570329134</v>
      </c>
      <c r="AK299">
        <v>554.16159635167037</v>
      </c>
      <c r="AL299">
        <v>519.84604115766626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15.7881177924156</v>
      </c>
      <c r="AX299">
        <v>27.220892745544138</v>
      </c>
      <c r="AY299">
        <v>1.1343867412922422</v>
      </c>
    </row>
    <row r="300" spans="1:51" ht="16" x14ac:dyDescent="0.2">
      <c r="A300" s="2" t="s">
        <v>28</v>
      </c>
      <c r="B300" s="2" t="s">
        <v>28</v>
      </c>
      <c r="C300" s="2" t="s">
        <v>34</v>
      </c>
      <c r="D300" s="5">
        <v>6</v>
      </c>
      <c r="E300" s="2" t="s">
        <v>18</v>
      </c>
      <c r="F300" s="1" t="s">
        <v>10</v>
      </c>
      <c r="G300" s="9">
        <v>10</v>
      </c>
      <c r="H300" s="2">
        <v>7.5</v>
      </c>
      <c r="I300" s="5" t="s">
        <v>21</v>
      </c>
      <c r="J300" s="5">
        <v>-4000</v>
      </c>
      <c r="K300">
        <v>0</v>
      </c>
      <c r="L300" s="20">
        <v>1.3872199487798544</v>
      </c>
      <c r="M300" s="20">
        <v>2.2896182537078902</v>
      </c>
      <c r="N300" s="20">
        <v>22.8961825370789</v>
      </c>
      <c r="O300" s="21">
        <v>0.16511505842208901</v>
      </c>
      <c r="P300" s="14">
        <v>1.6511505842208902</v>
      </c>
      <c r="Q300" s="27">
        <v>3.93</v>
      </c>
      <c r="R300" s="7">
        <v>5</v>
      </c>
      <c r="S300" s="7">
        <v>15.881020583170393</v>
      </c>
      <c r="T300">
        <v>27.38106997098344</v>
      </c>
      <c r="U300">
        <v>1.145254514435365</v>
      </c>
      <c r="V300">
        <v>693.60997438992717</v>
      </c>
      <c r="W300">
        <v>666.22890441894378</v>
      </c>
      <c r="X300" s="27">
        <v>34.031654302844487</v>
      </c>
      <c r="Y300" s="27">
        <v>58.67526603938704</v>
      </c>
      <c r="Z300" s="27">
        <v>2.4493895930032017</v>
      </c>
      <c r="AA300" s="31">
        <v>1322.5393799073081</v>
      </c>
      <c r="AB300" s="2">
        <v>1263.8641138679211</v>
      </c>
      <c r="AC300" s="26">
        <v>13.029426138302242</v>
      </c>
      <c r="AD300" s="26">
        <v>22.464527824659033</v>
      </c>
      <c r="AE300">
        <v>1.0094012711584042</v>
      </c>
      <c r="AF300">
        <v>608.89498128097307</v>
      </c>
      <c r="AG300">
        <v>586.43045345631413</v>
      </c>
      <c r="AH300">
        <v>98.797344452473837</v>
      </c>
      <c r="AI300">
        <v>170.34024905598937</v>
      </c>
      <c r="AJ300">
        <v>7.2511404845739538</v>
      </c>
      <c r="AK300">
        <v>3489.1697328979308</v>
      </c>
      <c r="AL300">
        <v>1106.2764946139805</v>
      </c>
      <c r="AM300">
        <v>18.15063371967409</v>
      </c>
      <c r="AN300">
        <v>31.294196068403604</v>
      </c>
      <c r="AO300">
        <v>1.3041350785678367</v>
      </c>
      <c r="AP300">
        <v>628.92940551738093</v>
      </c>
      <c r="AQ300">
        <v>597.63520944897732</v>
      </c>
      <c r="AR300">
        <v>19.903022012522371</v>
      </c>
      <c r="AS300">
        <v>34.315555194004091</v>
      </c>
      <c r="AT300">
        <v>1.4076455570329134</v>
      </c>
      <c r="AU300">
        <v>554.16159635167037</v>
      </c>
      <c r="AV300">
        <v>519.84604115766626</v>
      </c>
      <c r="AW300">
        <v>30.275209320609207</v>
      </c>
      <c r="AX300">
        <v>52.198636759671039</v>
      </c>
      <c r="AY300">
        <v>2.1784948131870934</v>
      </c>
    </row>
    <row r="301" spans="1:51" ht="16" x14ac:dyDescent="0.2">
      <c r="A301" s="2" t="s">
        <v>28</v>
      </c>
      <c r="B301" s="2" t="s">
        <v>28</v>
      </c>
      <c r="C301" s="2" t="s">
        <v>34</v>
      </c>
      <c r="D301" s="5">
        <v>6</v>
      </c>
      <c r="E301" s="2" t="s">
        <v>18</v>
      </c>
      <c r="F301" s="1" t="s">
        <v>11</v>
      </c>
      <c r="G301" s="9">
        <v>20</v>
      </c>
      <c r="H301" s="2">
        <v>15</v>
      </c>
      <c r="I301" s="5" t="s">
        <v>21</v>
      </c>
      <c r="J301" s="5">
        <v>-4000</v>
      </c>
      <c r="K301">
        <v>0</v>
      </c>
      <c r="L301" s="20">
        <v>1.3999523442272059</v>
      </c>
      <c r="M301" s="20">
        <v>1.35848653316498</v>
      </c>
      <c r="N301" s="20">
        <v>13.5848653316498</v>
      </c>
      <c r="O301" s="21">
        <v>0.107580684125423</v>
      </c>
      <c r="P301" s="14">
        <v>1.0758068412542301</v>
      </c>
      <c r="Q301" s="27">
        <v>4.0599999999999996</v>
      </c>
      <c r="R301" s="7">
        <v>10</v>
      </c>
      <c r="S301" s="7">
        <v>19.018164067054038</v>
      </c>
      <c r="T301">
        <v>32.789938046644892</v>
      </c>
      <c r="U301">
        <v>1.5060783093495249</v>
      </c>
      <c r="V301">
        <v>1399.9523442272059</v>
      </c>
      <c r="W301">
        <v>1367.162406180561</v>
      </c>
      <c r="X301" s="27">
        <v>53.049818369898524</v>
      </c>
      <c r="Y301" s="27">
        <v>91.465204086031932</v>
      </c>
      <c r="Z301" s="27">
        <v>3.9554679023527264</v>
      </c>
      <c r="AA301" s="31">
        <v>2722.4917241345138</v>
      </c>
      <c r="AB301" s="2">
        <v>2631.0265200484819</v>
      </c>
      <c r="AC301" s="26">
        <v>20.390481138688109</v>
      </c>
      <c r="AD301" s="26">
        <v>35.156001963255363</v>
      </c>
      <c r="AE301">
        <v>1.7026930065260248</v>
      </c>
      <c r="AF301">
        <v>1289.4526587879338</v>
      </c>
      <c r="AG301">
        <v>1254.2966568246786</v>
      </c>
      <c r="AH301">
        <v>159.96878786853816</v>
      </c>
      <c r="AI301">
        <v>275.80825494575549</v>
      </c>
      <c r="AJ301">
        <v>12.359219504152026</v>
      </c>
      <c r="AK301">
        <v>7357.5277092617316</v>
      </c>
      <c r="AL301">
        <v>2360.5731514386589</v>
      </c>
      <c r="AM301">
        <v>34.031654302844487</v>
      </c>
      <c r="AN301">
        <v>58.67526603938704</v>
      </c>
      <c r="AO301">
        <v>2.4493895930032017</v>
      </c>
      <c r="AP301">
        <v>1322.5393799073081</v>
      </c>
      <c r="AQ301">
        <v>1263.8641138679211</v>
      </c>
      <c r="AR301">
        <v>13.029426138302242</v>
      </c>
      <c r="AS301">
        <v>22.464527824659033</v>
      </c>
      <c r="AT301">
        <v>1.0094012711584042</v>
      </c>
      <c r="AU301">
        <v>608.89498128097307</v>
      </c>
      <c r="AV301">
        <v>586.43045345631413</v>
      </c>
      <c r="AW301">
        <v>49.287627050523</v>
      </c>
      <c r="AX301">
        <v>84.97866732848793</v>
      </c>
      <c r="AY301">
        <v>3.6575340575422137</v>
      </c>
    </row>
    <row r="302" spans="1:51" ht="16" x14ac:dyDescent="0.2">
      <c r="A302" s="2" t="s">
        <v>28</v>
      </c>
      <c r="B302" s="2" t="s">
        <v>28</v>
      </c>
      <c r="C302" s="2" t="s">
        <v>34</v>
      </c>
      <c r="D302" s="5">
        <v>6</v>
      </c>
      <c r="E302" s="2" t="s">
        <v>18</v>
      </c>
      <c r="F302" s="1" t="s">
        <v>12</v>
      </c>
      <c r="G302" s="9">
        <v>30</v>
      </c>
      <c r="H302" s="2">
        <v>25</v>
      </c>
      <c r="I302" s="5" t="s">
        <v>21</v>
      </c>
      <c r="J302" s="5">
        <v>-4000</v>
      </c>
      <c r="K302">
        <v>0</v>
      </c>
      <c r="L302" s="20">
        <v>1.3679685668634589</v>
      </c>
      <c r="M302" s="20">
        <v>1.13934433460236</v>
      </c>
      <c r="N302" s="20">
        <v>11.393443346023599</v>
      </c>
      <c r="O302" s="21">
        <v>9.18314754962921E-2</v>
      </c>
      <c r="P302" s="14">
        <v>0.91831475496292103</v>
      </c>
      <c r="Q302" s="27">
        <v>4.0999999999999996</v>
      </c>
      <c r="R302" s="7">
        <v>10</v>
      </c>
      <c r="S302" s="7">
        <v>15.585872365699915</v>
      </c>
      <c r="T302">
        <v>26.872193733965371</v>
      </c>
      <c r="U302">
        <v>1.2562257192761956</v>
      </c>
      <c r="V302">
        <v>1367.968566863459</v>
      </c>
      <c r="W302">
        <v>1341.0963731294937</v>
      </c>
      <c r="X302" s="27">
        <v>68.635690735598445</v>
      </c>
      <c r="Y302" s="27">
        <v>118.33739781999731</v>
      </c>
      <c r="Z302" s="27">
        <v>5.211693621628922</v>
      </c>
      <c r="AA302" s="31">
        <v>4090.4602909979731</v>
      </c>
      <c r="AB302" s="2">
        <v>3972.1228931779756</v>
      </c>
      <c r="AC302" s="26">
        <v>15.204932080965804</v>
      </c>
      <c r="AD302" s="26">
        <v>26.215400139596209</v>
      </c>
      <c r="AE302">
        <v>1.3422494817943573</v>
      </c>
      <c r="AF302">
        <v>1245.1136831919628</v>
      </c>
      <c r="AG302">
        <v>1218.8982830523669</v>
      </c>
      <c r="AH302">
        <v>205.58358411143558</v>
      </c>
      <c r="AI302">
        <v>354.45445536454417</v>
      </c>
      <c r="AJ302">
        <v>16.3859679495351</v>
      </c>
      <c r="AK302">
        <v>11092.86875883762</v>
      </c>
      <c r="AL302">
        <v>3579.4714344910258</v>
      </c>
      <c r="AM302">
        <v>53.049818369898524</v>
      </c>
      <c r="AN302">
        <v>91.465204086031932</v>
      </c>
      <c r="AO302">
        <v>3.9554679023527264</v>
      </c>
      <c r="AP302">
        <v>2722.4917241345138</v>
      </c>
      <c r="AQ302">
        <v>2631.0265200484819</v>
      </c>
      <c r="AR302">
        <v>20.390481138688109</v>
      </c>
      <c r="AS302">
        <v>35.156001963255363</v>
      </c>
      <c r="AT302">
        <v>1.7026930065260248</v>
      </c>
      <c r="AU302">
        <v>1289.4526587879338</v>
      </c>
      <c r="AV302">
        <v>1254.2966568246786</v>
      </c>
      <c r="AW302">
        <v>64.072397864244323</v>
      </c>
      <c r="AX302">
        <v>110.4696514900764</v>
      </c>
      <c r="AY302">
        <v>4.8438909260159102</v>
      </c>
    </row>
    <row r="303" spans="1:51" ht="16" x14ac:dyDescent="0.2">
      <c r="A303" s="2" t="s">
        <v>28</v>
      </c>
      <c r="B303" s="2" t="s">
        <v>28</v>
      </c>
      <c r="C303" s="2" t="s">
        <v>34</v>
      </c>
      <c r="D303" s="5">
        <v>6</v>
      </c>
      <c r="E303" s="2" t="s">
        <v>18</v>
      </c>
      <c r="F303" s="1" t="s">
        <v>13</v>
      </c>
      <c r="G303" s="9">
        <v>40</v>
      </c>
      <c r="H303" s="2">
        <v>35</v>
      </c>
      <c r="I303" s="5" t="s">
        <v>21</v>
      </c>
      <c r="J303" s="5">
        <v>-4000</v>
      </c>
      <c r="K303">
        <v>0</v>
      </c>
      <c r="L303" s="24">
        <v>1.4127865988381363</v>
      </c>
      <c r="M303" s="20">
        <v>0.81489092111587502</v>
      </c>
      <c r="N303" s="24">
        <v>8.1489092111587507</v>
      </c>
      <c r="O303" s="25">
        <v>6.8870984017848996E-2</v>
      </c>
      <c r="P303" s="14">
        <v>0.68870984017848991</v>
      </c>
      <c r="Q303" s="27">
        <v>4.0999999999999996</v>
      </c>
      <c r="R303" s="7">
        <v>10</v>
      </c>
      <c r="S303" s="7">
        <v>11.512669728673734</v>
      </c>
      <c r="T303">
        <v>19.849430566678851</v>
      </c>
      <c r="U303">
        <v>0.97300003269212532</v>
      </c>
      <c r="V303">
        <v>1412.7865988381363</v>
      </c>
      <c r="W303">
        <v>1392.9371682714575</v>
      </c>
      <c r="X303" s="27">
        <v>80.148360464272173</v>
      </c>
      <c r="Y303" s="27">
        <v>138.18682838667615</v>
      </c>
      <c r="Z303" s="27">
        <v>6.1846936543210473</v>
      </c>
      <c r="AA303" s="31">
        <v>5503.2468898361094</v>
      </c>
      <c r="AB303" s="2">
        <v>5365.0600614494333</v>
      </c>
      <c r="AC303" s="26">
        <v>12.651992795896417</v>
      </c>
      <c r="AD303" s="26">
        <v>21.813780682580028</v>
      </c>
      <c r="AE303">
        <v>1.216484925723244</v>
      </c>
      <c r="AF303">
        <v>1236.6848374058161</v>
      </c>
      <c r="AG303">
        <v>1214.8710567232361</v>
      </c>
      <c r="AH303">
        <v>243.5395624991248</v>
      </c>
      <c r="AI303">
        <v>419.89579741228431</v>
      </c>
      <c r="AJ303">
        <v>20.03542272670483</v>
      </c>
      <c r="AK303">
        <v>14802.923271055066</v>
      </c>
      <c r="AL303">
        <v>4794.3424912142618</v>
      </c>
      <c r="AM303">
        <v>68.635690735598445</v>
      </c>
      <c r="AN303">
        <v>118.33739781999731</v>
      </c>
      <c r="AO303">
        <v>5.211693621628922</v>
      </c>
      <c r="AP303">
        <v>4090.4602909979731</v>
      </c>
      <c r="AQ303">
        <v>3972.1228931779756</v>
      </c>
      <c r="AR303">
        <v>15.204932080965804</v>
      </c>
      <c r="AS303">
        <v>26.215400139596209</v>
      </c>
      <c r="AT303">
        <v>1.3422494817943573</v>
      </c>
      <c r="AU303">
        <v>1245.1136831919628</v>
      </c>
      <c r="AV303">
        <v>1218.8982830523669</v>
      </c>
      <c r="AW303">
        <v>75.431361705008527</v>
      </c>
      <c r="AX303">
        <v>130.0540719051871</v>
      </c>
      <c r="AY303">
        <v>5.7860337383207492</v>
      </c>
    </row>
    <row r="304" spans="1:51" ht="16" x14ac:dyDescent="0.2">
      <c r="A304" s="2" t="s">
        <v>28</v>
      </c>
      <c r="B304" s="2" t="s">
        <v>28</v>
      </c>
      <c r="C304" s="2" t="s">
        <v>34</v>
      </c>
      <c r="D304" s="5">
        <v>6</v>
      </c>
      <c r="E304" s="2" t="s">
        <v>18</v>
      </c>
      <c r="F304" s="1" t="s">
        <v>6</v>
      </c>
      <c r="G304" s="9">
        <v>5</v>
      </c>
      <c r="H304" s="2">
        <v>2.5</v>
      </c>
      <c r="I304" s="5" t="s">
        <v>22</v>
      </c>
      <c r="J304" s="5">
        <v>0</v>
      </c>
      <c r="K304">
        <v>4000</v>
      </c>
      <c r="L304" s="20">
        <v>1.0978380650524466</v>
      </c>
      <c r="M304" s="20">
        <v>5.6774711608886701</v>
      </c>
      <c r="N304" s="20">
        <v>56.774711608886705</v>
      </c>
      <c r="O304" s="21">
        <v>0.341267049312592</v>
      </c>
      <c r="P304" s="14">
        <v>3.41267049312592</v>
      </c>
      <c r="Q304" s="27">
        <v>3.58</v>
      </c>
      <c r="R304" s="7">
        <v>5</v>
      </c>
      <c r="S304" s="7">
        <v>31.164719768305428</v>
      </c>
      <c r="T304">
        <v>53.732275462595567</v>
      </c>
      <c r="U304">
        <v>1.8732797854174694</v>
      </c>
      <c r="V304">
        <v>548.9190325262233</v>
      </c>
      <c r="W304">
        <v>495.18675706362774</v>
      </c>
      <c r="X304" s="27">
        <v>31.164719768305428</v>
      </c>
      <c r="Y304" s="27">
        <v>53.732275462595567</v>
      </c>
      <c r="Z304" s="27">
        <v>1.8732797854174694</v>
      </c>
      <c r="AA304" s="31">
        <v>548.9190325262233</v>
      </c>
      <c r="AB304" s="2">
        <v>495.18675706362774</v>
      </c>
      <c r="AC304" s="26">
        <v>19.903022012522371</v>
      </c>
      <c r="AD304" s="26">
        <v>34.315555194004091</v>
      </c>
      <c r="AE304">
        <v>1.4076455570329134</v>
      </c>
      <c r="AF304">
        <v>554.16159635167037</v>
      </c>
      <c r="AG304">
        <v>519.84604115766626</v>
      </c>
      <c r="AH304">
        <v>19.903022012522371</v>
      </c>
      <c r="AI304">
        <v>34.315555194004091</v>
      </c>
      <c r="AJ304">
        <v>1.4076455570329134</v>
      </c>
      <c r="AK304">
        <v>554.16159635167037</v>
      </c>
      <c r="AL304">
        <v>519.84604115766626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32.716658844856696</v>
      </c>
      <c r="AX304">
        <v>56.408032491132232</v>
      </c>
      <c r="AY304">
        <v>1.9665652736848653</v>
      </c>
    </row>
    <row r="305" spans="1:51" ht="16" x14ac:dyDescent="0.2">
      <c r="A305" s="2" t="s">
        <v>28</v>
      </c>
      <c r="B305" s="2" t="s">
        <v>28</v>
      </c>
      <c r="C305" s="2" t="s">
        <v>34</v>
      </c>
      <c r="D305" s="5">
        <v>6</v>
      </c>
      <c r="E305" s="2" t="s">
        <v>18</v>
      </c>
      <c r="F305" s="1" t="s">
        <v>10</v>
      </c>
      <c r="G305" s="9">
        <v>10</v>
      </c>
      <c r="H305" s="2">
        <v>7.5</v>
      </c>
      <c r="I305" s="5" t="s">
        <v>22</v>
      </c>
      <c r="J305" s="5">
        <v>0</v>
      </c>
      <c r="K305">
        <v>4000</v>
      </c>
      <c r="L305" s="20">
        <v>1.2106980182977714</v>
      </c>
      <c r="M305" s="20">
        <v>3.0329456329345699</v>
      </c>
      <c r="N305" s="20">
        <v>30.3294563293457</v>
      </c>
      <c r="O305" s="21">
        <v>0.214854225516319</v>
      </c>
      <c r="P305" s="14">
        <v>2.1485422551631901</v>
      </c>
      <c r="Q305" s="27">
        <v>3.75</v>
      </c>
      <c r="R305" s="7">
        <v>5</v>
      </c>
      <c r="S305" s="7">
        <v>18.35990633699382</v>
      </c>
      <c r="T305">
        <v>31.655010925851418</v>
      </c>
      <c r="U305">
        <v>1.3006179252775494</v>
      </c>
      <c r="V305">
        <v>605.34900914888567</v>
      </c>
      <c r="W305">
        <v>573.69399822303421</v>
      </c>
      <c r="X305" s="27">
        <v>49.524626105299248</v>
      </c>
      <c r="Y305" s="27">
        <v>85.387286388446981</v>
      </c>
      <c r="Z305" s="27">
        <v>3.1738977106950186</v>
      </c>
      <c r="AA305" s="31">
        <v>1154.2680416751091</v>
      </c>
      <c r="AB305" s="2">
        <v>1068.880755286662</v>
      </c>
      <c r="AC305" s="26">
        <v>13.029426138302242</v>
      </c>
      <c r="AD305" s="26">
        <v>22.464527824659033</v>
      </c>
      <c r="AE305">
        <v>1.0094012711584042</v>
      </c>
      <c r="AF305">
        <v>608.89498128097307</v>
      </c>
      <c r="AG305">
        <v>586.43045345631413</v>
      </c>
      <c r="AH305">
        <v>98.797344452473837</v>
      </c>
      <c r="AI305">
        <v>170.34024905598937</v>
      </c>
      <c r="AJ305">
        <v>7.2511404845739538</v>
      </c>
      <c r="AK305">
        <v>3489.1697328979308</v>
      </c>
      <c r="AL305">
        <v>1106.2764946139805</v>
      </c>
      <c r="AM305">
        <v>31.164719768305428</v>
      </c>
      <c r="AN305">
        <v>53.732275462595567</v>
      </c>
      <c r="AO305">
        <v>1.8732797854174694</v>
      </c>
      <c r="AP305">
        <v>548.9190325262233</v>
      </c>
      <c r="AQ305">
        <v>495.18675706362774</v>
      </c>
      <c r="AR305">
        <v>19.903022012522371</v>
      </c>
      <c r="AS305">
        <v>34.315555194004091</v>
      </c>
      <c r="AT305">
        <v>1.4076455570329134</v>
      </c>
      <c r="AU305">
        <v>554.16159635167037</v>
      </c>
      <c r="AV305">
        <v>519.84604115766626</v>
      </c>
      <c r="AW305">
        <v>50.72140047208508</v>
      </c>
      <c r="AX305">
        <v>87.450690469112203</v>
      </c>
      <c r="AY305">
        <v>3.2586773476596158</v>
      </c>
    </row>
    <row r="306" spans="1:51" ht="16" x14ac:dyDescent="0.2">
      <c r="A306" s="2" t="s">
        <v>28</v>
      </c>
      <c r="B306" s="2" t="s">
        <v>28</v>
      </c>
      <c r="C306" s="2" t="s">
        <v>34</v>
      </c>
      <c r="D306" s="5">
        <v>6</v>
      </c>
      <c r="E306" s="2" t="s">
        <v>18</v>
      </c>
      <c r="F306" s="1" t="s">
        <v>11</v>
      </c>
      <c r="G306" s="9">
        <v>20</v>
      </c>
      <c r="H306" s="2">
        <v>15</v>
      </c>
      <c r="I306" s="5" t="s">
        <v>22</v>
      </c>
      <c r="J306" s="5">
        <v>0</v>
      </c>
      <c r="K306">
        <v>4000</v>
      </c>
      <c r="L306" s="20">
        <v>1.3028805613365972</v>
      </c>
      <c r="M306" s="20">
        <v>1.3255809545517001</v>
      </c>
      <c r="N306" s="20">
        <v>13.255809545517002</v>
      </c>
      <c r="O306" s="21">
        <v>0.103715479373932</v>
      </c>
      <c r="P306" s="14">
        <v>1.03715479373932</v>
      </c>
      <c r="Q306" s="27">
        <v>3.93</v>
      </c>
      <c r="R306" s="7">
        <v>10</v>
      </c>
      <c r="S306" s="7">
        <v>17.270736581634218</v>
      </c>
      <c r="T306">
        <v>29.777132037300376</v>
      </c>
      <c r="U306">
        <v>1.3512888198600279</v>
      </c>
      <c r="V306">
        <v>1302.8805613365973</v>
      </c>
      <c r="W306">
        <v>1273.103429299297</v>
      </c>
      <c r="X306" s="27">
        <v>66.795362686933458</v>
      </c>
      <c r="Y306" s="27">
        <v>115.16441842574736</v>
      </c>
      <c r="Z306" s="27">
        <v>4.5251865305550467</v>
      </c>
      <c r="AA306" s="31">
        <v>2457.1486030117067</v>
      </c>
      <c r="AB306" s="2">
        <v>2341.9841845859592</v>
      </c>
      <c r="AC306" s="26">
        <v>20.390481138688109</v>
      </c>
      <c r="AD306" s="26">
        <v>35.156001963255363</v>
      </c>
      <c r="AE306">
        <v>1.7026930065260248</v>
      </c>
      <c r="AF306">
        <v>1289.4526587879338</v>
      </c>
      <c r="AG306">
        <v>1254.2966568246786</v>
      </c>
      <c r="AH306">
        <v>159.96878786853816</v>
      </c>
      <c r="AI306">
        <v>275.80825494575549</v>
      </c>
      <c r="AJ306">
        <v>12.359219504152026</v>
      </c>
      <c r="AK306">
        <v>7357.5277092617316</v>
      </c>
      <c r="AL306">
        <v>2360.5731514386589</v>
      </c>
      <c r="AM306">
        <v>49.524626105299248</v>
      </c>
      <c r="AN306">
        <v>85.387286388446981</v>
      </c>
      <c r="AO306">
        <v>3.1738977106950186</v>
      </c>
      <c r="AP306">
        <v>1154.2680416751091</v>
      </c>
      <c r="AQ306">
        <v>1068.880755286662</v>
      </c>
      <c r="AR306">
        <v>13.029426138302242</v>
      </c>
      <c r="AS306">
        <v>22.464527824659033</v>
      </c>
      <c r="AT306">
        <v>1.0094012711584042</v>
      </c>
      <c r="AU306">
        <v>608.89498128097307</v>
      </c>
      <c r="AV306">
        <v>586.43045345631413</v>
      </c>
      <c r="AW306">
        <v>67.047537916729524</v>
      </c>
      <c r="AX306">
        <v>115.59920330470609</v>
      </c>
      <c r="AY306">
        <v>4.5449171058584428</v>
      </c>
    </row>
    <row r="307" spans="1:51" ht="16" x14ac:dyDescent="0.2">
      <c r="A307" s="2" t="s">
        <v>28</v>
      </c>
      <c r="B307" s="2" t="s">
        <v>28</v>
      </c>
      <c r="C307" s="2" t="s">
        <v>34</v>
      </c>
      <c r="D307" s="5">
        <v>6</v>
      </c>
      <c r="E307" s="2" t="s">
        <v>18</v>
      </c>
      <c r="F307" s="1" t="s">
        <v>12</v>
      </c>
      <c r="G307" s="9">
        <v>30</v>
      </c>
      <c r="H307" s="2">
        <v>25</v>
      </c>
      <c r="I307" s="5" t="s">
        <v>22</v>
      </c>
      <c r="J307" s="5">
        <v>0</v>
      </c>
      <c r="K307">
        <v>4000</v>
      </c>
      <c r="L307" s="20">
        <v>1.3727559475516631</v>
      </c>
      <c r="M307" s="20">
        <v>1.0136862993240401</v>
      </c>
      <c r="N307" s="20">
        <v>10.136862993240401</v>
      </c>
      <c r="O307" s="21">
        <v>8.1197515130043002E-2</v>
      </c>
      <c r="P307" s="14">
        <v>0.81197515130043008</v>
      </c>
      <c r="Q307" s="27">
        <v>3.99</v>
      </c>
      <c r="R307" s="7">
        <v>10</v>
      </c>
      <c r="S307" s="7">
        <v>13.915438963487116</v>
      </c>
      <c r="T307">
        <v>23.992136143943306</v>
      </c>
      <c r="U307">
        <v>1.1146437182118272</v>
      </c>
      <c r="V307">
        <v>1372.7559475516632</v>
      </c>
      <c r="W307">
        <v>1348.7638114077199</v>
      </c>
      <c r="X307" s="27">
        <v>80.710801650420578</v>
      </c>
      <c r="Y307" s="27">
        <v>139.15655456969066</v>
      </c>
      <c r="Z307" s="27">
        <v>5.6398302487668737</v>
      </c>
      <c r="AA307" s="31">
        <v>3829.9045505633699</v>
      </c>
      <c r="AB307" s="2">
        <v>3690.7479959936791</v>
      </c>
      <c r="AC307" s="26">
        <v>15.204932080965804</v>
      </c>
      <c r="AD307" s="26">
        <v>26.215400139596209</v>
      </c>
      <c r="AE307">
        <v>1.3422494817943573</v>
      </c>
      <c r="AF307">
        <v>1245.1136831919628</v>
      </c>
      <c r="AG307">
        <v>1218.8982830523669</v>
      </c>
      <c r="AH307">
        <v>205.58358411143558</v>
      </c>
      <c r="AI307">
        <v>354.45445536454417</v>
      </c>
      <c r="AJ307">
        <v>16.3859679495351</v>
      </c>
      <c r="AK307">
        <v>11092.86875883762</v>
      </c>
      <c r="AL307">
        <v>3579.4714344910258</v>
      </c>
      <c r="AM307">
        <v>66.795362686933458</v>
      </c>
      <c r="AN307">
        <v>115.16441842574736</v>
      </c>
      <c r="AO307">
        <v>4.5251865305550467</v>
      </c>
      <c r="AP307">
        <v>2457.1486030117067</v>
      </c>
      <c r="AQ307">
        <v>2341.9841845859592</v>
      </c>
      <c r="AR307">
        <v>20.390481138688109</v>
      </c>
      <c r="AS307">
        <v>35.156001963255363</v>
      </c>
      <c r="AT307">
        <v>1.7026930065260248</v>
      </c>
      <c r="AU307">
        <v>1289.4526587879338</v>
      </c>
      <c r="AV307">
        <v>1254.2966568246786</v>
      </c>
      <c r="AW307">
        <v>79.562741340260899</v>
      </c>
      <c r="AX307">
        <v>137.17714024182914</v>
      </c>
      <c r="AY307">
        <v>5.5478692106562137</v>
      </c>
    </row>
    <row r="308" spans="1:51" ht="16" x14ac:dyDescent="0.2">
      <c r="A308" s="2" t="s">
        <v>28</v>
      </c>
      <c r="B308" s="2" t="s">
        <v>28</v>
      </c>
      <c r="C308" s="2" t="s">
        <v>34</v>
      </c>
      <c r="D308" s="5">
        <v>6</v>
      </c>
      <c r="E308" s="2" t="s">
        <v>18</v>
      </c>
      <c r="F308" s="1" t="s">
        <v>13</v>
      </c>
      <c r="G308" s="9">
        <v>40</v>
      </c>
      <c r="H308" s="2">
        <v>35</v>
      </c>
      <c r="I308" s="5" t="s">
        <v>22</v>
      </c>
      <c r="J308" s="5">
        <v>0</v>
      </c>
      <c r="K308">
        <v>4000</v>
      </c>
      <c r="L308" s="20">
        <v>1.4136014721467669</v>
      </c>
      <c r="M308" s="20">
        <v>0.735002100467682</v>
      </c>
      <c r="N308" s="20">
        <v>7.3500210046768197</v>
      </c>
      <c r="O308" s="21">
        <v>6.2652461230754894E-2</v>
      </c>
      <c r="P308" s="14">
        <v>0.62652461230754897</v>
      </c>
      <c r="Q308" s="27">
        <v>4.04</v>
      </c>
      <c r="R308" s="7">
        <v>10</v>
      </c>
      <c r="S308" s="7">
        <v>10.390000512520812</v>
      </c>
      <c r="T308">
        <v>17.913793987104849</v>
      </c>
      <c r="U308">
        <v>0.88565611429413371</v>
      </c>
      <c r="V308">
        <v>1413.601472146767</v>
      </c>
      <c r="W308">
        <v>1395.6876781596623</v>
      </c>
      <c r="X308" s="27">
        <v>91.100802162941392</v>
      </c>
      <c r="Y308" s="27">
        <v>157.07034855679549</v>
      </c>
      <c r="Z308" s="27">
        <v>6.5254863630610078</v>
      </c>
      <c r="AA308" s="31">
        <v>5243.5060227101367</v>
      </c>
      <c r="AB308" s="2">
        <v>5086.4356741533411</v>
      </c>
      <c r="AC308" s="26">
        <v>12.651992795896417</v>
      </c>
      <c r="AD308" s="26">
        <v>21.813780682580028</v>
      </c>
      <c r="AE308">
        <v>1.216484925723244</v>
      </c>
      <c r="AF308">
        <v>1236.6848374058161</v>
      </c>
      <c r="AG308">
        <v>1214.8710567232361</v>
      </c>
      <c r="AH308">
        <v>243.5395624991248</v>
      </c>
      <c r="AI308">
        <v>419.89579741228431</v>
      </c>
      <c r="AJ308">
        <v>20.03542272670483</v>
      </c>
      <c r="AK308">
        <v>14802.923271055066</v>
      </c>
      <c r="AL308">
        <v>4794.3424912142618</v>
      </c>
      <c r="AM308">
        <v>80.710801650420578</v>
      </c>
      <c r="AN308">
        <v>139.15655456969066</v>
      </c>
      <c r="AO308">
        <v>5.6398302487668737</v>
      </c>
      <c r="AP308">
        <v>3829.9045505633699</v>
      </c>
      <c r="AQ308">
        <v>3690.7479959936791</v>
      </c>
      <c r="AR308">
        <v>15.204932080965804</v>
      </c>
      <c r="AS308">
        <v>26.215400139596209</v>
      </c>
      <c r="AT308">
        <v>1.3422494817943573</v>
      </c>
      <c r="AU308">
        <v>1245.1136831919628</v>
      </c>
      <c r="AV308">
        <v>1218.8982830523669</v>
      </c>
      <c r="AW308">
        <v>88.926355567236982</v>
      </c>
      <c r="AX308">
        <v>153.32130270213273</v>
      </c>
      <c r="AY308">
        <v>6.3401339253618074</v>
      </c>
    </row>
    <row r="309" spans="1:51" ht="16" x14ac:dyDescent="0.2">
      <c r="A309" s="2" t="s">
        <v>28</v>
      </c>
      <c r="B309" s="2" t="s">
        <v>28</v>
      </c>
      <c r="C309" s="2" t="s">
        <v>34</v>
      </c>
      <c r="D309" s="5">
        <v>6</v>
      </c>
      <c r="E309" s="2" t="s">
        <v>18</v>
      </c>
      <c r="F309" s="1" t="s">
        <v>6</v>
      </c>
      <c r="G309" s="9">
        <v>5</v>
      </c>
      <c r="H309" s="2">
        <v>2.5</v>
      </c>
      <c r="I309" s="5" t="s">
        <v>23</v>
      </c>
      <c r="J309" s="5">
        <v>0</v>
      </c>
      <c r="K309">
        <v>-4000</v>
      </c>
      <c r="L309" s="20">
        <v>1.3893589912150095</v>
      </c>
      <c r="M309" s="20">
        <v>3.3544163703918501</v>
      </c>
      <c r="N309" s="20">
        <v>33.5441637039185</v>
      </c>
      <c r="O309" s="21">
        <v>0.200280725955963</v>
      </c>
      <c r="P309" s="14">
        <v>2.00280725955963</v>
      </c>
      <c r="Q309" s="27">
        <v>3.8</v>
      </c>
      <c r="R309" s="7">
        <v>5</v>
      </c>
      <c r="S309" s="7">
        <v>23.302442722413677</v>
      </c>
      <c r="T309">
        <v>40.176625383471858</v>
      </c>
      <c r="U309">
        <v>1.3913091368699326</v>
      </c>
      <c r="V309">
        <v>694.6794956075048</v>
      </c>
      <c r="W309">
        <v>654.5028702240329</v>
      </c>
      <c r="X309" s="27">
        <v>23.302442722413677</v>
      </c>
      <c r="Y309" s="27">
        <v>40.176625383471858</v>
      </c>
      <c r="Z309" s="27">
        <v>1.3913091368699326</v>
      </c>
      <c r="AA309" s="31">
        <v>694.6794956075048</v>
      </c>
      <c r="AB309" s="2">
        <v>654.5028702240329</v>
      </c>
      <c r="AC309" s="26">
        <v>19.903022012522371</v>
      </c>
      <c r="AD309" s="26">
        <v>34.315555194004091</v>
      </c>
      <c r="AE309">
        <v>1.4076455570329134</v>
      </c>
      <c r="AF309">
        <v>554.16159635167037</v>
      </c>
      <c r="AG309">
        <v>519.84604115766626</v>
      </c>
      <c r="AH309">
        <v>19.903022012522371</v>
      </c>
      <c r="AI309">
        <v>34.315555194004091</v>
      </c>
      <c r="AJ309">
        <v>1.4076455570329134</v>
      </c>
      <c r="AK309">
        <v>554.16159635167037</v>
      </c>
      <c r="AL309">
        <v>519.84604115766626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18.508219214384148</v>
      </c>
      <c r="AX309">
        <v>31.910722783420947</v>
      </c>
      <c r="AY309">
        <v>1.1050624523323385</v>
      </c>
    </row>
    <row r="310" spans="1:51" ht="16" x14ac:dyDescent="0.2">
      <c r="A310" s="2" t="s">
        <v>28</v>
      </c>
      <c r="B310" s="2" t="s">
        <v>28</v>
      </c>
      <c r="C310" s="2" t="s">
        <v>34</v>
      </c>
      <c r="D310" s="5">
        <v>6</v>
      </c>
      <c r="E310" s="2" t="s">
        <v>18</v>
      </c>
      <c r="F310" s="1" t="s">
        <v>10</v>
      </c>
      <c r="G310" s="9">
        <v>10</v>
      </c>
      <c r="H310" s="2">
        <v>7.5</v>
      </c>
      <c r="I310" s="5" t="s">
        <v>23</v>
      </c>
      <c r="J310" s="5">
        <v>0</v>
      </c>
      <c r="K310">
        <v>-4000</v>
      </c>
      <c r="L310" s="20">
        <v>1.3543194389438979</v>
      </c>
      <c r="M310" s="20">
        <v>1.9391608238220199</v>
      </c>
      <c r="N310" s="20">
        <v>19.391608238220201</v>
      </c>
      <c r="O310" s="21">
        <v>0.140387669205666</v>
      </c>
      <c r="P310" s="14">
        <v>1.4038766920566601</v>
      </c>
      <c r="Q310" s="27">
        <v>3.89</v>
      </c>
      <c r="R310" s="7">
        <v>5</v>
      </c>
      <c r="S310" s="7">
        <v>13.131215994703126</v>
      </c>
      <c r="T310">
        <v>22.640027577074356</v>
      </c>
      <c r="U310">
        <v>0.95064874696629564</v>
      </c>
      <c r="V310">
        <v>677.15971947194896</v>
      </c>
      <c r="W310">
        <v>654.51969189487465</v>
      </c>
      <c r="X310" s="27">
        <v>36.433658717116799</v>
      </c>
      <c r="Y310" s="27">
        <v>62.816652960546215</v>
      </c>
      <c r="Z310" s="27">
        <v>2.341957883836228</v>
      </c>
      <c r="AA310" s="31">
        <v>1371.8392150794539</v>
      </c>
      <c r="AB310" s="2">
        <v>1309.0225621189074</v>
      </c>
      <c r="AC310" s="26">
        <v>13.029426138302242</v>
      </c>
      <c r="AD310" s="26">
        <v>22.464527824659033</v>
      </c>
      <c r="AE310">
        <v>1.0094012711584042</v>
      </c>
      <c r="AF310">
        <v>608.89498128097307</v>
      </c>
      <c r="AG310">
        <v>586.43045345631413</v>
      </c>
      <c r="AH310">
        <v>98.797344452473837</v>
      </c>
      <c r="AI310">
        <v>170.34024905598937</v>
      </c>
      <c r="AJ310">
        <v>7.2511404845739538</v>
      </c>
      <c r="AK310">
        <v>3489.1697328979308</v>
      </c>
      <c r="AL310">
        <v>1106.2764946139805</v>
      </c>
      <c r="AM310">
        <v>23.302442722413677</v>
      </c>
      <c r="AN310">
        <v>40.176625383471858</v>
      </c>
      <c r="AO310">
        <v>1.3913091368699326</v>
      </c>
      <c r="AP310">
        <v>694.6794956075048</v>
      </c>
      <c r="AQ310">
        <v>654.5028702240329</v>
      </c>
      <c r="AR310">
        <v>19.903022012522371</v>
      </c>
      <c r="AS310">
        <v>34.315555194004091</v>
      </c>
      <c r="AT310">
        <v>1.4076455570329134</v>
      </c>
      <c r="AU310">
        <v>554.16159635167037</v>
      </c>
      <c r="AV310">
        <v>519.84604115766626</v>
      </c>
      <c r="AW310">
        <v>32.366092168009118</v>
      </c>
      <c r="AX310">
        <v>55.803607186222628</v>
      </c>
      <c r="AY310">
        <v>2.0474819537570159</v>
      </c>
    </row>
    <row r="311" spans="1:51" ht="16" x14ac:dyDescent="0.2">
      <c r="A311" s="2" t="s">
        <v>28</v>
      </c>
      <c r="B311" s="2" t="s">
        <v>28</v>
      </c>
      <c r="C311" s="2" t="s">
        <v>34</v>
      </c>
      <c r="D311" s="5">
        <v>6</v>
      </c>
      <c r="E311" s="2" t="s">
        <v>18</v>
      </c>
      <c r="F311" s="1" t="s">
        <v>11</v>
      </c>
      <c r="G311" s="9">
        <v>20</v>
      </c>
      <c r="H311" s="2">
        <v>15</v>
      </c>
      <c r="I311" s="5" t="s">
        <v>23</v>
      </c>
      <c r="J311" s="5">
        <v>0</v>
      </c>
      <c r="K311">
        <v>-4000</v>
      </c>
      <c r="L311" s="20">
        <v>1.3432167901138072</v>
      </c>
      <c r="M311" s="20">
        <v>0.96881580352783203</v>
      </c>
      <c r="N311" s="20">
        <v>9.6881580352783203</v>
      </c>
      <c r="O311" s="21">
        <v>7.8785941004753099E-2</v>
      </c>
      <c r="P311" s="14">
        <v>0.78785941004753102</v>
      </c>
      <c r="Q311" s="27">
        <v>4.0199999999999996</v>
      </c>
      <c r="R311" s="7">
        <v>10</v>
      </c>
      <c r="S311" s="7">
        <v>13.013296538261836</v>
      </c>
      <c r="T311">
        <v>22.43671816941696</v>
      </c>
      <c r="U311">
        <v>1.0582659878250025</v>
      </c>
      <c r="V311">
        <v>1343.2167901138073</v>
      </c>
      <c r="W311">
        <v>1320.7800719443903</v>
      </c>
      <c r="X311" s="27">
        <v>49.446955255378633</v>
      </c>
      <c r="Y311" s="27">
        <v>85.25337112996317</v>
      </c>
      <c r="Z311" s="27">
        <v>3.4002238716612307</v>
      </c>
      <c r="AA311" s="31">
        <v>2715.0560051932612</v>
      </c>
      <c r="AB311" s="2">
        <v>2629.8026340632978</v>
      </c>
      <c r="AC311" s="26">
        <v>20.390481138688109</v>
      </c>
      <c r="AD311" s="26">
        <v>35.156001963255363</v>
      </c>
      <c r="AE311">
        <v>1.7026930065260248</v>
      </c>
      <c r="AF311">
        <v>1289.4526587879338</v>
      </c>
      <c r="AG311">
        <v>1254.2966568246786</v>
      </c>
      <c r="AH311">
        <v>159.96878786853816</v>
      </c>
      <c r="AI311">
        <v>275.80825494575549</v>
      </c>
      <c r="AJ311">
        <v>12.359219504152026</v>
      </c>
      <c r="AK311">
        <v>7357.5277092617316</v>
      </c>
      <c r="AL311">
        <v>2360.5731514386589</v>
      </c>
      <c r="AM311">
        <v>36.433658717116799</v>
      </c>
      <c r="AN311">
        <v>62.816652960546215</v>
      </c>
      <c r="AO311">
        <v>2.341957883836228</v>
      </c>
      <c r="AP311">
        <v>1371.8392150794539</v>
      </c>
      <c r="AQ311">
        <v>1309.0225621189074</v>
      </c>
      <c r="AR311">
        <v>13.029426138302242</v>
      </c>
      <c r="AS311">
        <v>22.464527824659033</v>
      </c>
      <c r="AT311">
        <v>1.0094012711584042</v>
      </c>
      <c r="AU311">
        <v>608.89498128097307</v>
      </c>
      <c r="AV311">
        <v>586.43045345631413</v>
      </c>
      <c r="AW311">
        <v>46.794308407762699</v>
      </c>
      <c r="AX311">
        <v>80.679842082349481</v>
      </c>
      <c r="AY311">
        <v>3.1845055924158925</v>
      </c>
    </row>
    <row r="312" spans="1:51" ht="16" x14ac:dyDescent="0.2">
      <c r="A312" s="2" t="s">
        <v>28</v>
      </c>
      <c r="B312" s="2" t="s">
        <v>28</v>
      </c>
      <c r="C312" s="2" t="s">
        <v>34</v>
      </c>
      <c r="D312" s="5">
        <v>6</v>
      </c>
      <c r="E312" s="2" t="s">
        <v>18</v>
      </c>
      <c r="F312" s="1" t="s">
        <v>12</v>
      </c>
      <c r="G312" s="9">
        <v>30</v>
      </c>
      <c r="H312" s="2">
        <v>25</v>
      </c>
      <c r="I312" s="5" t="s">
        <v>23</v>
      </c>
      <c r="J312" s="5">
        <v>0</v>
      </c>
      <c r="K312">
        <v>-4000</v>
      </c>
      <c r="L312" s="20">
        <v>1.3957761185204747</v>
      </c>
      <c r="M312" s="20">
        <v>1.3535087108612101</v>
      </c>
      <c r="N312" s="20">
        <v>13.5350871086121</v>
      </c>
      <c r="O312" s="21">
        <v>0.102374628186226</v>
      </c>
      <c r="P312" s="14">
        <v>1.02374628186226</v>
      </c>
      <c r="Q312" s="27">
        <v>4.1100000000000003</v>
      </c>
      <c r="R312" s="7">
        <v>10</v>
      </c>
      <c r="S312" s="7">
        <v>18.891951348295112</v>
      </c>
      <c r="T312">
        <v>32.572329910853647</v>
      </c>
      <c r="U312">
        <v>1.4289206116474731</v>
      </c>
      <c r="V312">
        <v>1395.7761185204747</v>
      </c>
      <c r="W312">
        <v>1363.2037886096211</v>
      </c>
      <c r="X312" s="27">
        <v>68.338906603673749</v>
      </c>
      <c r="Y312" s="27">
        <v>117.82570104081682</v>
      </c>
      <c r="Z312" s="27">
        <v>4.8291444833087036</v>
      </c>
      <c r="AA312" s="31">
        <v>4110.8321237137361</v>
      </c>
      <c r="AB312" s="2">
        <v>3993.0064226729191</v>
      </c>
      <c r="AC312" s="26">
        <v>15.204932080965804</v>
      </c>
      <c r="AD312" s="26">
        <v>26.215400139596209</v>
      </c>
      <c r="AE312">
        <v>1.3422494817943573</v>
      </c>
      <c r="AF312">
        <v>1245.1136831919628</v>
      </c>
      <c r="AG312">
        <v>1218.8982830523669</v>
      </c>
      <c r="AH312">
        <v>205.58358411143558</v>
      </c>
      <c r="AI312">
        <v>354.45445536454417</v>
      </c>
      <c r="AJ312">
        <v>16.3859679495351</v>
      </c>
      <c r="AK312">
        <v>11092.86875883762</v>
      </c>
      <c r="AL312">
        <v>3579.4714344910258</v>
      </c>
      <c r="AM312">
        <v>49.446955255378633</v>
      </c>
      <c r="AN312">
        <v>85.25337112996317</v>
      </c>
      <c r="AO312">
        <v>3.4002238716612307</v>
      </c>
      <c r="AP312">
        <v>2715.0560051932612</v>
      </c>
      <c r="AQ312">
        <v>2629.8026340632978</v>
      </c>
      <c r="AR312">
        <v>20.390481138688109</v>
      </c>
      <c r="AS312">
        <v>35.156001963255363</v>
      </c>
      <c r="AT312">
        <v>1.7026930065260248</v>
      </c>
      <c r="AU312">
        <v>1289.4526587879338</v>
      </c>
      <c r="AV312">
        <v>1254.2966568246786</v>
      </c>
      <c r="AW312">
        <v>62.607934504837118</v>
      </c>
      <c r="AX312">
        <v>107.94471466351229</v>
      </c>
      <c r="AY312">
        <v>4.3956739536726399</v>
      </c>
    </row>
    <row r="313" spans="1:51" ht="16" x14ac:dyDescent="0.2">
      <c r="A313" s="2" t="s">
        <v>28</v>
      </c>
      <c r="B313" s="2" t="s">
        <v>28</v>
      </c>
      <c r="C313" s="2" t="s">
        <v>34</v>
      </c>
      <c r="D313" s="5">
        <v>6</v>
      </c>
      <c r="E313" s="2" t="s">
        <v>18</v>
      </c>
      <c r="F313" s="1" t="s">
        <v>13</v>
      </c>
      <c r="G313" s="9">
        <v>40</v>
      </c>
      <c r="H313">
        <v>35</v>
      </c>
      <c r="I313" t="s">
        <v>23</v>
      </c>
      <c r="J313">
        <v>0</v>
      </c>
      <c r="K313" s="10">
        <v>-4000</v>
      </c>
      <c r="L313" s="20">
        <v>1.5499908921787975</v>
      </c>
      <c r="M313" s="20">
        <v>0.85813903808593806</v>
      </c>
      <c r="N313" s="20">
        <v>8.5813903808593803</v>
      </c>
      <c r="O313" s="22">
        <v>7.4197515845298795E-2</v>
      </c>
      <c r="P313" s="14">
        <v>0.74197515845298789</v>
      </c>
      <c r="Q313" s="27">
        <v>4.07</v>
      </c>
      <c r="R313" s="7">
        <v>10</v>
      </c>
      <c r="S313" s="7">
        <v>13.301076932562783</v>
      </c>
      <c r="T313">
        <v>22.932891263039281</v>
      </c>
      <c r="U313">
        <v>1.1500547378250514</v>
      </c>
      <c r="V313">
        <v>1549.9908921787976</v>
      </c>
      <c r="W313">
        <v>1527.0580009157584</v>
      </c>
      <c r="X313" s="27">
        <v>81.639983536236528</v>
      </c>
      <c r="Y313" s="27">
        <v>140.75859230385612</v>
      </c>
      <c r="Z313" s="27">
        <v>5.9791992211337552</v>
      </c>
      <c r="AA313" s="31">
        <v>5660.8230158925335</v>
      </c>
      <c r="AB313" s="2">
        <v>5520.0644235886775</v>
      </c>
      <c r="AC313" s="26">
        <v>12.651992795896417</v>
      </c>
      <c r="AD313" s="26">
        <v>21.813780682580028</v>
      </c>
      <c r="AE313">
        <v>1.216484925723244</v>
      </c>
      <c r="AF313">
        <v>1236.6848374058161</v>
      </c>
      <c r="AG313">
        <v>1214.8710567232361</v>
      </c>
      <c r="AH313">
        <v>243.5395624991248</v>
      </c>
      <c r="AI313">
        <v>419.89579741228431</v>
      </c>
      <c r="AJ313">
        <v>20.03542272670483</v>
      </c>
      <c r="AK313">
        <v>14802.923271055066</v>
      </c>
      <c r="AL313">
        <v>4794.3424912142618</v>
      </c>
      <c r="AM313">
        <v>68.338906603673749</v>
      </c>
      <c r="AN313">
        <v>117.82570104081682</v>
      </c>
      <c r="AO313">
        <v>4.8291444833087036</v>
      </c>
      <c r="AP313">
        <v>4110.8321237137361</v>
      </c>
      <c r="AQ313">
        <v>3993.0064226729191</v>
      </c>
      <c r="AR313">
        <v>15.204932080965804</v>
      </c>
      <c r="AS313">
        <v>26.215400139596209</v>
      </c>
      <c r="AT313">
        <v>1.3422494817943573</v>
      </c>
      <c r="AU313">
        <v>1245.1136831919628</v>
      </c>
      <c r="AV313">
        <v>1218.8982830523669</v>
      </c>
      <c r="AW313">
        <v>75.318754579398274</v>
      </c>
      <c r="AX313">
        <v>129.85992168861773</v>
      </c>
      <c r="AY313">
        <v>5.4326450325107709</v>
      </c>
    </row>
    <row r="314" spans="1:51" ht="16" x14ac:dyDescent="0.2">
      <c r="A314" s="2" t="s">
        <v>29</v>
      </c>
      <c r="B314" s="2" t="s">
        <v>29</v>
      </c>
      <c r="C314" s="2" t="s">
        <v>35</v>
      </c>
      <c r="D314" s="5">
        <v>7</v>
      </c>
      <c r="E314" s="2" t="s">
        <v>5</v>
      </c>
      <c r="F314" s="1" t="s">
        <v>6</v>
      </c>
      <c r="G314" s="9">
        <v>5</v>
      </c>
      <c r="H314">
        <v>2.5</v>
      </c>
      <c r="I314" t="s">
        <v>7</v>
      </c>
      <c r="J314">
        <v>0</v>
      </c>
      <c r="K314" s="10">
        <v>0</v>
      </c>
      <c r="L314" s="20">
        <v>1.2719153756086381</v>
      </c>
      <c r="M314" s="20">
        <v>2.63871097564697</v>
      </c>
      <c r="N314" s="20">
        <v>26.387109756469698</v>
      </c>
      <c r="O314" s="22">
        <v>0.20751364529132799</v>
      </c>
      <c r="P314" s="14">
        <v>2.0751364529132799</v>
      </c>
      <c r="Q314" s="27">
        <v>3.69</v>
      </c>
      <c r="R314" s="7">
        <v>5</v>
      </c>
      <c r="S314" s="7">
        <v>16.781085308563259</v>
      </c>
      <c r="T314">
        <v>28.932905704419415</v>
      </c>
      <c r="U314">
        <v>1.3196989804731858</v>
      </c>
      <c r="V314">
        <v>635.95768780431911</v>
      </c>
      <c r="W314">
        <v>607.02478209989965</v>
      </c>
      <c r="X314" s="27">
        <v>16.781085308563259</v>
      </c>
      <c r="Y314" s="27">
        <v>28.932905704419415</v>
      </c>
      <c r="Z314" s="27">
        <v>1.3196989804731858</v>
      </c>
      <c r="AA314" s="31">
        <v>635.95768780431911</v>
      </c>
      <c r="AB314" s="2">
        <v>607.02478209989965</v>
      </c>
      <c r="AC314" s="26">
        <v>19.903022012522371</v>
      </c>
      <c r="AD314" s="26">
        <v>34.315555194004091</v>
      </c>
      <c r="AE314">
        <v>1.4076455570329134</v>
      </c>
      <c r="AF314">
        <v>554.16159635167037</v>
      </c>
      <c r="AG314">
        <v>519.84604115766626</v>
      </c>
      <c r="AH314">
        <v>19.903022012522371</v>
      </c>
      <c r="AI314">
        <v>34.315555194004091</v>
      </c>
      <c r="AJ314">
        <v>1.4076455570329134</v>
      </c>
      <c r="AK314">
        <v>554.16159635167037</v>
      </c>
      <c r="AL314">
        <v>519.84604115766626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14.37104550131863</v>
      </c>
      <c r="AX314">
        <v>24.777664657445914</v>
      </c>
      <c r="AY314">
        <v>1.1301685050576578</v>
      </c>
    </row>
    <row r="315" spans="1:51" ht="16" x14ac:dyDescent="0.2">
      <c r="A315" s="2" t="s">
        <v>29</v>
      </c>
      <c r="B315" s="2" t="s">
        <v>29</v>
      </c>
      <c r="C315" s="2" t="s">
        <v>35</v>
      </c>
      <c r="D315" s="5">
        <v>7</v>
      </c>
      <c r="E315" s="2" t="s">
        <v>5</v>
      </c>
      <c r="F315" s="1" t="s">
        <v>6</v>
      </c>
      <c r="G315" s="9">
        <v>5</v>
      </c>
      <c r="H315">
        <v>2.5</v>
      </c>
      <c r="I315" t="s">
        <v>8</v>
      </c>
      <c r="J315">
        <v>0</v>
      </c>
      <c r="K315" s="10">
        <v>40</v>
      </c>
      <c r="L315" s="20">
        <v>1.2280140761061697</v>
      </c>
      <c r="M315" s="20">
        <v>2.59090256690979</v>
      </c>
      <c r="N315" s="20">
        <v>25.9090256690979</v>
      </c>
      <c r="O315" s="22">
        <v>0.19553667306899999</v>
      </c>
      <c r="P315" s="14">
        <v>1.95536673069</v>
      </c>
      <c r="Q315" s="27">
        <v>3.71</v>
      </c>
      <c r="R315" s="7">
        <v>5</v>
      </c>
      <c r="S315" s="7">
        <v>15.908324109924148</v>
      </c>
      <c r="T315">
        <v>27.428145017110602</v>
      </c>
      <c r="U315">
        <v>1.2006089346185109</v>
      </c>
      <c r="V315">
        <v>614.0070380530849</v>
      </c>
      <c r="W315">
        <v>586.57889303597426</v>
      </c>
      <c r="X315" s="27">
        <v>15.908324109924148</v>
      </c>
      <c r="Y315" s="27">
        <v>27.428145017110602</v>
      </c>
      <c r="Z315" s="27">
        <v>1.2006089346185109</v>
      </c>
      <c r="AA315" s="31">
        <v>614.0070380530849</v>
      </c>
      <c r="AB315" s="2">
        <v>586.57889303597426</v>
      </c>
      <c r="AC315" s="26">
        <v>19.903022012522371</v>
      </c>
      <c r="AD315" s="26">
        <v>34.315555194004091</v>
      </c>
      <c r="AE315">
        <v>1.4076455570329134</v>
      </c>
      <c r="AF315">
        <v>554.16159635167037</v>
      </c>
      <c r="AG315">
        <v>519.84604115766626</v>
      </c>
      <c r="AH315">
        <v>19.903022012522371</v>
      </c>
      <c r="AI315">
        <v>34.315555194004091</v>
      </c>
      <c r="AJ315">
        <v>1.4076455570329134</v>
      </c>
      <c r="AK315">
        <v>554.16159635167037</v>
      </c>
      <c r="AL315">
        <v>519.84604115766626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14.098494521673727</v>
      </c>
      <c r="AX315">
        <v>24.307749175299534</v>
      </c>
      <c r="AY315">
        <v>1.064020217995943</v>
      </c>
    </row>
    <row r="316" spans="1:51" ht="16" x14ac:dyDescent="0.2">
      <c r="A316" s="2" t="s">
        <v>29</v>
      </c>
      <c r="B316" s="2" t="s">
        <v>29</v>
      </c>
      <c r="C316" s="2" t="s">
        <v>35</v>
      </c>
      <c r="D316" s="5">
        <v>7</v>
      </c>
      <c r="E316" s="2" t="s">
        <v>5</v>
      </c>
      <c r="F316" s="1" t="s">
        <v>6</v>
      </c>
      <c r="G316" s="9">
        <v>5</v>
      </c>
      <c r="H316">
        <v>2.4</v>
      </c>
      <c r="I316" t="s">
        <v>9</v>
      </c>
      <c r="J316">
        <v>0</v>
      </c>
      <c r="K316" s="10">
        <v>80</v>
      </c>
      <c r="L316" s="20">
        <v>1.3370033811354995</v>
      </c>
      <c r="M316" s="20">
        <v>3.2060501575470002</v>
      </c>
      <c r="N316" s="20">
        <v>32.060501575469999</v>
      </c>
      <c r="O316" s="22">
        <v>0.24041038751602201</v>
      </c>
      <c r="P316" s="14">
        <v>2.4041038751602199</v>
      </c>
      <c r="Q316" s="27">
        <v>3.52</v>
      </c>
      <c r="R316" s="7">
        <v>5</v>
      </c>
      <c r="S316" s="7">
        <v>21.432499503651702</v>
      </c>
      <c r="T316">
        <v>36.952585351123624</v>
      </c>
      <c r="U316">
        <v>1.6071475048450856</v>
      </c>
      <c r="V316">
        <v>668.50169056774985</v>
      </c>
      <c r="W316">
        <v>631.54910521662623</v>
      </c>
      <c r="X316" s="27">
        <v>21.432499503651702</v>
      </c>
      <c r="Y316" s="27">
        <v>36.952585351123624</v>
      </c>
      <c r="Z316" s="27">
        <v>1.6071475048450856</v>
      </c>
      <c r="AA316" s="31">
        <v>668.50169056774985</v>
      </c>
      <c r="AB316" s="2">
        <v>631.54910521662623</v>
      </c>
      <c r="AC316" s="26">
        <v>19.903022012522371</v>
      </c>
      <c r="AD316" s="26">
        <v>34.315555194004091</v>
      </c>
      <c r="AE316">
        <v>1.4076455570329134</v>
      </c>
      <c r="AF316">
        <v>554.16159635167037</v>
      </c>
      <c r="AG316">
        <v>519.84604115766626</v>
      </c>
      <c r="AH316">
        <v>19.903022012522371</v>
      </c>
      <c r="AI316">
        <v>34.315555194004091</v>
      </c>
      <c r="AJ316">
        <v>1.4076455570329134</v>
      </c>
      <c r="AK316">
        <v>554.16159635167037</v>
      </c>
      <c r="AL316">
        <v>519.84604115766626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17.641700268525167</v>
      </c>
      <c r="AX316">
        <v>30.416724600905461</v>
      </c>
      <c r="AY316">
        <v>1.3228888475165628</v>
      </c>
    </row>
    <row r="317" spans="1:51" ht="16" x14ac:dyDescent="0.2">
      <c r="A317" s="2" t="s">
        <v>29</v>
      </c>
      <c r="B317" s="2" t="s">
        <v>29</v>
      </c>
      <c r="C317" s="2" t="s">
        <v>35</v>
      </c>
      <c r="D317" s="5">
        <v>7</v>
      </c>
      <c r="E317" s="2" t="s">
        <v>5</v>
      </c>
      <c r="F317" s="1" t="s">
        <v>10</v>
      </c>
      <c r="G317" s="9">
        <v>10</v>
      </c>
      <c r="H317">
        <v>7.5</v>
      </c>
      <c r="I317" t="s">
        <v>7</v>
      </c>
      <c r="J317">
        <v>0</v>
      </c>
      <c r="K317" s="10">
        <v>0</v>
      </c>
      <c r="L317" s="20">
        <v>1.298704335629866</v>
      </c>
      <c r="M317" s="20">
        <v>1.7796503305435201</v>
      </c>
      <c r="N317" s="20">
        <v>17.796503305435202</v>
      </c>
      <c r="O317" s="22">
        <v>0.147284001111984</v>
      </c>
      <c r="P317" s="14">
        <v>1.4728400111198401</v>
      </c>
      <c r="Q317" s="27">
        <v>3.86</v>
      </c>
      <c r="R317" s="7">
        <v>5</v>
      </c>
      <c r="S317" s="7">
        <v>11.556198000909971</v>
      </c>
      <c r="T317">
        <v>19.924479311913743</v>
      </c>
      <c r="U317">
        <v>0.9563918540652383</v>
      </c>
      <c r="V317">
        <v>649.35216781493307</v>
      </c>
      <c r="W317">
        <v>629.42768850301934</v>
      </c>
      <c r="X317" s="27">
        <v>28.337283309473229</v>
      </c>
      <c r="Y317" s="27">
        <v>48.857385016333154</v>
      </c>
      <c r="Z317" s="27">
        <v>2.2760908345384241</v>
      </c>
      <c r="AA317" s="31">
        <v>1285.3098556192522</v>
      </c>
      <c r="AB317" s="2">
        <v>1236.452470602919</v>
      </c>
      <c r="AC317" s="26">
        <v>13.029426138302242</v>
      </c>
      <c r="AD317" s="26">
        <v>22.464527824659033</v>
      </c>
      <c r="AE317">
        <v>1.0094012711584042</v>
      </c>
      <c r="AF317">
        <v>608.89498128097307</v>
      </c>
      <c r="AG317">
        <v>586.43045345631413</v>
      </c>
      <c r="AH317">
        <v>98.797344452473837</v>
      </c>
      <c r="AI317">
        <v>170.34024905598937</v>
      </c>
      <c r="AJ317">
        <v>7.2511404845739538</v>
      </c>
      <c r="AK317">
        <v>3489.1697328979308</v>
      </c>
      <c r="AL317">
        <v>1106.2764946139805</v>
      </c>
      <c r="AM317">
        <v>16.781085308563259</v>
      </c>
      <c r="AN317">
        <v>28.932905704419415</v>
      </c>
      <c r="AO317">
        <v>1.3196989804731858</v>
      </c>
      <c r="AP317">
        <v>635.95768780431911</v>
      </c>
      <c r="AQ317">
        <v>607.02478209989965</v>
      </c>
      <c r="AR317">
        <v>19.903022012522371</v>
      </c>
      <c r="AS317">
        <v>34.315555194004091</v>
      </c>
      <c r="AT317">
        <v>1.4076455570329134</v>
      </c>
      <c r="AU317">
        <v>554.16159635167037</v>
      </c>
      <c r="AV317">
        <v>519.84604115766626</v>
      </c>
      <c r="AW317">
        <v>25.947271905514061</v>
      </c>
      <c r="AX317">
        <v>44.736675699162177</v>
      </c>
      <c r="AY317">
        <v>2.0782933030588162</v>
      </c>
    </row>
    <row r="318" spans="1:51" ht="16" x14ac:dyDescent="0.2">
      <c r="A318" s="2" t="s">
        <v>29</v>
      </c>
      <c r="B318" s="2" t="s">
        <v>29</v>
      </c>
      <c r="C318" s="2" t="s">
        <v>35</v>
      </c>
      <c r="D318" s="5">
        <v>7</v>
      </c>
      <c r="E318" s="2" t="s">
        <v>5</v>
      </c>
      <c r="F318" s="1" t="s">
        <v>10</v>
      </c>
      <c r="G318" s="9">
        <v>10</v>
      </c>
      <c r="H318">
        <v>7.5</v>
      </c>
      <c r="I318" t="s">
        <v>8</v>
      </c>
      <c r="J318">
        <v>0</v>
      </c>
      <c r="K318" s="10">
        <v>40</v>
      </c>
      <c r="L318" s="20">
        <v>1.3645053553017792</v>
      </c>
      <c r="M318" s="20">
        <v>1.4390357732772801</v>
      </c>
      <c r="N318" s="20">
        <v>14.390357732772801</v>
      </c>
      <c r="O318" s="22">
        <v>0.121314950287342</v>
      </c>
      <c r="P318" s="14">
        <v>1.21314950287342</v>
      </c>
      <c r="Q318" s="27">
        <v>4.0199999999999996</v>
      </c>
      <c r="R318" s="7">
        <v>5</v>
      </c>
      <c r="S318" s="7">
        <v>9.8178600955384283</v>
      </c>
      <c r="T318">
        <v>16.927344992307635</v>
      </c>
      <c r="U318">
        <v>0.82767449672623639</v>
      </c>
      <c r="V318">
        <v>682.25267765088961</v>
      </c>
      <c r="W318">
        <v>665.32533265858194</v>
      </c>
      <c r="X318" s="27">
        <v>25.726184205462577</v>
      </c>
      <c r="Y318" s="27">
        <v>44.355490009418233</v>
      </c>
      <c r="Z318" s="27">
        <v>2.0282834313447475</v>
      </c>
      <c r="AA318" s="31">
        <v>1296.2597157039745</v>
      </c>
      <c r="AB318" s="2">
        <v>1251.9042256945563</v>
      </c>
      <c r="AC318" s="26">
        <v>13.029426138302242</v>
      </c>
      <c r="AD318" s="26">
        <v>22.464527824659033</v>
      </c>
      <c r="AE318">
        <v>1.0094012711584042</v>
      </c>
      <c r="AF318">
        <v>608.89498128097307</v>
      </c>
      <c r="AG318">
        <v>586.43045345631413</v>
      </c>
      <c r="AH318">
        <v>98.797344452473837</v>
      </c>
      <c r="AI318">
        <v>170.34024905598937</v>
      </c>
      <c r="AJ318">
        <v>7.2511404845739538</v>
      </c>
      <c r="AK318">
        <v>3489.1697328979308</v>
      </c>
      <c r="AL318">
        <v>1106.2764946139805</v>
      </c>
      <c r="AM318">
        <v>15.908324109924148</v>
      </c>
      <c r="AN318">
        <v>27.428145017110602</v>
      </c>
      <c r="AO318">
        <v>1.2006089346185109</v>
      </c>
      <c r="AP318">
        <v>614.0070380530849</v>
      </c>
      <c r="AQ318">
        <v>586.57889303597426</v>
      </c>
      <c r="AR318">
        <v>19.903022012522371</v>
      </c>
      <c r="AS318">
        <v>34.315555194004091</v>
      </c>
      <c r="AT318">
        <v>1.4076455570329134</v>
      </c>
      <c r="AU318">
        <v>554.16159635167037</v>
      </c>
      <c r="AV318">
        <v>519.84604115766626</v>
      </c>
      <c r="AW318">
        <v>23.577231475725654</v>
      </c>
      <c r="AX318">
        <v>40.650399096078708</v>
      </c>
      <c r="AY318">
        <v>1.8471203925801443</v>
      </c>
    </row>
    <row r="319" spans="1:51" ht="16" x14ac:dyDescent="0.2">
      <c r="A319" s="2" t="s">
        <v>29</v>
      </c>
      <c r="B319" s="2" t="s">
        <v>29</v>
      </c>
      <c r="C319" s="2" t="s">
        <v>35</v>
      </c>
      <c r="D319" s="5">
        <v>7</v>
      </c>
      <c r="E319" s="2" t="s">
        <v>5</v>
      </c>
      <c r="F319" s="1" t="s">
        <v>10</v>
      </c>
      <c r="G319" s="9">
        <v>10</v>
      </c>
      <c r="H319">
        <v>7.5</v>
      </c>
      <c r="I319" t="s">
        <v>9</v>
      </c>
      <c r="J319">
        <v>0</v>
      </c>
      <c r="K319" s="10">
        <v>80</v>
      </c>
      <c r="L319" s="20">
        <v>1.1370538430302897</v>
      </c>
      <c r="M319" s="20">
        <v>2.2225880622863801</v>
      </c>
      <c r="N319" s="20">
        <v>22.225880622863802</v>
      </c>
      <c r="O319" s="22">
        <v>0.17492134869098699</v>
      </c>
      <c r="P319" s="14">
        <v>1.7492134869098699</v>
      </c>
      <c r="Q319" s="27">
        <v>3.74</v>
      </c>
      <c r="R319" s="7">
        <v>5</v>
      </c>
      <c r="S319" s="7">
        <v>12.636011488479868</v>
      </c>
      <c r="T319">
        <v>21.786226704275634</v>
      </c>
      <c r="U319">
        <v>0.99447495878564052</v>
      </c>
      <c r="V319">
        <v>568.52692151514486</v>
      </c>
      <c r="W319">
        <v>546.74069481086917</v>
      </c>
      <c r="X319" s="27">
        <v>34.068510992131571</v>
      </c>
      <c r="Y319" s="27">
        <v>58.738812055399258</v>
      </c>
      <c r="Z319" s="27">
        <v>2.6016224636307261</v>
      </c>
      <c r="AA319" s="31">
        <v>1237.0286120828946</v>
      </c>
      <c r="AB319" s="2">
        <v>1178.2898000274954</v>
      </c>
      <c r="AC319" s="26">
        <v>13.029426138302242</v>
      </c>
      <c r="AD319" s="26">
        <v>22.464527824659033</v>
      </c>
      <c r="AE319">
        <v>1.0094012711584042</v>
      </c>
      <c r="AF319">
        <v>608.89498128097307</v>
      </c>
      <c r="AG319">
        <v>586.43045345631413</v>
      </c>
      <c r="AH319">
        <v>98.797344452473837</v>
      </c>
      <c r="AI319">
        <v>170.34024905598937</v>
      </c>
      <c r="AJ319">
        <v>7.2511404845739538</v>
      </c>
      <c r="AK319">
        <v>3489.1697328979308</v>
      </c>
      <c r="AL319">
        <v>1106.2764946139805</v>
      </c>
      <c r="AM319">
        <v>21.432499503651702</v>
      </c>
      <c r="AN319">
        <v>36.952585351123624</v>
      </c>
      <c r="AO319">
        <v>1.6071475048450856</v>
      </c>
      <c r="AP319">
        <v>668.50169056774985</v>
      </c>
      <c r="AQ319">
        <v>631.54910521662623</v>
      </c>
      <c r="AR319">
        <v>19.903022012522371</v>
      </c>
      <c r="AS319">
        <v>34.315555194004091</v>
      </c>
      <c r="AT319">
        <v>1.4076455570329134</v>
      </c>
      <c r="AU319">
        <v>554.16159635167037</v>
      </c>
      <c r="AV319">
        <v>519.84604115766626</v>
      </c>
      <c r="AW319">
        <v>32.404173650563536</v>
      </c>
      <c r="AX319">
        <v>55.869264914764713</v>
      </c>
      <c r="AY319">
        <v>2.4706363680047247</v>
      </c>
    </row>
    <row r="320" spans="1:51" ht="16" x14ac:dyDescent="0.2">
      <c r="A320" s="2" t="s">
        <v>29</v>
      </c>
      <c r="B320" s="2" t="s">
        <v>29</v>
      </c>
      <c r="C320" s="2" t="s">
        <v>35</v>
      </c>
      <c r="D320" s="5">
        <v>7</v>
      </c>
      <c r="E320" s="2" t="s">
        <v>5</v>
      </c>
      <c r="F320" s="1" t="s">
        <v>11</v>
      </c>
      <c r="G320" s="9">
        <v>20</v>
      </c>
      <c r="H320">
        <v>15</v>
      </c>
      <c r="I320" t="s">
        <v>7</v>
      </c>
      <c r="J320">
        <v>0</v>
      </c>
      <c r="K320" s="10">
        <v>0</v>
      </c>
      <c r="L320" s="20">
        <v>1.2685540232105372</v>
      </c>
      <c r="M320" s="20">
        <v>1.2899479866027801</v>
      </c>
      <c r="N320" s="20">
        <v>12.8994798660278</v>
      </c>
      <c r="O320" s="22">
        <v>0.10954312980175</v>
      </c>
      <c r="P320" s="14">
        <v>1.0954312980175001</v>
      </c>
      <c r="Q320" s="27">
        <v>4.05</v>
      </c>
      <c r="R320" s="7">
        <v>10</v>
      </c>
      <c r="S320" s="7">
        <v>16.363687081372888</v>
      </c>
      <c r="T320">
        <v>28.213253588573945</v>
      </c>
      <c r="U320">
        <v>1.3896137802508406</v>
      </c>
      <c r="V320">
        <v>1268.5540232105373</v>
      </c>
      <c r="W320">
        <v>1240.3407696219633</v>
      </c>
      <c r="X320" s="27">
        <v>44.700970390846116</v>
      </c>
      <c r="Y320" s="27">
        <v>77.070638604907103</v>
      </c>
      <c r="Z320" s="27">
        <v>3.6657046147892647</v>
      </c>
      <c r="AA320" s="31">
        <v>2553.8638788297894</v>
      </c>
      <c r="AB320" s="2">
        <v>2476.7932402248825</v>
      </c>
      <c r="AC320" s="26">
        <v>20.390481138688109</v>
      </c>
      <c r="AD320" s="26">
        <v>35.156001963255363</v>
      </c>
      <c r="AE320">
        <v>1.7026930065260248</v>
      </c>
      <c r="AF320">
        <v>1289.4526587879338</v>
      </c>
      <c r="AG320">
        <v>1254.2966568246786</v>
      </c>
      <c r="AH320">
        <v>159.96878786853816</v>
      </c>
      <c r="AI320">
        <v>275.80825494575549</v>
      </c>
      <c r="AJ320">
        <v>12.359219504152026</v>
      </c>
      <c r="AK320">
        <v>7357.5277092617316</v>
      </c>
      <c r="AL320">
        <v>2360.5731514386589</v>
      </c>
      <c r="AM320">
        <v>28.337283309473229</v>
      </c>
      <c r="AN320">
        <v>48.857385016333154</v>
      </c>
      <c r="AO320">
        <v>2.2760908345384241</v>
      </c>
      <c r="AP320">
        <v>1285.3098556192522</v>
      </c>
      <c r="AQ320">
        <v>1236.452470602919</v>
      </c>
      <c r="AR320">
        <v>13.029426138302242</v>
      </c>
      <c r="AS320">
        <v>22.464527824659033</v>
      </c>
      <c r="AT320">
        <v>1.0094012711584042</v>
      </c>
      <c r="AU320">
        <v>608.89498128097307</v>
      </c>
      <c r="AV320">
        <v>586.43045345631413</v>
      </c>
      <c r="AW320">
        <v>43.167690817969728</v>
      </c>
      <c r="AX320">
        <v>74.427053134430565</v>
      </c>
      <c r="AY320">
        <v>3.5354976258111184</v>
      </c>
    </row>
    <row r="321" spans="1:51" ht="16" x14ac:dyDescent="0.2">
      <c r="A321" s="2" t="s">
        <v>29</v>
      </c>
      <c r="B321" s="2" t="s">
        <v>29</v>
      </c>
      <c r="C321" s="2" t="s">
        <v>35</v>
      </c>
      <c r="D321" s="5">
        <v>7</v>
      </c>
      <c r="E321" s="2" t="s">
        <v>5</v>
      </c>
      <c r="F321" s="1" t="s">
        <v>11</v>
      </c>
      <c r="G321" s="9">
        <v>20</v>
      </c>
      <c r="H321">
        <v>15</v>
      </c>
      <c r="I321" t="s">
        <v>8</v>
      </c>
      <c r="J321">
        <v>0</v>
      </c>
      <c r="K321" s="10">
        <v>40</v>
      </c>
      <c r="L321" s="20">
        <v>1.4112587113844544</v>
      </c>
      <c r="M321" s="20">
        <v>1.3422105312347401</v>
      </c>
      <c r="N321" s="20">
        <v>13.422105312347401</v>
      </c>
      <c r="O321" s="22">
        <v>0.113405860960484</v>
      </c>
      <c r="P321" s="14">
        <v>1.13405860960484</v>
      </c>
      <c r="Q321" s="27">
        <v>4.08</v>
      </c>
      <c r="R321" s="7">
        <v>10</v>
      </c>
      <c r="S321" s="7">
        <v>18.942063047169835</v>
      </c>
      <c r="T321">
        <v>32.658729391672132</v>
      </c>
      <c r="U321">
        <v>1.6004500920253726</v>
      </c>
      <c r="V321">
        <v>1411.2587113844545</v>
      </c>
      <c r="W321">
        <v>1378.5999819927824</v>
      </c>
      <c r="X321" s="27">
        <v>44.668247252632412</v>
      </c>
      <c r="Y321" s="27">
        <v>77.014219401090372</v>
      </c>
      <c r="Z321" s="27">
        <v>3.6287335233701201</v>
      </c>
      <c r="AA321" s="31">
        <v>2707.5184270884292</v>
      </c>
      <c r="AB321" s="2">
        <v>2630.5042076873387</v>
      </c>
      <c r="AC321" s="26">
        <v>20.390481138688109</v>
      </c>
      <c r="AD321" s="26">
        <v>35.156001963255363</v>
      </c>
      <c r="AE321">
        <v>1.7026930065260248</v>
      </c>
      <c r="AF321">
        <v>1289.4526587879338</v>
      </c>
      <c r="AG321">
        <v>1254.2966568246786</v>
      </c>
      <c r="AH321">
        <v>159.96878786853816</v>
      </c>
      <c r="AI321">
        <v>275.80825494575549</v>
      </c>
      <c r="AJ321">
        <v>12.359219504152026</v>
      </c>
      <c r="AK321">
        <v>7357.5277092617316</v>
      </c>
      <c r="AL321">
        <v>2360.5731514386589</v>
      </c>
      <c r="AM321">
        <v>25.726184205462577</v>
      </c>
      <c r="AN321">
        <v>44.355490009418233</v>
      </c>
      <c r="AO321">
        <v>2.0282834313447475</v>
      </c>
      <c r="AP321">
        <v>1296.2597157039745</v>
      </c>
      <c r="AQ321">
        <v>1251.9042256945563</v>
      </c>
      <c r="AR321">
        <v>13.029426138302242</v>
      </c>
      <c r="AS321">
        <v>22.464527824659033</v>
      </c>
      <c r="AT321">
        <v>1.0094012711584042</v>
      </c>
      <c r="AU321">
        <v>608.89498128097307</v>
      </c>
      <c r="AV321">
        <v>586.43045345631413</v>
      </c>
      <c r="AW321">
        <v>40.959375097810046</v>
      </c>
      <c r="AX321">
        <v>70.619612237603548</v>
      </c>
      <c r="AY321">
        <v>3.3153640257227832</v>
      </c>
    </row>
    <row r="322" spans="1:51" ht="16" x14ac:dyDescent="0.2">
      <c r="A322" s="2" t="s">
        <v>29</v>
      </c>
      <c r="B322" s="2" t="s">
        <v>29</v>
      </c>
      <c r="C322" s="2" t="s">
        <v>35</v>
      </c>
      <c r="D322" s="5">
        <v>7</v>
      </c>
      <c r="E322" s="2" t="s">
        <v>5</v>
      </c>
      <c r="F322" s="1" t="s">
        <v>11</v>
      </c>
      <c r="G322" s="9">
        <v>20</v>
      </c>
      <c r="H322">
        <v>15</v>
      </c>
      <c r="I322" t="s">
        <v>9</v>
      </c>
      <c r="J322">
        <v>0</v>
      </c>
      <c r="K322" s="10">
        <v>80</v>
      </c>
      <c r="L322" s="20">
        <v>1.3494301990921147</v>
      </c>
      <c r="M322" s="20">
        <v>1.43636691570282</v>
      </c>
      <c r="N322" s="20">
        <v>14.3636691570282</v>
      </c>
      <c r="O322" s="22">
        <v>0.11115142703056299</v>
      </c>
      <c r="P322" s="14">
        <v>1.11151427030563</v>
      </c>
      <c r="Q322" s="27">
        <v>4.05</v>
      </c>
      <c r="R322" s="7">
        <v>10</v>
      </c>
      <c r="S322" s="7">
        <v>19.382768930261836</v>
      </c>
      <c r="T322">
        <v>33.418567121141102</v>
      </c>
      <c r="U322">
        <v>1.4999109230722529</v>
      </c>
      <c r="V322">
        <v>1349.4301990921149</v>
      </c>
      <c r="W322">
        <v>1316.0116319709739</v>
      </c>
      <c r="X322" s="27">
        <v>53.451279922393411</v>
      </c>
      <c r="Y322" s="27">
        <v>92.15737917654036</v>
      </c>
      <c r="Z322" s="27">
        <v>4.1015333867029788</v>
      </c>
      <c r="AA322" s="31">
        <v>2586.4588111750095</v>
      </c>
      <c r="AB322" s="2">
        <v>2494.3014319984695</v>
      </c>
      <c r="AC322" s="26">
        <v>20.390481138688109</v>
      </c>
      <c r="AD322" s="26">
        <v>35.156001963255363</v>
      </c>
      <c r="AE322">
        <v>1.7026930065260248</v>
      </c>
      <c r="AF322">
        <v>1289.4526587879338</v>
      </c>
      <c r="AG322">
        <v>1254.2966568246786</v>
      </c>
      <c r="AH322">
        <v>159.96878786853816</v>
      </c>
      <c r="AI322">
        <v>275.80825494575549</v>
      </c>
      <c r="AJ322">
        <v>12.359219504152026</v>
      </c>
      <c r="AK322">
        <v>7357.5277092617316</v>
      </c>
      <c r="AL322">
        <v>2360.5731514386589</v>
      </c>
      <c r="AM322">
        <v>34.068510992131571</v>
      </c>
      <c r="AN322">
        <v>58.738812055399258</v>
      </c>
      <c r="AO322">
        <v>2.6016224636307261</v>
      </c>
      <c r="AP322">
        <v>1237.0286120828946</v>
      </c>
      <c r="AQ322">
        <v>1178.2898000274954</v>
      </c>
      <c r="AR322">
        <v>13.029426138302242</v>
      </c>
      <c r="AS322">
        <v>22.464527824659033</v>
      </c>
      <c r="AT322">
        <v>1.0094012711584042</v>
      </c>
      <c r="AU322">
        <v>608.89498128097307</v>
      </c>
      <c r="AV322">
        <v>586.43045345631413</v>
      </c>
      <c r="AW322">
        <v>51.481673956487171</v>
      </c>
      <c r="AX322">
        <v>88.761506821529593</v>
      </c>
      <c r="AY322">
        <v>3.9491179339345837</v>
      </c>
    </row>
    <row r="323" spans="1:51" ht="16" x14ac:dyDescent="0.2">
      <c r="A323" s="2" t="s">
        <v>29</v>
      </c>
      <c r="B323" s="2" t="s">
        <v>29</v>
      </c>
      <c r="C323" s="2" t="s">
        <v>35</v>
      </c>
      <c r="D323" s="5">
        <v>7</v>
      </c>
      <c r="E323" s="2" t="s">
        <v>5</v>
      </c>
      <c r="F323" s="1" t="s">
        <v>12</v>
      </c>
      <c r="G323" s="9">
        <v>30</v>
      </c>
      <c r="H323">
        <v>25</v>
      </c>
      <c r="I323" t="s">
        <v>7</v>
      </c>
      <c r="J323">
        <v>0</v>
      </c>
      <c r="K323" s="10">
        <v>0</v>
      </c>
      <c r="L323" s="20">
        <v>1.5982721357151548</v>
      </c>
      <c r="M323" s="20">
        <v>1.04247522354126</v>
      </c>
      <c r="N323" s="20">
        <v>10.424752235412599</v>
      </c>
      <c r="O323" s="22">
        <v>8.5552617907524095E-2</v>
      </c>
      <c r="P323" s="14">
        <v>0.85552617907524098</v>
      </c>
      <c r="Q323" s="27">
        <v>4.0999999999999996</v>
      </c>
      <c r="R323" s="7">
        <v>10</v>
      </c>
      <c r="S323" s="7">
        <v>16.661591019594233</v>
      </c>
      <c r="T323">
        <v>28.726881068265921</v>
      </c>
      <c r="U323">
        <v>1.3673636533908116</v>
      </c>
      <c r="V323">
        <v>1598.2721357151549</v>
      </c>
      <c r="W323">
        <v>1569.5452546468891</v>
      </c>
      <c r="X323" s="27">
        <v>61.36256141044035</v>
      </c>
      <c r="Y323" s="27">
        <v>105.79751967317303</v>
      </c>
      <c r="Z323" s="27">
        <v>5.0330682681800765</v>
      </c>
      <c r="AA323" s="31">
        <v>4152.1360145449444</v>
      </c>
      <c r="AB323" s="2">
        <v>4046.3384948717717</v>
      </c>
      <c r="AC323" s="26">
        <v>15.204932080965804</v>
      </c>
      <c r="AD323" s="26">
        <v>26.215400139596209</v>
      </c>
      <c r="AE323">
        <v>1.3422494817943573</v>
      </c>
      <c r="AF323">
        <v>1245.1136831919628</v>
      </c>
      <c r="AG323">
        <v>1218.8982830523669</v>
      </c>
      <c r="AH323">
        <v>205.58358411143558</v>
      </c>
      <c r="AI323">
        <v>354.45445536454417</v>
      </c>
      <c r="AJ323">
        <v>16.3859679495351</v>
      </c>
      <c r="AK323">
        <v>11092.86875883762</v>
      </c>
      <c r="AL323">
        <v>3579.4714344910258</v>
      </c>
      <c r="AM323">
        <v>44.700970390846116</v>
      </c>
      <c r="AN323">
        <v>77.070638604907103</v>
      </c>
      <c r="AO323">
        <v>3.6657046147892647</v>
      </c>
      <c r="AP323">
        <v>2553.8638788297894</v>
      </c>
      <c r="AQ323">
        <v>2476.7932402248825</v>
      </c>
      <c r="AR323">
        <v>20.390481138688109</v>
      </c>
      <c r="AS323">
        <v>35.156001963255363</v>
      </c>
      <c r="AT323">
        <v>1.7026930065260248</v>
      </c>
      <c r="AU323">
        <v>1289.4526587879338</v>
      </c>
      <c r="AV323">
        <v>1254.2966568246786</v>
      </c>
      <c r="AW323">
        <v>56.406509332582786</v>
      </c>
      <c r="AX323">
        <v>97.252602297556535</v>
      </c>
      <c r="AY323">
        <v>4.6263408753635726</v>
      </c>
    </row>
    <row r="324" spans="1:51" ht="16" x14ac:dyDescent="0.2">
      <c r="A324" s="2" t="s">
        <v>29</v>
      </c>
      <c r="B324" s="2" t="s">
        <v>29</v>
      </c>
      <c r="C324" s="2" t="s">
        <v>35</v>
      </c>
      <c r="D324" s="5">
        <v>7</v>
      </c>
      <c r="E324" s="2" t="s">
        <v>5</v>
      </c>
      <c r="F324" s="1" t="s">
        <v>12</v>
      </c>
      <c r="G324" s="9">
        <v>30</v>
      </c>
      <c r="H324">
        <v>25</v>
      </c>
      <c r="I324" t="s">
        <v>8</v>
      </c>
      <c r="J324">
        <v>0</v>
      </c>
      <c r="K324" s="10">
        <v>40</v>
      </c>
      <c r="L324" s="20">
        <v>1.4402885730044159</v>
      </c>
      <c r="M324" s="20">
        <v>1.13830506801605</v>
      </c>
      <c r="N324" s="20">
        <v>11.383050680160501</v>
      </c>
      <c r="O324" s="22">
        <v>8.8616564869880704E-2</v>
      </c>
      <c r="P324" s="14">
        <v>0.88616564869880698</v>
      </c>
      <c r="Q324" s="27">
        <v>4.07</v>
      </c>
      <c r="R324" s="7">
        <v>10</v>
      </c>
      <c r="S324" s="7">
        <v>16.394877820565316</v>
      </c>
      <c r="T324">
        <v>28.267030725112615</v>
      </c>
      <c r="U324">
        <v>1.2763342576099375</v>
      </c>
      <c r="V324">
        <v>1440.2885730044161</v>
      </c>
      <c r="W324">
        <v>1412.0215422793035</v>
      </c>
      <c r="X324" s="27">
        <v>61.063125073197725</v>
      </c>
      <c r="Y324" s="27">
        <v>105.28125012620299</v>
      </c>
      <c r="Z324" s="27">
        <v>4.9050677809800574</v>
      </c>
      <c r="AA324" s="31">
        <v>4147.8070000928456</v>
      </c>
      <c r="AB324" s="2">
        <v>4042.5257499666423</v>
      </c>
      <c r="AC324" s="26">
        <v>15.204932080965804</v>
      </c>
      <c r="AD324" s="26">
        <v>26.215400139596209</v>
      </c>
      <c r="AE324">
        <v>1.3422494817943573</v>
      </c>
      <c r="AF324">
        <v>1245.1136831919628</v>
      </c>
      <c r="AG324">
        <v>1218.8982830523669</v>
      </c>
      <c r="AH324">
        <v>205.58358411143558</v>
      </c>
      <c r="AI324">
        <v>354.45445536454417</v>
      </c>
      <c r="AJ324">
        <v>16.3859679495351</v>
      </c>
      <c r="AK324">
        <v>11092.86875883762</v>
      </c>
      <c r="AL324">
        <v>3579.4714344910258</v>
      </c>
      <c r="AM324">
        <v>44.668247252632412</v>
      </c>
      <c r="AN324">
        <v>77.014219401090372</v>
      </c>
      <c r="AO324">
        <v>3.6287335233701201</v>
      </c>
      <c r="AP324">
        <v>2707.5184270884292</v>
      </c>
      <c r="AQ324">
        <v>2630.5042076873387</v>
      </c>
      <c r="AR324">
        <v>20.390481138688109</v>
      </c>
      <c r="AS324">
        <v>35.156001963255363</v>
      </c>
      <c r="AT324">
        <v>1.7026930065260248</v>
      </c>
      <c r="AU324">
        <v>1289.4526587879338</v>
      </c>
      <c r="AV324">
        <v>1254.2966568246786</v>
      </c>
      <c r="AW324">
        <v>55.686635622297715</v>
      </c>
      <c r="AX324">
        <v>96.011440728099529</v>
      </c>
      <c r="AY324">
        <v>4.4865103664652413</v>
      </c>
    </row>
    <row r="325" spans="1:51" ht="16" x14ac:dyDescent="0.2">
      <c r="A325" s="2" t="s">
        <v>29</v>
      </c>
      <c r="B325" s="2" t="s">
        <v>29</v>
      </c>
      <c r="C325" s="2" t="s">
        <v>35</v>
      </c>
      <c r="D325" s="5">
        <v>7</v>
      </c>
      <c r="E325" s="2" t="s">
        <v>5</v>
      </c>
      <c r="F325" s="1" t="s">
        <v>12</v>
      </c>
      <c r="G325" s="9">
        <v>30</v>
      </c>
      <c r="H325">
        <v>25</v>
      </c>
      <c r="I325" t="s">
        <v>9</v>
      </c>
      <c r="J325">
        <v>0</v>
      </c>
      <c r="K325" s="10">
        <v>80</v>
      </c>
      <c r="L325" s="20">
        <v>1.2824068694572559</v>
      </c>
      <c r="M325" s="20">
        <v>1.2054585218429601</v>
      </c>
      <c r="N325" s="20">
        <v>12.054585218429601</v>
      </c>
      <c r="O325" s="22">
        <v>9.7674570977687794E-2</v>
      </c>
      <c r="P325" s="14">
        <v>0.97674570977687791</v>
      </c>
      <c r="Q325" s="27">
        <v>4.05</v>
      </c>
      <c r="R325" s="7">
        <v>10</v>
      </c>
      <c r="S325" s="7">
        <v>15.458882892572017</v>
      </c>
      <c r="T325">
        <v>26.653246366503481</v>
      </c>
      <c r="U325">
        <v>1.2525854079307717</v>
      </c>
      <c r="V325">
        <v>1282.4068694572561</v>
      </c>
      <c r="W325">
        <v>1255.7536230907526</v>
      </c>
      <c r="X325" s="27">
        <v>68.910162814965432</v>
      </c>
      <c r="Y325" s="27">
        <v>118.81062554304384</v>
      </c>
      <c r="Z325" s="27">
        <v>5.3541187946337505</v>
      </c>
      <c r="AA325" s="31">
        <v>3868.8656806322656</v>
      </c>
      <c r="AB325" s="2">
        <v>3750.0550550892222</v>
      </c>
      <c r="AC325" s="26">
        <v>15.204932080965804</v>
      </c>
      <c r="AD325" s="26">
        <v>26.215400139596209</v>
      </c>
      <c r="AE325">
        <v>1.3422494817943573</v>
      </c>
      <c r="AF325">
        <v>1245.1136831919628</v>
      </c>
      <c r="AG325">
        <v>1218.8982830523669</v>
      </c>
      <c r="AH325">
        <v>205.58358411143558</v>
      </c>
      <c r="AI325">
        <v>354.45445536454417</v>
      </c>
      <c r="AJ325">
        <v>16.3859679495351</v>
      </c>
      <c r="AK325">
        <v>11092.86875883762</v>
      </c>
      <c r="AL325">
        <v>3579.4714344910258</v>
      </c>
      <c r="AM325">
        <v>53.451279922393411</v>
      </c>
      <c r="AN325">
        <v>92.15737917654036</v>
      </c>
      <c r="AO325">
        <v>4.1015333867029788</v>
      </c>
      <c r="AP325">
        <v>2586.4588111750095</v>
      </c>
      <c r="AQ325">
        <v>2494.3014319984695</v>
      </c>
      <c r="AR325">
        <v>20.390481138688109</v>
      </c>
      <c r="AS325">
        <v>35.156001963255363</v>
      </c>
      <c r="AT325">
        <v>1.7026930065260248</v>
      </c>
      <c r="AU325">
        <v>1289.4526587879338</v>
      </c>
      <c r="AV325">
        <v>1254.2966568246786</v>
      </c>
      <c r="AW325">
        <v>66.810202945665594</v>
      </c>
      <c r="AX325">
        <v>115.19000507873378</v>
      </c>
      <c r="AY325">
        <v>5.1839655495510097</v>
      </c>
    </row>
    <row r="326" spans="1:51" ht="16" x14ac:dyDescent="0.2">
      <c r="A326" s="2" t="s">
        <v>29</v>
      </c>
      <c r="B326" s="2" t="s">
        <v>29</v>
      </c>
      <c r="C326" s="2" t="s">
        <v>35</v>
      </c>
      <c r="D326" s="5">
        <v>7</v>
      </c>
      <c r="E326" s="2" t="s">
        <v>5</v>
      </c>
      <c r="F326" s="1" t="s">
        <v>13</v>
      </c>
      <c r="G326" s="9">
        <v>40</v>
      </c>
      <c r="H326">
        <v>35</v>
      </c>
      <c r="I326" t="s">
        <v>7</v>
      </c>
      <c r="J326">
        <v>0</v>
      </c>
      <c r="K326" s="10">
        <v>0</v>
      </c>
      <c r="L326" s="20">
        <v>1.3170389850740523</v>
      </c>
      <c r="M326" s="20">
        <v>1.05706822872162</v>
      </c>
      <c r="N326" s="20">
        <v>10.570682287216201</v>
      </c>
      <c r="O326" s="22">
        <v>8.6349546909332303E-2</v>
      </c>
      <c r="P326" s="14">
        <v>0.86349546909332298</v>
      </c>
      <c r="Q326" s="27">
        <v>4.07</v>
      </c>
      <c r="R326" s="7">
        <v>10</v>
      </c>
      <c r="S326" s="7">
        <v>13.922000671095486</v>
      </c>
      <c r="T326">
        <v>24.003449432923251</v>
      </c>
      <c r="U326">
        <v>1.1372571962307128</v>
      </c>
      <c r="V326">
        <v>1317.0389850740523</v>
      </c>
      <c r="W326">
        <v>1293.0355356411292</v>
      </c>
      <c r="X326" s="27">
        <v>75.284562081535839</v>
      </c>
      <c r="Y326" s="27">
        <v>129.80096910609629</v>
      </c>
      <c r="Z326" s="27">
        <v>6.170325464410789</v>
      </c>
      <c r="AA326" s="31">
        <v>5469.1749996189965</v>
      </c>
      <c r="AB326" s="2">
        <v>5339.3740305129013</v>
      </c>
      <c r="AC326" s="26">
        <v>12.651992795896417</v>
      </c>
      <c r="AD326" s="26">
        <v>21.813780682580028</v>
      </c>
      <c r="AE326">
        <v>1.216484925723244</v>
      </c>
      <c r="AF326">
        <v>1236.6848374058161</v>
      </c>
      <c r="AG326">
        <v>1214.8710567232361</v>
      </c>
      <c r="AH326">
        <v>243.5395624991248</v>
      </c>
      <c r="AI326">
        <v>419.89579741228431</v>
      </c>
      <c r="AJ326">
        <v>20.03542272670483</v>
      </c>
      <c r="AK326">
        <v>14802.923271055066</v>
      </c>
      <c r="AL326">
        <v>4794.3424912142618</v>
      </c>
      <c r="AM326">
        <v>61.36256141044035</v>
      </c>
      <c r="AN326">
        <v>105.79751967317303</v>
      </c>
      <c r="AO326">
        <v>5.0330682681800765</v>
      </c>
      <c r="AP326">
        <v>4152.1360145449444</v>
      </c>
      <c r="AQ326">
        <v>4046.3384948717717</v>
      </c>
      <c r="AR326">
        <v>15.204932080965804</v>
      </c>
      <c r="AS326">
        <v>26.215400139596209</v>
      </c>
      <c r="AT326">
        <v>1.3422494817943573</v>
      </c>
      <c r="AU326">
        <v>1245.1136831919628</v>
      </c>
      <c r="AV326">
        <v>1218.8982830523669</v>
      </c>
      <c r="AW326">
        <v>69.416255104093395</v>
      </c>
      <c r="AX326">
        <v>119.68319845533345</v>
      </c>
      <c r="AY326">
        <v>5.6909565505991955</v>
      </c>
    </row>
    <row r="327" spans="1:51" ht="16" x14ac:dyDescent="0.2">
      <c r="A327" s="2" t="s">
        <v>29</v>
      </c>
      <c r="B327" s="2" t="s">
        <v>29</v>
      </c>
      <c r="C327" s="2" t="s">
        <v>35</v>
      </c>
      <c r="D327" s="5">
        <v>7</v>
      </c>
      <c r="E327" s="2" t="s">
        <v>5</v>
      </c>
      <c r="F327" s="1" t="s">
        <v>13</v>
      </c>
      <c r="G327" s="9">
        <v>40</v>
      </c>
      <c r="H327">
        <v>35</v>
      </c>
      <c r="I327" t="s">
        <v>8</v>
      </c>
      <c r="J327">
        <v>0</v>
      </c>
      <c r="K327" s="10">
        <v>40</v>
      </c>
      <c r="L327" s="20">
        <v>1.390275723687219</v>
      </c>
      <c r="M327" s="20">
        <v>1.0110661983489999</v>
      </c>
      <c r="N327" s="20">
        <v>10.110661983489999</v>
      </c>
      <c r="O327" s="22">
        <v>8.4569513797759996E-2</v>
      </c>
      <c r="P327" s="14">
        <v>0.84569513797759999</v>
      </c>
      <c r="Q327" s="27">
        <v>4.0999999999999996</v>
      </c>
      <c r="R327" s="7">
        <v>10</v>
      </c>
      <c r="S327" s="7">
        <v>14.056607906053413</v>
      </c>
      <c r="T327">
        <v>24.235530872505887</v>
      </c>
      <c r="U327">
        <v>1.1757494199705705</v>
      </c>
      <c r="V327">
        <v>1390.2757236872192</v>
      </c>
      <c r="W327">
        <v>1366.0401928147132</v>
      </c>
      <c r="X327" s="27">
        <v>75.11973297925114</v>
      </c>
      <c r="Y327" s="27">
        <v>129.51678099870887</v>
      </c>
      <c r="Z327" s="27">
        <v>6.0808172009506283</v>
      </c>
      <c r="AA327" s="31">
        <v>5538.082723780065</v>
      </c>
      <c r="AB327" s="2">
        <v>5408.5659427813553</v>
      </c>
      <c r="AC327" s="26">
        <v>12.651992795896417</v>
      </c>
      <c r="AD327" s="26">
        <v>21.813780682580028</v>
      </c>
      <c r="AE327">
        <v>1.216484925723244</v>
      </c>
      <c r="AF327">
        <v>1236.6848374058161</v>
      </c>
      <c r="AG327">
        <v>1214.8710567232361</v>
      </c>
      <c r="AH327">
        <v>243.5395624991248</v>
      </c>
      <c r="AI327">
        <v>419.89579741228431</v>
      </c>
      <c r="AJ327">
        <v>20.03542272670483</v>
      </c>
      <c r="AK327">
        <v>14802.923271055066</v>
      </c>
      <c r="AL327">
        <v>4794.3424912142618</v>
      </c>
      <c r="AM327">
        <v>61.063125073197725</v>
      </c>
      <c r="AN327">
        <v>105.28125012620299</v>
      </c>
      <c r="AO327">
        <v>4.9050677809800574</v>
      </c>
      <c r="AP327">
        <v>4147.8070000928456</v>
      </c>
      <c r="AQ327">
        <v>4042.5257499666423</v>
      </c>
      <c r="AR327">
        <v>15.204932080965804</v>
      </c>
      <c r="AS327">
        <v>26.215400139596209</v>
      </c>
      <c r="AT327">
        <v>1.3422494817943573</v>
      </c>
      <c r="AU327">
        <v>1245.1136831919628</v>
      </c>
      <c r="AV327">
        <v>1218.8982830523669</v>
      </c>
      <c r="AW327">
        <v>68.799349237399923</v>
      </c>
      <c r="AX327">
        <v>118.61956765068952</v>
      </c>
      <c r="AY327">
        <v>5.5521556939825931</v>
      </c>
    </row>
    <row r="328" spans="1:51" ht="16" x14ac:dyDescent="0.2">
      <c r="A328" s="2" t="s">
        <v>29</v>
      </c>
      <c r="B328" s="2" t="s">
        <v>29</v>
      </c>
      <c r="C328" s="2" t="s">
        <v>35</v>
      </c>
      <c r="D328" s="5">
        <v>7</v>
      </c>
      <c r="E328" s="2" t="s">
        <v>5</v>
      </c>
      <c r="F328" s="1" t="s">
        <v>13</v>
      </c>
      <c r="G328" s="9">
        <v>40</v>
      </c>
      <c r="H328">
        <v>35</v>
      </c>
      <c r="I328" t="s">
        <v>9</v>
      </c>
      <c r="J328">
        <v>0</v>
      </c>
      <c r="K328" s="10">
        <v>80</v>
      </c>
      <c r="L328" s="20">
        <v>1.3434205084409647</v>
      </c>
      <c r="M328" s="20">
        <v>1.00310254096985</v>
      </c>
      <c r="N328" s="20">
        <v>10.031025409698501</v>
      </c>
      <c r="O328" s="22">
        <v>8.2166247069835704E-2</v>
      </c>
      <c r="P328" s="14">
        <v>0.82166247069835707</v>
      </c>
      <c r="Q328" s="27">
        <v>4.0999999999999996</v>
      </c>
      <c r="R328" s="7">
        <v>10</v>
      </c>
      <c r="S328" s="7">
        <v>13.475885256081396</v>
      </c>
      <c r="T328">
        <v>23.234284924278271</v>
      </c>
      <c r="U328">
        <v>1.1038382141524461</v>
      </c>
      <c r="V328">
        <v>1343.4205084409648</v>
      </c>
      <c r="W328">
        <v>1320.1862235166866</v>
      </c>
      <c r="X328" s="27">
        <v>82.386048071046829</v>
      </c>
      <c r="Y328" s="27">
        <v>142.0449104673221</v>
      </c>
      <c r="Z328" s="27">
        <v>6.4579570087861971</v>
      </c>
      <c r="AA328" s="31">
        <v>5212.2861890732302</v>
      </c>
      <c r="AB328" s="2">
        <v>5070.2412786059085</v>
      </c>
      <c r="AC328" s="26">
        <v>12.651992795896417</v>
      </c>
      <c r="AD328" s="26">
        <v>21.813780682580028</v>
      </c>
      <c r="AE328">
        <v>1.216484925723244</v>
      </c>
      <c r="AF328">
        <v>1236.6848374058161</v>
      </c>
      <c r="AG328">
        <v>1214.8710567232361</v>
      </c>
      <c r="AH328">
        <v>243.5395624991248</v>
      </c>
      <c r="AI328">
        <v>419.89579741228431</v>
      </c>
      <c r="AJ328">
        <v>20.03542272670483</v>
      </c>
      <c r="AK328">
        <v>14802.923271055066</v>
      </c>
      <c r="AL328">
        <v>4794.3424912142618</v>
      </c>
      <c r="AM328">
        <v>68.910162814965432</v>
      </c>
      <c r="AN328">
        <v>118.81062554304384</v>
      </c>
      <c r="AO328">
        <v>5.3541187946337505</v>
      </c>
      <c r="AP328">
        <v>3868.8656806322656</v>
      </c>
      <c r="AQ328">
        <v>3750.0550550892222</v>
      </c>
      <c r="AR328">
        <v>15.204932080965804</v>
      </c>
      <c r="AS328">
        <v>26.215400139596209</v>
      </c>
      <c r="AT328">
        <v>1.3422494817943573</v>
      </c>
      <c r="AU328">
        <v>1245.1136831919628</v>
      </c>
      <c r="AV328">
        <v>1218.8982830523669</v>
      </c>
      <c r="AW328">
        <v>79.569793564710636</v>
      </c>
      <c r="AX328">
        <v>137.18929924950109</v>
      </c>
      <c r="AY328">
        <v>6.2272716559653105</v>
      </c>
    </row>
    <row r="329" spans="1:51" ht="16" x14ac:dyDescent="0.2">
      <c r="A329" s="2" t="s">
        <v>29</v>
      </c>
      <c r="B329" s="2" t="s">
        <v>29</v>
      </c>
      <c r="C329" s="2" t="s">
        <v>35</v>
      </c>
      <c r="D329" s="5">
        <v>7</v>
      </c>
      <c r="E329" s="2" t="s">
        <v>5</v>
      </c>
      <c r="F329" s="1" t="s">
        <v>14</v>
      </c>
      <c r="G329" s="9">
        <v>80</v>
      </c>
      <c r="H329">
        <v>60</v>
      </c>
      <c r="I329" t="s">
        <v>7</v>
      </c>
      <c r="J329">
        <v>0</v>
      </c>
      <c r="K329" s="10">
        <v>0</v>
      </c>
      <c r="L329" s="20">
        <v>1.3478004524748537</v>
      </c>
      <c r="M329" s="20">
        <v>0.55146241188049305</v>
      </c>
      <c r="N329" s="20">
        <v>5.5146241188049308</v>
      </c>
      <c r="O329" s="22">
        <v>5.0080224871635402E-2</v>
      </c>
      <c r="P329" s="14">
        <v>0.50080224871635404</v>
      </c>
      <c r="Q329" s="27">
        <v>4.24</v>
      </c>
      <c r="R329" s="7">
        <v>40</v>
      </c>
      <c r="S329" s="7">
        <v>29.730451530216111</v>
      </c>
      <c r="T329">
        <v>51.259399190027779</v>
      </c>
      <c r="U329">
        <v>2.6999259896813053</v>
      </c>
      <c r="V329">
        <v>5391.2018098994158</v>
      </c>
      <c r="W329">
        <v>5339.9424107093882</v>
      </c>
      <c r="X329" s="27">
        <v>105.01501361175195</v>
      </c>
      <c r="Y329" s="27">
        <v>181.06036829612407</v>
      </c>
      <c r="Z329" s="27">
        <v>8.8702514540920951</v>
      </c>
      <c r="AA329" s="31">
        <v>10860.376809518413</v>
      </c>
      <c r="AB329" s="2">
        <v>10679.31644122229</v>
      </c>
      <c r="AC329" s="26">
        <v>39.782401872917774</v>
      </c>
      <c r="AD329" s="26">
        <v>68.590348056754792</v>
      </c>
      <c r="AE329">
        <v>3.3282497755381102</v>
      </c>
      <c r="AF329">
        <v>5551.1206967181524</v>
      </c>
      <c r="AG329">
        <v>5482.5303486613966</v>
      </c>
      <c r="AH329">
        <v>362.88676811787809</v>
      </c>
      <c r="AI329">
        <v>625.66684158254873</v>
      </c>
      <c r="AJ329">
        <v>30.020172053319165</v>
      </c>
      <c r="AK329">
        <v>31456.285361209524</v>
      </c>
      <c r="AL329">
        <v>10276.872839875658</v>
      </c>
      <c r="AM329">
        <v>75.284562081535839</v>
      </c>
      <c r="AN329">
        <v>129.80096910609629</v>
      </c>
      <c r="AO329">
        <v>6.170325464410789</v>
      </c>
      <c r="AP329">
        <v>5469.1749996189965</v>
      </c>
      <c r="AQ329">
        <v>5339.3740305129013</v>
      </c>
      <c r="AR329">
        <v>12.651992795896417</v>
      </c>
      <c r="AS329">
        <v>21.813780682580028</v>
      </c>
      <c r="AT329">
        <v>1.216484925723244</v>
      </c>
      <c r="AU329">
        <v>1236.6848374058161</v>
      </c>
      <c r="AV329">
        <v>1214.8710567232361</v>
      </c>
      <c r="AW329">
        <v>102.77438458184221</v>
      </c>
      <c r="AX329">
        <v>177.1972147962797</v>
      </c>
      <c r="AY329">
        <v>8.6667721175963344</v>
      </c>
    </row>
    <row r="330" spans="1:51" ht="16" x14ac:dyDescent="0.2">
      <c r="A330" s="2" t="s">
        <v>29</v>
      </c>
      <c r="B330" s="2" t="s">
        <v>29</v>
      </c>
      <c r="C330" s="2" t="s">
        <v>35</v>
      </c>
      <c r="D330" s="5">
        <v>7</v>
      </c>
      <c r="E330" s="2" t="s">
        <v>5</v>
      </c>
      <c r="F330" s="1" t="s">
        <v>14</v>
      </c>
      <c r="G330" s="9">
        <v>80</v>
      </c>
      <c r="H330">
        <v>60</v>
      </c>
      <c r="I330" t="s">
        <v>8</v>
      </c>
      <c r="J330">
        <v>0</v>
      </c>
      <c r="K330" s="10">
        <v>40</v>
      </c>
      <c r="L330" s="20">
        <v>1.3614495803944147</v>
      </c>
      <c r="M330" s="20">
        <v>0.74994474649429299</v>
      </c>
      <c r="N330" s="20">
        <v>7.4994474649429304</v>
      </c>
      <c r="O330" s="22">
        <v>6.56106472015381E-2</v>
      </c>
      <c r="P330" s="14">
        <v>0.65610647201538097</v>
      </c>
      <c r="Q330" s="27">
        <v>4.1500000000000004</v>
      </c>
      <c r="R330" s="7">
        <v>40</v>
      </c>
      <c r="S330" s="7">
        <v>40.840478417346041</v>
      </c>
      <c r="T330">
        <v>70.414617960941456</v>
      </c>
      <c r="U330">
        <v>3.5730235240776005</v>
      </c>
      <c r="V330">
        <v>5445.7983215776585</v>
      </c>
      <c r="W330">
        <v>5375.383703616717</v>
      </c>
      <c r="X330" s="27">
        <v>115.96021139659717</v>
      </c>
      <c r="Y330" s="27">
        <v>199.93139895965032</v>
      </c>
      <c r="Z330" s="27">
        <v>9.6538407250282283</v>
      </c>
      <c r="AA330" s="31">
        <v>10983.881045357724</v>
      </c>
      <c r="AB330" s="2">
        <v>10783.949646398072</v>
      </c>
      <c r="AC330" s="26">
        <v>39.782401872917774</v>
      </c>
      <c r="AD330" s="26">
        <v>68.590348056754792</v>
      </c>
      <c r="AE330">
        <v>3.3282497755381102</v>
      </c>
      <c r="AF330">
        <v>5551.1206967181524</v>
      </c>
      <c r="AG330">
        <v>5482.5303486613966</v>
      </c>
      <c r="AH330">
        <v>362.88676811787809</v>
      </c>
      <c r="AI330">
        <v>625.66684158254873</v>
      </c>
      <c r="AJ330">
        <v>30.020172053319165</v>
      </c>
      <c r="AK330">
        <v>31456.285361209524</v>
      </c>
      <c r="AL330">
        <v>10276.872839875658</v>
      </c>
      <c r="AM330">
        <v>75.11973297925114</v>
      </c>
      <c r="AN330">
        <v>129.51678099870887</v>
      </c>
      <c r="AO330">
        <v>6.0808172009506283</v>
      </c>
      <c r="AP330">
        <v>5538.082723780065</v>
      </c>
      <c r="AQ330">
        <v>5408.5659427813553</v>
      </c>
      <c r="AR330">
        <v>12.651992795896417</v>
      </c>
      <c r="AS330">
        <v>21.813780682580028</v>
      </c>
      <c r="AT330">
        <v>1.216484925723244</v>
      </c>
      <c r="AU330">
        <v>1236.6848374058161</v>
      </c>
      <c r="AV330">
        <v>1214.8710567232361</v>
      </c>
      <c r="AW330">
        <v>112.10760095712629</v>
      </c>
      <c r="AX330">
        <v>193.28896716745913</v>
      </c>
      <c r="AY330">
        <v>9.3167862079712034</v>
      </c>
    </row>
    <row r="331" spans="1:51" ht="16" x14ac:dyDescent="0.2">
      <c r="A331" s="2" t="s">
        <v>29</v>
      </c>
      <c r="B331" s="2" t="s">
        <v>29</v>
      </c>
      <c r="C331" s="2" t="s">
        <v>35</v>
      </c>
      <c r="D331" s="5">
        <v>7</v>
      </c>
      <c r="E331" s="2" t="s">
        <v>5</v>
      </c>
      <c r="F331" s="1" t="s">
        <v>14</v>
      </c>
      <c r="G331" s="9">
        <v>80</v>
      </c>
      <c r="H331">
        <v>60</v>
      </c>
      <c r="I331" t="s">
        <v>9</v>
      </c>
      <c r="J331">
        <v>0</v>
      </c>
      <c r="K331" s="10">
        <v>80</v>
      </c>
      <c r="L331" s="20">
        <v>1.5423514549103865</v>
      </c>
      <c r="M331" s="20">
        <v>0.65660685300827004</v>
      </c>
      <c r="N331" s="20">
        <v>6.5660685300827009</v>
      </c>
      <c r="O331" s="22">
        <v>5.5990286171436303E-2</v>
      </c>
      <c r="P331" s="14">
        <v>0.55990286171436299</v>
      </c>
      <c r="Q331" s="27">
        <v>4.21</v>
      </c>
      <c r="R331" s="7">
        <v>40</v>
      </c>
      <c r="S331" s="7">
        <v>40.508741401657431</v>
      </c>
      <c r="T331">
        <v>69.842657589064544</v>
      </c>
      <c r="U331">
        <v>3.454267973494547</v>
      </c>
      <c r="V331">
        <v>6169.4058196415463</v>
      </c>
      <c r="W331">
        <v>6099.5631620524819</v>
      </c>
      <c r="X331" s="27">
        <v>122.89478947270426</v>
      </c>
      <c r="Y331" s="27">
        <v>211.88756805638664</v>
      </c>
      <c r="Z331" s="27">
        <v>9.912224982280744</v>
      </c>
      <c r="AA331" s="31">
        <v>11381.692008714777</v>
      </c>
      <c r="AB331" s="2">
        <v>11169.80444065839</v>
      </c>
      <c r="AC331" s="26">
        <v>39.782401872917774</v>
      </c>
      <c r="AD331" s="26">
        <v>68.590348056754792</v>
      </c>
      <c r="AE331">
        <v>3.3282497755381102</v>
      </c>
      <c r="AF331">
        <v>5551.1206967181524</v>
      </c>
      <c r="AG331">
        <v>5482.5303486613966</v>
      </c>
      <c r="AH331">
        <v>362.88676811787809</v>
      </c>
      <c r="AI331">
        <v>625.66684158254873</v>
      </c>
      <c r="AJ331">
        <v>30.020172053319165</v>
      </c>
      <c r="AK331">
        <v>31456.285361209524</v>
      </c>
      <c r="AL331">
        <v>10276.872839875658</v>
      </c>
      <c r="AM331">
        <v>82.386048071046829</v>
      </c>
      <c r="AN331">
        <v>142.0449104673221</v>
      </c>
      <c r="AO331">
        <v>6.4579570087861971</v>
      </c>
      <c r="AP331">
        <v>5212.2861890732302</v>
      </c>
      <c r="AQ331">
        <v>5070.2412786059085</v>
      </c>
      <c r="AR331">
        <v>12.651992795896417</v>
      </c>
      <c r="AS331">
        <v>21.813780682580028</v>
      </c>
      <c r="AT331">
        <v>1.216484925723244</v>
      </c>
      <c r="AU331">
        <v>1236.6848374058161</v>
      </c>
      <c r="AV331">
        <v>1214.8710567232361</v>
      </c>
      <c r="AW331">
        <v>116.96460490956841</v>
      </c>
      <c r="AX331">
        <v>201.66311191304897</v>
      </c>
      <c r="AY331">
        <v>9.4065453214331782</v>
      </c>
    </row>
    <row r="332" spans="1:51" ht="16" x14ac:dyDescent="0.2">
      <c r="A332" s="2" t="s">
        <v>29</v>
      </c>
      <c r="B332" s="2" t="s">
        <v>29</v>
      </c>
      <c r="C332" s="2" t="s">
        <v>35</v>
      </c>
      <c r="D332" s="5">
        <v>7</v>
      </c>
      <c r="E332" s="2" t="s">
        <v>5</v>
      </c>
      <c r="F332" s="1" t="s">
        <v>15</v>
      </c>
      <c r="G332" s="9">
        <v>120</v>
      </c>
      <c r="H332">
        <v>100</v>
      </c>
      <c r="I332" t="s">
        <v>7</v>
      </c>
      <c r="J332">
        <v>0</v>
      </c>
      <c r="K332" s="10">
        <v>0</v>
      </c>
      <c r="L332" s="20">
        <v>1.4064713306962502</v>
      </c>
      <c r="M332" s="20">
        <v>0.48729151487350503</v>
      </c>
      <c r="N332" s="20">
        <v>4.8729151487350499</v>
      </c>
      <c r="O332" s="22">
        <v>4.3355505913495997E-2</v>
      </c>
      <c r="P332" s="14">
        <v>0.43355505913495995</v>
      </c>
      <c r="Q332" s="27">
        <v>4.22</v>
      </c>
      <c r="R332" s="7">
        <v>40</v>
      </c>
      <c r="S332" s="7">
        <v>27.414461814445207</v>
      </c>
      <c r="T332">
        <v>47.266313473181398</v>
      </c>
      <c r="U332">
        <v>2.4391310438065545</v>
      </c>
      <c r="V332">
        <v>5625.8853227850013</v>
      </c>
      <c r="W332">
        <v>5578.6190093118203</v>
      </c>
      <c r="X332" s="27">
        <v>132.42947542619717</v>
      </c>
      <c r="Y332" s="27">
        <v>228.32668176930548</v>
      </c>
      <c r="Z332" s="27">
        <v>11.30938249789865</v>
      </c>
      <c r="AA332" s="31">
        <v>16486.262132303415</v>
      </c>
      <c r="AB332" s="2">
        <v>16257.935450534111</v>
      </c>
      <c r="AC332" s="26">
        <v>26.641848448774699</v>
      </c>
      <c r="AD332" s="26">
        <v>45.934221463404647</v>
      </c>
      <c r="AE332">
        <v>2.4038721254002215</v>
      </c>
      <c r="AF332">
        <v>5471.8742674538362</v>
      </c>
      <c r="AG332">
        <v>5425.9400459904309</v>
      </c>
      <c r="AH332">
        <v>442.81231346420213</v>
      </c>
      <c r="AI332">
        <v>763.46950597276282</v>
      </c>
      <c r="AJ332">
        <v>37.231788429519824</v>
      </c>
      <c r="AK332">
        <v>47871.908163571032</v>
      </c>
      <c r="AL332">
        <v>15702.812885866089</v>
      </c>
      <c r="AM332">
        <v>105.01501361175195</v>
      </c>
      <c r="AN332">
        <v>181.06036829612407</v>
      </c>
      <c r="AO332">
        <v>8.8702514540920951</v>
      </c>
      <c r="AP332">
        <v>10860.376809518413</v>
      </c>
      <c r="AQ332">
        <v>10679.31644122229</v>
      </c>
      <c r="AR332">
        <v>39.782401872917774</v>
      </c>
      <c r="AS332">
        <v>68.590348056754792</v>
      </c>
      <c r="AT332">
        <v>3.3282497755381102</v>
      </c>
      <c r="AU332">
        <v>5551.1206967181524</v>
      </c>
      <c r="AV332">
        <v>5482.5303486613966</v>
      </c>
      <c r="AW332">
        <v>129.70149089704654</v>
      </c>
      <c r="AX332">
        <v>223.6232601673216</v>
      </c>
      <c r="AY332">
        <v>11.06666710931607</v>
      </c>
    </row>
    <row r="333" spans="1:51" ht="16" x14ac:dyDescent="0.2">
      <c r="A333" s="2" t="s">
        <v>29</v>
      </c>
      <c r="B333" s="2" t="s">
        <v>29</v>
      </c>
      <c r="C333" s="2" t="s">
        <v>35</v>
      </c>
      <c r="D333" s="5">
        <v>7</v>
      </c>
      <c r="E333" s="2" t="s">
        <v>5</v>
      </c>
      <c r="F333" s="1" t="s">
        <v>15</v>
      </c>
      <c r="G333" s="9">
        <v>120</v>
      </c>
      <c r="H333">
        <v>100</v>
      </c>
      <c r="I333" t="s">
        <v>8</v>
      </c>
      <c r="J333">
        <v>0</v>
      </c>
      <c r="K333" s="10">
        <v>40</v>
      </c>
      <c r="L333" s="20">
        <v>1.4150275004368702</v>
      </c>
      <c r="M333" s="20">
        <v>0.39629667997360202</v>
      </c>
      <c r="N333" s="20">
        <v>3.9629667997360203</v>
      </c>
      <c r="O333" s="22">
        <v>3.6463692784309401E-2</v>
      </c>
      <c r="P333" s="14">
        <v>0.36463692784309398</v>
      </c>
      <c r="Q333" s="27">
        <v>4.07</v>
      </c>
      <c r="R333" s="7">
        <v>40</v>
      </c>
      <c r="S333" s="7">
        <v>22.43082801977906</v>
      </c>
      <c r="T333">
        <v>38.673841413412177</v>
      </c>
      <c r="U333">
        <v>2.0638851222911709</v>
      </c>
      <c r="V333">
        <v>5660.1100017474819</v>
      </c>
      <c r="W333">
        <v>5621.4361603340694</v>
      </c>
      <c r="X333" s="27">
        <v>138.39103941637623</v>
      </c>
      <c r="Y333" s="27">
        <v>238.60524037306249</v>
      </c>
      <c r="Z333" s="27">
        <v>11.7177258473194</v>
      </c>
      <c r="AA333" s="31">
        <v>16643.991047105206</v>
      </c>
      <c r="AB333" s="2">
        <v>16405.385806732142</v>
      </c>
      <c r="AC333" s="26">
        <v>26.641848448774699</v>
      </c>
      <c r="AD333" s="26">
        <v>45.934221463404647</v>
      </c>
      <c r="AE333">
        <v>2.4038721254002215</v>
      </c>
      <c r="AF333">
        <v>5471.8742674538362</v>
      </c>
      <c r="AG333">
        <v>5425.9400459904309</v>
      </c>
      <c r="AH333">
        <v>442.81231346420213</v>
      </c>
      <c r="AI333">
        <v>763.46950597276282</v>
      </c>
      <c r="AJ333">
        <v>37.231788429519824</v>
      </c>
      <c r="AK333">
        <v>47871.908163571032</v>
      </c>
      <c r="AL333">
        <v>15702.812885866089</v>
      </c>
      <c r="AM333">
        <v>115.96021139659717</v>
      </c>
      <c r="AN333">
        <v>199.93139895965032</v>
      </c>
      <c r="AO333">
        <v>9.6538407250282283</v>
      </c>
      <c r="AP333">
        <v>10983.881045357724</v>
      </c>
      <c r="AQ333">
        <v>10783.949646398072</v>
      </c>
      <c r="AR333">
        <v>39.782401872917774</v>
      </c>
      <c r="AS333">
        <v>68.590348056754792</v>
      </c>
      <c r="AT333">
        <v>3.3282497755381102</v>
      </c>
      <c r="AU333">
        <v>5551.1206967181524</v>
      </c>
      <c r="AV333">
        <v>5482.5303486613966</v>
      </c>
      <c r="AW333">
        <v>135.58761126922394</v>
      </c>
      <c r="AX333">
        <v>233.77174356762748</v>
      </c>
      <c r="AY333">
        <v>11.459779344443181</v>
      </c>
    </row>
    <row r="334" spans="1:51" ht="16" x14ac:dyDescent="0.2">
      <c r="A334" s="2" t="s">
        <v>29</v>
      </c>
      <c r="B334" s="2" t="s">
        <v>29</v>
      </c>
      <c r="C334" s="2" t="s">
        <v>35</v>
      </c>
      <c r="D334" s="5">
        <v>7</v>
      </c>
      <c r="E334" s="2" t="s">
        <v>5</v>
      </c>
      <c r="F334" s="1" t="s">
        <v>15</v>
      </c>
      <c r="G334" s="9">
        <v>120</v>
      </c>
      <c r="H334">
        <v>100</v>
      </c>
      <c r="I334" t="s">
        <v>9</v>
      </c>
      <c r="J334">
        <v>0</v>
      </c>
      <c r="K334" s="10">
        <v>80</v>
      </c>
      <c r="L334" s="20">
        <v>1.5744370914377126</v>
      </c>
      <c r="M334" s="20">
        <v>0.37139591574668901</v>
      </c>
      <c r="N334" s="20">
        <v>3.7139591574668902</v>
      </c>
      <c r="O334" s="22">
        <v>3.4516844898462302E-2</v>
      </c>
      <c r="P334" s="14">
        <v>0.34516844898462301</v>
      </c>
      <c r="Q334" s="27">
        <v>4.26</v>
      </c>
      <c r="R334" s="7">
        <v>40</v>
      </c>
      <c r="S334" s="7">
        <v>23.389580214402518</v>
      </c>
      <c r="T334">
        <v>40.326862438625035</v>
      </c>
      <c r="U334">
        <v>2.1737840355016655</v>
      </c>
      <c r="V334">
        <v>6297.748365750851</v>
      </c>
      <c r="W334">
        <v>6257.4215033122264</v>
      </c>
      <c r="X334" s="27">
        <v>146.28436968710679</v>
      </c>
      <c r="Y334" s="27">
        <v>252.21443049501167</v>
      </c>
      <c r="Z334" s="27">
        <v>12.086009017782409</v>
      </c>
      <c r="AA334" s="31">
        <v>17679.44037446563</v>
      </c>
      <c r="AB334" s="2">
        <v>17427.225943970618</v>
      </c>
      <c r="AC334" s="26">
        <v>26.641848448774699</v>
      </c>
      <c r="AD334" s="26">
        <v>45.934221463404647</v>
      </c>
      <c r="AE334">
        <v>2.4038721254002215</v>
      </c>
      <c r="AF334">
        <v>5471.8742674538362</v>
      </c>
      <c r="AG334">
        <v>5425.9400459904309</v>
      </c>
      <c r="AH334">
        <v>442.81231346420213</v>
      </c>
      <c r="AI334">
        <v>763.46950597276282</v>
      </c>
      <c r="AJ334">
        <v>37.231788429519824</v>
      </c>
      <c r="AK334">
        <v>47871.908163571032</v>
      </c>
      <c r="AL334">
        <v>15702.812885866089</v>
      </c>
      <c r="AM334">
        <v>122.89478947270426</v>
      </c>
      <c r="AN334">
        <v>211.88756805638664</v>
      </c>
      <c r="AO334">
        <v>9.912224982280744</v>
      </c>
      <c r="AP334">
        <v>11381.692008714777</v>
      </c>
      <c r="AQ334">
        <v>11169.80444065839</v>
      </c>
      <c r="AR334">
        <v>39.782401872917774</v>
      </c>
      <c r="AS334">
        <v>68.590348056754792</v>
      </c>
      <c r="AT334">
        <v>3.3282497755381102</v>
      </c>
      <c r="AU334">
        <v>5551.1206967181524</v>
      </c>
      <c r="AV334">
        <v>5482.5303486613966</v>
      </c>
      <c r="AW334">
        <v>139.83869593411612</v>
      </c>
      <c r="AX334">
        <v>241.10119988640707</v>
      </c>
      <c r="AY334">
        <v>11.486960100535258</v>
      </c>
    </row>
    <row r="335" spans="1:51" ht="16" x14ac:dyDescent="0.2">
      <c r="A335" s="2" t="s">
        <v>29</v>
      </c>
      <c r="B335" s="2" t="s">
        <v>29</v>
      </c>
      <c r="C335" s="2" t="s">
        <v>35</v>
      </c>
      <c r="D335" s="5">
        <v>7</v>
      </c>
      <c r="E335" s="2" t="s">
        <v>5</v>
      </c>
      <c r="F335" s="1" t="s">
        <v>16</v>
      </c>
      <c r="G335" s="9">
        <v>160</v>
      </c>
      <c r="H335">
        <v>140</v>
      </c>
      <c r="I335" t="s">
        <v>7</v>
      </c>
      <c r="J335">
        <v>0</v>
      </c>
      <c r="K335" s="10">
        <v>0</v>
      </c>
      <c r="L335" s="20">
        <v>1.348309748292748</v>
      </c>
      <c r="M335" s="20">
        <v>0.31972870230674699</v>
      </c>
      <c r="N335" s="20">
        <v>3.1972870230674699</v>
      </c>
      <c r="O335" s="22">
        <v>3.0561275780201E-2</v>
      </c>
      <c r="P335" s="14">
        <v>0.30561275780201003</v>
      </c>
      <c r="Q335" s="27">
        <v>4.3099999999999996</v>
      </c>
      <c r="R335" s="7">
        <v>40</v>
      </c>
      <c r="S335" s="7">
        <v>17.24373304516708</v>
      </c>
      <c r="T335">
        <v>29.730574215805312</v>
      </c>
      <c r="U335">
        <v>1.6482426421883229</v>
      </c>
      <c r="V335">
        <v>5393.2389931709922</v>
      </c>
      <c r="W335">
        <v>5363.5084189551872</v>
      </c>
      <c r="X335" s="27">
        <v>149.67320847136426</v>
      </c>
      <c r="Y335" s="27">
        <v>258.05725598511077</v>
      </c>
      <c r="Z335" s="27">
        <v>12.957625140086973</v>
      </c>
      <c r="AA335" s="31">
        <v>21879.501125474406</v>
      </c>
      <c r="AB335" s="2">
        <v>21621.443869489296</v>
      </c>
      <c r="AC335" s="26">
        <v>19.718855941286563</v>
      </c>
      <c r="AD335" s="26">
        <v>33.998027484976838</v>
      </c>
      <c r="AE335">
        <v>1.8818290495089876</v>
      </c>
      <c r="AF335">
        <v>5291.6514540283888</v>
      </c>
      <c r="AG335">
        <v>5257.653426543412</v>
      </c>
      <c r="AH335">
        <v>501.96888128806182</v>
      </c>
      <c r="AI335">
        <v>865.46358842769348</v>
      </c>
      <c r="AJ335">
        <v>42.877275578046785</v>
      </c>
      <c r="AK335">
        <v>63746.862525656201</v>
      </c>
      <c r="AL335">
        <v>20960.466312409502</v>
      </c>
      <c r="AM335">
        <v>132.42947542619717</v>
      </c>
      <c r="AN335">
        <v>228.32668176930548</v>
      </c>
      <c r="AO335">
        <v>11.30938249789865</v>
      </c>
      <c r="AP335">
        <v>16486.262132303415</v>
      </c>
      <c r="AQ335">
        <v>16257.935450534111</v>
      </c>
      <c r="AR335">
        <v>26.641848448774699</v>
      </c>
      <c r="AS335">
        <v>45.934221463404647</v>
      </c>
      <c r="AT335">
        <v>2.4038721254002215</v>
      </c>
      <c r="AU335">
        <v>5471.8742674538362</v>
      </c>
      <c r="AV335">
        <v>5425.9400459904309</v>
      </c>
      <c r="AW335">
        <v>147.54815903490771</v>
      </c>
      <c r="AX335">
        <v>254.39337764639259</v>
      </c>
      <c r="AY335">
        <v>12.754502238059235</v>
      </c>
    </row>
    <row r="336" spans="1:51" ht="16" x14ac:dyDescent="0.2">
      <c r="A336" s="2" t="s">
        <v>29</v>
      </c>
      <c r="B336" s="2" t="s">
        <v>29</v>
      </c>
      <c r="C336" s="2" t="s">
        <v>35</v>
      </c>
      <c r="D336" s="5">
        <v>7</v>
      </c>
      <c r="E336" s="2" t="s">
        <v>5</v>
      </c>
      <c r="F336" s="1" t="s">
        <v>16</v>
      </c>
      <c r="G336" s="9">
        <v>160</v>
      </c>
      <c r="H336">
        <v>140</v>
      </c>
      <c r="I336" t="s">
        <v>8</v>
      </c>
      <c r="J336">
        <v>0</v>
      </c>
      <c r="K336" s="10">
        <v>40</v>
      </c>
      <c r="L336" s="20">
        <v>1.3827381455823866</v>
      </c>
      <c r="M336" s="20">
        <v>0.28881666064262401</v>
      </c>
      <c r="N336" s="20">
        <v>2.8881666064262399</v>
      </c>
      <c r="O336" s="22">
        <v>2.8268869966268501E-2</v>
      </c>
      <c r="P336" s="14">
        <v>0.28268869966268501</v>
      </c>
      <c r="Q336" s="27">
        <v>4.3</v>
      </c>
      <c r="R336" s="7">
        <v>40</v>
      </c>
      <c r="S336" s="7">
        <v>15.974312550011176</v>
      </c>
      <c r="T336">
        <v>27.541918189674444</v>
      </c>
      <c r="U336">
        <v>1.5635377933947094</v>
      </c>
      <c r="V336">
        <v>5530.9525823295471</v>
      </c>
      <c r="W336">
        <v>5503.410664139873</v>
      </c>
      <c r="X336" s="27">
        <v>154.36535196638741</v>
      </c>
      <c r="Y336" s="27">
        <v>266.14715856273693</v>
      </c>
      <c r="Z336" s="27">
        <v>13.28126364071411</v>
      </c>
      <c r="AA336" s="31">
        <v>22174.943629434754</v>
      </c>
      <c r="AB336" s="2">
        <v>21908.796470872014</v>
      </c>
      <c r="AC336" s="26">
        <v>19.718855941286563</v>
      </c>
      <c r="AD336" s="26">
        <v>33.998027484976838</v>
      </c>
      <c r="AE336">
        <v>1.8818290495089876</v>
      </c>
      <c r="AF336">
        <v>5291.6514540283888</v>
      </c>
      <c r="AG336">
        <v>5257.653426543412</v>
      </c>
      <c r="AH336">
        <v>501.96888128806182</v>
      </c>
      <c r="AI336">
        <v>865.46358842769348</v>
      </c>
      <c r="AJ336">
        <v>42.877275578046785</v>
      </c>
      <c r="AK336">
        <v>63746.862525656201</v>
      </c>
      <c r="AL336">
        <v>20960.466312409502</v>
      </c>
      <c r="AM336">
        <v>138.39103941637623</v>
      </c>
      <c r="AN336">
        <v>238.60524037306249</v>
      </c>
      <c r="AO336">
        <v>11.7177258473194</v>
      </c>
      <c r="AP336">
        <v>16643.991047105206</v>
      </c>
      <c r="AQ336">
        <v>16405.385806732142</v>
      </c>
      <c r="AR336">
        <v>26.641848448774699</v>
      </c>
      <c r="AS336">
        <v>45.934221463404647</v>
      </c>
      <c r="AT336">
        <v>2.4038721254002215</v>
      </c>
      <c r="AU336">
        <v>5471.8742674538362</v>
      </c>
      <c r="AV336">
        <v>5425.9400459904309</v>
      </c>
      <c r="AW336">
        <v>151.61270941863208</v>
      </c>
      <c r="AX336">
        <v>261.40122313557259</v>
      </c>
      <c r="AY336">
        <v>13.011839799052847</v>
      </c>
    </row>
    <row r="337" spans="1:51" ht="16" x14ac:dyDescent="0.2">
      <c r="A337" s="2" t="s">
        <v>29</v>
      </c>
      <c r="B337" s="2" t="s">
        <v>29</v>
      </c>
      <c r="C337" s="2" t="s">
        <v>35</v>
      </c>
      <c r="D337" s="5">
        <v>7</v>
      </c>
      <c r="E337" s="2" t="s">
        <v>5</v>
      </c>
      <c r="F337" s="1" t="s">
        <v>16</v>
      </c>
      <c r="G337" s="9">
        <v>160</v>
      </c>
      <c r="H337">
        <v>140</v>
      </c>
      <c r="I337" t="s">
        <v>9</v>
      </c>
      <c r="J337">
        <v>0</v>
      </c>
      <c r="K337" s="10">
        <v>80</v>
      </c>
      <c r="L337" s="20">
        <v>1.3441335225860165</v>
      </c>
      <c r="M337" s="20">
        <v>0.4034423828125</v>
      </c>
      <c r="N337" s="20">
        <v>4.034423828125</v>
      </c>
      <c r="O337" s="22">
        <v>3.6822620779275901E-2</v>
      </c>
      <c r="P337" s="14">
        <v>0.368226207792759</v>
      </c>
      <c r="Q337" s="27">
        <v>4.28</v>
      </c>
      <c r="R337" s="7">
        <v>40</v>
      </c>
      <c r="S337" s="7">
        <v>21.691217246810471</v>
      </c>
      <c r="T337">
        <v>37.398650425535294</v>
      </c>
      <c r="U337">
        <v>1.9797807591558867</v>
      </c>
      <c r="V337">
        <v>5376.5340903440665</v>
      </c>
      <c r="W337">
        <v>5339.1354399185311</v>
      </c>
      <c r="X337" s="27">
        <v>167.97558693391727</v>
      </c>
      <c r="Y337" s="27">
        <v>289.61308092054696</v>
      </c>
      <c r="Z337" s="27">
        <v>14.065789776938296</v>
      </c>
      <c r="AA337" s="31">
        <v>23055.974464809697</v>
      </c>
      <c r="AB337" s="2">
        <v>22766.361383889147</v>
      </c>
      <c r="AC337" s="26">
        <v>19.718855941286563</v>
      </c>
      <c r="AD337" s="26">
        <v>33.998027484976838</v>
      </c>
      <c r="AE337">
        <v>1.8818290495089876</v>
      </c>
      <c r="AF337">
        <v>5291.6514540283888</v>
      </c>
      <c r="AG337">
        <v>5257.653426543412</v>
      </c>
      <c r="AH337">
        <v>501.96888128806182</v>
      </c>
      <c r="AI337">
        <v>865.46358842769348</v>
      </c>
      <c r="AJ337">
        <v>42.877275578046785</v>
      </c>
      <c r="AK337">
        <v>63746.862525656201</v>
      </c>
      <c r="AL337">
        <v>20960.466312409502</v>
      </c>
      <c r="AM337">
        <v>146.28436968710679</v>
      </c>
      <c r="AN337">
        <v>252.21443049501167</v>
      </c>
      <c r="AO337">
        <v>12.086009017782409</v>
      </c>
      <c r="AP337">
        <v>17679.44037446563</v>
      </c>
      <c r="AQ337">
        <v>17427.225943970618</v>
      </c>
      <c r="AR337">
        <v>26.641848448774699</v>
      </c>
      <c r="AS337">
        <v>45.934221463404647</v>
      </c>
      <c r="AT337">
        <v>2.4038721254002215</v>
      </c>
      <c r="AU337">
        <v>5471.8742674538362</v>
      </c>
      <c r="AV337">
        <v>5425.9400459904309</v>
      </c>
      <c r="AW337">
        <v>160.63880689504884</v>
      </c>
      <c r="AX337">
        <v>276.96346016387724</v>
      </c>
      <c r="AY337">
        <v>13.396153961214468</v>
      </c>
    </row>
    <row r="338" spans="1:51" ht="16" x14ac:dyDescent="0.2">
      <c r="A338" s="2" t="s">
        <v>29</v>
      </c>
      <c r="B338" s="2" t="s">
        <v>29</v>
      </c>
      <c r="C338" s="2" t="s">
        <v>35</v>
      </c>
      <c r="D338" s="5">
        <v>7</v>
      </c>
      <c r="E338" s="2" t="s">
        <v>5</v>
      </c>
      <c r="F338" s="1" t="s">
        <v>17</v>
      </c>
      <c r="G338" s="9">
        <v>200</v>
      </c>
      <c r="H338">
        <v>180</v>
      </c>
      <c r="I338" t="s">
        <v>7</v>
      </c>
      <c r="J338">
        <v>0</v>
      </c>
      <c r="K338" s="10">
        <v>0</v>
      </c>
      <c r="L338" s="20">
        <v>1.345050255058226</v>
      </c>
      <c r="M338" s="20">
        <v>0.23266625404357899</v>
      </c>
      <c r="N338" s="20">
        <v>2.3266625404357901</v>
      </c>
      <c r="O338" s="22">
        <v>2.2459344938397401E-2</v>
      </c>
      <c r="P338" s="14">
        <v>0.22459344938397402</v>
      </c>
      <c r="Q338" s="27">
        <v>4.33</v>
      </c>
      <c r="R338" s="7">
        <v>40</v>
      </c>
      <c r="S338" s="7">
        <v>12.517912173790318</v>
      </c>
      <c r="T338">
        <v>21.582607196190207</v>
      </c>
      <c r="U338">
        <v>1.208357905513284</v>
      </c>
      <c r="V338">
        <v>5380.2010202329038</v>
      </c>
      <c r="W338">
        <v>5358.6184130367137</v>
      </c>
      <c r="X338" s="27">
        <v>162.19112064515457</v>
      </c>
      <c r="Y338" s="27">
        <v>279.639863181301</v>
      </c>
      <c r="Z338" s="27">
        <v>14.165983045600257</v>
      </c>
      <c r="AA338" s="31">
        <v>27259.70214570731</v>
      </c>
      <c r="AB338" s="2">
        <v>26980.062282526011</v>
      </c>
      <c r="AC338" s="26">
        <v>13.616175545766852</v>
      </c>
      <c r="AD338" s="26">
        <v>23.476164734080783</v>
      </c>
      <c r="AE338">
        <v>1.5567924001986633</v>
      </c>
      <c r="AF338">
        <v>5512.6179328853614</v>
      </c>
      <c r="AG338">
        <v>5489.1417681512794</v>
      </c>
      <c r="AH338">
        <v>542.81740792536243</v>
      </c>
      <c r="AI338">
        <v>935.89208262993589</v>
      </c>
      <c r="AJ338">
        <v>47.547652778642771</v>
      </c>
      <c r="AK338">
        <v>80284.716324312292</v>
      </c>
      <c r="AL338">
        <v>26449.608080560782</v>
      </c>
      <c r="AM338">
        <v>149.67320847136426</v>
      </c>
      <c r="AN338">
        <v>258.05725598511077</v>
      </c>
      <c r="AO338">
        <v>12.957625140086973</v>
      </c>
      <c r="AP338">
        <v>21879.501125474406</v>
      </c>
      <c r="AQ338">
        <v>21621.443869489296</v>
      </c>
      <c r="AR338">
        <v>19.718855941286563</v>
      </c>
      <c r="AS338">
        <v>33.998027484976838</v>
      </c>
      <c r="AT338">
        <v>1.8818290495089876</v>
      </c>
      <c r="AU338">
        <v>5291.6514540283888</v>
      </c>
      <c r="AV338">
        <v>5257.653426543412</v>
      </c>
      <c r="AW338">
        <v>160.95196185447372</v>
      </c>
      <c r="AX338">
        <v>277.5033825077133</v>
      </c>
      <c r="AY338">
        <v>14.04636666707664</v>
      </c>
    </row>
    <row r="339" spans="1:51" ht="16" x14ac:dyDescent="0.2">
      <c r="A339" s="2" t="s">
        <v>29</v>
      </c>
      <c r="B339" s="2" t="s">
        <v>29</v>
      </c>
      <c r="C339" s="2" t="s">
        <v>35</v>
      </c>
      <c r="D339" s="5">
        <v>7</v>
      </c>
      <c r="E339" s="2" t="s">
        <v>5</v>
      </c>
      <c r="F339" s="1" t="s">
        <v>17</v>
      </c>
      <c r="G339" s="9">
        <v>200</v>
      </c>
      <c r="H339" s="2">
        <v>180</v>
      </c>
      <c r="I339" s="5" t="s">
        <v>8</v>
      </c>
      <c r="J339" s="5">
        <v>0</v>
      </c>
      <c r="K339">
        <v>40</v>
      </c>
      <c r="L339" s="20">
        <v>1.4180832753442347</v>
      </c>
      <c r="M339" s="20">
        <v>0.230221882462502</v>
      </c>
      <c r="N339" s="20">
        <v>2.3022188246250201</v>
      </c>
      <c r="O339" s="22">
        <v>2.21826005727053E-2</v>
      </c>
      <c r="P339" s="14">
        <v>0.22182600572705299</v>
      </c>
      <c r="Q339" s="27">
        <v>4.33</v>
      </c>
      <c r="R339" s="7">
        <v>40</v>
      </c>
      <c r="S339" s="7">
        <v>13.058952045533612</v>
      </c>
      <c r="T339">
        <v>22.515434561264851</v>
      </c>
      <c r="U339">
        <v>1.2582709950317932</v>
      </c>
      <c r="V339">
        <v>5672.3331013769393</v>
      </c>
      <c r="W339">
        <v>5649.8176668156748</v>
      </c>
      <c r="X339" s="27">
        <v>167.42430401192101</v>
      </c>
      <c r="Y339" s="27">
        <v>288.66259312400177</v>
      </c>
      <c r="Z339" s="27">
        <v>14.539534635745904</v>
      </c>
      <c r="AA339" s="31">
        <v>27847.276730811693</v>
      </c>
      <c r="AB339" s="2">
        <v>27558.614137687688</v>
      </c>
      <c r="AC339" s="26">
        <v>13.616175545766852</v>
      </c>
      <c r="AD339" s="26">
        <v>23.476164734080783</v>
      </c>
      <c r="AE339">
        <v>1.5567924001986633</v>
      </c>
      <c r="AF339">
        <v>5512.6179328853614</v>
      </c>
      <c r="AG339">
        <v>5489.1417681512794</v>
      </c>
      <c r="AH339">
        <v>542.81740792536243</v>
      </c>
      <c r="AI339">
        <v>935.89208262993589</v>
      </c>
      <c r="AJ339">
        <v>47.547652778642771</v>
      </c>
      <c r="AK339">
        <v>80284.716324312292</v>
      </c>
      <c r="AL339">
        <v>26449.608080560782</v>
      </c>
      <c r="AM339">
        <v>154.36535196638741</v>
      </c>
      <c r="AN339">
        <v>266.14715856273693</v>
      </c>
      <c r="AO339">
        <v>13.28126364071411</v>
      </c>
      <c r="AP339">
        <v>22174.943629434754</v>
      </c>
      <c r="AQ339">
        <v>21908.796470872014</v>
      </c>
      <c r="AR339">
        <v>19.718855941286563</v>
      </c>
      <c r="AS339">
        <v>33.998027484976838</v>
      </c>
      <c r="AT339">
        <v>1.8818290495089876</v>
      </c>
      <c r="AU339">
        <v>5291.6514540283888</v>
      </c>
      <c r="AV339">
        <v>5257.653426543412</v>
      </c>
      <c r="AW339">
        <v>164.86095457795793</v>
      </c>
      <c r="AX339">
        <v>284.24302513441023</v>
      </c>
      <c r="AY339">
        <v>14.292547876652163</v>
      </c>
    </row>
    <row r="340" spans="1:51" ht="16" x14ac:dyDescent="0.2">
      <c r="A340" s="2" t="s">
        <v>29</v>
      </c>
      <c r="B340" s="2" t="s">
        <v>29</v>
      </c>
      <c r="C340" s="2" t="s">
        <v>35</v>
      </c>
      <c r="D340" s="5">
        <v>7</v>
      </c>
      <c r="E340" s="2" t="s">
        <v>5</v>
      </c>
      <c r="F340" s="1" t="s">
        <v>17</v>
      </c>
      <c r="G340" s="9">
        <v>200</v>
      </c>
      <c r="H340" s="2">
        <v>180</v>
      </c>
      <c r="I340" s="5" t="s">
        <v>9</v>
      </c>
      <c r="J340" s="5">
        <v>0</v>
      </c>
      <c r="K340">
        <v>80</v>
      </c>
      <c r="L340" s="20">
        <v>1.6576560280816031</v>
      </c>
      <c r="M340" s="20">
        <v>0.22481727600097701</v>
      </c>
      <c r="N340" s="20">
        <v>2.2481727600097701</v>
      </c>
      <c r="O340" s="22">
        <v>2.11760718375444E-2</v>
      </c>
      <c r="P340" s="14">
        <v>0.211760718375444</v>
      </c>
      <c r="Q340" s="27">
        <v>4.3499999999999996</v>
      </c>
      <c r="R340" s="7">
        <v>40</v>
      </c>
      <c r="S340" s="7">
        <v>14.906788511196201</v>
      </c>
      <c r="T340">
        <v>25.701359502062417</v>
      </c>
      <c r="U340">
        <v>1.4041057253037816</v>
      </c>
      <c r="V340">
        <v>6630.6241123264117</v>
      </c>
      <c r="W340">
        <v>6604.9227528243491</v>
      </c>
      <c r="X340" s="27">
        <v>182.88237544511347</v>
      </c>
      <c r="Y340" s="27">
        <v>315.31444042260938</v>
      </c>
      <c r="Z340" s="27">
        <v>15.469895502242077</v>
      </c>
      <c r="AA340" s="31">
        <v>29686.598577136108</v>
      </c>
      <c r="AB340" s="2">
        <v>29371.284136713497</v>
      </c>
      <c r="AC340" s="26">
        <v>13.616175545766852</v>
      </c>
      <c r="AD340" s="26">
        <v>23.476164734080783</v>
      </c>
      <c r="AE340">
        <v>1.5567924001986633</v>
      </c>
      <c r="AF340">
        <v>5512.6179328853614</v>
      </c>
      <c r="AG340">
        <v>5489.1417681512794</v>
      </c>
      <c r="AH340">
        <v>542.81740792536243</v>
      </c>
      <c r="AI340">
        <v>935.89208262993589</v>
      </c>
      <c r="AJ340">
        <v>47.547652778642771</v>
      </c>
      <c r="AK340">
        <v>80284.716324312292</v>
      </c>
      <c r="AL340">
        <v>26449.608080560782</v>
      </c>
      <c r="AM340">
        <v>167.97558693391727</v>
      </c>
      <c r="AN340">
        <v>289.61308092054696</v>
      </c>
      <c r="AO340">
        <v>14.065789776938296</v>
      </c>
      <c r="AP340">
        <v>23055.974464809697</v>
      </c>
      <c r="AQ340">
        <v>22766.361383889147</v>
      </c>
      <c r="AR340">
        <v>19.718855941286563</v>
      </c>
      <c r="AS340">
        <v>33.998027484976838</v>
      </c>
      <c r="AT340">
        <v>1.8818290495089876</v>
      </c>
      <c r="AU340">
        <v>5291.6514540283888</v>
      </c>
      <c r="AV340">
        <v>5257.653426543412</v>
      </c>
      <c r="AW340">
        <v>176.28838355494781</v>
      </c>
      <c r="AX340">
        <v>303.94548888784101</v>
      </c>
      <c r="AY340">
        <v>14.848791784386666</v>
      </c>
    </row>
    <row r="341" spans="1:51" ht="16" x14ac:dyDescent="0.2">
      <c r="A341" s="2" t="s">
        <v>29</v>
      </c>
      <c r="B341" s="2" t="s">
        <v>29</v>
      </c>
      <c r="C341" s="2" t="s">
        <v>35</v>
      </c>
      <c r="D341" s="5">
        <v>7</v>
      </c>
      <c r="E341" s="2" t="s">
        <v>18</v>
      </c>
      <c r="F341" s="1" t="s">
        <v>6</v>
      </c>
      <c r="G341" s="9">
        <v>5</v>
      </c>
      <c r="H341" s="2">
        <v>2.5</v>
      </c>
      <c r="I341" s="5" t="s">
        <v>19</v>
      </c>
      <c r="J341" s="5">
        <v>-100</v>
      </c>
      <c r="K341">
        <v>-100</v>
      </c>
      <c r="L341" s="20">
        <v>1.3009452372285997</v>
      </c>
      <c r="M341" s="20">
        <v>2.56005191802979</v>
      </c>
      <c r="N341" s="20">
        <v>25.600519180297901</v>
      </c>
      <c r="O341" s="22">
        <v>0.19763788580894501</v>
      </c>
      <c r="P341" s="14">
        <v>1.9763788580894501</v>
      </c>
      <c r="Q341" s="27">
        <v>3.74</v>
      </c>
      <c r="R341" s="7">
        <v>5</v>
      </c>
      <c r="S341" s="7">
        <v>16.652436749093983</v>
      </c>
      <c r="T341">
        <v>28.711097843265492</v>
      </c>
      <c r="U341">
        <v>1.2855803311953842</v>
      </c>
      <c r="V341">
        <v>650.47261861429979</v>
      </c>
      <c r="W341">
        <v>621.76152077103427</v>
      </c>
      <c r="X341" s="27">
        <v>16.652436749093983</v>
      </c>
      <c r="Y341" s="27">
        <v>28.711097843265492</v>
      </c>
      <c r="Z341" s="27">
        <v>1.2855803311953842</v>
      </c>
      <c r="AA341" s="31">
        <v>650.47261861429979</v>
      </c>
      <c r="AB341" s="2">
        <v>621.76152077103427</v>
      </c>
      <c r="AC341" s="26">
        <v>19.903022012522371</v>
      </c>
      <c r="AD341" s="26">
        <v>34.315555194004091</v>
      </c>
      <c r="AE341">
        <v>1.4076455570329134</v>
      </c>
      <c r="AF341">
        <v>554.16159635167037</v>
      </c>
      <c r="AG341">
        <v>519.84604115766626</v>
      </c>
      <c r="AH341">
        <v>19.903022012522371</v>
      </c>
      <c r="AI341">
        <v>34.315555194004091</v>
      </c>
      <c r="AJ341">
        <v>1.4076455570329134</v>
      </c>
      <c r="AK341">
        <v>554.16159635167037</v>
      </c>
      <c r="AL341">
        <v>519.84604115766626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13.922867579373417</v>
      </c>
      <c r="AX341">
        <v>24.004944102367965</v>
      </c>
      <c r="AY341">
        <v>1.0748555892190488</v>
      </c>
    </row>
    <row r="342" spans="1:51" ht="16" x14ac:dyDescent="0.2">
      <c r="A342" s="2" t="s">
        <v>29</v>
      </c>
      <c r="B342" s="2" t="s">
        <v>29</v>
      </c>
      <c r="C342" s="2" t="s">
        <v>35</v>
      </c>
      <c r="D342" s="5">
        <v>7</v>
      </c>
      <c r="E342" s="2" t="s">
        <v>18</v>
      </c>
      <c r="F342" s="1" t="s">
        <v>10</v>
      </c>
      <c r="G342" s="9">
        <v>10</v>
      </c>
      <c r="H342" s="2">
        <v>7.5</v>
      </c>
      <c r="I342" s="5" t="s">
        <v>19</v>
      </c>
      <c r="J342" s="5">
        <v>-100</v>
      </c>
      <c r="K342">
        <v>-100</v>
      </c>
      <c r="L342" s="20">
        <v>1.1975581861961044</v>
      </c>
      <c r="M342" s="20">
        <v>1.69909012317657</v>
      </c>
      <c r="N342" s="20">
        <v>16.990901231765701</v>
      </c>
      <c r="O342" s="22">
        <v>0.136474654078484</v>
      </c>
      <c r="P342" s="14">
        <v>1.36474654078484</v>
      </c>
      <c r="Q342" s="27">
        <v>3.86</v>
      </c>
      <c r="R342" s="7">
        <v>5</v>
      </c>
      <c r="S342" s="7">
        <v>10.173796430475242</v>
      </c>
      <c r="T342">
        <v>17.541028328405591</v>
      </c>
      <c r="U342">
        <v>0.81718169599985035</v>
      </c>
      <c r="V342">
        <v>598.77909309805216</v>
      </c>
      <c r="W342">
        <v>581.2380647696466</v>
      </c>
      <c r="X342" s="27">
        <v>26.826233179569225</v>
      </c>
      <c r="Y342" s="27">
        <v>46.25212617167108</v>
      </c>
      <c r="Z342" s="27">
        <v>2.1027620271952348</v>
      </c>
      <c r="AA342" s="31">
        <v>1249.2517117123521</v>
      </c>
      <c r="AB342" s="2">
        <v>1202.999585540681</v>
      </c>
      <c r="AC342" s="26">
        <v>13.029426138302242</v>
      </c>
      <c r="AD342" s="26">
        <v>22.464527824659033</v>
      </c>
      <c r="AE342">
        <v>1.0094012711584042</v>
      </c>
      <c r="AF342">
        <v>608.89498128097307</v>
      </c>
      <c r="AG342">
        <v>586.43045345631413</v>
      </c>
      <c r="AH342">
        <v>98.797344452473837</v>
      </c>
      <c r="AI342">
        <v>170.34024905598937</v>
      </c>
      <c r="AJ342">
        <v>7.2511404845739538</v>
      </c>
      <c r="AK342">
        <v>3489.1697328979308</v>
      </c>
      <c r="AL342">
        <v>1106.2764946139805</v>
      </c>
      <c r="AM342">
        <v>16.652436749093983</v>
      </c>
      <c r="AN342">
        <v>28.711097843265492</v>
      </c>
      <c r="AO342">
        <v>1.2855803311953842</v>
      </c>
      <c r="AP342">
        <v>650.47261861429979</v>
      </c>
      <c r="AQ342">
        <v>621.76152077103427</v>
      </c>
      <c r="AR342">
        <v>19.903022012522371</v>
      </c>
      <c r="AS342">
        <v>34.315555194004091</v>
      </c>
      <c r="AT342">
        <v>1.4076455570329134</v>
      </c>
      <c r="AU342">
        <v>554.16159635167037</v>
      </c>
      <c r="AV342">
        <v>519.84604115766626</v>
      </c>
      <c r="AW342">
        <v>25.133224588322562</v>
      </c>
      <c r="AX342">
        <v>43.333145841935448</v>
      </c>
      <c r="AY342">
        <v>1.966775855131377</v>
      </c>
    </row>
    <row r="343" spans="1:51" ht="16" x14ac:dyDescent="0.2">
      <c r="A343" s="2" t="s">
        <v>29</v>
      </c>
      <c r="B343" s="2" t="s">
        <v>29</v>
      </c>
      <c r="C343" s="2" t="s">
        <v>35</v>
      </c>
      <c r="D343" s="5">
        <v>7</v>
      </c>
      <c r="E343" s="2" t="s">
        <v>18</v>
      </c>
      <c r="F343" s="1" t="s">
        <v>11</v>
      </c>
      <c r="G343" s="9">
        <v>20</v>
      </c>
      <c r="H343" s="2">
        <v>15</v>
      </c>
      <c r="I343" s="5" t="s">
        <v>19</v>
      </c>
      <c r="J343" s="5">
        <v>-100</v>
      </c>
      <c r="K343">
        <v>-100</v>
      </c>
      <c r="L343" s="20">
        <v>1.2600997126334956</v>
      </c>
      <c r="M343" s="20">
        <v>1.3092337846755999</v>
      </c>
      <c r="N343" s="20">
        <v>13.092337846755999</v>
      </c>
      <c r="O343" s="22">
        <v>0.109135657548904</v>
      </c>
      <c r="P343" s="14">
        <v>1.09135657548904</v>
      </c>
      <c r="Q343" s="27">
        <v>4.07</v>
      </c>
      <c r="R343" s="7">
        <v>10</v>
      </c>
      <c r="S343" s="7">
        <v>16.497651158397876</v>
      </c>
      <c r="T343">
        <v>28.444226135168751</v>
      </c>
      <c r="U343">
        <v>1.3752181071544154</v>
      </c>
      <c r="V343">
        <v>1260.0997126334958</v>
      </c>
      <c r="W343">
        <v>1231.655486498327</v>
      </c>
      <c r="X343" s="27">
        <v>43.323884337967101</v>
      </c>
      <c r="Y343" s="27">
        <v>74.696352306839827</v>
      </c>
      <c r="Z343" s="27">
        <v>3.4779801343496501</v>
      </c>
      <c r="AA343" s="31">
        <v>2509.3514243458476</v>
      </c>
      <c r="AB343" s="2">
        <v>2434.6550720390078</v>
      </c>
      <c r="AC343" s="26">
        <v>20.390481138688109</v>
      </c>
      <c r="AD343" s="26">
        <v>35.156001963255363</v>
      </c>
      <c r="AE343">
        <v>1.7026930065260248</v>
      </c>
      <c r="AF343">
        <v>1289.4526587879338</v>
      </c>
      <c r="AG343">
        <v>1254.2966568246786</v>
      </c>
      <c r="AH343">
        <v>159.96878786853816</v>
      </c>
      <c r="AI343">
        <v>275.80825494575549</v>
      </c>
      <c r="AJ343">
        <v>12.359219504152026</v>
      </c>
      <c r="AK343">
        <v>7357.5277092617316</v>
      </c>
      <c r="AL343">
        <v>2360.5731514386589</v>
      </c>
      <c r="AM343">
        <v>26.826233179569225</v>
      </c>
      <c r="AN343">
        <v>46.25212617167108</v>
      </c>
      <c r="AO343">
        <v>2.1027620271952348</v>
      </c>
      <c r="AP343">
        <v>1249.2517117123521</v>
      </c>
      <c r="AQ343">
        <v>1202.999585540681</v>
      </c>
      <c r="AR343">
        <v>13.029426138302242</v>
      </c>
      <c r="AS343">
        <v>22.464527824659033</v>
      </c>
      <c r="AT343">
        <v>1.0094012711584042</v>
      </c>
      <c r="AU343">
        <v>608.89498128097307</v>
      </c>
      <c r="AV343">
        <v>586.43045345631413</v>
      </c>
      <c r="AW343">
        <v>42.331579511977644</v>
      </c>
      <c r="AX343">
        <v>72.985481917202833</v>
      </c>
      <c r="AY343">
        <v>3.3952631735280625</v>
      </c>
    </row>
    <row r="344" spans="1:51" ht="16" x14ac:dyDescent="0.2">
      <c r="A344" s="2" t="s">
        <v>29</v>
      </c>
      <c r="B344" s="2" t="s">
        <v>29</v>
      </c>
      <c r="C344" s="2" t="s">
        <v>35</v>
      </c>
      <c r="D344" s="5">
        <v>7</v>
      </c>
      <c r="E344" s="2" t="s">
        <v>18</v>
      </c>
      <c r="F344" s="1" t="s">
        <v>12</v>
      </c>
      <c r="G344" s="9">
        <v>30</v>
      </c>
      <c r="H344" s="2">
        <v>25</v>
      </c>
      <c r="I344" s="5" t="s">
        <v>19</v>
      </c>
      <c r="J344" s="5">
        <v>-100</v>
      </c>
      <c r="K344">
        <v>-100</v>
      </c>
      <c r="L344" s="20">
        <v>1.1775937901346571</v>
      </c>
      <c r="M344" s="20">
        <v>1.0685843229293801</v>
      </c>
      <c r="N344" s="20">
        <v>10.685843229293802</v>
      </c>
      <c r="O344" s="22">
        <v>9.0383157134056105E-2</v>
      </c>
      <c r="P344" s="14">
        <v>0.90383157134056102</v>
      </c>
      <c r="Q344" s="27">
        <v>4.1100000000000003</v>
      </c>
      <c r="R344" s="7">
        <v>10</v>
      </c>
      <c r="S344" s="7">
        <v>12.583582629168852</v>
      </c>
      <c r="T344">
        <v>21.695832119256643</v>
      </c>
      <c r="U344">
        <v>1.0643464457382941</v>
      </c>
      <c r="V344">
        <v>1177.5937901346572</v>
      </c>
      <c r="W344">
        <v>1155.8979580154005</v>
      </c>
      <c r="X344" s="27">
        <v>55.907466967135953</v>
      </c>
      <c r="Y344" s="27">
        <v>96.392184426096463</v>
      </c>
      <c r="Z344" s="27">
        <v>4.542326580087944</v>
      </c>
      <c r="AA344" s="31">
        <v>3686.9452144805045</v>
      </c>
      <c r="AB344" s="2">
        <v>3590.5530300544083</v>
      </c>
      <c r="AC344" s="26">
        <v>15.204932080965804</v>
      </c>
      <c r="AD344" s="26">
        <v>26.215400139596209</v>
      </c>
      <c r="AE344">
        <v>1.3422494817943573</v>
      </c>
      <c r="AF344">
        <v>1245.1136831919628</v>
      </c>
      <c r="AG344">
        <v>1218.8982830523669</v>
      </c>
      <c r="AH344">
        <v>205.58358411143558</v>
      </c>
      <c r="AI344">
        <v>354.45445536454417</v>
      </c>
      <c r="AJ344">
        <v>16.3859679495351</v>
      </c>
      <c r="AK344">
        <v>11092.86875883762</v>
      </c>
      <c r="AL344">
        <v>3579.4714344910258</v>
      </c>
      <c r="AM344">
        <v>43.323884337967101</v>
      </c>
      <c r="AN344">
        <v>74.696352306839827</v>
      </c>
      <c r="AO344">
        <v>3.4779801343496501</v>
      </c>
      <c r="AP344">
        <v>2509.3514243458476</v>
      </c>
      <c r="AQ344">
        <v>2434.6550720390078</v>
      </c>
      <c r="AR344">
        <v>20.390481138688109</v>
      </c>
      <c r="AS344">
        <v>35.156001963255363</v>
      </c>
      <c r="AT344">
        <v>1.7026930065260248</v>
      </c>
      <c r="AU344">
        <v>1289.4526587879338</v>
      </c>
      <c r="AV344">
        <v>1254.2966568246786</v>
      </c>
      <c r="AW344">
        <v>55.786828140440321</v>
      </c>
      <c r="AX344">
        <v>96.184186449035025</v>
      </c>
      <c r="AY344">
        <v>4.5321226890184878</v>
      </c>
    </row>
    <row r="345" spans="1:51" ht="16" x14ac:dyDescent="0.2">
      <c r="A345" s="2" t="s">
        <v>29</v>
      </c>
      <c r="B345" s="2" t="s">
        <v>29</v>
      </c>
      <c r="C345" s="2" t="s">
        <v>35</v>
      </c>
      <c r="D345" s="5">
        <v>7</v>
      </c>
      <c r="E345" s="2" t="s">
        <v>18</v>
      </c>
      <c r="F345" s="1" t="s">
        <v>13</v>
      </c>
      <c r="G345" s="9">
        <v>40</v>
      </c>
      <c r="H345" s="2">
        <v>35</v>
      </c>
      <c r="I345" s="5" t="s">
        <v>19</v>
      </c>
      <c r="J345" s="5">
        <v>-100</v>
      </c>
      <c r="K345">
        <v>-100</v>
      </c>
      <c r="L345" s="20">
        <v>1.2902500250528244</v>
      </c>
      <c r="M345" s="20">
        <v>0.87499856948852495</v>
      </c>
      <c r="N345" s="20">
        <v>8.7499856948852504</v>
      </c>
      <c r="O345" s="22">
        <v>7.4718840420246097E-2</v>
      </c>
      <c r="P345" s="14">
        <v>0.74718840420246102</v>
      </c>
      <c r="Q345" s="27">
        <v>4.18</v>
      </c>
      <c r="R345" s="7">
        <v>10</v>
      </c>
      <c r="S345" s="7">
        <v>11.289669262037551</v>
      </c>
      <c r="T345">
        <v>19.464947003513021</v>
      </c>
      <c r="U345">
        <v>0.9640598572414053</v>
      </c>
      <c r="V345">
        <v>1290.2500250528246</v>
      </c>
      <c r="W345">
        <v>1270.7850780493116</v>
      </c>
      <c r="X345" s="27">
        <v>67.197136229173509</v>
      </c>
      <c r="Y345" s="27">
        <v>115.85713142960948</v>
      </c>
      <c r="Z345" s="27">
        <v>5.5063864373293496</v>
      </c>
      <c r="AA345" s="31">
        <v>4977.1952395333292</v>
      </c>
      <c r="AB345" s="2">
        <v>4861.3381081037196</v>
      </c>
      <c r="AC345" s="26">
        <v>12.651992795896417</v>
      </c>
      <c r="AD345" s="26">
        <v>21.813780682580028</v>
      </c>
      <c r="AE345">
        <v>1.216484925723244</v>
      </c>
      <c r="AF345">
        <v>1236.6848374058161</v>
      </c>
      <c r="AG345">
        <v>1214.8710567232361</v>
      </c>
      <c r="AH345">
        <v>243.5395624991248</v>
      </c>
      <c r="AI345">
        <v>419.89579741228431</v>
      </c>
      <c r="AJ345">
        <v>20.03542272670483</v>
      </c>
      <c r="AK345">
        <v>14802.923271055066</v>
      </c>
      <c r="AL345">
        <v>4794.3424912142618</v>
      </c>
      <c r="AM345">
        <v>55.907466967135953</v>
      </c>
      <c r="AN345">
        <v>96.392184426096463</v>
      </c>
      <c r="AO345">
        <v>4.542326580087944</v>
      </c>
      <c r="AP345">
        <v>3686.9452144805045</v>
      </c>
      <c r="AQ345">
        <v>3590.5530300544083</v>
      </c>
      <c r="AR345">
        <v>15.204932080965804</v>
      </c>
      <c r="AS345">
        <v>26.215400139596209</v>
      </c>
      <c r="AT345">
        <v>1.3422494817943573</v>
      </c>
      <c r="AU345">
        <v>1245.1136831919628</v>
      </c>
      <c r="AV345">
        <v>1218.8982830523669</v>
      </c>
      <c r="AW345">
        <v>66.601946397507248</v>
      </c>
      <c r="AX345">
        <v>114.83094206466767</v>
      </c>
      <c r="AY345">
        <v>5.455561332463156</v>
      </c>
    </row>
    <row r="346" spans="1:51" ht="16" x14ac:dyDescent="0.2">
      <c r="A346" s="2" t="s">
        <v>29</v>
      </c>
      <c r="B346" s="2" t="s">
        <v>29</v>
      </c>
      <c r="C346" s="2" t="s">
        <v>35</v>
      </c>
      <c r="D346" s="5">
        <v>7</v>
      </c>
      <c r="E346" s="2" t="s">
        <v>18</v>
      </c>
      <c r="F346" s="1" t="s">
        <v>6</v>
      </c>
      <c r="G346" s="9">
        <v>5</v>
      </c>
      <c r="H346" s="2">
        <v>2.5</v>
      </c>
      <c r="I346" s="5" t="s">
        <v>20</v>
      </c>
      <c r="J346" s="5">
        <v>4000</v>
      </c>
      <c r="K346">
        <v>0</v>
      </c>
      <c r="L346" s="20">
        <v>1.4157405145819222</v>
      </c>
      <c r="M346" s="20">
        <v>2.6821985244750999</v>
      </c>
      <c r="N346" s="20">
        <v>26.821985244750998</v>
      </c>
      <c r="O346" s="22">
        <v>0.202382117509842</v>
      </c>
      <c r="P346" s="14">
        <v>2.0238211750984201</v>
      </c>
      <c r="Q346" s="27">
        <v>3.63</v>
      </c>
      <c r="R346" s="7">
        <v>5</v>
      </c>
      <c r="S346" s="7">
        <v>18.986485596256252</v>
      </c>
      <c r="T346">
        <v>32.735319993545261</v>
      </c>
      <c r="U346">
        <v>1.4326028159278139</v>
      </c>
      <c r="V346">
        <v>707.87025729096115</v>
      </c>
      <c r="W346">
        <v>675.13493729741595</v>
      </c>
      <c r="X346" s="27">
        <v>18.986485596256252</v>
      </c>
      <c r="Y346" s="27">
        <v>32.735319993545261</v>
      </c>
      <c r="Z346" s="27">
        <v>1.4326028159278139</v>
      </c>
      <c r="AA346" s="31">
        <v>707.87025729096115</v>
      </c>
      <c r="AB346" s="2">
        <v>675.13493729741595</v>
      </c>
      <c r="AC346" s="26">
        <v>19.903022012522371</v>
      </c>
      <c r="AD346" s="26">
        <v>34.315555194004091</v>
      </c>
      <c r="AE346">
        <v>1.4076455570329134</v>
      </c>
      <c r="AF346">
        <v>554.16159635167037</v>
      </c>
      <c r="AG346">
        <v>519.84604115766626</v>
      </c>
      <c r="AH346">
        <v>19.903022012522371</v>
      </c>
      <c r="AI346">
        <v>34.315555194004091</v>
      </c>
      <c r="AJ346">
        <v>1.4076455570329134</v>
      </c>
      <c r="AK346">
        <v>554.16159635167037</v>
      </c>
      <c r="AL346">
        <v>519.84604115766626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14.619372850442236</v>
      </c>
      <c r="AX346">
        <v>25.205815259383165</v>
      </c>
      <c r="AY346">
        <v>1.1030874885435282</v>
      </c>
    </row>
    <row r="347" spans="1:51" ht="16" x14ac:dyDescent="0.2">
      <c r="A347" s="2" t="s">
        <v>29</v>
      </c>
      <c r="B347" s="2" t="s">
        <v>29</v>
      </c>
      <c r="C347" s="2" t="s">
        <v>35</v>
      </c>
      <c r="D347" s="5">
        <v>7</v>
      </c>
      <c r="E347" s="2" t="s">
        <v>18</v>
      </c>
      <c r="F347" s="1" t="s">
        <v>10</v>
      </c>
      <c r="G347" s="9">
        <v>10</v>
      </c>
      <c r="H347" s="2">
        <v>7.5</v>
      </c>
      <c r="I347" s="5" t="s">
        <v>20</v>
      </c>
      <c r="J347" s="5">
        <v>4000</v>
      </c>
      <c r="K347">
        <v>0</v>
      </c>
      <c r="L347" s="20">
        <v>1.2643777975038057</v>
      </c>
      <c r="M347" s="20">
        <v>2.2109017372131299</v>
      </c>
      <c r="N347" s="20">
        <v>22.109017372131298</v>
      </c>
      <c r="O347" s="22">
        <v>0.164923876523972</v>
      </c>
      <c r="P347" s="14">
        <v>1.64923876523972</v>
      </c>
      <c r="Q347" s="27">
        <v>3.75</v>
      </c>
      <c r="R347" s="7">
        <v>5</v>
      </c>
      <c r="S347" s="7">
        <v>13.977075344974377</v>
      </c>
      <c r="T347">
        <v>24.098405767197203</v>
      </c>
      <c r="U347">
        <v>1.0426304387758467</v>
      </c>
      <c r="V347">
        <v>632.18889875190291</v>
      </c>
      <c r="W347">
        <v>608.09049298470575</v>
      </c>
      <c r="X347" s="27">
        <v>32.963560941230625</v>
      </c>
      <c r="Y347" s="27">
        <v>56.833725760742468</v>
      </c>
      <c r="Z347" s="27">
        <v>2.4752332547036606</v>
      </c>
      <c r="AA347" s="31">
        <v>1340.0591560428641</v>
      </c>
      <c r="AB347" s="2">
        <v>1283.2254302821216</v>
      </c>
      <c r="AC347" s="26">
        <v>13.029426138302242</v>
      </c>
      <c r="AD347" s="26">
        <v>22.464527824659033</v>
      </c>
      <c r="AE347">
        <v>1.0094012711584042</v>
      </c>
      <c r="AF347">
        <v>608.89498128097307</v>
      </c>
      <c r="AG347">
        <v>586.43045345631413</v>
      </c>
      <c r="AH347">
        <v>98.797344452473837</v>
      </c>
      <c r="AI347">
        <v>170.34024905598937</v>
      </c>
      <c r="AJ347">
        <v>7.2511404845739538</v>
      </c>
      <c r="AK347">
        <v>3489.1697328979308</v>
      </c>
      <c r="AL347">
        <v>1106.2764946139805</v>
      </c>
      <c r="AM347">
        <v>18.986485596256252</v>
      </c>
      <c r="AN347">
        <v>32.735319993545261</v>
      </c>
      <c r="AO347">
        <v>1.4326028159278139</v>
      </c>
      <c r="AP347">
        <v>707.87025729096115</v>
      </c>
      <c r="AQ347">
        <v>675.13493729741595</v>
      </c>
      <c r="AR347">
        <v>19.903022012522371</v>
      </c>
      <c r="AS347">
        <v>34.315555194004091</v>
      </c>
      <c r="AT347">
        <v>1.4076455570329134</v>
      </c>
      <c r="AU347">
        <v>554.16159635167037</v>
      </c>
      <c r="AV347">
        <v>519.84604115766626</v>
      </c>
      <c r="AW347">
        <v>28.89635608507966</v>
      </c>
      <c r="AX347">
        <v>49.821303594964931</v>
      </c>
      <c r="AY347">
        <v>2.1718370520578265</v>
      </c>
    </row>
    <row r="348" spans="1:51" ht="16" x14ac:dyDescent="0.2">
      <c r="A348" s="2" t="s">
        <v>29</v>
      </c>
      <c r="B348" s="2" t="s">
        <v>29</v>
      </c>
      <c r="C348" s="2" t="s">
        <v>35</v>
      </c>
      <c r="D348" s="5">
        <v>7</v>
      </c>
      <c r="E348" s="2" t="s">
        <v>18</v>
      </c>
      <c r="F348" s="1" t="s">
        <v>11</v>
      </c>
      <c r="G348" s="9">
        <v>20</v>
      </c>
      <c r="H348" s="2">
        <v>15</v>
      </c>
      <c r="I348" s="5" t="s">
        <v>20</v>
      </c>
      <c r="J348" s="5">
        <v>4000</v>
      </c>
      <c r="K348">
        <v>0</v>
      </c>
      <c r="L348" s="20">
        <v>1.1987804961590502</v>
      </c>
      <c r="M348" s="20">
        <v>1.5113171339035001</v>
      </c>
      <c r="N348" s="20">
        <v>15.113171339035</v>
      </c>
      <c r="O348" s="22">
        <v>0.12108936905860899</v>
      </c>
      <c r="P348" s="14">
        <v>1.2108936905860899</v>
      </c>
      <c r="Q348" s="27">
        <v>3.99</v>
      </c>
      <c r="R348" s="7">
        <v>10</v>
      </c>
      <c r="S348" s="7">
        <v>18.117375036345116</v>
      </c>
      <c r="T348">
        <v>31.236853510939859</v>
      </c>
      <c r="U348">
        <v>1.4515957391966563</v>
      </c>
      <c r="V348">
        <v>1198.7804961590502</v>
      </c>
      <c r="W348">
        <v>1167.5436426481103</v>
      </c>
      <c r="X348" s="27">
        <v>51.080935977575741</v>
      </c>
      <c r="Y348" s="27">
        <v>88.070579271682334</v>
      </c>
      <c r="Z348" s="27">
        <v>3.9268289939003171</v>
      </c>
      <c r="AA348" s="31">
        <v>2538.8396522019143</v>
      </c>
      <c r="AB348" s="2">
        <v>2450.7690729302321</v>
      </c>
      <c r="AC348" s="26">
        <v>20.390481138688109</v>
      </c>
      <c r="AD348" s="26">
        <v>35.156001963255363</v>
      </c>
      <c r="AE348">
        <v>1.7026930065260248</v>
      </c>
      <c r="AF348">
        <v>1289.4526587879338</v>
      </c>
      <c r="AG348">
        <v>1254.2966568246786</v>
      </c>
      <c r="AH348">
        <v>159.96878786853816</v>
      </c>
      <c r="AI348">
        <v>275.80825494575549</v>
      </c>
      <c r="AJ348">
        <v>12.359219504152026</v>
      </c>
      <c r="AK348">
        <v>7357.5277092617316</v>
      </c>
      <c r="AL348">
        <v>2360.5731514386589</v>
      </c>
      <c r="AM348">
        <v>32.963560941230625</v>
      </c>
      <c r="AN348">
        <v>56.833725760742468</v>
      </c>
      <c r="AO348">
        <v>2.4752332547036606</v>
      </c>
      <c r="AP348">
        <v>1340.0591560428641</v>
      </c>
      <c r="AQ348">
        <v>1283.2254302821216</v>
      </c>
      <c r="AR348">
        <v>13.029426138302242</v>
      </c>
      <c r="AS348">
        <v>22.464527824659033</v>
      </c>
      <c r="AT348">
        <v>1.0094012711584042</v>
      </c>
      <c r="AU348">
        <v>608.89498128097307</v>
      </c>
      <c r="AV348">
        <v>586.43045345631413</v>
      </c>
      <c r="AW348">
        <v>49.681319486405243</v>
      </c>
      <c r="AX348">
        <v>85.65744739035388</v>
      </c>
      <c r="AY348">
        <v>3.8146892754799202</v>
      </c>
    </row>
    <row r="349" spans="1:51" ht="16" x14ac:dyDescent="0.2">
      <c r="A349" s="2" t="s">
        <v>29</v>
      </c>
      <c r="B349" s="2" t="s">
        <v>29</v>
      </c>
      <c r="C349" s="2" t="s">
        <v>35</v>
      </c>
      <c r="D349" s="5">
        <v>7</v>
      </c>
      <c r="E349" s="2" t="s">
        <v>18</v>
      </c>
      <c r="F349" s="1" t="s">
        <v>12</v>
      </c>
      <c r="G349" s="9">
        <v>30</v>
      </c>
      <c r="H349" s="2">
        <v>25</v>
      </c>
      <c r="I349" s="5" t="s">
        <v>20</v>
      </c>
      <c r="J349" s="5">
        <v>4000</v>
      </c>
      <c r="K349">
        <v>0</v>
      </c>
      <c r="L349" s="20">
        <v>1.2118184690971383</v>
      </c>
      <c r="M349" s="20">
        <v>1.2154115438461299</v>
      </c>
      <c r="N349" s="20">
        <v>12.1541154384613</v>
      </c>
      <c r="O349" s="22">
        <v>0.101001635193825</v>
      </c>
      <c r="P349" s="14">
        <v>1.0100163519382501</v>
      </c>
      <c r="Q349" s="27">
        <v>4.08</v>
      </c>
      <c r="R349" s="7">
        <v>10</v>
      </c>
      <c r="S349" s="7">
        <v>14.728581563866065</v>
      </c>
      <c r="T349">
        <v>25.394106144596666</v>
      </c>
      <c r="U349">
        <v>1.2239564693688865</v>
      </c>
      <c r="V349">
        <v>1211.8184690971382</v>
      </c>
      <c r="W349">
        <v>1186.4243629525415</v>
      </c>
      <c r="X349" s="27">
        <v>65.809517541441807</v>
      </c>
      <c r="Y349" s="27">
        <v>113.464685416279</v>
      </c>
      <c r="Z349" s="27">
        <v>5.1507854632692034</v>
      </c>
      <c r="AA349" s="31">
        <v>3750.6581212990523</v>
      </c>
      <c r="AB349" s="2">
        <v>3637.1934358827739</v>
      </c>
      <c r="AC349" s="26">
        <v>15.204932080965804</v>
      </c>
      <c r="AD349" s="26">
        <v>26.215400139596209</v>
      </c>
      <c r="AE349">
        <v>1.3422494817943573</v>
      </c>
      <c r="AF349">
        <v>1245.1136831919628</v>
      </c>
      <c r="AG349">
        <v>1218.8982830523669</v>
      </c>
      <c r="AH349">
        <v>205.58358411143558</v>
      </c>
      <c r="AI349">
        <v>354.45445536454417</v>
      </c>
      <c r="AJ349">
        <v>16.3859679495351</v>
      </c>
      <c r="AK349">
        <v>11092.86875883762</v>
      </c>
      <c r="AL349">
        <v>3579.4714344910258</v>
      </c>
      <c r="AM349">
        <v>51.080935977575741</v>
      </c>
      <c r="AN349">
        <v>88.070579271682334</v>
      </c>
      <c r="AO349">
        <v>3.9268289939003171</v>
      </c>
      <c r="AP349">
        <v>2538.8396522019143</v>
      </c>
      <c r="AQ349">
        <v>2450.7690729302321</v>
      </c>
      <c r="AR349">
        <v>20.390481138688109</v>
      </c>
      <c r="AS349">
        <v>35.156001963255363</v>
      </c>
      <c r="AT349">
        <v>1.7026930065260248</v>
      </c>
      <c r="AU349">
        <v>1289.4526587879338</v>
      </c>
      <c r="AV349">
        <v>1254.2966568246786</v>
      </c>
      <c r="AW349">
        <v>65.092941557270152</v>
      </c>
      <c r="AX349">
        <v>112.22920958150027</v>
      </c>
      <c r="AY349">
        <v>5.0912374472013848</v>
      </c>
    </row>
    <row r="350" spans="1:51" ht="16" x14ac:dyDescent="0.2">
      <c r="A350" s="2" t="s">
        <v>29</v>
      </c>
      <c r="B350" s="2" t="s">
        <v>29</v>
      </c>
      <c r="C350" s="2" t="s">
        <v>35</v>
      </c>
      <c r="D350" s="5">
        <v>7</v>
      </c>
      <c r="E350" s="2" t="s">
        <v>18</v>
      </c>
      <c r="F350" s="1" t="s">
        <v>13</v>
      </c>
      <c r="G350" s="9">
        <v>40</v>
      </c>
      <c r="H350" s="2">
        <v>35</v>
      </c>
      <c r="I350" s="5" t="s">
        <v>20</v>
      </c>
      <c r="J350" s="5">
        <v>4000</v>
      </c>
      <c r="K350">
        <v>0</v>
      </c>
      <c r="L350" s="20">
        <v>1.1680190287582488</v>
      </c>
      <c r="M350" s="20">
        <v>1.10557496547699</v>
      </c>
      <c r="N350" s="20">
        <v>11.055749654769899</v>
      </c>
      <c r="O350" s="22">
        <v>9.2626191675662994E-2</v>
      </c>
      <c r="P350" s="14">
        <v>0.92626191675662994</v>
      </c>
      <c r="Q350" s="27">
        <v>4.12</v>
      </c>
      <c r="R350" s="7">
        <v>10</v>
      </c>
      <c r="S350" s="7">
        <v>12.913325973958683</v>
      </c>
      <c r="T350">
        <v>22.264355127514971</v>
      </c>
      <c r="U350">
        <v>1.0818915443858328</v>
      </c>
      <c r="V350">
        <v>1168.0190287582489</v>
      </c>
      <c r="W350">
        <v>1145.7546736307338</v>
      </c>
      <c r="X350" s="27">
        <v>78.722843515400484</v>
      </c>
      <c r="Y350" s="27">
        <v>135.72904054379396</v>
      </c>
      <c r="Z350" s="27">
        <v>6.2326770076550364</v>
      </c>
      <c r="AA350" s="31">
        <v>4918.6771500573013</v>
      </c>
      <c r="AB350" s="2">
        <v>4782.9481095135079</v>
      </c>
      <c r="AC350" s="26">
        <v>12.651992795896417</v>
      </c>
      <c r="AD350" s="26">
        <v>21.813780682580028</v>
      </c>
      <c r="AE350">
        <v>1.216484925723244</v>
      </c>
      <c r="AF350">
        <v>1236.6848374058161</v>
      </c>
      <c r="AG350">
        <v>1214.8710567232361</v>
      </c>
      <c r="AH350">
        <v>243.5395624991248</v>
      </c>
      <c r="AI350">
        <v>419.89579741228431</v>
      </c>
      <c r="AJ350">
        <v>20.03542272670483</v>
      </c>
      <c r="AK350">
        <v>14802.923271055066</v>
      </c>
      <c r="AL350">
        <v>4794.3424912142618</v>
      </c>
      <c r="AM350">
        <v>65.809517541441807</v>
      </c>
      <c r="AN350">
        <v>113.464685416279</v>
      </c>
      <c r="AO350">
        <v>5.1507854632692034</v>
      </c>
      <c r="AP350">
        <v>3750.6581212990523</v>
      </c>
      <c r="AQ350">
        <v>3637.1934358827739</v>
      </c>
      <c r="AR350">
        <v>15.204932080965804</v>
      </c>
      <c r="AS350">
        <v>26.215400139596209</v>
      </c>
      <c r="AT350">
        <v>1.3422494817943573</v>
      </c>
      <c r="AU350">
        <v>1245.1136831919628</v>
      </c>
      <c r="AV350">
        <v>1218.8982830523669</v>
      </c>
      <c r="AW350">
        <v>78.851264868208304</v>
      </c>
      <c r="AX350">
        <v>135.95045666932469</v>
      </c>
      <c r="AY350">
        <v>6.2434362788142685</v>
      </c>
    </row>
    <row r="351" spans="1:51" ht="16" x14ac:dyDescent="0.2">
      <c r="A351" s="2" t="s">
        <v>29</v>
      </c>
      <c r="B351" s="2" t="s">
        <v>29</v>
      </c>
      <c r="C351" s="2" t="s">
        <v>35</v>
      </c>
      <c r="D351" s="5">
        <v>7</v>
      </c>
      <c r="E351" s="2" t="s">
        <v>18</v>
      </c>
      <c r="F351" s="1" t="s">
        <v>6</v>
      </c>
      <c r="G351" s="9">
        <v>5</v>
      </c>
      <c r="H351" s="2">
        <v>2.5</v>
      </c>
      <c r="I351" s="5" t="s">
        <v>21</v>
      </c>
      <c r="J351" s="5">
        <v>-4000</v>
      </c>
      <c r="K351">
        <v>0</v>
      </c>
      <c r="L351" s="20">
        <v>1.0945785718179246</v>
      </c>
      <c r="M351" s="20">
        <v>3.6623272895813002</v>
      </c>
      <c r="N351" s="20">
        <v>36.623272895813002</v>
      </c>
      <c r="O351" s="22">
        <v>0.25536540150642401</v>
      </c>
      <c r="P351" s="14">
        <v>2.5536540150642399</v>
      </c>
      <c r="Q351" s="27">
        <v>3.62</v>
      </c>
      <c r="R351" s="7">
        <v>5</v>
      </c>
      <c r="S351" s="7">
        <v>20.043524870798556</v>
      </c>
      <c r="T351">
        <v>34.557801501376822</v>
      </c>
      <c r="U351">
        <v>1.3975874823630625</v>
      </c>
      <c r="V351">
        <v>547.28928590896237</v>
      </c>
      <c r="W351">
        <v>512.73148440758553</v>
      </c>
      <c r="X351" s="27">
        <v>20.043524870798556</v>
      </c>
      <c r="Y351" s="27">
        <v>34.557801501376822</v>
      </c>
      <c r="Z351" s="27">
        <v>1.3975874823630625</v>
      </c>
      <c r="AA351" s="31">
        <v>547.28928590896237</v>
      </c>
      <c r="AB351" s="2">
        <v>512.73148440758553</v>
      </c>
      <c r="AC351" s="26">
        <v>19.903022012522371</v>
      </c>
      <c r="AD351" s="26">
        <v>34.315555194004091</v>
      </c>
      <c r="AE351">
        <v>1.4076455570329134</v>
      </c>
      <c r="AF351">
        <v>554.16159635167037</v>
      </c>
      <c r="AG351">
        <v>519.84604115766626</v>
      </c>
      <c r="AH351">
        <v>19.903022012522371</v>
      </c>
      <c r="AI351">
        <v>34.315555194004091</v>
      </c>
      <c r="AJ351">
        <v>1.4076455570329134</v>
      </c>
      <c r="AK351">
        <v>554.16159635167037</v>
      </c>
      <c r="AL351">
        <v>519.84604115766626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20.321644704476633</v>
      </c>
      <c r="AX351">
        <v>35.037318455994196</v>
      </c>
      <c r="AY351">
        <v>1.4169801191697586</v>
      </c>
    </row>
    <row r="352" spans="1:51" ht="16" x14ac:dyDescent="0.2">
      <c r="A352" s="2" t="s">
        <v>29</v>
      </c>
      <c r="B352" s="2" t="s">
        <v>29</v>
      </c>
      <c r="C352" s="2" t="s">
        <v>35</v>
      </c>
      <c r="D352" s="5">
        <v>7</v>
      </c>
      <c r="E352" s="2" t="s">
        <v>18</v>
      </c>
      <c r="F352" s="1" t="s">
        <v>10</v>
      </c>
      <c r="G352" s="9">
        <v>10</v>
      </c>
      <c r="H352" s="2">
        <v>7.5</v>
      </c>
      <c r="I352" s="5" t="s">
        <v>21</v>
      </c>
      <c r="J352" s="5">
        <v>-4000</v>
      </c>
      <c r="K352">
        <v>0</v>
      </c>
      <c r="L352" s="20">
        <v>1.2329033159579528</v>
      </c>
      <c r="M352" s="20">
        <v>2.2470653057098402</v>
      </c>
      <c r="N352" s="20">
        <v>22.470653057098403</v>
      </c>
      <c r="O352" s="22">
        <v>0.16621421277522999</v>
      </c>
      <c r="P352" s="14">
        <v>1.6621421277522999</v>
      </c>
      <c r="Q352" s="27">
        <v>3.7</v>
      </c>
      <c r="R352" s="7">
        <v>5</v>
      </c>
      <c r="S352" s="7">
        <v>13.852071332918666</v>
      </c>
      <c r="T352">
        <v>23.88288160848046</v>
      </c>
      <c r="U352">
        <v>1.0246302704496089</v>
      </c>
      <c r="V352">
        <v>616.45165797897641</v>
      </c>
      <c r="W352">
        <v>592.56877637049593</v>
      </c>
      <c r="X352" s="27">
        <v>33.895596203717218</v>
      </c>
      <c r="Y352" s="27">
        <v>58.440683109857282</v>
      </c>
      <c r="Z352" s="27">
        <v>2.4222177528126716</v>
      </c>
      <c r="AA352" s="31">
        <v>1163.7409438879388</v>
      </c>
      <c r="AB352" s="2">
        <v>1105.3002607780813</v>
      </c>
      <c r="AC352" s="26">
        <v>13.029426138302242</v>
      </c>
      <c r="AD352" s="26">
        <v>22.464527824659033</v>
      </c>
      <c r="AE352">
        <v>1.0094012711584042</v>
      </c>
      <c r="AF352">
        <v>608.89498128097307</v>
      </c>
      <c r="AG352">
        <v>586.43045345631413</v>
      </c>
      <c r="AH352">
        <v>98.797344452473837</v>
      </c>
      <c r="AI352">
        <v>170.34024905598937</v>
      </c>
      <c r="AJ352">
        <v>7.2511404845739538</v>
      </c>
      <c r="AK352">
        <v>3489.1697328979308</v>
      </c>
      <c r="AL352">
        <v>1106.2764946139805</v>
      </c>
      <c r="AM352">
        <v>20.043524870798556</v>
      </c>
      <c r="AN352">
        <v>34.557801501376822</v>
      </c>
      <c r="AO352">
        <v>1.3975874823630625</v>
      </c>
      <c r="AP352">
        <v>547.28928590896237</v>
      </c>
      <c r="AQ352">
        <v>512.73148440758553</v>
      </c>
      <c r="AR352">
        <v>19.903022012522371</v>
      </c>
      <c r="AS352">
        <v>34.315555194004091</v>
      </c>
      <c r="AT352">
        <v>1.4076455570329134</v>
      </c>
      <c r="AU352">
        <v>554.16159635167037</v>
      </c>
      <c r="AV352">
        <v>519.84604115766626</v>
      </c>
      <c r="AW352">
        <v>33.918416948366158</v>
      </c>
      <c r="AX352">
        <v>58.480029221320962</v>
      </c>
      <c r="AY352">
        <v>2.4239057910272841</v>
      </c>
    </row>
    <row r="353" spans="1:51" ht="16" x14ac:dyDescent="0.2">
      <c r="A353" s="2" t="s">
        <v>29</v>
      </c>
      <c r="B353" s="2" t="s">
        <v>29</v>
      </c>
      <c r="C353" s="2" t="s">
        <v>35</v>
      </c>
      <c r="D353" s="5">
        <v>7</v>
      </c>
      <c r="E353" s="2" t="s">
        <v>18</v>
      </c>
      <c r="F353" s="1" t="s">
        <v>11</v>
      </c>
      <c r="G353" s="9">
        <v>20</v>
      </c>
      <c r="H353" s="2">
        <v>15</v>
      </c>
      <c r="I353" s="5" t="s">
        <v>21</v>
      </c>
      <c r="J353" s="5">
        <v>-4000</v>
      </c>
      <c r="K353">
        <v>0</v>
      </c>
      <c r="L353" s="20">
        <v>1.3566621997062105</v>
      </c>
      <c r="M353" s="20">
        <v>1.7750316858291599</v>
      </c>
      <c r="N353" s="20">
        <v>17.750316858291598</v>
      </c>
      <c r="O353" s="22">
        <v>0.13076324760913799</v>
      </c>
      <c r="P353" s="14">
        <v>1.30763247609138</v>
      </c>
      <c r="Q353" s="27">
        <v>3.84</v>
      </c>
      <c r="R353" s="7">
        <v>10</v>
      </c>
      <c r="S353" s="7">
        <v>24.081183914452108</v>
      </c>
      <c r="T353">
        <v>41.519282611124325</v>
      </c>
      <c r="U353">
        <v>1.7740155514214104</v>
      </c>
      <c r="V353">
        <v>1356.6621997062105</v>
      </c>
      <c r="W353">
        <v>1315.1429170950862</v>
      </c>
      <c r="X353" s="27">
        <v>57.97678011816933</v>
      </c>
      <c r="Y353" s="27">
        <v>99.959965720981614</v>
      </c>
      <c r="Z353" s="27">
        <v>4.1962333042340818</v>
      </c>
      <c r="AA353" s="31">
        <v>2520.4031435941492</v>
      </c>
      <c r="AB353" s="2">
        <v>2420.4431778731678</v>
      </c>
      <c r="AC353" s="26">
        <v>20.390481138688109</v>
      </c>
      <c r="AD353" s="26">
        <v>35.156001963255363</v>
      </c>
      <c r="AE353">
        <v>1.7026930065260248</v>
      </c>
      <c r="AF353">
        <v>1289.4526587879338</v>
      </c>
      <c r="AG353">
        <v>1254.2966568246786</v>
      </c>
      <c r="AH353">
        <v>159.96878786853816</v>
      </c>
      <c r="AI353">
        <v>275.80825494575549</v>
      </c>
      <c r="AJ353">
        <v>12.359219504152026</v>
      </c>
      <c r="AK353">
        <v>7357.5277092617316</v>
      </c>
      <c r="AL353">
        <v>2360.5731514386589</v>
      </c>
      <c r="AM353">
        <v>33.895596203717218</v>
      </c>
      <c r="AN353">
        <v>58.440683109857282</v>
      </c>
      <c r="AO353">
        <v>2.4222177528126716</v>
      </c>
      <c r="AP353">
        <v>1163.7409438879388</v>
      </c>
      <c r="AQ353">
        <v>1105.3002607780813</v>
      </c>
      <c r="AR353">
        <v>13.029426138302242</v>
      </c>
      <c r="AS353">
        <v>22.464527824659033</v>
      </c>
      <c r="AT353">
        <v>1.0094012711584042</v>
      </c>
      <c r="AU353">
        <v>608.89498128097307</v>
      </c>
      <c r="AV353">
        <v>586.43045345631413</v>
      </c>
      <c r="AW353">
        <v>56.880518184358316</v>
      </c>
      <c r="AX353">
        <v>98.069858938548833</v>
      </c>
      <c r="AY353">
        <v>4.1154737483118788</v>
      </c>
    </row>
    <row r="354" spans="1:51" ht="16" x14ac:dyDescent="0.2">
      <c r="A354" s="2" t="s">
        <v>29</v>
      </c>
      <c r="B354" s="2" t="s">
        <v>29</v>
      </c>
      <c r="C354" s="2" t="s">
        <v>35</v>
      </c>
      <c r="D354" s="5">
        <v>7</v>
      </c>
      <c r="E354" s="2" t="s">
        <v>18</v>
      </c>
      <c r="F354" s="1" t="s">
        <v>12</v>
      </c>
      <c r="G354" s="9">
        <v>30</v>
      </c>
      <c r="H354" s="2">
        <v>25</v>
      </c>
      <c r="I354" s="5" t="s">
        <v>21</v>
      </c>
      <c r="J354" s="5">
        <v>-4000</v>
      </c>
      <c r="K354">
        <v>0</v>
      </c>
      <c r="L354" s="20">
        <v>1.2552104727817128</v>
      </c>
      <c r="M354" s="20">
        <v>1.3417135477066</v>
      </c>
      <c r="N354" s="20">
        <v>13.417135477066001</v>
      </c>
      <c r="O354" s="22">
        <v>0.101520158350468</v>
      </c>
      <c r="P354" s="14">
        <v>1.0152015835046799</v>
      </c>
      <c r="Q354" s="27">
        <v>3.94</v>
      </c>
      <c r="R354" s="7">
        <v>10</v>
      </c>
      <c r="S354" s="7">
        <v>16.84132896554431</v>
      </c>
      <c r="T354">
        <v>29.036774078524676</v>
      </c>
      <c r="U354">
        <v>1.274291659599653</v>
      </c>
      <c r="V354">
        <v>1255.210472781713</v>
      </c>
      <c r="W354">
        <v>1226.1736987031882</v>
      </c>
      <c r="X354" s="27">
        <v>74.818109083713637</v>
      </c>
      <c r="Y354" s="27">
        <v>128.99673979950629</v>
      </c>
      <c r="Z354" s="27">
        <v>5.4705249638337348</v>
      </c>
      <c r="AA354" s="31">
        <v>3775.613616375862</v>
      </c>
      <c r="AB354" s="2">
        <v>3646.6168765763559</v>
      </c>
      <c r="AC354" s="26">
        <v>15.204932080965804</v>
      </c>
      <c r="AD354" s="26">
        <v>26.215400139596209</v>
      </c>
      <c r="AE354">
        <v>1.3422494817943573</v>
      </c>
      <c r="AF354">
        <v>1245.1136831919628</v>
      </c>
      <c r="AG354">
        <v>1218.8982830523669</v>
      </c>
      <c r="AH354">
        <v>205.58358411143558</v>
      </c>
      <c r="AI354">
        <v>354.45445536454417</v>
      </c>
      <c r="AJ354">
        <v>16.3859679495351</v>
      </c>
      <c r="AK354">
        <v>11092.86875883762</v>
      </c>
      <c r="AL354">
        <v>3579.4714344910258</v>
      </c>
      <c r="AM354">
        <v>57.97678011816933</v>
      </c>
      <c r="AN354">
        <v>99.959965720981614</v>
      </c>
      <c r="AO354">
        <v>4.1962333042340818</v>
      </c>
      <c r="AP354">
        <v>2520.4031435941492</v>
      </c>
      <c r="AQ354">
        <v>2420.4431778731678</v>
      </c>
      <c r="AR354">
        <v>20.390481138688109</v>
      </c>
      <c r="AS354">
        <v>35.156001963255363</v>
      </c>
      <c r="AT354">
        <v>1.7026930065260248</v>
      </c>
      <c r="AU354">
        <v>1289.4526587879338</v>
      </c>
      <c r="AV354">
        <v>1254.2966568246786</v>
      </c>
      <c r="AW354">
        <v>73.895875569904035</v>
      </c>
      <c r="AX354">
        <v>127.40668201707595</v>
      </c>
      <c r="AY354">
        <v>5.4007445755249988</v>
      </c>
    </row>
    <row r="355" spans="1:51" ht="16" x14ac:dyDescent="0.2">
      <c r="A355" s="2" t="s">
        <v>29</v>
      </c>
      <c r="B355" s="2" t="s">
        <v>29</v>
      </c>
      <c r="C355" s="2" t="s">
        <v>35</v>
      </c>
      <c r="D355" s="5">
        <v>7</v>
      </c>
      <c r="E355" s="2" t="s">
        <v>18</v>
      </c>
      <c r="F355" s="1" t="s">
        <v>13</v>
      </c>
      <c r="G355" s="9">
        <v>40</v>
      </c>
      <c r="H355" s="2">
        <v>35</v>
      </c>
      <c r="I355" s="5" t="s">
        <v>21</v>
      </c>
      <c r="J355" s="5">
        <v>-4000</v>
      </c>
      <c r="K355">
        <v>0</v>
      </c>
      <c r="L355" s="20">
        <v>1.2422743590072034</v>
      </c>
      <c r="M355" s="20">
        <v>1.4524462223053001</v>
      </c>
      <c r="N355" s="20">
        <v>14.524462223053</v>
      </c>
      <c r="O355" s="22">
        <v>0.107174374163151</v>
      </c>
      <c r="P355" s="14">
        <v>1.0717437416315099</v>
      </c>
      <c r="Q355" s="27">
        <v>3.97</v>
      </c>
      <c r="R355" s="7">
        <v>10</v>
      </c>
      <c r="S355" s="7">
        <v>18.043366998067505</v>
      </c>
      <c r="T355">
        <v>31.109253444943977</v>
      </c>
      <c r="U355">
        <v>1.3313997696552657</v>
      </c>
      <c r="V355">
        <v>1242.2743590072034</v>
      </c>
      <c r="W355">
        <v>1211.1651055622594</v>
      </c>
      <c r="X355" s="27">
        <v>92.861476081781149</v>
      </c>
      <c r="Y355" s="27">
        <v>160.10599324445027</v>
      </c>
      <c r="Z355" s="27">
        <v>6.8019247334890007</v>
      </c>
      <c r="AA355" s="31">
        <v>5017.8879753830652</v>
      </c>
      <c r="AB355" s="2">
        <v>4857.7819821386156</v>
      </c>
      <c r="AC355" s="26">
        <v>12.651992795896417</v>
      </c>
      <c r="AD355" s="26">
        <v>21.813780682580028</v>
      </c>
      <c r="AE355">
        <v>1.216484925723244</v>
      </c>
      <c r="AF355">
        <v>1236.6848374058161</v>
      </c>
      <c r="AG355">
        <v>1214.8710567232361</v>
      </c>
      <c r="AH355">
        <v>243.5395624991248</v>
      </c>
      <c r="AI355">
        <v>419.89579741228431</v>
      </c>
      <c r="AJ355">
        <v>20.03542272670483</v>
      </c>
      <c r="AK355">
        <v>14802.923271055066</v>
      </c>
      <c r="AL355">
        <v>4794.3424912142618</v>
      </c>
      <c r="AM355">
        <v>74.818109083713637</v>
      </c>
      <c r="AN355">
        <v>128.99673979950629</v>
      </c>
      <c r="AO355">
        <v>5.4705249638337348</v>
      </c>
      <c r="AP355">
        <v>3775.613616375862</v>
      </c>
      <c r="AQ355">
        <v>3646.6168765763559</v>
      </c>
      <c r="AR355">
        <v>15.204932080965804</v>
      </c>
      <c r="AS355">
        <v>26.215400139596209</v>
      </c>
      <c r="AT355">
        <v>1.3422494817943573</v>
      </c>
      <c r="AU355">
        <v>1245.1136831919628</v>
      </c>
      <c r="AV355">
        <v>1218.8982830523669</v>
      </c>
      <c r="AW355">
        <v>91.916384440962034</v>
      </c>
      <c r="AX355">
        <v>158.47652489821041</v>
      </c>
      <c r="AY355">
        <v>6.7321874836162667</v>
      </c>
    </row>
    <row r="356" spans="1:51" ht="16" x14ac:dyDescent="0.2">
      <c r="A356" s="2" t="s">
        <v>29</v>
      </c>
      <c r="B356" s="2" t="s">
        <v>29</v>
      </c>
      <c r="C356" s="2" t="s">
        <v>35</v>
      </c>
      <c r="D356" s="5">
        <v>7</v>
      </c>
      <c r="E356" s="2" t="s">
        <v>18</v>
      </c>
      <c r="F356" s="1" t="s">
        <v>6</v>
      </c>
      <c r="G356" s="9">
        <v>5</v>
      </c>
      <c r="H356" s="2">
        <v>2.5</v>
      </c>
      <c r="I356" s="5" t="s">
        <v>22</v>
      </c>
      <c r="J356" s="5">
        <v>0</v>
      </c>
      <c r="K356">
        <v>4000</v>
      </c>
      <c r="L356" s="20">
        <v>1.0275552421830656</v>
      </c>
      <c r="M356" s="20">
        <v>4.1455354690551802</v>
      </c>
      <c r="N356" s="20">
        <v>41.4553546905518</v>
      </c>
      <c r="O356" s="22">
        <v>0.27764585614204401</v>
      </c>
      <c r="P356" s="14">
        <v>2.7764585614204402</v>
      </c>
      <c r="Q356" s="27">
        <v>3.43</v>
      </c>
      <c r="R356" s="7">
        <v>5</v>
      </c>
      <c r="S356" s="7">
        <v>21.298833514417424</v>
      </c>
      <c r="T356">
        <v>36.722126748995564</v>
      </c>
      <c r="U356">
        <v>1.4264822747458135</v>
      </c>
      <c r="V356">
        <v>513.77762109153286</v>
      </c>
      <c r="W356">
        <v>477.05549434253732</v>
      </c>
      <c r="X356" s="27">
        <v>21.298833514417424</v>
      </c>
      <c r="Y356" s="27">
        <v>36.722126748995564</v>
      </c>
      <c r="Z356" s="27">
        <v>1.4264822747458135</v>
      </c>
      <c r="AA356" s="31">
        <v>513.77762109153286</v>
      </c>
      <c r="AB356" s="2">
        <v>477.05549434253732</v>
      </c>
      <c r="AC356" s="26">
        <v>19.903022012522371</v>
      </c>
      <c r="AD356" s="26">
        <v>34.315555194004091</v>
      </c>
      <c r="AE356">
        <v>1.4076455570329134</v>
      </c>
      <c r="AF356">
        <v>554.16159635167037</v>
      </c>
      <c r="AG356">
        <v>519.84604115766626</v>
      </c>
      <c r="AH356">
        <v>19.903022012522371</v>
      </c>
      <c r="AI356">
        <v>34.315555194004091</v>
      </c>
      <c r="AJ356">
        <v>1.4076455570329134</v>
      </c>
      <c r="AK356">
        <v>554.16159635167037</v>
      </c>
      <c r="AL356">
        <v>519.84604115766626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23.209279455014677</v>
      </c>
      <c r="AX356">
        <v>40.015999060370142</v>
      </c>
      <c r="AY356">
        <v>1.5544337547776821</v>
      </c>
    </row>
    <row r="357" spans="1:51" ht="16" x14ac:dyDescent="0.2">
      <c r="A357" s="2" t="s">
        <v>29</v>
      </c>
      <c r="B357" s="2" t="s">
        <v>29</v>
      </c>
      <c r="C357" s="2" t="s">
        <v>35</v>
      </c>
      <c r="D357" s="5">
        <v>7</v>
      </c>
      <c r="E357" s="2" t="s">
        <v>18</v>
      </c>
      <c r="F357" s="1" t="s">
        <v>10</v>
      </c>
      <c r="G357" s="9">
        <v>10</v>
      </c>
      <c r="H357" s="2">
        <v>7.5</v>
      </c>
      <c r="I357" s="5" t="s">
        <v>22</v>
      </c>
      <c r="J357" s="5">
        <v>0</v>
      </c>
      <c r="K357">
        <v>4000</v>
      </c>
      <c r="L357" s="20">
        <v>1.1431653928450185</v>
      </c>
      <c r="M357" s="20">
        <v>1.7345871925353999</v>
      </c>
      <c r="N357" s="20">
        <v>17.345871925354</v>
      </c>
      <c r="O357" s="22">
        <v>0.13416269421577501</v>
      </c>
      <c r="P357" s="14">
        <v>1.34162694215775</v>
      </c>
      <c r="Q357" s="27">
        <v>3.86</v>
      </c>
      <c r="R357" s="7">
        <v>5</v>
      </c>
      <c r="S357" s="7">
        <v>9.9146002468933414</v>
      </c>
      <c r="T357">
        <v>17.094138356712659</v>
      </c>
      <c r="U357">
        <v>0.76685074519161267</v>
      </c>
      <c r="V357">
        <v>571.58269642250923</v>
      </c>
      <c r="W357">
        <v>554.48855806579661</v>
      </c>
      <c r="X357" s="27">
        <v>31.213433761310768</v>
      </c>
      <c r="Y357" s="27">
        <v>53.816265105708226</v>
      </c>
      <c r="Z357" s="27">
        <v>2.1933330199374259</v>
      </c>
      <c r="AA357" s="31">
        <v>1085.360317514042</v>
      </c>
      <c r="AB357" s="2">
        <v>1031.544052408334</v>
      </c>
      <c r="AC357" s="26">
        <v>13.029426138302242</v>
      </c>
      <c r="AD357" s="26">
        <v>22.464527824659033</v>
      </c>
      <c r="AE357">
        <v>1.0094012711584042</v>
      </c>
      <c r="AF357">
        <v>608.89498128097307</v>
      </c>
      <c r="AG357">
        <v>586.43045345631413</v>
      </c>
      <c r="AH357">
        <v>98.797344452473837</v>
      </c>
      <c r="AI357">
        <v>170.34024905598937</v>
      </c>
      <c r="AJ357">
        <v>7.2511404845739538</v>
      </c>
      <c r="AK357">
        <v>3489.1697328979308</v>
      </c>
      <c r="AL357">
        <v>1106.2764946139805</v>
      </c>
      <c r="AM357">
        <v>21.298833514417424</v>
      </c>
      <c r="AN357">
        <v>36.722126748995564</v>
      </c>
      <c r="AO357">
        <v>1.4264822747458135</v>
      </c>
      <c r="AP357">
        <v>513.77762109153286</v>
      </c>
      <c r="AQ357">
        <v>477.05549434253732</v>
      </c>
      <c r="AR357">
        <v>19.903022012522371</v>
      </c>
      <c r="AS357">
        <v>34.315555194004091</v>
      </c>
      <c r="AT357">
        <v>1.4076455570329134</v>
      </c>
      <c r="AU357">
        <v>554.16159635167037</v>
      </c>
      <c r="AV357">
        <v>519.84604115766626</v>
      </c>
      <c r="AW357">
        <v>32.54969630300802</v>
      </c>
      <c r="AX357">
        <v>56.120166039669002</v>
      </c>
      <c r="AY357">
        <v>2.2966870534188324</v>
      </c>
    </row>
    <row r="358" spans="1:51" ht="16" x14ac:dyDescent="0.2">
      <c r="A358" s="2" t="s">
        <v>29</v>
      </c>
      <c r="B358" s="2" t="s">
        <v>29</v>
      </c>
      <c r="C358" s="2" t="s">
        <v>35</v>
      </c>
      <c r="D358" s="5">
        <v>7</v>
      </c>
      <c r="E358" s="2" t="s">
        <v>18</v>
      </c>
      <c r="F358" s="1" t="s">
        <v>11</v>
      </c>
      <c r="G358" s="9">
        <v>20</v>
      </c>
      <c r="H358" s="2">
        <v>15</v>
      </c>
      <c r="I358" s="5" t="s">
        <v>22</v>
      </c>
      <c r="J358" s="5">
        <v>0</v>
      </c>
      <c r="K358">
        <v>4000</v>
      </c>
      <c r="L358" s="20">
        <v>1.518720128960102</v>
      </c>
      <c r="M358" s="20">
        <v>1.29624259471893</v>
      </c>
      <c r="N358" s="20">
        <v>12.962425947189299</v>
      </c>
      <c r="O358" s="22">
        <v>0.103538751602173</v>
      </c>
      <c r="P358" s="14">
        <v>1.0353875160217301</v>
      </c>
      <c r="Q358" s="27">
        <v>4.03</v>
      </c>
      <c r="R358" s="7">
        <v>10</v>
      </c>
      <c r="S358" s="7">
        <v>19.686297206151107</v>
      </c>
      <c r="T358">
        <v>33.941891734743287</v>
      </c>
      <c r="U358">
        <v>1.5724638618562017</v>
      </c>
      <c r="V358">
        <v>1518.7201289601021</v>
      </c>
      <c r="W358">
        <v>1484.7782372253589</v>
      </c>
      <c r="X358" s="27">
        <v>50.899730967461878</v>
      </c>
      <c r="Y358" s="27">
        <v>87.758156840451505</v>
      </c>
      <c r="Z358" s="27">
        <v>3.7657968817936274</v>
      </c>
      <c r="AA358" s="31">
        <v>2604.0804464741441</v>
      </c>
      <c r="AB358" s="2">
        <v>2516.3222896336929</v>
      </c>
      <c r="AC358" s="26">
        <v>20.390481138688109</v>
      </c>
      <c r="AD358" s="26">
        <v>35.156001963255363</v>
      </c>
      <c r="AE358">
        <v>1.7026930065260248</v>
      </c>
      <c r="AF358">
        <v>1289.4526587879338</v>
      </c>
      <c r="AG358">
        <v>1254.2966568246786</v>
      </c>
      <c r="AH358">
        <v>159.96878786853816</v>
      </c>
      <c r="AI358">
        <v>275.80825494575549</v>
      </c>
      <c r="AJ358">
        <v>12.359219504152026</v>
      </c>
      <c r="AK358">
        <v>7357.5277092617316</v>
      </c>
      <c r="AL358">
        <v>2360.5731514386589</v>
      </c>
      <c r="AM358">
        <v>31.213433761310768</v>
      </c>
      <c r="AN358">
        <v>53.816265105708226</v>
      </c>
      <c r="AO358">
        <v>2.1933330199374259</v>
      </c>
      <c r="AP358">
        <v>1085.360317514042</v>
      </c>
      <c r="AQ358">
        <v>1031.544052408334</v>
      </c>
      <c r="AR358">
        <v>13.029426138302242</v>
      </c>
      <c r="AS358">
        <v>22.464527824659033</v>
      </c>
      <c r="AT358">
        <v>1.0094012711584042</v>
      </c>
      <c r="AU358">
        <v>608.89498128097307</v>
      </c>
      <c r="AV358">
        <v>586.43045345631413</v>
      </c>
      <c r="AW358">
        <v>48.834692736675926</v>
      </c>
      <c r="AX358">
        <v>84.197746097717101</v>
      </c>
      <c r="AY358">
        <v>3.6008497636404093</v>
      </c>
    </row>
    <row r="359" spans="1:51" ht="16" x14ac:dyDescent="0.2">
      <c r="A359" s="2" t="s">
        <v>29</v>
      </c>
      <c r="B359" s="2" t="s">
        <v>29</v>
      </c>
      <c r="C359" s="2" t="s">
        <v>35</v>
      </c>
      <c r="D359" s="5">
        <v>7</v>
      </c>
      <c r="E359" s="2" t="s">
        <v>18</v>
      </c>
      <c r="F359" s="1" t="s">
        <v>12</v>
      </c>
      <c r="G359" s="9">
        <v>30</v>
      </c>
      <c r="H359" s="2">
        <v>25</v>
      </c>
      <c r="I359" s="5" t="s">
        <v>22</v>
      </c>
      <c r="J359" s="5">
        <v>0</v>
      </c>
      <c r="K359">
        <v>4000</v>
      </c>
      <c r="L359" s="20">
        <v>1.1202470810397855</v>
      </c>
      <c r="M359" s="20">
        <v>1.00392413139343</v>
      </c>
      <c r="N359" s="20">
        <v>10.0392413139343</v>
      </c>
      <c r="O359" s="22">
        <v>8.1240214407444E-2</v>
      </c>
      <c r="P359" s="14">
        <v>0.81240214407444</v>
      </c>
      <c r="Q359" s="27">
        <v>4.13</v>
      </c>
      <c r="R359" s="7">
        <v>10</v>
      </c>
      <c r="S359" s="7">
        <v>11.246430777788921</v>
      </c>
      <c r="T359">
        <v>19.390397892739522</v>
      </c>
      <c r="U359">
        <v>0.9100911305298548</v>
      </c>
      <c r="V359">
        <v>1120.2470810397856</v>
      </c>
      <c r="W359">
        <v>1100.8566831470462</v>
      </c>
      <c r="X359" s="27">
        <v>62.146161745250801</v>
      </c>
      <c r="Y359" s="27">
        <v>107.14855473319102</v>
      </c>
      <c r="Z359" s="27">
        <v>4.6758880123234823</v>
      </c>
      <c r="AA359" s="31">
        <v>3724.3275275139295</v>
      </c>
      <c r="AB359" s="2">
        <v>3617.1789727807391</v>
      </c>
      <c r="AC359" s="26">
        <v>15.204932080965804</v>
      </c>
      <c r="AD359" s="26">
        <v>26.215400139596209</v>
      </c>
      <c r="AE359">
        <v>1.3422494817943573</v>
      </c>
      <c r="AF359">
        <v>1245.1136831919628</v>
      </c>
      <c r="AG359">
        <v>1218.8982830523669</v>
      </c>
      <c r="AH359">
        <v>205.58358411143558</v>
      </c>
      <c r="AI359">
        <v>354.45445536454417</v>
      </c>
      <c r="AJ359">
        <v>16.3859679495351</v>
      </c>
      <c r="AK359">
        <v>11092.86875883762</v>
      </c>
      <c r="AL359">
        <v>3579.4714344910258</v>
      </c>
      <c r="AM359">
        <v>50.899730967461878</v>
      </c>
      <c r="AN359">
        <v>87.758156840451505</v>
      </c>
      <c r="AO359">
        <v>3.7657968817936274</v>
      </c>
      <c r="AP359">
        <v>2604.0804464741441</v>
      </c>
      <c r="AQ359">
        <v>2516.3222896336929</v>
      </c>
      <c r="AR359">
        <v>20.390481138688109</v>
      </c>
      <c r="AS359">
        <v>35.156001963255363</v>
      </c>
      <c r="AT359">
        <v>1.7026930065260248</v>
      </c>
      <c r="AU359">
        <v>1289.4526587879338</v>
      </c>
      <c r="AV359">
        <v>1254.2966568246786</v>
      </c>
      <c r="AW359">
        <v>61.760938831434473</v>
      </c>
      <c r="AX359">
        <v>106.48437729557665</v>
      </c>
      <c r="AY359">
        <v>4.6447147481947866</v>
      </c>
    </row>
    <row r="360" spans="1:51" ht="16" x14ac:dyDescent="0.2">
      <c r="A360" s="2" t="s">
        <v>29</v>
      </c>
      <c r="B360" s="2" t="s">
        <v>29</v>
      </c>
      <c r="C360" s="2" t="s">
        <v>35</v>
      </c>
      <c r="D360" s="5">
        <v>7</v>
      </c>
      <c r="E360" s="2" t="s">
        <v>18</v>
      </c>
      <c r="F360" s="1" t="s">
        <v>13</v>
      </c>
      <c r="G360" s="9">
        <v>40</v>
      </c>
      <c r="H360" s="2">
        <v>35</v>
      </c>
      <c r="I360" s="5" t="s">
        <v>22</v>
      </c>
      <c r="J360" s="5">
        <v>0</v>
      </c>
      <c r="K360">
        <v>4000</v>
      </c>
      <c r="L360" s="20">
        <v>1.0781792464817357</v>
      </c>
      <c r="M360" s="20">
        <v>0.83987718820571899</v>
      </c>
      <c r="N360" s="20">
        <v>8.3987718820571899</v>
      </c>
      <c r="O360" s="22">
        <v>6.90020397305489E-2</v>
      </c>
      <c r="P360" s="14">
        <v>0.69002039730548903</v>
      </c>
      <c r="Q360" s="27">
        <v>4.12</v>
      </c>
      <c r="R360" s="7">
        <v>10</v>
      </c>
      <c r="S360" s="7">
        <v>9.0553815391684118</v>
      </c>
      <c r="T360">
        <v>15.612726791669676</v>
      </c>
      <c r="U360">
        <v>0.7439656720238601</v>
      </c>
      <c r="V360">
        <v>1078.1792464817358</v>
      </c>
      <c r="W360">
        <v>1062.5665196900661</v>
      </c>
      <c r="X360" s="27">
        <v>71.201543284419216</v>
      </c>
      <c r="Y360" s="27">
        <v>122.76128152486069</v>
      </c>
      <c r="Z360" s="27">
        <v>5.4198536843473422</v>
      </c>
      <c r="AA360" s="31">
        <v>4802.5067739956648</v>
      </c>
      <c r="AB360" s="2">
        <v>4679.7454924708054</v>
      </c>
      <c r="AC360" s="26">
        <v>12.651992795896417</v>
      </c>
      <c r="AD360" s="26">
        <v>21.813780682580028</v>
      </c>
      <c r="AE360">
        <v>1.216484925723244</v>
      </c>
      <c r="AF360">
        <v>1236.6848374058161</v>
      </c>
      <c r="AG360">
        <v>1214.8710567232361</v>
      </c>
      <c r="AH360">
        <v>243.5395624991248</v>
      </c>
      <c r="AI360">
        <v>419.89579741228431</v>
      </c>
      <c r="AJ360">
        <v>20.03542272670483</v>
      </c>
      <c r="AK360">
        <v>14802.923271055066</v>
      </c>
      <c r="AL360">
        <v>4794.3424912142618</v>
      </c>
      <c r="AM360">
        <v>62.146161745250801</v>
      </c>
      <c r="AN360">
        <v>107.14855473319102</v>
      </c>
      <c r="AO360">
        <v>4.6758880123234823</v>
      </c>
      <c r="AP360">
        <v>3724.3275275139295</v>
      </c>
      <c r="AQ360">
        <v>3617.1789727807391</v>
      </c>
      <c r="AR360">
        <v>15.204932080965804</v>
      </c>
      <c r="AS360">
        <v>26.215400139596209</v>
      </c>
      <c r="AT360">
        <v>1.3422494817943573</v>
      </c>
      <c r="AU360">
        <v>1245.1136831919628</v>
      </c>
      <c r="AV360">
        <v>1218.8982830523669</v>
      </c>
      <c r="AW360">
        <v>72.178159362223255</v>
      </c>
      <c r="AX360">
        <v>124.44510234866075</v>
      </c>
      <c r="AY360">
        <v>5.5000898216641483</v>
      </c>
    </row>
    <row r="361" spans="1:51" ht="16" x14ac:dyDescent="0.2">
      <c r="A361" s="2" t="s">
        <v>29</v>
      </c>
      <c r="B361" s="2" t="s">
        <v>29</v>
      </c>
      <c r="C361" s="2" t="s">
        <v>35</v>
      </c>
      <c r="D361" s="5">
        <v>7</v>
      </c>
      <c r="E361" s="2" t="s">
        <v>18</v>
      </c>
      <c r="F361" s="1" t="s">
        <v>6</v>
      </c>
      <c r="G361" s="9">
        <v>5</v>
      </c>
      <c r="H361" s="2">
        <v>2.5</v>
      </c>
      <c r="I361" s="5" t="s">
        <v>23</v>
      </c>
      <c r="J361" s="5">
        <v>0</v>
      </c>
      <c r="K361">
        <v>-4000</v>
      </c>
      <c r="L361" s="20">
        <v>0.96531929323641086</v>
      </c>
      <c r="M361" s="20">
        <v>4.2375426292419398</v>
      </c>
      <c r="N361" s="20">
        <v>42.375426292419398</v>
      </c>
      <c r="O361" s="22">
        <v>0.28795376420021102</v>
      </c>
      <c r="P361" s="14">
        <v>2.8795376420021102</v>
      </c>
      <c r="Q361" s="27">
        <v>3.42</v>
      </c>
      <c r="R361" s="7">
        <v>5</v>
      </c>
      <c r="S361" s="7">
        <v>20.452908279594958</v>
      </c>
      <c r="T361">
        <v>35.263634964818898</v>
      </c>
      <c r="U361">
        <v>1.389836620712559</v>
      </c>
      <c r="V361">
        <v>482.65964661820544</v>
      </c>
      <c r="W361">
        <v>447.39601165338655</v>
      </c>
      <c r="X361" s="27">
        <v>20.452908279594958</v>
      </c>
      <c r="Y361" s="27">
        <v>35.263634964818898</v>
      </c>
      <c r="Z361" s="27">
        <v>1.389836620712559</v>
      </c>
      <c r="AA361" s="31">
        <v>482.65964661820544</v>
      </c>
      <c r="AB361" s="2">
        <v>447.39601165338655</v>
      </c>
      <c r="AC361" s="26">
        <v>19.903022012522371</v>
      </c>
      <c r="AD361" s="26">
        <v>34.315555194004091</v>
      </c>
      <c r="AE361">
        <v>1.4076455570329134</v>
      </c>
      <c r="AF361">
        <v>554.16159635167037</v>
      </c>
      <c r="AG361">
        <v>519.84604115766626</v>
      </c>
      <c r="AH361">
        <v>19.903022012522371</v>
      </c>
      <c r="AI361">
        <v>34.315555194004091</v>
      </c>
      <c r="AJ361">
        <v>1.4076455570329134</v>
      </c>
      <c r="AK361">
        <v>554.16159635167037</v>
      </c>
      <c r="AL361">
        <v>519.84604115766626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23.764993702146722</v>
      </c>
      <c r="AX361">
        <v>40.974127072666775</v>
      </c>
      <c r="AY361">
        <v>1.6149027848131998</v>
      </c>
    </row>
    <row r="362" spans="1:51" ht="16" x14ac:dyDescent="0.2">
      <c r="A362" s="2" t="s">
        <v>29</v>
      </c>
      <c r="B362" s="2" t="s">
        <v>29</v>
      </c>
      <c r="C362" s="2" t="s">
        <v>35</v>
      </c>
      <c r="D362" s="5">
        <v>7</v>
      </c>
      <c r="E362" s="2" t="s">
        <v>18</v>
      </c>
      <c r="F362" s="1" t="s">
        <v>10</v>
      </c>
      <c r="G362" s="9">
        <v>10</v>
      </c>
      <c r="H362" s="2">
        <v>7.5</v>
      </c>
      <c r="I362" s="5" t="s">
        <v>23</v>
      </c>
      <c r="J362" s="5">
        <v>0</v>
      </c>
      <c r="K362">
        <v>-4000</v>
      </c>
      <c r="L362" s="20">
        <v>1.1500918159683777</v>
      </c>
      <c r="M362" s="20">
        <v>2.4775085449218799</v>
      </c>
      <c r="N362" s="20">
        <v>24.7750854492188</v>
      </c>
      <c r="O362" s="22">
        <v>0.180069029331207</v>
      </c>
      <c r="P362" s="14">
        <v>1.8006902933120701</v>
      </c>
      <c r="Q362" s="27">
        <v>3.63</v>
      </c>
      <c r="R362" s="7">
        <v>5</v>
      </c>
      <c r="S362" s="7">
        <v>14.24681150753189</v>
      </c>
      <c r="T362">
        <v>24.563468116434294</v>
      </c>
      <c r="U362">
        <v>1.0354795847159546</v>
      </c>
      <c r="V362">
        <v>575.04590798418883</v>
      </c>
      <c r="W362">
        <v>550.48243986775458</v>
      </c>
      <c r="X362" s="27">
        <v>34.699719787126845</v>
      </c>
      <c r="Y362" s="27">
        <v>59.827103081253192</v>
      </c>
      <c r="Z362" s="27">
        <v>2.4253162054285138</v>
      </c>
      <c r="AA362" s="31">
        <v>1057.7055546023944</v>
      </c>
      <c r="AB362" s="2">
        <v>997.87845152114119</v>
      </c>
      <c r="AC362" s="26">
        <v>13.029426138302242</v>
      </c>
      <c r="AD362" s="26">
        <v>22.464527824659033</v>
      </c>
      <c r="AE362">
        <v>1.0094012711584042</v>
      </c>
      <c r="AF362">
        <v>608.89498128097307</v>
      </c>
      <c r="AG362">
        <v>586.43045345631413</v>
      </c>
      <c r="AH362">
        <v>98.797344452473837</v>
      </c>
      <c r="AI362">
        <v>170.34024905598937</v>
      </c>
      <c r="AJ362">
        <v>7.2511404845739538</v>
      </c>
      <c r="AK362">
        <v>3489.1697328979308</v>
      </c>
      <c r="AL362">
        <v>1106.2764946139805</v>
      </c>
      <c r="AM362">
        <v>20.452908279594958</v>
      </c>
      <c r="AN362">
        <v>35.263634964818898</v>
      </c>
      <c r="AO362">
        <v>1.389836620712559</v>
      </c>
      <c r="AP362">
        <v>482.65964661820544</v>
      </c>
      <c r="AQ362">
        <v>447.39601165338655</v>
      </c>
      <c r="AR362">
        <v>19.903022012522371</v>
      </c>
      <c r="AS362">
        <v>34.315555194004091</v>
      </c>
      <c r="AT362">
        <v>1.4076455570329134</v>
      </c>
      <c r="AU362">
        <v>554.16159635167037</v>
      </c>
      <c r="AV362">
        <v>519.84604115766626</v>
      </c>
      <c r="AW362">
        <v>37.505125329399917</v>
      </c>
      <c r="AX362">
        <v>64.664009188620554</v>
      </c>
      <c r="AY362">
        <v>2.629217279317011</v>
      </c>
    </row>
    <row r="363" spans="1:51" ht="16" x14ac:dyDescent="0.2">
      <c r="A363" s="2" t="s">
        <v>29</v>
      </c>
      <c r="B363" s="2" t="s">
        <v>29</v>
      </c>
      <c r="C363" s="2" t="s">
        <v>35</v>
      </c>
      <c r="D363" s="5">
        <v>7</v>
      </c>
      <c r="E363" s="2" t="s">
        <v>18</v>
      </c>
      <c r="F363" s="1" t="s">
        <v>11</v>
      </c>
      <c r="G363" s="9">
        <v>20</v>
      </c>
      <c r="H363" s="2">
        <v>15</v>
      </c>
      <c r="I363" s="5" t="s">
        <v>23</v>
      </c>
      <c r="J363" s="5">
        <v>0</v>
      </c>
      <c r="K363">
        <v>-4000</v>
      </c>
      <c r="L363" s="20">
        <v>1.1849276499123318</v>
      </c>
      <c r="M363" s="20">
        <v>1.6097669601440401</v>
      </c>
      <c r="N363" s="20">
        <v>16.097669601440401</v>
      </c>
      <c r="O363" s="22">
        <v>0.13012194633483901</v>
      </c>
      <c r="P363" s="14">
        <v>1.30121946334839</v>
      </c>
      <c r="Q363" s="27">
        <v>3.91</v>
      </c>
      <c r="R363" s="7">
        <v>10</v>
      </c>
      <c r="S363" s="7">
        <v>19.07457380989996</v>
      </c>
      <c r="T363">
        <v>32.887196223965447</v>
      </c>
      <c r="U363">
        <v>1.5418509207255933</v>
      </c>
      <c r="V363">
        <v>1184.9276499123318</v>
      </c>
      <c r="W363">
        <v>1152.0404536883664</v>
      </c>
      <c r="X363" s="27">
        <v>53.774293597026805</v>
      </c>
      <c r="Y363" s="27">
        <v>92.714299305218645</v>
      </c>
      <c r="Z363" s="27">
        <v>3.967167126154107</v>
      </c>
      <c r="AA363" s="31">
        <v>2242.6332045147265</v>
      </c>
      <c r="AB363" s="2">
        <v>2149.9189052095076</v>
      </c>
      <c r="AC363" s="26">
        <v>20.390481138688109</v>
      </c>
      <c r="AD363" s="26">
        <v>35.156001963255363</v>
      </c>
      <c r="AE363">
        <v>1.7026930065260248</v>
      </c>
      <c r="AF363">
        <v>1289.4526587879338</v>
      </c>
      <c r="AG363">
        <v>1254.2966568246786</v>
      </c>
      <c r="AH363">
        <v>159.96878786853816</v>
      </c>
      <c r="AI363">
        <v>275.80825494575549</v>
      </c>
      <c r="AJ363">
        <v>12.359219504152026</v>
      </c>
      <c r="AK363">
        <v>7357.5277092617316</v>
      </c>
      <c r="AL363">
        <v>2360.5731514386589</v>
      </c>
      <c r="AM363">
        <v>34.699719787126845</v>
      </c>
      <c r="AN363">
        <v>59.827103081253192</v>
      </c>
      <c r="AO363">
        <v>2.4253162054285138</v>
      </c>
      <c r="AP363">
        <v>1057.7055546023944</v>
      </c>
      <c r="AQ363">
        <v>997.87845152114119</v>
      </c>
      <c r="AR363">
        <v>13.029426138302242</v>
      </c>
      <c r="AS363">
        <v>22.464527824659033</v>
      </c>
      <c r="AT363">
        <v>1.0094012711584042</v>
      </c>
      <c r="AU363">
        <v>608.89498128097307</v>
      </c>
      <c r="AV363">
        <v>586.43045345631413</v>
      </c>
      <c r="AW363">
        <v>57.262139839927684</v>
      </c>
      <c r="AX363">
        <v>98.727827310220164</v>
      </c>
      <c r="AY363">
        <v>4.2490994510679609</v>
      </c>
    </row>
    <row r="364" spans="1:51" ht="16" x14ac:dyDescent="0.2">
      <c r="A364" s="2" t="s">
        <v>29</v>
      </c>
      <c r="B364" s="2" t="s">
        <v>29</v>
      </c>
      <c r="C364" s="2" t="s">
        <v>35</v>
      </c>
      <c r="D364" s="5">
        <v>7</v>
      </c>
      <c r="E364" s="2" t="s">
        <v>18</v>
      </c>
      <c r="F364" s="1" t="s">
        <v>12</v>
      </c>
      <c r="G364" s="9">
        <v>30</v>
      </c>
      <c r="H364">
        <v>25</v>
      </c>
      <c r="I364" t="s">
        <v>23</v>
      </c>
      <c r="J364">
        <v>0</v>
      </c>
      <c r="K364" s="10">
        <v>-4000</v>
      </c>
      <c r="L364" s="20">
        <v>1.2099850041527198</v>
      </c>
      <c r="M364" s="20">
        <v>1.6611467599868801</v>
      </c>
      <c r="N364" s="20">
        <v>16.611467599868803</v>
      </c>
      <c r="O364" s="22">
        <v>0.13035638630390201</v>
      </c>
      <c r="P364" s="14">
        <v>1.3035638630390201</v>
      </c>
      <c r="Q364" s="27">
        <v>3.91</v>
      </c>
      <c r="R364" s="7">
        <v>10</v>
      </c>
      <c r="S364" s="7">
        <v>20.09962669281002</v>
      </c>
      <c r="T364">
        <v>34.654528780706933</v>
      </c>
      <c r="U364">
        <v>1.577292726232604</v>
      </c>
      <c r="V364">
        <v>1209.9850041527197</v>
      </c>
      <c r="W364">
        <v>1175.3304753720129</v>
      </c>
      <c r="X364" s="27">
        <v>73.873920289836832</v>
      </c>
      <c r="Y364" s="27">
        <v>127.36882808592557</v>
      </c>
      <c r="Z364" s="27">
        <v>5.5444598523867112</v>
      </c>
      <c r="AA364" s="31">
        <v>3452.6182086674462</v>
      </c>
      <c r="AB364" s="2">
        <v>3325.2493805815202</v>
      </c>
      <c r="AC364" s="26">
        <v>15.204932080965804</v>
      </c>
      <c r="AD364" s="26">
        <v>26.215400139596209</v>
      </c>
      <c r="AE364">
        <v>1.3422494817943573</v>
      </c>
      <c r="AF364">
        <v>1245.1136831919628</v>
      </c>
      <c r="AG364">
        <v>1218.8982830523669</v>
      </c>
      <c r="AH364">
        <v>205.58358411143558</v>
      </c>
      <c r="AI364">
        <v>354.45445536454417</v>
      </c>
      <c r="AJ364">
        <v>16.3859679495351</v>
      </c>
      <c r="AK364">
        <v>11092.86875883762</v>
      </c>
      <c r="AL364">
        <v>3579.4714344910258</v>
      </c>
      <c r="AM364">
        <v>53.774293597026805</v>
      </c>
      <c r="AN364">
        <v>92.714299305218645</v>
      </c>
      <c r="AO364">
        <v>3.967167126154107</v>
      </c>
      <c r="AP364">
        <v>2242.6332045147265</v>
      </c>
      <c r="AQ364">
        <v>2149.9189052095076</v>
      </c>
      <c r="AR364">
        <v>20.390481138688109</v>
      </c>
      <c r="AS364">
        <v>35.156001963255363</v>
      </c>
      <c r="AT364">
        <v>1.7026930065260248</v>
      </c>
      <c r="AU364">
        <v>1289.4526587879338</v>
      </c>
      <c r="AV364">
        <v>1254.2966568246786</v>
      </c>
      <c r="AW364">
        <v>78.221436573751078</v>
      </c>
      <c r="AX364">
        <v>134.86454581681218</v>
      </c>
      <c r="AY364">
        <v>5.8856256818122255</v>
      </c>
    </row>
    <row r="365" spans="1:51" ht="16" x14ac:dyDescent="0.2">
      <c r="A365" s="2" t="s">
        <v>29</v>
      </c>
      <c r="B365" s="2" t="s">
        <v>29</v>
      </c>
      <c r="C365" s="2" t="s">
        <v>35</v>
      </c>
      <c r="D365" s="5">
        <v>7</v>
      </c>
      <c r="E365" s="2" t="s">
        <v>18</v>
      </c>
      <c r="F365" s="1" t="s">
        <v>13</v>
      </c>
      <c r="G365" s="9">
        <v>40</v>
      </c>
      <c r="H365">
        <v>35</v>
      </c>
      <c r="I365" t="s">
        <v>23</v>
      </c>
      <c r="J365">
        <v>0</v>
      </c>
      <c r="K365" s="10">
        <v>-4000</v>
      </c>
      <c r="L365" s="20">
        <v>1.1849276499123318</v>
      </c>
      <c r="M365" s="20">
        <v>1.0960730314254801</v>
      </c>
      <c r="N365" s="20">
        <v>10.9607303142548</v>
      </c>
      <c r="O365" s="22">
        <v>8.7917596101760906E-2</v>
      </c>
      <c r="P365" s="14">
        <v>0.87917596101760909</v>
      </c>
      <c r="Q365" s="27">
        <v>4.0199999999999996</v>
      </c>
      <c r="R365" s="7">
        <v>10</v>
      </c>
      <c r="S365" s="7">
        <v>12.987672412592794</v>
      </c>
      <c r="T365">
        <v>22.392538642401369</v>
      </c>
      <c r="U365">
        <v>1.0417599053480113</v>
      </c>
      <c r="V365">
        <v>1184.9276499123318</v>
      </c>
      <c r="W365">
        <v>1162.5351112699304</v>
      </c>
      <c r="X365" s="27">
        <v>86.861592702429618</v>
      </c>
      <c r="Y365" s="27">
        <v>149.76136672832695</v>
      </c>
      <c r="Z365" s="27">
        <v>6.5862197577347228</v>
      </c>
      <c r="AA365" s="31">
        <v>4637.5458585797778</v>
      </c>
      <c r="AB365" s="2">
        <v>4487.7844918514511</v>
      </c>
      <c r="AC365" s="26">
        <v>12.651992795896417</v>
      </c>
      <c r="AD365" s="26">
        <v>21.813780682580028</v>
      </c>
      <c r="AE365">
        <v>1.216484925723244</v>
      </c>
      <c r="AF365">
        <v>1236.6848374058161</v>
      </c>
      <c r="AG365">
        <v>1214.8710567232361</v>
      </c>
      <c r="AH365">
        <v>243.5395624991248</v>
      </c>
      <c r="AI365">
        <v>419.89579741228431</v>
      </c>
      <c r="AJ365">
        <v>20.03542272670483</v>
      </c>
      <c r="AK365">
        <v>14802.923271055066</v>
      </c>
      <c r="AL365">
        <v>4794.3424912142618</v>
      </c>
      <c r="AM365">
        <v>73.873920289836832</v>
      </c>
      <c r="AN365">
        <v>127.36882808592557</v>
      </c>
      <c r="AO365">
        <v>5.5444598523867112</v>
      </c>
      <c r="AP365">
        <v>3452.6182086674462</v>
      </c>
      <c r="AQ365">
        <v>3325.2493805815202</v>
      </c>
      <c r="AR365">
        <v>15.204932080965804</v>
      </c>
      <c r="AS365">
        <v>26.215400139596209</v>
      </c>
      <c r="AT365">
        <v>1.3422494817943573</v>
      </c>
      <c r="AU365">
        <v>1245.1136831919628</v>
      </c>
      <c r="AV365">
        <v>1218.8982830523669</v>
      </c>
      <c r="AW365">
        <v>90.286413882096809</v>
      </c>
      <c r="AX365">
        <v>155.66623083120143</v>
      </c>
      <c r="AY365">
        <v>6.86092959600448</v>
      </c>
    </row>
    <row r="366" spans="1:51" ht="16" x14ac:dyDescent="0.2">
      <c r="A366" s="2" t="s">
        <v>30</v>
      </c>
      <c r="B366" s="2" t="s">
        <v>30</v>
      </c>
      <c r="C366" s="2" t="s">
        <v>35</v>
      </c>
      <c r="D366" s="5">
        <v>8</v>
      </c>
      <c r="E366" s="2" t="s">
        <v>5</v>
      </c>
      <c r="F366" s="1" t="s">
        <v>6</v>
      </c>
      <c r="G366" s="9">
        <v>5</v>
      </c>
      <c r="H366">
        <v>2.5</v>
      </c>
      <c r="I366" t="s">
        <v>7</v>
      </c>
      <c r="J366">
        <v>0</v>
      </c>
      <c r="K366" s="10">
        <v>0</v>
      </c>
      <c r="L366" s="20">
        <v>0.97907028031955068</v>
      </c>
      <c r="M366" s="20">
        <v>4.23870801925659</v>
      </c>
      <c r="N366" s="20">
        <v>42.387080192565904</v>
      </c>
      <c r="O366" s="22">
        <v>0.27681219577789301</v>
      </c>
      <c r="P366" s="14">
        <v>2.7681219577789302</v>
      </c>
      <c r="Q366" s="27">
        <v>3.33</v>
      </c>
      <c r="R366" s="7">
        <v>5</v>
      </c>
      <c r="S366" s="7">
        <v>20.749965243031387</v>
      </c>
      <c r="T366">
        <v>35.775802143157563</v>
      </c>
      <c r="U366">
        <v>1.3550929705806605</v>
      </c>
      <c r="V366">
        <v>489.53514015977538</v>
      </c>
      <c r="W366">
        <v>453.75933801661779</v>
      </c>
      <c r="X366" s="27">
        <v>20.749965243031387</v>
      </c>
      <c r="Y366" s="27">
        <v>35.775802143157563</v>
      </c>
      <c r="Z366" s="27">
        <v>1.3550929705806605</v>
      </c>
      <c r="AA366" s="31">
        <v>489.53514015977538</v>
      </c>
      <c r="AB366" s="2">
        <v>453.75933801661779</v>
      </c>
      <c r="AC366" s="26">
        <v>19.903022012522371</v>
      </c>
      <c r="AD366" s="26">
        <v>34.315555194004091</v>
      </c>
      <c r="AE366">
        <v>1.4076455570329134</v>
      </c>
      <c r="AF366">
        <v>554.16159635167037</v>
      </c>
      <c r="AG366">
        <v>519.84604115766626</v>
      </c>
      <c r="AH366">
        <v>19.903022012522371</v>
      </c>
      <c r="AI366">
        <v>34.315555194004091</v>
      </c>
      <c r="AJ366">
        <v>1.4076455570329134</v>
      </c>
      <c r="AK366">
        <v>554.16159635167037</v>
      </c>
      <c r="AL366">
        <v>519.84604115766626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23.77204474270015</v>
      </c>
      <c r="AX366">
        <v>40.986284039138191</v>
      </c>
      <c r="AY366">
        <v>1.5524522740094882</v>
      </c>
    </row>
    <row r="367" spans="1:51" ht="16" x14ac:dyDescent="0.2">
      <c r="A367" s="2" t="s">
        <v>30</v>
      </c>
      <c r="B367" s="2" t="s">
        <v>30</v>
      </c>
      <c r="C367" s="2" t="s">
        <v>35</v>
      </c>
      <c r="D367" s="5">
        <v>8</v>
      </c>
      <c r="E367" s="2" t="s">
        <v>5</v>
      </c>
      <c r="F367" s="1" t="s">
        <v>6</v>
      </c>
      <c r="G367" s="9">
        <v>5</v>
      </c>
      <c r="H367">
        <v>2.5</v>
      </c>
      <c r="I367" t="s">
        <v>8</v>
      </c>
      <c r="J367">
        <v>0</v>
      </c>
      <c r="K367" s="10">
        <v>40</v>
      </c>
      <c r="L367" s="20">
        <v>1.1066998122838034</v>
      </c>
      <c r="M367" s="20">
        <v>5.1237063407897896</v>
      </c>
      <c r="N367" s="20">
        <v>51.237063407897892</v>
      </c>
      <c r="O367" s="22">
        <v>0.32396227121353099</v>
      </c>
      <c r="P367" s="14">
        <v>3.2396227121353101</v>
      </c>
      <c r="Q367" s="27">
        <v>3.31</v>
      </c>
      <c r="R367" s="7">
        <v>5</v>
      </c>
      <c r="S367" s="7">
        <v>28.35202422774697</v>
      </c>
      <c r="T367">
        <v>48.882800392667193</v>
      </c>
      <c r="U367">
        <v>1.7926449236952471</v>
      </c>
      <c r="V367">
        <v>553.34990614190178</v>
      </c>
      <c r="W367">
        <v>504.46710574923458</v>
      </c>
      <c r="X367" s="27">
        <v>28.35202422774697</v>
      </c>
      <c r="Y367" s="27">
        <v>48.882800392667193</v>
      </c>
      <c r="Z367" s="27">
        <v>1.7926449236952471</v>
      </c>
      <c r="AA367" s="31">
        <v>553.34990614190178</v>
      </c>
      <c r="AB367" s="2">
        <v>504.46710574923458</v>
      </c>
      <c r="AC367" s="26">
        <v>19.903022012522371</v>
      </c>
      <c r="AD367" s="26">
        <v>34.315555194004091</v>
      </c>
      <c r="AE367">
        <v>1.4076455570329134</v>
      </c>
      <c r="AF367">
        <v>554.16159635167037</v>
      </c>
      <c r="AG367">
        <v>519.84604115766626</v>
      </c>
      <c r="AH367">
        <v>19.903022012522371</v>
      </c>
      <c r="AI367">
        <v>34.315555194004091</v>
      </c>
      <c r="AJ367">
        <v>1.4076455570329134</v>
      </c>
      <c r="AK367">
        <v>554.16159635167037</v>
      </c>
      <c r="AL367">
        <v>519.84604115766626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29.21635005658219</v>
      </c>
      <c r="AX367">
        <v>50.373017338934808</v>
      </c>
      <c r="AY367">
        <v>1.8472946127980019</v>
      </c>
    </row>
    <row r="368" spans="1:51" ht="16" x14ac:dyDescent="0.2">
      <c r="A368" s="2" t="s">
        <v>30</v>
      </c>
      <c r="B368" s="2" t="s">
        <v>30</v>
      </c>
      <c r="C368" s="2" t="s">
        <v>35</v>
      </c>
      <c r="D368" s="5">
        <v>8</v>
      </c>
      <c r="E368" s="2" t="s">
        <v>5</v>
      </c>
      <c r="F368" s="1" t="s">
        <v>6</v>
      </c>
      <c r="G368" s="9">
        <v>5</v>
      </c>
      <c r="H368">
        <v>2.4</v>
      </c>
      <c r="I368" t="s">
        <v>9</v>
      </c>
      <c r="J368">
        <v>0</v>
      </c>
      <c r="K368" s="10">
        <v>80</v>
      </c>
      <c r="L368" s="20">
        <v>0.89391601956766298</v>
      </c>
      <c r="M368" s="20">
        <v>6.0351653099060103</v>
      </c>
      <c r="N368" s="20">
        <v>60.351653099060101</v>
      </c>
      <c r="O368" s="22">
        <v>0.36809298396110501</v>
      </c>
      <c r="P368" s="14">
        <v>3.6809298396110499</v>
      </c>
      <c r="Q368" s="27">
        <v>3.24</v>
      </c>
      <c r="R368" s="7">
        <v>5</v>
      </c>
      <c r="S368" s="7">
        <v>26.97465475632011</v>
      </c>
      <c r="T368">
        <v>46.508025441931224</v>
      </c>
      <c r="U368">
        <v>1.6452210752664731</v>
      </c>
      <c r="V368">
        <v>446.95800978383153</v>
      </c>
      <c r="W368">
        <v>400.44998434190029</v>
      </c>
      <c r="X368" s="27">
        <v>26.97465475632011</v>
      </c>
      <c r="Y368" s="27">
        <v>46.508025441931224</v>
      </c>
      <c r="Z368" s="27">
        <v>1.6452210752664731</v>
      </c>
      <c r="AA368" s="31">
        <v>446.95800978383153</v>
      </c>
      <c r="AB368" s="2">
        <v>400.44998434190029</v>
      </c>
      <c r="AC368" s="26">
        <v>19.903022012522371</v>
      </c>
      <c r="AD368" s="26">
        <v>34.315555194004091</v>
      </c>
      <c r="AE368">
        <v>1.4076455570329134</v>
      </c>
      <c r="AF368">
        <v>554.16159635167037</v>
      </c>
      <c r="AG368">
        <v>519.84604115766626</v>
      </c>
      <c r="AH368">
        <v>19.903022012522371</v>
      </c>
      <c r="AI368">
        <v>34.315555194004091</v>
      </c>
      <c r="AJ368">
        <v>1.4076455570329134</v>
      </c>
      <c r="AK368">
        <v>554.16159635167037</v>
      </c>
      <c r="AL368">
        <v>519.84604115766626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35.017275652320677</v>
      </c>
      <c r="AX368">
        <v>60.374613193656337</v>
      </c>
      <c r="AY368">
        <v>2.1357515201604325</v>
      </c>
    </row>
    <row r="369" spans="1:51" ht="16" x14ac:dyDescent="0.2">
      <c r="A369" s="2" t="s">
        <v>30</v>
      </c>
      <c r="B369" s="2" t="s">
        <v>30</v>
      </c>
      <c r="C369" s="2" t="s">
        <v>35</v>
      </c>
      <c r="D369" s="5">
        <v>8</v>
      </c>
      <c r="E369" s="2" t="s">
        <v>5</v>
      </c>
      <c r="F369" s="1" t="s">
        <v>10</v>
      </c>
      <c r="G369" s="9">
        <v>10</v>
      </c>
      <c r="H369">
        <v>7.5</v>
      </c>
      <c r="I369" t="s">
        <v>7</v>
      </c>
      <c r="J369">
        <v>0</v>
      </c>
      <c r="K369" s="10">
        <v>0</v>
      </c>
      <c r="L369" s="20">
        <v>1.1347110822679769</v>
      </c>
      <c r="M369" s="20">
        <v>2.39855289459229</v>
      </c>
      <c r="N369" s="20">
        <v>23.985528945922901</v>
      </c>
      <c r="O369" s="22">
        <v>0.16629534959793099</v>
      </c>
      <c r="P369" s="14">
        <v>1.66295349597931</v>
      </c>
      <c r="Q369" s="27">
        <v>3.54</v>
      </c>
      <c r="R369" s="7">
        <v>5</v>
      </c>
      <c r="S369" s="7">
        <v>13.608322754499032</v>
      </c>
      <c r="T369">
        <v>23.462625438791434</v>
      </c>
      <c r="U369">
        <v>0.94348588059199934</v>
      </c>
      <c r="V369">
        <v>567.35554113398848</v>
      </c>
      <c r="W369">
        <v>543.89291569519708</v>
      </c>
      <c r="X369" s="27">
        <v>34.358287997530418</v>
      </c>
      <c r="Y369" s="27">
        <v>59.238427581948997</v>
      </c>
      <c r="Z369" s="27">
        <v>2.2985788511726599</v>
      </c>
      <c r="AA369" s="31">
        <v>1056.8906812937639</v>
      </c>
      <c r="AB369" s="2">
        <v>997.65225371181486</v>
      </c>
      <c r="AC369" s="26">
        <v>13.029426138302242</v>
      </c>
      <c r="AD369" s="26">
        <v>22.464527824659033</v>
      </c>
      <c r="AE369">
        <v>1.0094012711584042</v>
      </c>
      <c r="AF369">
        <v>608.89498128097307</v>
      </c>
      <c r="AG369">
        <v>586.43045345631413</v>
      </c>
      <c r="AH369">
        <v>98.797344452473837</v>
      </c>
      <c r="AI369">
        <v>170.34024905598937</v>
      </c>
      <c r="AJ369">
        <v>7.2511404845739538</v>
      </c>
      <c r="AK369">
        <v>3489.1697328979308</v>
      </c>
      <c r="AL369">
        <v>1106.2764946139805</v>
      </c>
      <c r="AM369">
        <v>20.749965243031387</v>
      </c>
      <c r="AN369">
        <v>35.775802143157563</v>
      </c>
      <c r="AO369">
        <v>1.3550929705806605</v>
      </c>
      <c r="AP369">
        <v>489.53514015977538</v>
      </c>
      <c r="AQ369">
        <v>453.75933801661779</v>
      </c>
      <c r="AR369">
        <v>19.903022012522371</v>
      </c>
      <c r="AS369">
        <v>34.315555194004091</v>
      </c>
      <c r="AT369">
        <v>1.4076455570329134</v>
      </c>
      <c r="AU369">
        <v>554.16159635167037</v>
      </c>
      <c r="AV369">
        <v>519.84604115766626</v>
      </c>
      <c r="AW369">
        <v>37.076090871042233</v>
      </c>
      <c r="AX369">
        <v>63.924294605245223</v>
      </c>
      <c r="AY369">
        <v>2.4870082912770997</v>
      </c>
    </row>
    <row r="370" spans="1:51" ht="16" x14ac:dyDescent="0.2">
      <c r="A370" s="2" t="s">
        <v>30</v>
      </c>
      <c r="B370" s="2" t="s">
        <v>30</v>
      </c>
      <c r="C370" s="2" t="s">
        <v>35</v>
      </c>
      <c r="D370" s="5">
        <v>8</v>
      </c>
      <c r="E370" s="2" t="s">
        <v>5</v>
      </c>
      <c r="F370" s="1" t="s">
        <v>10</v>
      </c>
      <c r="G370" s="9">
        <v>10</v>
      </c>
      <c r="H370">
        <v>7.5</v>
      </c>
      <c r="I370" t="s">
        <v>8</v>
      </c>
      <c r="J370">
        <v>0</v>
      </c>
      <c r="K370" s="10">
        <v>40</v>
      </c>
      <c r="L370" s="20">
        <v>1.1142373903886356</v>
      </c>
      <c r="M370" s="20">
        <v>2.9875211715698198</v>
      </c>
      <c r="N370" s="20">
        <v>29.8752117156982</v>
      </c>
      <c r="O370" s="22">
        <v>0.19896033406257599</v>
      </c>
      <c r="P370" s="14">
        <v>1.9896033406257598</v>
      </c>
      <c r="Q370" s="27">
        <v>3.49</v>
      </c>
      <c r="R370" s="7">
        <v>5</v>
      </c>
      <c r="S370" s="7">
        <v>16.644038969703775</v>
      </c>
      <c r="T370">
        <v>28.696618913282371</v>
      </c>
      <c r="U370">
        <v>1.1084452170836789</v>
      </c>
      <c r="V370">
        <v>557.11869519431775</v>
      </c>
      <c r="W370">
        <v>528.4220762810354</v>
      </c>
      <c r="X370" s="27">
        <v>44.996063197450745</v>
      </c>
      <c r="Y370" s="27">
        <v>77.579419305949557</v>
      </c>
      <c r="Z370" s="27">
        <v>2.9010901407789262</v>
      </c>
      <c r="AA370" s="31">
        <v>1110.4686013362195</v>
      </c>
      <c r="AB370" s="2">
        <v>1032.8891820302699</v>
      </c>
      <c r="AC370" s="26">
        <v>13.029426138302242</v>
      </c>
      <c r="AD370" s="26">
        <v>22.464527824659033</v>
      </c>
      <c r="AE370">
        <v>1.0094012711584042</v>
      </c>
      <c r="AF370">
        <v>608.89498128097307</v>
      </c>
      <c r="AG370">
        <v>586.43045345631413</v>
      </c>
      <c r="AH370">
        <v>98.797344452473837</v>
      </c>
      <c r="AI370">
        <v>170.34024905598937</v>
      </c>
      <c r="AJ370">
        <v>7.2511404845739538</v>
      </c>
      <c r="AK370">
        <v>3489.1697328979308</v>
      </c>
      <c r="AL370">
        <v>1106.2764946139805</v>
      </c>
      <c r="AM370">
        <v>28.35202422774697</v>
      </c>
      <c r="AN370">
        <v>48.882800392667193</v>
      </c>
      <c r="AO370">
        <v>1.7926449236952471</v>
      </c>
      <c r="AP370">
        <v>553.34990614190178</v>
      </c>
      <c r="AQ370">
        <v>504.46710574923458</v>
      </c>
      <c r="AR370">
        <v>19.903022012522371</v>
      </c>
      <c r="AS370">
        <v>34.315555194004091</v>
      </c>
      <c r="AT370">
        <v>1.4076455570329134</v>
      </c>
      <c r="AU370">
        <v>554.16159635167037</v>
      </c>
      <c r="AV370">
        <v>519.84604115766626</v>
      </c>
      <c r="AW370">
        <v>47.307589050272028</v>
      </c>
      <c r="AX370">
        <v>81.564808707365557</v>
      </c>
      <c r="AY370">
        <v>3.0550311271217754</v>
      </c>
    </row>
    <row r="371" spans="1:51" ht="16" x14ac:dyDescent="0.2">
      <c r="A371" s="2" t="s">
        <v>30</v>
      </c>
      <c r="B371" s="2" t="s">
        <v>30</v>
      </c>
      <c r="C371" s="2" t="s">
        <v>35</v>
      </c>
      <c r="D371" s="5">
        <v>8</v>
      </c>
      <c r="E371" s="2" t="s">
        <v>5</v>
      </c>
      <c r="F371" s="1" t="s">
        <v>10</v>
      </c>
      <c r="G371" s="9">
        <v>10</v>
      </c>
      <c r="H371">
        <v>7.5</v>
      </c>
      <c r="I371" t="s">
        <v>9</v>
      </c>
      <c r="J371">
        <v>0</v>
      </c>
      <c r="K371" s="10">
        <v>80</v>
      </c>
      <c r="L371" s="20">
        <v>1.4081010773135112</v>
      </c>
      <c r="M371" s="20">
        <v>3.4243981838226301</v>
      </c>
      <c r="N371" s="20">
        <v>34.243981838226304</v>
      </c>
      <c r="O371" s="22">
        <v>0.21854363381862599</v>
      </c>
      <c r="P371" s="14">
        <v>2.18543633818626</v>
      </c>
      <c r="Q371" s="27">
        <v>3.36</v>
      </c>
      <c r="R371" s="7">
        <v>5</v>
      </c>
      <c r="S371" s="7">
        <v>24.109493858955389</v>
      </c>
      <c r="T371">
        <v>41.568092860267917</v>
      </c>
      <c r="U371">
        <v>1.5386576311000839</v>
      </c>
      <c r="V371">
        <v>704.05053865675563</v>
      </c>
      <c r="W371">
        <v>662.4824457964877</v>
      </c>
      <c r="X371" s="27">
        <v>51.084148615275495</v>
      </c>
      <c r="Y371" s="27">
        <v>88.076118302199149</v>
      </c>
      <c r="Z371" s="27">
        <v>3.1838787063665572</v>
      </c>
      <c r="AA371" s="31">
        <v>1151.0085484405872</v>
      </c>
      <c r="AB371" s="2">
        <v>1062.9324301383881</v>
      </c>
      <c r="AC371" s="26">
        <v>13.029426138302242</v>
      </c>
      <c r="AD371" s="26">
        <v>22.464527824659033</v>
      </c>
      <c r="AE371">
        <v>1.0094012711584042</v>
      </c>
      <c r="AF371">
        <v>608.89498128097307</v>
      </c>
      <c r="AG371">
        <v>586.43045345631413</v>
      </c>
      <c r="AH371">
        <v>98.797344452473837</v>
      </c>
      <c r="AI371">
        <v>170.34024905598937</v>
      </c>
      <c r="AJ371">
        <v>7.2511404845739538</v>
      </c>
      <c r="AK371">
        <v>3489.1697328979308</v>
      </c>
      <c r="AL371">
        <v>1106.2764946139805</v>
      </c>
      <c r="AM371">
        <v>26.97465475632011</v>
      </c>
      <c r="AN371">
        <v>46.508025441931224</v>
      </c>
      <c r="AO371">
        <v>1.6452210752664731</v>
      </c>
      <c r="AP371">
        <v>446.95800978383153</v>
      </c>
      <c r="AQ371">
        <v>400.44998434190029</v>
      </c>
      <c r="AR371">
        <v>19.903022012522371</v>
      </c>
      <c r="AS371">
        <v>34.315555194004091</v>
      </c>
      <c r="AT371">
        <v>1.4076455570329134</v>
      </c>
      <c r="AU371">
        <v>554.16159635167037</v>
      </c>
      <c r="AV371">
        <v>519.84604115766626</v>
      </c>
      <c r="AW371">
        <v>52.661554119265986</v>
      </c>
      <c r="AX371">
        <v>90.795782964251714</v>
      </c>
      <c r="AY371">
        <v>3.2845480538963359</v>
      </c>
    </row>
    <row r="372" spans="1:51" ht="16" x14ac:dyDescent="0.2">
      <c r="A372" s="2" t="s">
        <v>30</v>
      </c>
      <c r="B372" s="2" t="s">
        <v>30</v>
      </c>
      <c r="C372" s="2" t="s">
        <v>35</v>
      </c>
      <c r="D372" s="5">
        <v>8</v>
      </c>
      <c r="E372" s="2" t="s">
        <v>5</v>
      </c>
      <c r="F372" s="1" t="s">
        <v>11</v>
      </c>
      <c r="G372" s="9">
        <v>20</v>
      </c>
      <c r="H372">
        <v>15</v>
      </c>
      <c r="I372" t="s">
        <v>7</v>
      </c>
      <c r="J372">
        <v>0</v>
      </c>
      <c r="K372" s="10">
        <v>0</v>
      </c>
      <c r="L372" s="20">
        <v>1.4126847396745577</v>
      </c>
      <c r="M372" s="20">
        <v>1.9325604438781701</v>
      </c>
      <c r="N372" s="20">
        <v>19.325604438781699</v>
      </c>
      <c r="O372" s="22">
        <v>0.14216938614845301</v>
      </c>
      <c r="P372" s="14">
        <v>1.42169386148453</v>
      </c>
      <c r="Q372" s="27">
        <v>3.68</v>
      </c>
      <c r="R372" s="7">
        <v>10</v>
      </c>
      <c r="S372" s="7">
        <v>27.300986475653801</v>
      </c>
      <c r="T372">
        <v>47.070666337334146</v>
      </c>
      <c r="U372">
        <v>2.0084052226081903</v>
      </c>
      <c r="V372">
        <v>1412.6847396745577</v>
      </c>
      <c r="W372">
        <v>1365.6140733372235</v>
      </c>
      <c r="X372" s="27">
        <v>61.659274473184219</v>
      </c>
      <c r="Y372" s="27">
        <v>106.30909391928314</v>
      </c>
      <c r="Z372" s="27">
        <v>4.3069840737808498</v>
      </c>
      <c r="AA372" s="31">
        <v>2469.5754209683219</v>
      </c>
      <c r="AB372" s="2">
        <v>2363.2663270490384</v>
      </c>
      <c r="AC372" s="26">
        <v>20.390481138688109</v>
      </c>
      <c r="AD372" s="26">
        <v>35.156001963255363</v>
      </c>
      <c r="AE372">
        <v>1.7026930065260248</v>
      </c>
      <c r="AF372">
        <v>1289.4526587879338</v>
      </c>
      <c r="AG372">
        <v>1254.2966568246786</v>
      </c>
      <c r="AH372">
        <v>159.96878786853816</v>
      </c>
      <c r="AI372">
        <v>275.80825494575549</v>
      </c>
      <c r="AJ372">
        <v>12.359219504152026</v>
      </c>
      <c r="AK372">
        <v>7357.5277092617316</v>
      </c>
      <c r="AL372">
        <v>2360.5731514386589</v>
      </c>
      <c r="AM372">
        <v>34.358287997530418</v>
      </c>
      <c r="AN372">
        <v>59.238427581948997</v>
      </c>
      <c r="AO372">
        <v>2.2985788511726599</v>
      </c>
      <c r="AP372">
        <v>1056.8906812937639</v>
      </c>
      <c r="AQ372">
        <v>997.65225371181486</v>
      </c>
      <c r="AR372">
        <v>13.029426138302242</v>
      </c>
      <c r="AS372">
        <v>22.464527824659033</v>
      </c>
      <c r="AT372">
        <v>1.0094012711584042</v>
      </c>
      <c r="AU372">
        <v>608.89498128097307</v>
      </c>
      <c r="AV372">
        <v>586.43045345631413</v>
      </c>
      <c r="AW372">
        <v>61.605433236226361</v>
      </c>
      <c r="AX372">
        <v>106.2162642003903</v>
      </c>
      <c r="AY372">
        <v>4.3030232271061601</v>
      </c>
    </row>
    <row r="373" spans="1:51" ht="16" x14ac:dyDescent="0.2">
      <c r="A373" s="2" t="s">
        <v>30</v>
      </c>
      <c r="B373" s="2" t="s">
        <v>30</v>
      </c>
      <c r="C373" s="2" t="s">
        <v>35</v>
      </c>
      <c r="D373" s="5">
        <v>8</v>
      </c>
      <c r="E373" s="2" t="s">
        <v>5</v>
      </c>
      <c r="F373" s="1" t="s">
        <v>11</v>
      </c>
      <c r="G373" s="9">
        <v>20</v>
      </c>
      <c r="H373">
        <v>15</v>
      </c>
      <c r="I373" t="s">
        <v>8</v>
      </c>
      <c r="J373">
        <v>0</v>
      </c>
      <c r="K373" s="10">
        <v>40</v>
      </c>
      <c r="L373" s="20">
        <v>1.3129646185308999</v>
      </c>
      <c r="M373" s="20">
        <v>1.87744748592377</v>
      </c>
      <c r="N373" s="20">
        <v>18.774474859237699</v>
      </c>
      <c r="O373" s="22">
        <v>0.13964614272117601</v>
      </c>
      <c r="P373" s="14">
        <v>1.3964614272117601</v>
      </c>
      <c r="Q373" s="27">
        <v>3.66</v>
      </c>
      <c r="R373" s="7">
        <v>10</v>
      </c>
      <c r="S373" s="7">
        <v>24.650221221676997</v>
      </c>
      <c r="T373">
        <v>42.500381416684483</v>
      </c>
      <c r="U373">
        <v>1.8335044450722049</v>
      </c>
      <c r="V373">
        <v>1312.9646185309</v>
      </c>
      <c r="W373">
        <v>1270.4642371142156</v>
      </c>
      <c r="X373" s="27">
        <v>69.646284419127738</v>
      </c>
      <c r="Y373" s="27">
        <v>120.07980072263405</v>
      </c>
      <c r="Z373" s="27">
        <v>4.7345945858511307</v>
      </c>
      <c r="AA373" s="31">
        <v>2423.4332198671195</v>
      </c>
      <c r="AB373" s="2">
        <v>2303.3534191444855</v>
      </c>
      <c r="AC373" s="26">
        <v>20.390481138688109</v>
      </c>
      <c r="AD373" s="26">
        <v>35.156001963255363</v>
      </c>
      <c r="AE373">
        <v>1.7026930065260248</v>
      </c>
      <c r="AF373">
        <v>1289.4526587879338</v>
      </c>
      <c r="AG373">
        <v>1254.2966568246786</v>
      </c>
      <c r="AH373">
        <v>159.96878786853816</v>
      </c>
      <c r="AI373">
        <v>275.80825494575549</v>
      </c>
      <c r="AJ373">
        <v>12.359219504152026</v>
      </c>
      <c r="AK373">
        <v>7357.5277092617316</v>
      </c>
      <c r="AL373">
        <v>2360.5731514386589</v>
      </c>
      <c r="AM373">
        <v>44.996063197450745</v>
      </c>
      <c r="AN373">
        <v>77.579419305949557</v>
      </c>
      <c r="AO373">
        <v>2.9010901407789262</v>
      </c>
      <c r="AP373">
        <v>1110.4686013362195</v>
      </c>
      <c r="AQ373">
        <v>1032.8891820302699</v>
      </c>
      <c r="AR373">
        <v>13.029426138302242</v>
      </c>
      <c r="AS373">
        <v>22.464527824659033</v>
      </c>
      <c r="AT373">
        <v>1.0094012711584042</v>
      </c>
      <c r="AU373">
        <v>608.89498128097307</v>
      </c>
      <c r="AV373">
        <v>586.43045345631413</v>
      </c>
      <c r="AW373">
        <v>70.756492025207493</v>
      </c>
      <c r="AX373">
        <v>121.99395176759913</v>
      </c>
      <c r="AY373">
        <v>4.8171727729754776</v>
      </c>
    </row>
    <row r="374" spans="1:51" ht="16" x14ac:dyDescent="0.2">
      <c r="A374" s="2" t="s">
        <v>30</v>
      </c>
      <c r="B374" s="2" t="s">
        <v>30</v>
      </c>
      <c r="C374" s="2" t="s">
        <v>35</v>
      </c>
      <c r="D374" s="5">
        <v>8</v>
      </c>
      <c r="E374" s="2" t="s">
        <v>5</v>
      </c>
      <c r="F374" s="1" t="s">
        <v>11</v>
      </c>
      <c r="G374" s="9">
        <v>20</v>
      </c>
      <c r="H374">
        <v>15</v>
      </c>
      <c r="I374" t="s">
        <v>9</v>
      </c>
      <c r="J374">
        <v>0</v>
      </c>
      <c r="K374" s="10">
        <v>80</v>
      </c>
      <c r="L374" s="20">
        <v>1.3032879979909124</v>
      </c>
      <c r="M374" s="20">
        <v>2.2349045276641801</v>
      </c>
      <c r="N374" s="20">
        <v>22.349045276641803</v>
      </c>
      <c r="O374" s="22">
        <v>0.16129757463932001</v>
      </c>
      <c r="P374" s="14">
        <v>1.6129757463932002</v>
      </c>
      <c r="Q374" s="27">
        <v>3.62</v>
      </c>
      <c r="R374" s="7">
        <v>10</v>
      </c>
      <c r="S374" s="7">
        <v>29.12724247560276</v>
      </c>
      <c r="T374">
        <v>50.219383578625454</v>
      </c>
      <c r="U374">
        <v>2.1021719313246918</v>
      </c>
      <c r="V374">
        <v>1303.2879979909126</v>
      </c>
      <c r="W374">
        <v>1253.0686144122872</v>
      </c>
      <c r="X374" s="27">
        <v>80.211391090878251</v>
      </c>
      <c r="Y374" s="27">
        <v>138.29550188082459</v>
      </c>
      <c r="Z374" s="27">
        <v>5.2860506376912486</v>
      </c>
      <c r="AA374" s="31">
        <v>2454.2965464314998</v>
      </c>
      <c r="AB374" s="2">
        <v>2316.001044550675</v>
      </c>
      <c r="AC374" s="26">
        <v>20.390481138688109</v>
      </c>
      <c r="AD374" s="26">
        <v>35.156001963255363</v>
      </c>
      <c r="AE374">
        <v>1.7026930065260248</v>
      </c>
      <c r="AF374">
        <v>1289.4526587879338</v>
      </c>
      <c r="AG374">
        <v>1254.2966568246786</v>
      </c>
      <c r="AH374">
        <v>159.96878786853816</v>
      </c>
      <c r="AI374">
        <v>275.80825494575549</v>
      </c>
      <c r="AJ374">
        <v>12.359219504152026</v>
      </c>
      <c r="AK374">
        <v>7357.5277092617316</v>
      </c>
      <c r="AL374">
        <v>2360.5731514386589</v>
      </c>
      <c r="AM374">
        <v>51.084148615275495</v>
      </c>
      <c r="AN374">
        <v>88.076118302199149</v>
      </c>
      <c r="AO374">
        <v>3.1838787063665572</v>
      </c>
      <c r="AP374">
        <v>1151.0085484405872</v>
      </c>
      <c r="AQ374">
        <v>1062.9324301383881</v>
      </c>
      <c r="AR374">
        <v>13.029426138302242</v>
      </c>
      <c r="AS374">
        <v>22.464527824659033</v>
      </c>
      <c r="AT374">
        <v>1.0094012711584042</v>
      </c>
      <c r="AU374">
        <v>608.89498128097307</v>
      </c>
      <c r="AV374">
        <v>586.43045345631413</v>
      </c>
      <c r="AW374">
        <v>81.247457711686323</v>
      </c>
      <c r="AX374">
        <v>140.08182364083851</v>
      </c>
      <c r="AY374">
        <v>5.3608256587413692</v>
      </c>
    </row>
    <row r="375" spans="1:51" ht="16" x14ac:dyDescent="0.2">
      <c r="A375" s="2" t="s">
        <v>30</v>
      </c>
      <c r="B375" s="2" t="s">
        <v>30</v>
      </c>
      <c r="C375" s="2" t="s">
        <v>35</v>
      </c>
      <c r="D375" s="5">
        <v>8</v>
      </c>
      <c r="E375" s="2" t="s">
        <v>5</v>
      </c>
      <c r="F375" s="1" t="s">
        <v>12</v>
      </c>
      <c r="G375" s="9">
        <v>30</v>
      </c>
      <c r="H375">
        <v>25</v>
      </c>
      <c r="I375" t="s">
        <v>7</v>
      </c>
      <c r="J375">
        <v>0</v>
      </c>
      <c r="K375" s="10">
        <v>0</v>
      </c>
      <c r="L375" s="20">
        <v>1.342809353459492</v>
      </c>
      <c r="M375" s="20">
        <v>1.26071333885193</v>
      </c>
      <c r="N375" s="20">
        <v>12.607133388519301</v>
      </c>
      <c r="O375" s="22">
        <v>0.100131623446941</v>
      </c>
      <c r="P375" s="14">
        <v>1.00131623446941</v>
      </c>
      <c r="Q375" s="27">
        <v>3.86</v>
      </c>
      <c r="R375" s="7">
        <v>10</v>
      </c>
      <c r="S375" s="7">
        <v>16.928976634415179</v>
      </c>
      <c r="T375">
        <v>29.187890748991688</v>
      </c>
      <c r="U375">
        <v>1.3445768054163616</v>
      </c>
      <c r="V375">
        <v>1342.8093534594921</v>
      </c>
      <c r="W375">
        <v>1313.6214627105003</v>
      </c>
      <c r="X375" s="27">
        <v>78.588251107599405</v>
      </c>
      <c r="Y375" s="27">
        <v>135.49698466827482</v>
      </c>
      <c r="Z375" s="27">
        <v>5.651560879197211</v>
      </c>
      <c r="AA375" s="31">
        <v>3812.3847744278137</v>
      </c>
      <c r="AB375" s="2">
        <v>3676.8877897595385</v>
      </c>
      <c r="AC375" s="26">
        <v>15.204932080965804</v>
      </c>
      <c r="AD375" s="26">
        <v>26.215400139596209</v>
      </c>
      <c r="AE375">
        <v>1.3422494817943573</v>
      </c>
      <c r="AF375">
        <v>1245.1136831919628</v>
      </c>
      <c r="AG375">
        <v>1218.8982830523669</v>
      </c>
      <c r="AH375">
        <v>205.58358411143558</v>
      </c>
      <c r="AI375">
        <v>354.45445536454417</v>
      </c>
      <c r="AJ375">
        <v>16.3859679495351</v>
      </c>
      <c r="AK375">
        <v>11092.86875883762</v>
      </c>
      <c r="AL375">
        <v>3579.4714344910258</v>
      </c>
      <c r="AM375">
        <v>61.659274473184219</v>
      </c>
      <c r="AN375">
        <v>106.30909391928314</v>
      </c>
      <c r="AO375">
        <v>4.3069840737808498</v>
      </c>
      <c r="AP375">
        <v>2469.5754209683219</v>
      </c>
      <c r="AQ375">
        <v>2363.2663270490384</v>
      </c>
      <c r="AR375">
        <v>20.390481138688109</v>
      </c>
      <c r="AS375">
        <v>35.156001963255363</v>
      </c>
      <c r="AT375">
        <v>1.7026930065260248</v>
      </c>
      <c r="AU375">
        <v>1289.4526587879338</v>
      </c>
      <c r="AV375">
        <v>1254.2966568246786</v>
      </c>
      <c r="AW375">
        <v>77.332821557333304</v>
      </c>
      <c r="AX375">
        <v>133.33245096091946</v>
      </c>
      <c r="AY375">
        <v>5.5518489184227784</v>
      </c>
    </row>
    <row r="376" spans="1:51" ht="16" x14ac:dyDescent="0.2">
      <c r="A376" s="2" t="s">
        <v>30</v>
      </c>
      <c r="B376" s="2" t="s">
        <v>30</v>
      </c>
      <c r="C376" s="2" t="s">
        <v>35</v>
      </c>
      <c r="D376" s="5">
        <v>8</v>
      </c>
      <c r="E376" s="2" t="s">
        <v>5</v>
      </c>
      <c r="F376" s="1" t="s">
        <v>12</v>
      </c>
      <c r="G376" s="9">
        <v>30</v>
      </c>
      <c r="H376">
        <v>25</v>
      </c>
      <c r="I376" t="s">
        <v>8</v>
      </c>
      <c r="J376">
        <v>0</v>
      </c>
      <c r="K376" s="10">
        <v>40</v>
      </c>
      <c r="L376" s="20">
        <v>1.3232523940523597</v>
      </c>
      <c r="M376" s="20">
        <v>1.3636775016784699</v>
      </c>
      <c r="N376" s="20">
        <v>13.6367750167847</v>
      </c>
      <c r="O376" s="22">
        <v>0.105931706726551</v>
      </c>
      <c r="P376" s="14">
        <v>1.0593170672655101</v>
      </c>
      <c r="Q376" s="27">
        <v>3.83</v>
      </c>
      <c r="R376" s="7">
        <v>10</v>
      </c>
      <c r="S376" s="7">
        <v>18.044895188113763</v>
      </c>
      <c r="T376">
        <v>31.111888255368559</v>
      </c>
      <c r="U376">
        <v>1.4017438453196109</v>
      </c>
      <c r="V376">
        <v>1323.2523940523597</v>
      </c>
      <c r="W376">
        <v>1292.1405057969912</v>
      </c>
      <c r="X376" s="27">
        <v>87.691179607241509</v>
      </c>
      <c r="Y376" s="27">
        <v>151.19168897800262</v>
      </c>
      <c r="Z376" s="27">
        <v>6.1363384311707421</v>
      </c>
      <c r="AA376" s="31">
        <v>3746.6856139194792</v>
      </c>
      <c r="AB376" s="2">
        <v>3595.4939249414765</v>
      </c>
      <c r="AC376" s="26">
        <v>15.204932080965804</v>
      </c>
      <c r="AD376" s="26">
        <v>26.215400139596209</v>
      </c>
      <c r="AE376">
        <v>1.3422494817943573</v>
      </c>
      <c r="AF376">
        <v>1245.1136831919628</v>
      </c>
      <c r="AG376">
        <v>1218.8982830523669</v>
      </c>
      <c r="AH376">
        <v>205.58358411143558</v>
      </c>
      <c r="AI376">
        <v>354.45445536454417</v>
      </c>
      <c r="AJ376">
        <v>16.3859679495351</v>
      </c>
      <c r="AK376">
        <v>11092.86875883762</v>
      </c>
      <c r="AL376">
        <v>3579.4714344910258</v>
      </c>
      <c r="AM376">
        <v>69.646284419127738</v>
      </c>
      <c r="AN376">
        <v>120.07980072263405</v>
      </c>
      <c r="AO376">
        <v>4.7345945858511307</v>
      </c>
      <c r="AP376">
        <v>2423.4332198671195</v>
      </c>
      <c r="AQ376">
        <v>2303.3534191444855</v>
      </c>
      <c r="AR376">
        <v>20.390481138688109</v>
      </c>
      <c r="AS376">
        <v>35.156001963255363</v>
      </c>
      <c r="AT376">
        <v>1.7026930065260248</v>
      </c>
      <c r="AU376">
        <v>1289.4526587879338</v>
      </c>
      <c r="AV376">
        <v>1254.2966568246786</v>
      </c>
      <c r="AW376">
        <v>87.467423630601331</v>
      </c>
      <c r="AX376">
        <v>150.80590281138163</v>
      </c>
      <c r="AY376">
        <v>6.1189568637058649</v>
      </c>
    </row>
    <row r="377" spans="1:51" ht="16" x14ac:dyDescent="0.2">
      <c r="A377" s="2" t="s">
        <v>30</v>
      </c>
      <c r="B377" s="2" t="s">
        <v>30</v>
      </c>
      <c r="C377" s="2" t="s">
        <v>35</v>
      </c>
      <c r="D377" s="5">
        <v>8</v>
      </c>
      <c r="E377" s="2" t="s">
        <v>5</v>
      </c>
      <c r="F377" s="1" t="s">
        <v>12</v>
      </c>
      <c r="G377" s="9">
        <v>30</v>
      </c>
      <c r="H377">
        <v>25</v>
      </c>
      <c r="I377" t="s">
        <v>9</v>
      </c>
      <c r="J377">
        <v>0</v>
      </c>
      <c r="K377" s="10">
        <v>80</v>
      </c>
      <c r="L377" s="20">
        <v>1.3187705908548921</v>
      </c>
      <c r="M377" s="20">
        <v>1.20972740650177</v>
      </c>
      <c r="N377" s="20">
        <v>12.0972740650177</v>
      </c>
      <c r="O377" s="22">
        <v>9.8198428750038105E-2</v>
      </c>
      <c r="P377" s="14">
        <v>0.98198428750038103</v>
      </c>
      <c r="Q377" s="27">
        <v>3.8</v>
      </c>
      <c r="R377" s="7">
        <v>10</v>
      </c>
      <c r="S377" s="7">
        <v>15.953529266456957</v>
      </c>
      <c r="T377">
        <v>27.50608494216717</v>
      </c>
      <c r="U377">
        <v>1.2950119990370981</v>
      </c>
      <c r="V377">
        <v>1318.7705908548924</v>
      </c>
      <c r="W377">
        <v>1291.2645059127251</v>
      </c>
      <c r="X377" s="27">
        <v>96.164920357335205</v>
      </c>
      <c r="Y377" s="27">
        <v>165.80158682299177</v>
      </c>
      <c r="Z377" s="27">
        <v>6.5810626367283467</v>
      </c>
      <c r="AA377" s="31">
        <v>3773.0671372863922</v>
      </c>
      <c r="AB377" s="2">
        <v>3607.2655504634004</v>
      </c>
      <c r="AC377" s="26">
        <v>15.204932080965804</v>
      </c>
      <c r="AD377" s="26">
        <v>26.215400139596209</v>
      </c>
      <c r="AE377">
        <v>1.3422494817943573</v>
      </c>
      <c r="AF377">
        <v>1245.1136831919628</v>
      </c>
      <c r="AG377">
        <v>1218.8982830523669</v>
      </c>
      <c r="AH377">
        <v>205.58358411143558</v>
      </c>
      <c r="AI377">
        <v>354.45445536454417</v>
      </c>
      <c r="AJ377">
        <v>16.3859679495351</v>
      </c>
      <c r="AK377">
        <v>11092.86875883762</v>
      </c>
      <c r="AL377">
        <v>3579.4714344910258</v>
      </c>
      <c r="AM377">
        <v>80.211391090878251</v>
      </c>
      <c r="AN377">
        <v>138.29550188082459</v>
      </c>
      <c r="AO377">
        <v>5.2860506376912486</v>
      </c>
      <c r="AP377">
        <v>2454.2965464314998</v>
      </c>
      <c r="AQ377">
        <v>2316.001044550675</v>
      </c>
      <c r="AR377">
        <v>20.390481138688109</v>
      </c>
      <c r="AS377">
        <v>35.156001963255363</v>
      </c>
      <c r="AT377">
        <v>1.7026930065260248</v>
      </c>
      <c r="AU377">
        <v>1289.4526587879338</v>
      </c>
      <c r="AV377">
        <v>1254.2966568246786</v>
      </c>
      <c r="AW377">
        <v>95.821524995215228</v>
      </c>
      <c r="AX377">
        <v>165.2095258538194</v>
      </c>
      <c r="AY377">
        <v>6.5531878569895419</v>
      </c>
    </row>
    <row r="378" spans="1:51" ht="16" x14ac:dyDescent="0.2">
      <c r="A378" s="2" t="s">
        <v>30</v>
      </c>
      <c r="B378" s="2" t="s">
        <v>30</v>
      </c>
      <c r="C378" s="2" t="s">
        <v>35</v>
      </c>
      <c r="D378" s="5">
        <v>8</v>
      </c>
      <c r="E378" s="2" t="s">
        <v>5</v>
      </c>
      <c r="F378" s="1" t="s">
        <v>13</v>
      </c>
      <c r="G378" s="9">
        <v>40</v>
      </c>
      <c r="H378">
        <v>35</v>
      </c>
      <c r="I378" t="s">
        <v>7</v>
      </c>
      <c r="J378">
        <v>0</v>
      </c>
      <c r="K378" s="10">
        <v>0</v>
      </c>
      <c r="L378" s="20">
        <v>1.3809046806379679</v>
      </c>
      <c r="M378" s="20">
        <v>0.81717866659164395</v>
      </c>
      <c r="N378" s="20">
        <v>8.1717866659164393</v>
      </c>
      <c r="O378" s="22">
        <v>6.8531289696693407E-2</v>
      </c>
      <c r="P378" s="14">
        <v>0.68531289696693409</v>
      </c>
      <c r="Q378" s="27">
        <v>4</v>
      </c>
      <c r="R378" s="7">
        <v>10</v>
      </c>
      <c r="S378" s="7">
        <v>11.284458456138946</v>
      </c>
      <c r="T378">
        <v>19.455962855411979</v>
      </c>
      <c r="U378">
        <v>0.94635178712320489</v>
      </c>
      <c r="V378">
        <v>1380.9046806379681</v>
      </c>
      <c r="W378">
        <v>1361.4487177825561</v>
      </c>
      <c r="X378" s="27">
        <v>89.872709563738354</v>
      </c>
      <c r="Y378" s="27">
        <v>154.95294752368679</v>
      </c>
      <c r="Z378" s="27">
        <v>6.5979126663204157</v>
      </c>
      <c r="AA378" s="31">
        <v>5193.289455065782</v>
      </c>
      <c r="AB378" s="2">
        <v>5038.3365075420943</v>
      </c>
      <c r="AC378" s="26">
        <v>12.651992795896417</v>
      </c>
      <c r="AD378" s="26">
        <v>21.813780682580028</v>
      </c>
      <c r="AE378">
        <v>1.216484925723244</v>
      </c>
      <c r="AF378">
        <v>1236.6848374058161</v>
      </c>
      <c r="AG378">
        <v>1214.8710567232361</v>
      </c>
      <c r="AH378">
        <v>243.5395624991248</v>
      </c>
      <c r="AI378">
        <v>419.89579741228431</v>
      </c>
      <c r="AJ378">
        <v>20.03542272670483</v>
      </c>
      <c r="AK378">
        <v>14802.923271055066</v>
      </c>
      <c r="AL378">
        <v>4794.3424912142618</v>
      </c>
      <c r="AM378">
        <v>78.588251107599405</v>
      </c>
      <c r="AN378">
        <v>135.49698466827482</v>
      </c>
      <c r="AO378">
        <v>5.651560879197211</v>
      </c>
      <c r="AP378">
        <v>3812.3847744278137</v>
      </c>
      <c r="AQ378">
        <v>3676.8877897595385</v>
      </c>
      <c r="AR378">
        <v>15.204932080965804</v>
      </c>
      <c r="AS378">
        <v>26.215400139596209</v>
      </c>
      <c r="AT378">
        <v>1.3422494817943573</v>
      </c>
      <c r="AU378">
        <v>1245.1136831919628</v>
      </c>
      <c r="AV378">
        <v>1218.8982830523669</v>
      </c>
      <c r="AW378">
        <v>87.850348893934807</v>
      </c>
      <c r="AX378">
        <v>151.46611878264619</v>
      </c>
      <c r="AY378">
        <v>6.4283108514424416</v>
      </c>
    </row>
    <row r="379" spans="1:51" ht="16" x14ac:dyDescent="0.2">
      <c r="A379" s="2" t="s">
        <v>30</v>
      </c>
      <c r="B379" s="2" t="s">
        <v>30</v>
      </c>
      <c r="C379" s="2" t="s">
        <v>35</v>
      </c>
      <c r="D379" s="5">
        <v>8</v>
      </c>
      <c r="E379" s="2" t="s">
        <v>5</v>
      </c>
      <c r="F379" s="1" t="s">
        <v>13</v>
      </c>
      <c r="G379" s="9">
        <v>40</v>
      </c>
      <c r="H379">
        <v>35</v>
      </c>
      <c r="I379" t="s">
        <v>8</v>
      </c>
      <c r="J379">
        <v>0</v>
      </c>
      <c r="K379" s="10">
        <v>40</v>
      </c>
      <c r="L379" s="20">
        <v>1.3795805115114435</v>
      </c>
      <c r="M379" s="20">
        <v>0.99504488706588701</v>
      </c>
      <c r="N379" s="20">
        <v>9.950448870658871</v>
      </c>
      <c r="O379" s="22">
        <v>8.2459151744842502E-2</v>
      </c>
      <c r="P379" s="14">
        <v>0.82459151744842507</v>
      </c>
      <c r="Q379" s="27">
        <v>3.99</v>
      </c>
      <c r="R379" s="7">
        <v>10</v>
      </c>
      <c r="S379" s="7">
        <v>13.727445342752031</v>
      </c>
      <c r="T379">
        <v>23.668009211641433</v>
      </c>
      <c r="U379">
        <v>1.1375903874294957</v>
      </c>
      <c r="V379">
        <v>1379.5805115114435</v>
      </c>
      <c r="W379">
        <v>1355.9125022998021</v>
      </c>
      <c r="X379" s="27">
        <v>101.41862494999354</v>
      </c>
      <c r="Y379" s="27">
        <v>174.85969818964406</v>
      </c>
      <c r="Z379" s="27">
        <v>7.273928818600238</v>
      </c>
      <c r="AA379" s="31">
        <v>5126.2661254309223</v>
      </c>
      <c r="AB379" s="2">
        <v>4951.4064272412788</v>
      </c>
      <c r="AC379" s="26">
        <v>12.651992795896417</v>
      </c>
      <c r="AD379" s="26">
        <v>21.813780682580028</v>
      </c>
      <c r="AE379">
        <v>1.216484925723244</v>
      </c>
      <c r="AF379">
        <v>1236.6848374058161</v>
      </c>
      <c r="AG379">
        <v>1214.8710567232361</v>
      </c>
      <c r="AH379">
        <v>243.5395624991248</v>
      </c>
      <c r="AI379">
        <v>419.89579741228431</v>
      </c>
      <c r="AJ379">
        <v>20.03542272670483</v>
      </c>
      <c r="AK379">
        <v>14802.923271055066</v>
      </c>
      <c r="AL379">
        <v>4794.3424912142618</v>
      </c>
      <c r="AM379">
        <v>87.691179607241509</v>
      </c>
      <c r="AN379">
        <v>151.19168897800262</v>
      </c>
      <c r="AO379">
        <v>6.1363384311707421</v>
      </c>
      <c r="AP379">
        <v>3746.6856139194792</v>
      </c>
      <c r="AQ379">
        <v>3595.4939249414765</v>
      </c>
      <c r="AR379">
        <v>15.204932080965804</v>
      </c>
      <c r="AS379">
        <v>26.215400139596209</v>
      </c>
      <c r="AT379">
        <v>1.3422494817943573</v>
      </c>
      <c r="AU379">
        <v>1245.1136831919628</v>
      </c>
      <c r="AV379">
        <v>1218.8982830523669</v>
      </c>
      <c r="AW379">
        <v>99.82848798063057</v>
      </c>
      <c r="AX379">
        <v>172.11808272522512</v>
      </c>
      <c r="AY379">
        <v>7.1421545163992324</v>
      </c>
    </row>
    <row r="380" spans="1:51" ht="16" x14ac:dyDescent="0.2">
      <c r="A380" s="2" t="s">
        <v>30</v>
      </c>
      <c r="B380" s="2" t="s">
        <v>30</v>
      </c>
      <c r="C380" s="2" t="s">
        <v>35</v>
      </c>
      <c r="D380" s="5">
        <v>8</v>
      </c>
      <c r="E380" s="2" t="s">
        <v>5</v>
      </c>
      <c r="F380" s="1" t="s">
        <v>13</v>
      </c>
      <c r="G380" s="9">
        <v>40</v>
      </c>
      <c r="H380">
        <v>35</v>
      </c>
      <c r="I380" t="s">
        <v>9</v>
      </c>
      <c r="J380">
        <v>0</v>
      </c>
      <c r="K380" s="10">
        <v>80</v>
      </c>
      <c r="L380" s="20">
        <v>1.3092976886420624</v>
      </c>
      <c r="M380" s="20">
        <v>0.86379408836364702</v>
      </c>
      <c r="N380" s="20">
        <v>8.6379408836364711</v>
      </c>
      <c r="O380" s="22">
        <v>7.2657242417335496E-2</v>
      </c>
      <c r="P380" s="14">
        <v>0.72657242417335499</v>
      </c>
      <c r="Q380" s="27">
        <v>4.03</v>
      </c>
      <c r="R380" s="7">
        <v>10</v>
      </c>
      <c r="S380" s="7">
        <v>11.309636033572007</v>
      </c>
      <c r="T380">
        <v>19.499372471675876</v>
      </c>
      <c r="U380">
        <v>0.95129959560123378</v>
      </c>
      <c r="V380">
        <v>1309.2976886420624</v>
      </c>
      <c r="W380">
        <v>1289.7983161703867</v>
      </c>
      <c r="X380" s="27">
        <v>107.47455639090721</v>
      </c>
      <c r="Y380" s="27">
        <v>185.30095929466765</v>
      </c>
      <c r="Z380" s="27">
        <v>7.5323622323295805</v>
      </c>
      <c r="AA380" s="31">
        <v>5082.3648259284546</v>
      </c>
      <c r="AB380" s="2">
        <v>4897.0638666337873</v>
      </c>
      <c r="AC380" s="26">
        <v>12.651992795896417</v>
      </c>
      <c r="AD380" s="26">
        <v>21.813780682580028</v>
      </c>
      <c r="AE380">
        <v>1.216484925723244</v>
      </c>
      <c r="AF380">
        <v>1236.6848374058161</v>
      </c>
      <c r="AG380">
        <v>1214.8710567232361</v>
      </c>
      <c r="AH380">
        <v>243.5395624991248</v>
      </c>
      <c r="AI380">
        <v>419.89579741228431</v>
      </c>
      <c r="AJ380">
        <v>20.03542272670483</v>
      </c>
      <c r="AK380">
        <v>14802.923271055066</v>
      </c>
      <c r="AL380">
        <v>4794.3424912142618</v>
      </c>
      <c r="AM380">
        <v>96.164920357335205</v>
      </c>
      <c r="AN380">
        <v>165.80158682299177</v>
      </c>
      <c r="AO380">
        <v>6.5810626367283467</v>
      </c>
      <c r="AP380">
        <v>3773.0671372863922</v>
      </c>
      <c r="AQ380">
        <v>3607.2655504634004</v>
      </c>
      <c r="AR380">
        <v>15.204932080965804</v>
      </c>
      <c r="AS380">
        <v>26.215400139596209</v>
      </c>
      <c r="AT380">
        <v>1.3422494817943573</v>
      </c>
      <c r="AU380">
        <v>1245.1136831919628</v>
      </c>
      <c r="AV380">
        <v>1218.8982830523669</v>
      </c>
      <c r="AW380">
        <v>106.57384086484564</v>
      </c>
      <c r="AX380">
        <v>183.7480014911132</v>
      </c>
      <c r="AY380">
        <v>7.4565993772606269</v>
      </c>
    </row>
    <row r="381" spans="1:51" ht="16" x14ac:dyDescent="0.2">
      <c r="A381" s="2" t="s">
        <v>30</v>
      </c>
      <c r="B381" s="2" t="s">
        <v>30</v>
      </c>
      <c r="C381" s="2" t="s">
        <v>35</v>
      </c>
      <c r="D381" s="5">
        <v>8</v>
      </c>
      <c r="E381" s="2" t="s">
        <v>5</v>
      </c>
      <c r="F381" s="1" t="s">
        <v>14</v>
      </c>
      <c r="G381" s="9">
        <v>80</v>
      </c>
      <c r="H381">
        <v>60</v>
      </c>
      <c r="I381" t="s">
        <v>7</v>
      </c>
      <c r="J381">
        <v>0</v>
      </c>
      <c r="K381" s="10">
        <v>0</v>
      </c>
      <c r="L381" s="20">
        <v>1.3346606203731868</v>
      </c>
      <c r="M381" s="20">
        <v>0.86490333080291704</v>
      </c>
      <c r="N381" s="20">
        <v>8.6490333080291713</v>
      </c>
      <c r="O381" s="22">
        <v>6.6012024879455594E-2</v>
      </c>
      <c r="P381" s="14">
        <v>0.66012024879455589</v>
      </c>
      <c r="Q381" s="27">
        <v>4.0199999999999996</v>
      </c>
      <c r="R381" s="7">
        <v>40</v>
      </c>
      <c r="S381" s="7">
        <v>46.174096642090291</v>
      </c>
      <c r="T381">
        <v>79.610511451879816</v>
      </c>
      <c r="U381">
        <v>3.5241460031081777</v>
      </c>
      <c r="V381">
        <v>5338.6424814927477</v>
      </c>
      <c r="W381">
        <v>5259.0319700408681</v>
      </c>
      <c r="X381" s="27">
        <v>136.04680620582866</v>
      </c>
      <c r="Y381" s="27">
        <v>234.56345897556662</v>
      </c>
      <c r="Z381" s="27">
        <v>10.122058669428593</v>
      </c>
      <c r="AA381" s="31">
        <v>10531.931936558529</v>
      </c>
      <c r="AB381" s="2">
        <v>10297.368477582962</v>
      </c>
      <c r="AC381" s="26">
        <v>39.782401872917774</v>
      </c>
      <c r="AD381" s="26">
        <v>68.590348056754792</v>
      </c>
      <c r="AE381">
        <v>3.3282497755381102</v>
      </c>
      <c r="AF381">
        <v>5551.1206967181524</v>
      </c>
      <c r="AG381">
        <v>5482.5303486613966</v>
      </c>
      <c r="AH381">
        <v>362.88676811787809</v>
      </c>
      <c r="AI381">
        <v>625.66684158254873</v>
      </c>
      <c r="AJ381">
        <v>30.020172053319165</v>
      </c>
      <c r="AK381">
        <v>31456.285361209524</v>
      </c>
      <c r="AL381">
        <v>10276.872839875658</v>
      </c>
      <c r="AM381">
        <v>89.872709563738354</v>
      </c>
      <c r="AN381">
        <v>154.95294752368679</v>
      </c>
      <c r="AO381">
        <v>6.5979126663204157</v>
      </c>
      <c r="AP381">
        <v>5193.289455065782</v>
      </c>
      <c r="AQ381">
        <v>5038.3365075420943</v>
      </c>
      <c r="AR381">
        <v>12.651992795896417</v>
      </c>
      <c r="AS381">
        <v>21.813780682580028</v>
      </c>
      <c r="AT381">
        <v>1.216484925723244</v>
      </c>
      <c r="AU381">
        <v>1236.6848374058161</v>
      </c>
      <c r="AV381">
        <v>1214.8710567232361</v>
      </c>
      <c r="AW381">
        <v>135.86685530200651</v>
      </c>
      <c r="AX381">
        <v>234.25319879656291</v>
      </c>
      <c r="AY381">
        <v>10.108324274939489</v>
      </c>
    </row>
    <row r="382" spans="1:51" ht="16" x14ac:dyDescent="0.2">
      <c r="A382" s="2" t="s">
        <v>30</v>
      </c>
      <c r="B382" s="2" t="s">
        <v>30</v>
      </c>
      <c r="C382" s="2" t="s">
        <v>35</v>
      </c>
      <c r="D382" s="5">
        <v>8</v>
      </c>
      <c r="E382" s="2" t="s">
        <v>5</v>
      </c>
      <c r="F382" s="1" t="s">
        <v>14</v>
      </c>
      <c r="G382" s="9">
        <v>80</v>
      </c>
      <c r="H382">
        <v>60</v>
      </c>
      <c r="I382" t="s">
        <v>8</v>
      </c>
      <c r="J382">
        <v>0</v>
      </c>
      <c r="K382" s="10">
        <v>40</v>
      </c>
      <c r="L382" s="20">
        <v>1.4072862040048806</v>
      </c>
      <c r="M382" s="20">
        <v>0.72455537319183405</v>
      </c>
      <c r="N382" s="20">
        <v>7.2455537319183403</v>
      </c>
      <c r="O382" s="22">
        <v>5.8172345161438002E-2</v>
      </c>
      <c r="P382" s="14">
        <v>0.58172345161437999</v>
      </c>
      <c r="Q382" s="27">
        <v>4.08</v>
      </c>
      <c r="R382" s="7">
        <v>40</v>
      </c>
      <c r="S382" s="7">
        <v>40.786271229219025</v>
      </c>
      <c r="T382">
        <v>70.321157291756947</v>
      </c>
      <c r="U382">
        <v>3.2746055520120709</v>
      </c>
      <c r="V382">
        <v>5629.1448160195223</v>
      </c>
      <c r="W382">
        <v>5558.8236587277652</v>
      </c>
      <c r="X382" s="27">
        <v>142.20489617921257</v>
      </c>
      <c r="Y382" s="27">
        <v>245.18085548140101</v>
      </c>
      <c r="Z382" s="27">
        <v>10.548534370612309</v>
      </c>
      <c r="AA382" s="31">
        <v>10755.410941450446</v>
      </c>
      <c r="AB382" s="2">
        <v>10510.230085969044</v>
      </c>
      <c r="AC382" s="26">
        <v>39.782401872917774</v>
      </c>
      <c r="AD382" s="26">
        <v>68.590348056754792</v>
      </c>
      <c r="AE382">
        <v>3.3282497755381102</v>
      </c>
      <c r="AF382">
        <v>5551.1206967181524</v>
      </c>
      <c r="AG382">
        <v>5482.5303486613966</v>
      </c>
      <c r="AH382">
        <v>362.88676811787809</v>
      </c>
      <c r="AI382">
        <v>625.66684158254873</v>
      </c>
      <c r="AJ382">
        <v>30.020172053319165</v>
      </c>
      <c r="AK382">
        <v>31456.285361209524</v>
      </c>
      <c r="AL382">
        <v>10276.872839875658</v>
      </c>
      <c r="AM382">
        <v>101.41862494999354</v>
      </c>
      <c r="AN382">
        <v>174.85969818964406</v>
      </c>
      <c r="AO382">
        <v>7.273928818600238</v>
      </c>
      <c r="AP382">
        <v>5126.2661254309223</v>
      </c>
      <c r="AQ382">
        <v>4951.4064272412788</v>
      </c>
      <c r="AR382">
        <v>12.651992795896417</v>
      </c>
      <c r="AS382">
        <v>21.813780682580028</v>
      </c>
      <c r="AT382">
        <v>1.216484925723244</v>
      </c>
      <c r="AU382">
        <v>1236.6848374058161</v>
      </c>
      <c r="AV382">
        <v>1214.8710567232361</v>
      </c>
      <c r="AW382">
        <v>140.49270444283235</v>
      </c>
      <c r="AX382">
        <v>242.2288007635041</v>
      </c>
      <c r="AY382">
        <v>10.411067708495789</v>
      </c>
    </row>
    <row r="383" spans="1:51" ht="16" x14ac:dyDescent="0.2">
      <c r="A383" s="2" t="s">
        <v>30</v>
      </c>
      <c r="B383" s="2" t="s">
        <v>30</v>
      </c>
      <c r="C383" s="2" t="s">
        <v>35</v>
      </c>
      <c r="D383" s="5">
        <v>8</v>
      </c>
      <c r="E383" s="2" t="s">
        <v>5</v>
      </c>
      <c r="F383" s="1" t="s">
        <v>14</v>
      </c>
      <c r="G383" s="9">
        <v>80</v>
      </c>
      <c r="H383">
        <v>60</v>
      </c>
      <c r="I383" t="s">
        <v>9</v>
      </c>
      <c r="J383">
        <v>0</v>
      </c>
      <c r="K383" s="10">
        <v>80</v>
      </c>
      <c r="L383" s="20">
        <v>1.3331327329195046</v>
      </c>
      <c r="M383" s="20">
        <v>0.76238417625427202</v>
      </c>
      <c r="N383" s="20">
        <v>7.6238417625427202</v>
      </c>
      <c r="O383" s="22">
        <v>6.4575895667076097E-2</v>
      </c>
      <c r="P383" s="14">
        <v>0.645758956670761</v>
      </c>
      <c r="Q383" s="27">
        <v>4.0599999999999996</v>
      </c>
      <c r="R383" s="7">
        <v>40</v>
      </c>
      <c r="S383" s="7">
        <v>40.654372016977717</v>
      </c>
      <c r="T383">
        <v>70.093744856858137</v>
      </c>
      <c r="U383">
        <v>3.4435296108549585</v>
      </c>
      <c r="V383">
        <v>5332.5309316780185</v>
      </c>
      <c r="W383">
        <v>5262.4371868211601</v>
      </c>
      <c r="X383" s="27">
        <v>148.12892840788493</v>
      </c>
      <c r="Y383" s="27">
        <v>255.39470415152579</v>
      </c>
      <c r="Z383" s="27">
        <v>10.975891843184538</v>
      </c>
      <c r="AA383" s="31">
        <v>10414.895757606473</v>
      </c>
      <c r="AB383" s="2">
        <v>10159.501053454947</v>
      </c>
      <c r="AC383" s="26">
        <v>39.782401872917774</v>
      </c>
      <c r="AD383" s="26">
        <v>68.590348056754792</v>
      </c>
      <c r="AE383">
        <v>3.3282497755381102</v>
      </c>
      <c r="AF383">
        <v>5551.1206967181524</v>
      </c>
      <c r="AG383">
        <v>5482.5303486613966</v>
      </c>
      <c r="AH383">
        <v>362.88676811787809</v>
      </c>
      <c r="AI383">
        <v>625.66684158254873</v>
      </c>
      <c r="AJ383">
        <v>30.020172053319165</v>
      </c>
      <c r="AK383">
        <v>31456.285361209524</v>
      </c>
      <c r="AL383">
        <v>10276.872839875658</v>
      </c>
      <c r="AM383">
        <v>107.47455639090721</v>
      </c>
      <c r="AN383">
        <v>185.30095929466765</v>
      </c>
      <c r="AO383">
        <v>7.5323622323295805</v>
      </c>
      <c r="AP383">
        <v>5082.3648259284546</v>
      </c>
      <c r="AQ383">
        <v>4897.0638666337873</v>
      </c>
      <c r="AR383">
        <v>12.651992795896417</v>
      </c>
      <c r="AS383">
        <v>21.813780682580028</v>
      </c>
      <c r="AT383">
        <v>1.216484925723244</v>
      </c>
      <c r="AU383">
        <v>1236.6848374058161</v>
      </c>
      <c r="AV383">
        <v>1214.8710567232361</v>
      </c>
      <c r="AW383">
        <v>149.03567106343522</v>
      </c>
      <c r="AX383">
        <v>256.95805355764696</v>
      </c>
      <c r="AY383">
        <v>11.052695272407568</v>
      </c>
    </row>
    <row r="384" spans="1:51" ht="16" x14ac:dyDescent="0.2">
      <c r="A384" s="2" t="s">
        <v>30</v>
      </c>
      <c r="B384" s="2" t="s">
        <v>30</v>
      </c>
      <c r="C384" s="2" t="s">
        <v>35</v>
      </c>
      <c r="D384" s="5">
        <v>8</v>
      </c>
      <c r="E384" s="2" t="s">
        <v>5</v>
      </c>
      <c r="F384" s="1" t="s">
        <v>15</v>
      </c>
      <c r="G384" s="9">
        <v>120</v>
      </c>
      <c r="H384">
        <v>100</v>
      </c>
      <c r="I384" t="s">
        <v>7</v>
      </c>
      <c r="J384">
        <v>0</v>
      </c>
      <c r="K384" s="10">
        <v>0</v>
      </c>
      <c r="L384" s="20">
        <v>1.261118304269284</v>
      </c>
      <c r="M384" s="20">
        <v>0.63989168405532804</v>
      </c>
      <c r="N384" s="20">
        <v>6.3989168405532801</v>
      </c>
      <c r="O384" s="22">
        <v>5.4565683007240302E-2</v>
      </c>
      <c r="P384" s="14">
        <v>0.54565683007240307</v>
      </c>
      <c r="Q384" s="27">
        <v>4.1500000000000004</v>
      </c>
      <c r="R384" s="7">
        <v>40</v>
      </c>
      <c r="S384" s="7">
        <v>32.279164620474866</v>
      </c>
      <c r="T384">
        <v>55.653732104267014</v>
      </c>
      <c r="U384">
        <v>2.7525512650154473</v>
      </c>
      <c r="V384">
        <v>5044.4732170771358</v>
      </c>
      <c r="W384">
        <v>4988.8194849728688</v>
      </c>
      <c r="X384" s="27">
        <v>168.32597082630352</v>
      </c>
      <c r="Y384" s="27">
        <v>290.21719107983364</v>
      </c>
      <c r="Z384" s="27">
        <v>12.874609934444042</v>
      </c>
      <c r="AA384" s="31">
        <v>15576.405153635664</v>
      </c>
      <c r="AB384" s="2">
        <v>15286.187962555832</v>
      </c>
      <c r="AC384" s="26">
        <v>26.641848448774699</v>
      </c>
      <c r="AD384" s="26">
        <v>45.934221463404647</v>
      </c>
      <c r="AE384">
        <v>2.4038721254002215</v>
      </c>
      <c r="AF384">
        <v>5471.8742674538362</v>
      </c>
      <c r="AG384">
        <v>5425.9400459904309</v>
      </c>
      <c r="AH384">
        <v>442.81231346420213</v>
      </c>
      <c r="AI384">
        <v>763.46950597276282</v>
      </c>
      <c r="AJ384">
        <v>37.231788429519824</v>
      </c>
      <c r="AK384">
        <v>47871.908163571032</v>
      </c>
      <c r="AL384">
        <v>15702.812885866089</v>
      </c>
      <c r="AM384">
        <v>136.04680620582866</v>
      </c>
      <c r="AN384">
        <v>234.56345897556662</v>
      </c>
      <c r="AO384">
        <v>10.122058669428593</v>
      </c>
      <c r="AP384">
        <v>10531.931936558529</v>
      </c>
      <c r="AQ384">
        <v>10297.368477582962</v>
      </c>
      <c r="AR384">
        <v>39.782401872917774</v>
      </c>
      <c r="AS384">
        <v>68.590348056754792</v>
      </c>
      <c r="AT384">
        <v>3.3282497755381102</v>
      </c>
      <c r="AU384">
        <v>5551.1206967181524</v>
      </c>
      <c r="AV384">
        <v>5482.5303486613966</v>
      </c>
      <c r="AW384">
        <v>171.02165956088953</v>
      </c>
      <c r="AX384">
        <v>294.86493027739573</v>
      </c>
      <c r="AY384">
        <v>13.10448024006422</v>
      </c>
    </row>
    <row r="385" spans="1:51" ht="16" x14ac:dyDescent="0.2">
      <c r="A385" s="2" t="s">
        <v>30</v>
      </c>
      <c r="B385" s="2" t="s">
        <v>30</v>
      </c>
      <c r="C385" s="2" t="s">
        <v>35</v>
      </c>
      <c r="D385" s="5">
        <v>8</v>
      </c>
      <c r="E385" s="2" t="s">
        <v>5</v>
      </c>
      <c r="F385" s="1" t="s">
        <v>15</v>
      </c>
      <c r="G385" s="9">
        <v>120</v>
      </c>
      <c r="H385">
        <v>100</v>
      </c>
      <c r="I385" t="s">
        <v>8</v>
      </c>
      <c r="J385">
        <v>0</v>
      </c>
      <c r="K385" s="10">
        <v>40</v>
      </c>
      <c r="L385" s="20">
        <v>1.3038991529723853</v>
      </c>
      <c r="M385" s="20">
        <v>0.50344055891036998</v>
      </c>
      <c r="N385" s="20">
        <v>5.0344055891036996</v>
      </c>
      <c r="O385" s="22">
        <v>4.7297216951847097E-2</v>
      </c>
      <c r="P385" s="14">
        <v>0.47297216951847099</v>
      </c>
      <c r="Q385" s="27">
        <v>4.21</v>
      </c>
      <c r="R385" s="7">
        <v>40</v>
      </c>
      <c r="S385" s="7">
        <v>26.257428733407025</v>
      </c>
      <c r="T385">
        <v>45.271428850701767</v>
      </c>
      <c r="U385">
        <v>2.4668320448585832</v>
      </c>
      <c r="V385">
        <v>5215.5966118895412</v>
      </c>
      <c r="W385">
        <v>5170.3251830388399</v>
      </c>
      <c r="X385" s="27">
        <v>168.46232491261958</v>
      </c>
      <c r="Y385" s="27">
        <v>290.45228433210275</v>
      </c>
      <c r="Z385" s="27">
        <v>13.015366415470892</v>
      </c>
      <c r="AA385" s="31">
        <v>15971.007553339987</v>
      </c>
      <c r="AB385" s="2">
        <v>15680.555269007884</v>
      </c>
      <c r="AC385" s="26">
        <v>26.641848448774699</v>
      </c>
      <c r="AD385" s="26">
        <v>45.934221463404647</v>
      </c>
      <c r="AE385">
        <v>2.4038721254002215</v>
      </c>
      <c r="AF385">
        <v>5471.8742674538362</v>
      </c>
      <c r="AG385">
        <v>5425.9400459904309</v>
      </c>
      <c r="AH385">
        <v>442.81231346420213</v>
      </c>
      <c r="AI385">
        <v>763.46950597276282</v>
      </c>
      <c r="AJ385">
        <v>37.231788429519824</v>
      </c>
      <c r="AK385">
        <v>47871.908163571032</v>
      </c>
      <c r="AL385">
        <v>15702.812885866089</v>
      </c>
      <c r="AM385">
        <v>142.20489617921257</v>
      </c>
      <c r="AN385">
        <v>245.18085548140101</v>
      </c>
      <c r="AO385">
        <v>10.548534370612309</v>
      </c>
      <c r="AP385">
        <v>10755.410941450446</v>
      </c>
      <c r="AQ385">
        <v>10510.230085969044</v>
      </c>
      <c r="AR385">
        <v>39.782401872917774</v>
      </c>
      <c r="AS385">
        <v>68.590348056754792</v>
      </c>
      <c r="AT385">
        <v>3.3282497755381102</v>
      </c>
      <c r="AU385">
        <v>5551.1206967181524</v>
      </c>
      <c r="AV385">
        <v>5482.5303486613966</v>
      </c>
      <c r="AW385">
        <v>168.57535992835651</v>
      </c>
      <c r="AX385">
        <v>290.64717229026985</v>
      </c>
      <c r="AY385">
        <v>13.025985825385016</v>
      </c>
    </row>
    <row r="386" spans="1:51" ht="16" x14ac:dyDescent="0.2">
      <c r="A386" s="2" t="s">
        <v>30</v>
      </c>
      <c r="B386" s="2" t="s">
        <v>30</v>
      </c>
      <c r="C386" s="2" t="s">
        <v>35</v>
      </c>
      <c r="D386" s="5">
        <v>8</v>
      </c>
      <c r="E386" s="2" t="s">
        <v>5</v>
      </c>
      <c r="F386" s="1" t="s">
        <v>15</v>
      </c>
      <c r="G386" s="9">
        <v>120</v>
      </c>
      <c r="H386">
        <v>100</v>
      </c>
      <c r="I386" t="s">
        <v>9</v>
      </c>
      <c r="J386">
        <v>0</v>
      </c>
      <c r="K386" s="10">
        <v>80</v>
      </c>
      <c r="L386" s="20">
        <v>1.2468580213682501</v>
      </c>
      <c r="M386" s="20">
        <v>0.563007712364197</v>
      </c>
      <c r="N386" s="20">
        <v>5.6300771236419695</v>
      </c>
      <c r="O386" s="22">
        <v>5.0668343901634202E-2</v>
      </c>
      <c r="P386" s="14">
        <v>0.50668343901634205</v>
      </c>
      <c r="Q386" s="27">
        <v>4.2</v>
      </c>
      <c r="R386" s="7">
        <v>40</v>
      </c>
      <c r="S386" s="7">
        <v>28.079627290139502</v>
      </c>
      <c r="T386">
        <v>48.413150500240526</v>
      </c>
      <c r="U386">
        <v>2.5270492409279064</v>
      </c>
      <c r="V386">
        <v>4987.4320854730004</v>
      </c>
      <c r="W386">
        <v>4939.0189349727598</v>
      </c>
      <c r="X386" s="27">
        <v>176.20855569802444</v>
      </c>
      <c r="Y386" s="27">
        <v>303.80785465176632</v>
      </c>
      <c r="Z386" s="27">
        <v>13.502941084112445</v>
      </c>
      <c r="AA386" s="31">
        <v>15402.327843079474</v>
      </c>
      <c r="AB386" s="2">
        <v>15098.519988427706</v>
      </c>
      <c r="AC386" s="26">
        <v>26.641848448774699</v>
      </c>
      <c r="AD386" s="26">
        <v>45.934221463404647</v>
      </c>
      <c r="AE386">
        <v>2.4038721254002215</v>
      </c>
      <c r="AF386">
        <v>5471.8742674538362</v>
      </c>
      <c r="AG386">
        <v>5425.9400459904309</v>
      </c>
      <c r="AH386">
        <v>442.81231346420213</v>
      </c>
      <c r="AI386">
        <v>763.46950597276282</v>
      </c>
      <c r="AJ386">
        <v>37.231788429519824</v>
      </c>
      <c r="AK386">
        <v>47871.908163571032</v>
      </c>
      <c r="AL386">
        <v>15702.812885866089</v>
      </c>
      <c r="AM386">
        <v>148.12892840788493</v>
      </c>
      <c r="AN386">
        <v>255.39470415152579</v>
      </c>
      <c r="AO386">
        <v>10.975891843184538</v>
      </c>
      <c r="AP386">
        <v>10414.895757606473</v>
      </c>
      <c r="AQ386">
        <v>10159.501053454947</v>
      </c>
      <c r="AR386">
        <v>39.782401872917774</v>
      </c>
      <c r="AS386">
        <v>68.590348056754792</v>
      </c>
      <c r="AT386">
        <v>3.3282497755381102</v>
      </c>
      <c r="AU386">
        <v>5551.1206967181524</v>
      </c>
      <c r="AV386">
        <v>5482.5303486613966</v>
      </c>
      <c r="AW386">
        <v>179.64412044429361</v>
      </c>
      <c r="AX386">
        <v>309.73124214533385</v>
      </c>
      <c r="AY386">
        <v>13.812127569905542</v>
      </c>
    </row>
    <row r="387" spans="1:51" ht="16" x14ac:dyDescent="0.2">
      <c r="A387" s="2" t="s">
        <v>30</v>
      </c>
      <c r="B387" s="2" t="s">
        <v>30</v>
      </c>
      <c r="C387" s="2" t="s">
        <v>35</v>
      </c>
      <c r="D387" s="5">
        <v>8</v>
      </c>
      <c r="E387" s="2" t="s">
        <v>5</v>
      </c>
      <c r="F387" s="1" t="s">
        <v>16</v>
      </c>
      <c r="G387" s="9">
        <v>160</v>
      </c>
      <c r="H387">
        <v>140</v>
      </c>
      <c r="I387" t="s">
        <v>7</v>
      </c>
      <c r="J387">
        <v>0</v>
      </c>
      <c r="K387" s="10">
        <v>0</v>
      </c>
      <c r="L387" s="20">
        <v>1.336697803644763</v>
      </c>
      <c r="M387" s="20">
        <v>0.38903036713600198</v>
      </c>
      <c r="N387" s="20">
        <v>3.8903036713600199</v>
      </c>
      <c r="O387" s="22">
        <v>3.68594378232956E-2</v>
      </c>
      <c r="P387" s="14">
        <v>0.36859437823295599</v>
      </c>
      <c r="Q387" s="27">
        <v>4.32</v>
      </c>
      <c r="R387" s="7">
        <v>40</v>
      </c>
      <c r="S387" s="7">
        <v>20.800641492072387</v>
      </c>
      <c r="T387">
        <v>35.863174986331707</v>
      </c>
      <c r="U387">
        <v>1.9707971832791975</v>
      </c>
      <c r="V387">
        <v>5346.7912145790524</v>
      </c>
      <c r="W387">
        <v>5310.9280395927208</v>
      </c>
      <c r="X387" s="27">
        <v>189.12661231837592</v>
      </c>
      <c r="Y387" s="27">
        <v>326.08036606616537</v>
      </c>
      <c r="Z387" s="27">
        <v>14.845407117723239</v>
      </c>
      <c r="AA387" s="31">
        <v>20923.196368214718</v>
      </c>
      <c r="AB387" s="2">
        <v>20597.116002148552</v>
      </c>
      <c r="AC387" s="26">
        <v>19.718855941286563</v>
      </c>
      <c r="AD387" s="26">
        <v>33.998027484976838</v>
      </c>
      <c r="AE387">
        <v>1.8818290495089876</v>
      </c>
      <c r="AF387">
        <v>5291.6514540283888</v>
      </c>
      <c r="AG387">
        <v>5257.653426543412</v>
      </c>
      <c r="AH387">
        <v>501.96888128806182</v>
      </c>
      <c r="AI387">
        <v>865.46358842769348</v>
      </c>
      <c r="AJ387">
        <v>42.877275578046785</v>
      </c>
      <c r="AK387">
        <v>63746.862525656201</v>
      </c>
      <c r="AL387">
        <v>20960.466312409502</v>
      </c>
      <c r="AM387">
        <v>168.32597082630352</v>
      </c>
      <c r="AN387">
        <v>290.21719107983364</v>
      </c>
      <c r="AO387">
        <v>12.874609934444042</v>
      </c>
      <c r="AP387">
        <v>15576.405153635664</v>
      </c>
      <c r="AQ387">
        <v>15286.187962555832</v>
      </c>
      <c r="AR387">
        <v>26.641848448774699</v>
      </c>
      <c r="AS387">
        <v>45.934221463404647</v>
      </c>
      <c r="AT387">
        <v>2.4038721254002215</v>
      </c>
      <c r="AU387">
        <v>5471.8742674538362</v>
      </c>
      <c r="AV387">
        <v>5425.9400459904309</v>
      </c>
      <c r="AW387">
        <v>190.54970061545458</v>
      </c>
      <c r="AX387">
        <v>328.53396657836993</v>
      </c>
      <c r="AY387">
        <v>14.980240382769853</v>
      </c>
    </row>
    <row r="388" spans="1:51" ht="16" x14ac:dyDescent="0.2">
      <c r="A388" s="2" t="s">
        <v>30</v>
      </c>
      <c r="B388" s="2" t="s">
        <v>30</v>
      </c>
      <c r="C388" s="2" t="s">
        <v>35</v>
      </c>
      <c r="D388" s="5">
        <v>8</v>
      </c>
      <c r="E388" s="2" t="s">
        <v>5</v>
      </c>
      <c r="F388" s="1" t="s">
        <v>16</v>
      </c>
      <c r="G388" s="9">
        <v>160</v>
      </c>
      <c r="H388">
        <v>140</v>
      </c>
      <c r="I388" t="s">
        <v>8</v>
      </c>
      <c r="J388">
        <v>0</v>
      </c>
      <c r="K388" s="10">
        <v>40</v>
      </c>
      <c r="L388" s="20">
        <v>1.2355516542110019</v>
      </c>
      <c r="M388" s="20">
        <v>0.50557881593704201</v>
      </c>
      <c r="N388" s="20">
        <v>5.0557881593704206</v>
      </c>
      <c r="O388" s="22">
        <v>4.7831308096647297E-2</v>
      </c>
      <c r="P388" s="14">
        <v>0.47831308096647296</v>
      </c>
      <c r="Q388" s="27">
        <v>4.2</v>
      </c>
      <c r="R388" s="7">
        <v>40</v>
      </c>
      <c r="S388" s="7">
        <v>24.986749694602082</v>
      </c>
      <c r="T388">
        <v>43.080602921727731</v>
      </c>
      <c r="U388">
        <v>2.3639220736755462</v>
      </c>
      <c r="V388">
        <v>4942.2066168440078</v>
      </c>
      <c r="W388">
        <v>4899.1260139222804</v>
      </c>
      <c r="X388" s="27">
        <v>193.44907460722166</v>
      </c>
      <c r="Y388" s="27">
        <v>333.53288725383049</v>
      </c>
      <c r="Z388" s="27">
        <v>15.379288489146438</v>
      </c>
      <c r="AA388" s="31">
        <v>20913.214170183994</v>
      </c>
      <c r="AB388" s="2">
        <v>20579.681282930163</v>
      </c>
      <c r="AC388" s="26">
        <v>19.718855941286563</v>
      </c>
      <c r="AD388" s="26">
        <v>33.998027484976838</v>
      </c>
      <c r="AE388">
        <v>1.8818290495089876</v>
      </c>
      <c r="AF388">
        <v>5291.6514540283888</v>
      </c>
      <c r="AG388">
        <v>5257.653426543412</v>
      </c>
      <c r="AH388">
        <v>501.96888128806182</v>
      </c>
      <c r="AI388">
        <v>865.46358842769348</v>
      </c>
      <c r="AJ388">
        <v>42.877275578046785</v>
      </c>
      <c r="AK388">
        <v>63746.862525656201</v>
      </c>
      <c r="AL388">
        <v>20960.466312409502</v>
      </c>
      <c r="AM388">
        <v>168.46232491261958</v>
      </c>
      <c r="AN388">
        <v>290.45228433210275</v>
      </c>
      <c r="AO388">
        <v>13.015366415470892</v>
      </c>
      <c r="AP388">
        <v>15971.007553339987</v>
      </c>
      <c r="AQ388">
        <v>15680.555269007884</v>
      </c>
      <c r="AR388">
        <v>26.641848448774699</v>
      </c>
      <c r="AS388">
        <v>45.934221463404647</v>
      </c>
      <c r="AT388">
        <v>2.4038721254002215</v>
      </c>
      <c r="AU388">
        <v>5471.8742674538362</v>
      </c>
      <c r="AV388">
        <v>5425.9400459904309</v>
      </c>
      <c r="AW388">
        <v>195.39117207358882</v>
      </c>
      <c r="AX388">
        <v>336.88133116136009</v>
      </c>
      <c r="AY388">
        <v>15.563024554304464</v>
      </c>
    </row>
    <row r="389" spans="1:51" ht="16" x14ac:dyDescent="0.2">
      <c r="A389" s="2" t="s">
        <v>30</v>
      </c>
      <c r="B389" s="2" t="s">
        <v>30</v>
      </c>
      <c r="C389" s="2" t="s">
        <v>35</v>
      </c>
      <c r="D389" s="5">
        <v>8</v>
      </c>
      <c r="E389" s="2" t="s">
        <v>5</v>
      </c>
      <c r="F389" s="1" t="s">
        <v>16</v>
      </c>
      <c r="G389" s="9">
        <v>160</v>
      </c>
      <c r="H389">
        <v>140</v>
      </c>
      <c r="I389" t="s">
        <v>9</v>
      </c>
      <c r="J389">
        <v>0</v>
      </c>
      <c r="K389" s="10">
        <v>80</v>
      </c>
      <c r="L389" s="20">
        <v>1.2900463067256669</v>
      </c>
      <c r="M389" s="20">
        <v>0.34139242768287698</v>
      </c>
      <c r="N389" s="20">
        <v>3.4139242768287699</v>
      </c>
      <c r="O389" s="22">
        <v>3.4198265522718402E-2</v>
      </c>
      <c r="P389" s="14">
        <v>0.34198265522718402</v>
      </c>
      <c r="Q389" s="27">
        <v>4.3099999999999996</v>
      </c>
      <c r="R389" s="7">
        <v>40</v>
      </c>
      <c r="S389" s="7">
        <v>17.616481619056191</v>
      </c>
      <c r="T389">
        <v>30.373244170786538</v>
      </c>
      <c r="U389">
        <v>1.7646938453602634</v>
      </c>
      <c r="V389">
        <v>5160.1852269026676</v>
      </c>
      <c r="W389">
        <v>5129.8119827318815</v>
      </c>
      <c r="X389" s="27">
        <v>193.82503731708064</v>
      </c>
      <c r="Y389" s="27">
        <v>334.18109882255288</v>
      </c>
      <c r="Z389" s="27">
        <v>15.267634929472708</v>
      </c>
      <c r="AA389" s="31">
        <v>20562.513069982142</v>
      </c>
      <c r="AB389" s="2">
        <v>20228.331971159587</v>
      </c>
      <c r="AC389" s="26">
        <v>19.718855941286563</v>
      </c>
      <c r="AD389" s="26">
        <v>33.998027484976838</v>
      </c>
      <c r="AE389">
        <v>1.8818290495089876</v>
      </c>
      <c r="AF389">
        <v>5291.6514540283888</v>
      </c>
      <c r="AG389">
        <v>5257.653426543412</v>
      </c>
      <c r="AH389">
        <v>501.96888128806182</v>
      </c>
      <c r="AI389">
        <v>865.46358842769348</v>
      </c>
      <c r="AJ389">
        <v>42.877275578046785</v>
      </c>
      <c r="AK389">
        <v>63746.862525656201</v>
      </c>
      <c r="AL389">
        <v>20960.466312409502</v>
      </c>
      <c r="AM389">
        <v>176.20855569802444</v>
      </c>
      <c r="AN389">
        <v>303.80785465176632</v>
      </c>
      <c r="AO389">
        <v>13.502941084112445</v>
      </c>
      <c r="AP389">
        <v>15402.327843079474</v>
      </c>
      <c r="AQ389">
        <v>15098.519988427706</v>
      </c>
      <c r="AR389">
        <v>26.641848448774699</v>
      </c>
      <c r="AS389">
        <v>45.934221463404647</v>
      </c>
      <c r="AT389">
        <v>2.4038721254002215</v>
      </c>
      <c r="AU389">
        <v>5471.8742674538362</v>
      </c>
      <c r="AV389">
        <v>5425.9400459904309</v>
      </c>
      <c r="AW389">
        <v>196.33928758760231</v>
      </c>
      <c r="AX389">
        <v>338.51601308207302</v>
      </c>
      <c r="AY389">
        <v>15.519494640965013</v>
      </c>
    </row>
    <row r="390" spans="1:51" ht="16" x14ac:dyDescent="0.2">
      <c r="A390" s="2" t="s">
        <v>30</v>
      </c>
      <c r="B390" s="2" t="s">
        <v>30</v>
      </c>
      <c r="C390" s="2" t="s">
        <v>35</v>
      </c>
      <c r="D390" s="5">
        <v>8</v>
      </c>
      <c r="E390" s="2" t="s">
        <v>5</v>
      </c>
      <c r="F390" s="1" t="s">
        <v>17</v>
      </c>
      <c r="G390" s="9">
        <v>200</v>
      </c>
      <c r="H390">
        <v>180</v>
      </c>
      <c r="I390" t="s">
        <v>7</v>
      </c>
      <c r="J390">
        <v>0</v>
      </c>
      <c r="K390" s="10">
        <v>0</v>
      </c>
      <c r="L390" s="20">
        <v>1.2722209530993747</v>
      </c>
      <c r="M390" s="20">
        <v>0.14099999999999999</v>
      </c>
      <c r="N390" s="20">
        <v>1.41</v>
      </c>
      <c r="O390" s="22">
        <v>4.1000000000000002E-2</v>
      </c>
      <c r="P390" s="14">
        <v>0.41000000000000003</v>
      </c>
      <c r="Q390" s="27">
        <v>4.34</v>
      </c>
      <c r="R390" s="7">
        <v>40</v>
      </c>
      <c r="S390" s="7">
        <v>7.1753261754804738</v>
      </c>
      <c r="T390">
        <v>12.371252026690472</v>
      </c>
      <c r="U390">
        <v>2.0864423630829747</v>
      </c>
      <c r="V390">
        <v>5088.8838123974992</v>
      </c>
      <c r="W390">
        <v>5076.5125603708084</v>
      </c>
      <c r="X390" s="27">
        <v>196.3019384938564</v>
      </c>
      <c r="Y390" s="27">
        <v>338.45161809285582</v>
      </c>
      <c r="Z390" s="27">
        <v>16.931849480806214</v>
      </c>
      <c r="AA390" s="31">
        <v>26012.080180612218</v>
      </c>
      <c r="AB390" s="2">
        <v>25673.62856251936</v>
      </c>
      <c r="AC390" s="26">
        <v>13.616175545766852</v>
      </c>
      <c r="AD390" s="26">
        <v>23.476164734080783</v>
      </c>
      <c r="AE390">
        <v>1.5567924001986633</v>
      </c>
      <c r="AF390">
        <v>5512.6179328853614</v>
      </c>
      <c r="AG390">
        <v>5489.1417681512794</v>
      </c>
      <c r="AH390">
        <v>542.81740792536243</v>
      </c>
      <c r="AI390">
        <v>935.89208262993589</v>
      </c>
      <c r="AJ390">
        <v>47.547652778642771</v>
      </c>
      <c r="AK390">
        <v>80284.716324312292</v>
      </c>
      <c r="AL390">
        <v>26449.608080560782</v>
      </c>
      <c r="AM390">
        <v>189.12661231837592</v>
      </c>
      <c r="AN390">
        <v>326.08036606616537</v>
      </c>
      <c r="AO390">
        <v>14.845407117723239</v>
      </c>
      <c r="AP390">
        <v>20923.196368214718</v>
      </c>
      <c r="AQ390">
        <v>20597.116002148552</v>
      </c>
      <c r="AR390">
        <v>19.718855941286563</v>
      </c>
      <c r="AS390">
        <v>33.998027484976838</v>
      </c>
      <c r="AT390">
        <v>1.8818290495089876</v>
      </c>
      <c r="AU390">
        <v>5291.6514540283888</v>
      </c>
      <c r="AV390">
        <v>5257.653426543412</v>
      </c>
      <c r="AW390">
        <v>197.39873596677205</v>
      </c>
      <c r="AX390">
        <v>340.34264821857249</v>
      </c>
      <c r="AY390">
        <v>17.250776405554742</v>
      </c>
    </row>
    <row r="391" spans="1:51" ht="16" x14ac:dyDescent="0.2">
      <c r="A391" s="2" t="s">
        <v>30</v>
      </c>
      <c r="B391" s="2" t="s">
        <v>30</v>
      </c>
      <c r="C391" s="2" t="s">
        <v>35</v>
      </c>
      <c r="D391" s="5">
        <v>8</v>
      </c>
      <c r="E391" s="2" t="s">
        <v>5</v>
      </c>
      <c r="F391" s="1" t="s">
        <v>17</v>
      </c>
      <c r="G391" s="9">
        <v>200</v>
      </c>
      <c r="H391" s="2">
        <v>180</v>
      </c>
      <c r="I391" s="5" t="s">
        <v>8</v>
      </c>
      <c r="J391" s="5">
        <v>0</v>
      </c>
      <c r="K391">
        <v>40</v>
      </c>
      <c r="L391" s="20">
        <v>1.3171408442376311</v>
      </c>
      <c r="M391" s="20">
        <v>0.28495672345161399</v>
      </c>
      <c r="N391" s="20">
        <v>2.8495672345161398</v>
      </c>
      <c r="O391" s="22">
        <v>2.9422244057059298E-2</v>
      </c>
      <c r="P391" s="14">
        <v>0.29422244057059299</v>
      </c>
      <c r="Q391" s="27">
        <v>4.33</v>
      </c>
      <c r="R391" s="7">
        <v>40</v>
      </c>
      <c r="S391" s="7">
        <v>15.013125571929923</v>
      </c>
      <c r="T391">
        <v>25.884699261948143</v>
      </c>
      <c r="U391">
        <v>1.5501295750672286</v>
      </c>
      <c r="V391">
        <v>5268.5633769505248</v>
      </c>
      <c r="W391">
        <v>5242.6786776885765</v>
      </c>
      <c r="X391" s="27">
        <v>208.46220017915158</v>
      </c>
      <c r="Y391" s="27">
        <v>359.41758651577862</v>
      </c>
      <c r="Z391" s="27">
        <v>16.929418064213667</v>
      </c>
      <c r="AA391" s="31">
        <v>26181.777547134519</v>
      </c>
      <c r="AB391" s="2">
        <v>25822.359960618742</v>
      </c>
      <c r="AC391" s="26">
        <v>13.616175545766852</v>
      </c>
      <c r="AD391" s="26">
        <v>23.476164734080783</v>
      </c>
      <c r="AE391">
        <v>1.5567924001986633</v>
      </c>
      <c r="AF391">
        <v>5512.6179328853614</v>
      </c>
      <c r="AG391">
        <v>5489.1417681512794</v>
      </c>
      <c r="AH391">
        <v>542.81740792536243</v>
      </c>
      <c r="AI391">
        <v>935.89208262993589</v>
      </c>
      <c r="AJ391">
        <v>47.547652778642771</v>
      </c>
      <c r="AK391">
        <v>80284.716324312292</v>
      </c>
      <c r="AL391">
        <v>26449.608080560782</v>
      </c>
      <c r="AM391">
        <v>193.44907460722166</v>
      </c>
      <c r="AN391">
        <v>333.53288725383049</v>
      </c>
      <c r="AO391">
        <v>15.379288489146438</v>
      </c>
      <c r="AP391">
        <v>20913.214170183994</v>
      </c>
      <c r="AQ391">
        <v>20579.681282930163</v>
      </c>
      <c r="AR391">
        <v>19.718855941286563</v>
      </c>
      <c r="AS391">
        <v>33.998027484976838</v>
      </c>
      <c r="AT391">
        <v>1.8818290495089876</v>
      </c>
      <c r="AU391">
        <v>5291.6514540283888</v>
      </c>
      <c r="AV391">
        <v>5257.653426543412</v>
      </c>
      <c r="AW391">
        <v>210.25841073646131</v>
      </c>
      <c r="AX391">
        <v>362.5145012697609</v>
      </c>
      <c r="AY391">
        <v>17.114879718723486</v>
      </c>
    </row>
    <row r="392" spans="1:51" ht="16" x14ac:dyDescent="0.2">
      <c r="A392" s="2" t="s">
        <v>30</v>
      </c>
      <c r="B392" s="2" t="s">
        <v>30</v>
      </c>
      <c r="C392" s="2" t="s">
        <v>35</v>
      </c>
      <c r="D392" s="5">
        <v>8</v>
      </c>
      <c r="E392" s="2" t="s">
        <v>5</v>
      </c>
      <c r="F392" s="1" t="s">
        <v>17</v>
      </c>
      <c r="G392" s="9">
        <v>200</v>
      </c>
      <c r="H392" s="2">
        <v>180</v>
      </c>
      <c r="I392" s="5" t="s">
        <v>9</v>
      </c>
      <c r="J392" s="5">
        <v>0</v>
      </c>
      <c r="K392">
        <v>80</v>
      </c>
      <c r="L392" s="20">
        <v>1.2587755435069712</v>
      </c>
      <c r="M392" s="20">
        <v>0.377846330404282</v>
      </c>
      <c r="N392" s="20">
        <v>3.7784633040428202</v>
      </c>
      <c r="O392" s="22">
        <v>3.6413319408893599E-2</v>
      </c>
      <c r="P392" s="14">
        <v>0.36413319408893596</v>
      </c>
      <c r="Q392" s="27">
        <v>4.3</v>
      </c>
      <c r="R392" s="7">
        <v>40</v>
      </c>
      <c r="S392" s="7">
        <v>19.024948796670589</v>
      </c>
      <c r="T392">
        <v>32.801635856328602</v>
      </c>
      <c r="U392">
        <v>1.833447837192919</v>
      </c>
      <c r="V392">
        <v>5035.1021740278848</v>
      </c>
      <c r="W392">
        <v>5002.3005381715566</v>
      </c>
      <c r="X392" s="27">
        <v>212.84998611375124</v>
      </c>
      <c r="Y392" s="27">
        <v>366.98273467888146</v>
      </c>
      <c r="Z392" s="27">
        <v>17.101082766665627</v>
      </c>
      <c r="AA392" s="31">
        <v>25597.615244010027</v>
      </c>
      <c r="AB392" s="2">
        <v>25230.632509331143</v>
      </c>
      <c r="AC392" s="26">
        <v>13.616175545766852</v>
      </c>
      <c r="AD392" s="26">
        <v>23.476164734080783</v>
      </c>
      <c r="AE392">
        <v>1.5567924001986633</v>
      </c>
      <c r="AF392">
        <v>5512.6179328853614</v>
      </c>
      <c r="AG392">
        <v>5489.1417681512794</v>
      </c>
      <c r="AH392">
        <v>542.81740792536243</v>
      </c>
      <c r="AI392">
        <v>935.89208262993589</v>
      </c>
      <c r="AJ392">
        <v>47.547652778642771</v>
      </c>
      <c r="AK392">
        <v>80284.716324312292</v>
      </c>
      <c r="AL392">
        <v>26449.608080560782</v>
      </c>
      <c r="AM392">
        <v>193.82503731708064</v>
      </c>
      <c r="AN392">
        <v>334.18109882255288</v>
      </c>
      <c r="AO392">
        <v>15.267634929472708</v>
      </c>
      <c r="AP392">
        <v>20562.513069982142</v>
      </c>
      <c r="AQ392">
        <v>20228.331971159587</v>
      </c>
      <c r="AR392">
        <v>19.718855941286563</v>
      </c>
      <c r="AS392">
        <v>33.998027484976838</v>
      </c>
      <c r="AT392">
        <v>1.8818290495089876</v>
      </c>
      <c r="AU392">
        <v>5291.6514540283888</v>
      </c>
      <c r="AV392">
        <v>5257.653426543412</v>
      </c>
      <c r="AW392">
        <v>217.48604259417874</v>
      </c>
      <c r="AX392">
        <v>374.97593550720472</v>
      </c>
      <c r="AY392">
        <v>17.547862824682472</v>
      </c>
    </row>
    <row r="393" spans="1:51" ht="16" x14ac:dyDescent="0.2">
      <c r="A393" s="2" t="s">
        <v>30</v>
      </c>
      <c r="B393" s="2" t="s">
        <v>30</v>
      </c>
      <c r="C393" s="2" t="s">
        <v>35</v>
      </c>
      <c r="D393" s="5">
        <v>8</v>
      </c>
      <c r="E393" s="2" t="s">
        <v>18</v>
      </c>
      <c r="F393" s="1" t="s">
        <v>6</v>
      </c>
      <c r="G393" s="9">
        <v>5</v>
      </c>
      <c r="H393" s="2">
        <v>2.5</v>
      </c>
      <c r="I393" s="5" t="s">
        <v>19</v>
      </c>
      <c r="J393" s="5">
        <v>-100</v>
      </c>
      <c r="K393">
        <v>-100</v>
      </c>
      <c r="L393" s="20">
        <v>1.0522051597691384</v>
      </c>
      <c r="M393" s="20">
        <v>3.5563592910766602</v>
      </c>
      <c r="N393" s="20">
        <v>35.563592910766602</v>
      </c>
      <c r="O393" s="22">
        <v>0.26542511582374601</v>
      </c>
      <c r="P393" s="14">
        <v>2.6542511582374599</v>
      </c>
      <c r="Q393" s="27">
        <v>3.54</v>
      </c>
      <c r="R393" s="7">
        <v>5</v>
      </c>
      <c r="S393" s="7">
        <v>18.710097980318888</v>
      </c>
      <c r="T393">
        <v>32.258789621239465</v>
      </c>
      <c r="U393">
        <v>1.3964083820103339</v>
      </c>
      <c r="V393">
        <v>526.10257988456931</v>
      </c>
      <c r="W393">
        <v>493.84379026332982</v>
      </c>
      <c r="X393" s="27">
        <v>18.710097980318888</v>
      </c>
      <c r="Y393" s="27">
        <v>32.258789621239465</v>
      </c>
      <c r="Z393" s="27">
        <v>1.3964083820103339</v>
      </c>
      <c r="AA393" s="31">
        <v>526.10257988456931</v>
      </c>
      <c r="AB393" s="2">
        <v>493.84379026332982</v>
      </c>
      <c r="AC393" s="26">
        <v>19.903022012522371</v>
      </c>
      <c r="AD393" s="26">
        <v>34.315555194004091</v>
      </c>
      <c r="AE393">
        <v>1.4076455570329134</v>
      </c>
      <c r="AF393">
        <v>554.16159635167037</v>
      </c>
      <c r="AG393">
        <v>519.84604115766626</v>
      </c>
      <c r="AH393">
        <v>19.903022012522371</v>
      </c>
      <c r="AI393">
        <v>34.315555194004091</v>
      </c>
      <c r="AJ393">
        <v>1.4076455570329134</v>
      </c>
      <c r="AK393">
        <v>554.16159635167037</v>
      </c>
      <c r="AL393">
        <v>519.84604115766626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19.695236745924209</v>
      </c>
      <c r="AX393">
        <v>33.957304734352086</v>
      </c>
      <c r="AY393">
        <v>1.4699331722696705</v>
      </c>
    </row>
    <row r="394" spans="1:51" ht="16" x14ac:dyDescent="0.2">
      <c r="A394" s="2" t="s">
        <v>30</v>
      </c>
      <c r="B394" s="2" t="s">
        <v>30</v>
      </c>
      <c r="C394" s="2" t="s">
        <v>35</v>
      </c>
      <c r="D394" s="5">
        <v>8</v>
      </c>
      <c r="E394" s="2" t="s">
        <v>18</v>
      </c>
      <c r="F394" s="1" t="s">
        <v>10</v>
      </c>
      <c r="G394" s="9">
        <v>10</v>
      </c>
      <c r="H394" s="2">
        <v>7.5</v>
      </c>
      <c r="I394" s="5" t="s">
        <v>19</v>
      </c>
      <c r="J394" s="5">
        <v>-100</v>
      </c>
      <c r="K394">
        <v>-100</v>
      </c>
      <c r="L394" s="20">
        <v>1.3023712655187032</v>
      </c>
      <c r="M394" s="20">
        <v>1.9512470960617101</v>
      </c>
      <c r="N394" s="20">
        <v>19.512470960617101</v>
      </c>
      <c r="O394" s="22">
        <v>0.15080519020557401</v>
      </c>
      <c r="P394" s="14">
        <v>1.5080519020557401</v>
      </c>
      <c r="Q394" s="27">
        <v>3.71</v>
      </c>
      <c r="R394" s="7">
        <v>5</v>
      </c>
      <c r="S394" s="7">
        <v>12.70624074918792</v>
      </c>
      <c r="T394">
        <v>21.907311636530899</v>
      </c>
      <c r="U394">
        <v>0.98202173207411081</v>
      </c>
      <c r="V394">
        <v>651.18563275935162</v>
      </c>
      <c r="W394">
        <v>629.27832112282067</v>
      </c>
      <c r="X394" s="27">
        <v>31.416338729506808</v>
      </c>
      <c r="Y394" s="27">
        <v>54.166101257770364</v>
      </c>
      <c r="Z394" s="27">
        <v>2.3784301140844448</v>
      </c>
      <c r="AA394" s="31">
        <v>1177.2882126439208</v>
      </c>
      <c r="AB394" s="2">
        <v>1123.1221113861504</v>
      </c>
      <c r="AC394" s="26">
        <v>13.029426138302242</v>
      </c>
      <c r="AD394" s="26">
        <v>22.464527824659033</v>
      </c>
      <c r="AE394">
        <v>1.0094012711584042</v>
      </c>
      <c r="AF394">
        <v>608.89498128097307</v>
      </c>
      <c r="AG394">
        <v>586.43045345631413</v>
      </c>
      <c r="AH394">
        <v>98.797344452473837</v>
      </c>
      <c r="AI394">
        <v>170.34024905598937</v>
      </c>
      <c r="AJ394">
        <v>7.2511404845739538</v>
      </c>
      <c r="AK394">
        <v>3489.1697328979308</v>
      </c>
      <c r="AL394">
        <v>1106.2764946139805</v>
      </c>
      <c r="AM394">
        <v>18.710097980318888</v>
      </c>
      <c r="AN394">
        <v>32.258789621239465</v>
      </c>
      <c r="AO394">
        <v>1.3964083820103339</v>
      </c>
      <c r="AP394">
        <v>526.10257988456931</v>
      </c>
      <c r="AQ394">
        <v>493.84379026332982</v>
      </c>
      <c r="AR394">
        <v>19.903022012522371</v>
      </c>
      <c r="AS394">
        <v>34.315555194004091</v>
      </c>
      <c r="AT394">
        <v>1.4076455570329134</v>
      </c>
      <c r="AU394">
        <v>554.16159635167037</v>
      </c>
      <c r="AV394">
        <v>519.84604115766626</v>
      </c>
      <c r="AW394">
        <v>31.076195973764278</v>
      </c>
      <c r="AX394">
        <v>53.579648230628074</v>
      </c>
      <c r="AY394">
        <v>2.3521416480668238</v>
      </c>
    </row>
    <row r="395" spans="1:51" ht="16" x14ac:dyDescent="0.2">
      <c r="A395" s="2" t="s">
        <v>30</v>
      </c>
      <c r="B395" s="2" t="s">
        <v>30</v>
      </c>
      <c r="C395" s="2" t="s">
        <v>35</v>
      </c>
      <c r="D395" s="5">
        <v>8</v>
      </c>
      <c r="E395" s="2" t="s">
        <v>18</v>
      </c>
      <c r="F395" s="1" t="s">
        <v>11</v>
      </c>
      <c r="G395" s="9">
        <v>20</v>
      </c>
      <c r="H395" s="2">
        <v>15</v>
      </c>
      <c r="I395" s="5" t="s">
        <v>19</v>
      </c>
      <c r="J395" s="5">
        <v>-100</v>
      </c>
      <c r="K395">
        <v>-100</v>
      </c>
      <c r="L395" s="20">
        <v>1.2107744126704556</v>
      </c>
      <c r="M395" s="20">
        <v>1.6749871969223</v>
      </c>
      <c r="N395" s="20">
        <v>16.749871969223001</v>
      </c>
      <c r="O395" s="22">
        <v>0.132675260305405</v>
      </c>
      <c r="P395" s="14">
        <v>1.32675260305405</v>
      </c>
      <c r="Q395" s="27">
        <v>3.85</v>
      </c>
      <c r="R395" s="7">
        <v>10</v>
      </c>
      <c r="S395" s="7">
        <v>20.280316395841304</v>
      </c>
      <c r="T395">
        <v>34.966062751450529</v>
      </c>
      <c r="U395">
        <v>1.6063981037217654</v>
      </c>
      <c r="V395">
        <v>1210.7744126704556</v>
      </c>
      <c r="W395">
        <v>1175.808349919005</v>
      </c>
      <c r="X395" s="27">
        <v>51.696655125348116</v>
      </c>
      <c r="Y395" s="27">
        <v>89.132164009220901</v>
      </c>
      <c r="Z395" s="27">
        <v>3.9848282178062102</v>
      </c>
      <c r="AA395" s="31">
        <v>2388.0626253143764</v>
      </c>
      <c r="AB395" s="2">
        <v>2298.9304613051554</v>
      </c>
      <c r="AC395" s="26">
        <v>20.390481138688109</v>
      </c>
      <c r="AD395" s="26">
        <v>35.156001963255363</v>
      </c>
      <c r="AE395">
        <v>1.7026930065260248</v>
      </c>
      <c r="AF395">
        <v>1289.4526587879338</v>
      </c>
      <c r="AG395">
        <v>1254.2966568246786</v>
      </c>
      <c r="AH395">
        <v>159.96878786853816</v>
      </c>
      <c r="AI395">
        <v>275.80825494575549</v>
      </c>
      <c r="AJ395">
        <v>12.359219504152026</v>
      </c>
      <c r="AK395">
        <v>7357.5277092617316</v>
      </c>
      <c r="AL395">
        <v>2360.5731514386589</v>
      </c>
      <c r="AM395">
        <v>31.416338729506808</v>
      </c>
      <c r="AN395">
        <v>54.166101257770364</v>
      </c>
      <c r="AO395">
        <v>2.3784301140844448</v>
      </c>
      <c r="AP395">
        <v>1177.2882126439208</v>
      </c>
      <c r="AQ395">
        <v>1123.1221113861504</v>
      </c>
      <c r="AR395">
        <v>13.029426138302242</v>
      </c>
      <c r="AS395">
        <v>22.464527824659033</v>
      </c>
      <c r="AT395">
        <v>1.0094012711584042</v>
      </c>
      <c r="AU395">
        <v>608.89498128097307</v>
      </c>
      <c r="AV395">
        <v>586.43045345631413</v>
      </c>
      <c r="AW395">
        <v>52.759866880464813</v>
      </c>
      <c r="AX395">
        <v>90.965287724939344</v>
      </c>
      <c r="AY395">
        <v>4.0690449190616391</v>
      </c>
    </row>
    <row r="396" spans="1:51" ht="16" x14ac:dyDescent="0.2">
      <c r="A396" s="2" t="s">
        <v>30</v>
      </c>
      <c r="B396" s="2" t="s">
        <v>30</v>
      </c>
      <c r="C396" s="2" t="s">
        <v>35</v>
      </c>
      <c r="D396" s="5">
        <v>8</v>
      </c>
      <c r="E396" s="2" t="s">
        <v>18</v>
      </c>
      <c r="F396" s="1" t="s">
        <v>12</v>
      </c>
      <c r="G396" s="9">
        <v>30</v>
      </c>
      <c r="H396" s="2">
        <v>25</v>
      </c>
      <c r="I396" s="5" t="s">
        <v>19</v>
      </c>
      <c r="J396" s="5">
        <v>-100</v>
      </c>
      <c r="K396">
        <v>-100</v>
      </c>
      <c r="L396" s="20">
        <v>1.0925413885463484</v>
      </c>
      <c r="M396" s="20">
        <v>1.2000812292098999</v>
      </c>
      <c r="N396" s="20">
        <v>12.000812292098999</v>
      </c>
      <c r="O396" s="22">
        <v>9.8410159349441501E-2</v>
      </c>
      <c r="P396" s="14">
        <v>0.98410159349441506</v>
      </c>
      <c r="Q396" s="27">
        <v>3.95</v>
      </c>
      <c r="R396" s="7">
        <v>10</v>
      </c>
      <c r="S396" s="7">
        <v>13.111384125293926</v>
      </c>
      <c r="T396">
        <v>22.605834698782633</v>
      </c>
      <c r="U396">
        <v>1.0751717214270624</v>
      </c>
      <c r="V396">
        <v>1092.5413885463483</v>
      </c>
      <c r="W396">
        <v>1069.9355538475656</v>
      </c>
      <c r="X396" s="27">
        <v>64.80803925064204</v>
      </c>
      <c r="Y396" s="27">
        <v>111.73799870800353</v>
      </c>
      <c r="Z396" s="27">
        <v>5.0599999392332728</v>
      </c>
      <c r="AA396" s="31">
        <v>3480.604013860725</v>
      </c>
      <c r="AB396" s="2">
        <v>3368.866015152721</v>
      </c>
      <c r="AC396" s="26">
        <v>15.204932080965804</v>
      </c>
      <c r="AD396" s="26">
        <v>26.215400139596209</v>
      </c>
      <c r="AE396">
        <v>1.3422494817943573</v>
      </c>
      <c r="AF396">
        <v>1245.1136831919628</v>
      </c>
      <c r="AG396">
        <v>1218.8982830523669</v>
      </c>
      <c r="AH396">
        <v>205.58358411143558</v>
      </c>
      <c r="AI396">
        <v>354.45445536454417</v>
      </c>
      <c r="AJ396">
        <v>16.3859679495351</v>
      </c>
      <c r="AK396">
        <v>11092.86875883762</v>
      </c>
      <c r="AL396">
        <v>3579.4714344910258</v>
      </c>
      <c r="AM396">
        <v>51.696655125348116</v>
      </c>
      <c r="AN396">
        <v>89.132164009220901</v>
      </c>
      <c r="AO396">
        <v>3.9848282178062102</v>
      </c>
      <c r="AP396">
        <v>2388.0626253143764</v>
      </c>
      <c r="AQ396">
        <v>2298.9304613051554</v>
      </c>
      <c r="AR396">
        <v>20.390481138688109</v>
      </c>
      <c r="AS396">
        <v>35.156001963255363</v>
      </c>
      <c r="AT396">
        <v>1.7026930065260248</v>
      </c>
      <c r="AU396">
        <v>1289.4526587879338</v>
      </c>
      <c r="AV396">
        <v>1254.2966568246786</v>
      </c>
      <c r="AW396">
        <v>67.388875584085838</v>
      </c>
      <c r="AX396">
        <v>116.18771652428596</v>
      </c>
      <c r="AY396">
        <v>5.2716360423962625</v>
      </c>
    </row>
    <row r="397" spans="1:51" ht="16" x14ac:dyDescent="0.2">
      <c r="A397" s="2" t="s">
        <v>30</v>
      </c>
      <c r="B397" s="2" t="s">
        <v>30</v>
      </c>
      <c r="C397" s="2" t="s">
        <v>35</v>
      </c>
      <c r="D397" s="5">
        <v>8</v>
      </c>
      <c r="E397" s="2" t="s">
        <v>18</v>
      </c>
      <c r="F397" s="1" t="s">
        <v>13</v>
      </c>
      <c r="G397" s="9">
        <v>40</v>
      </c>
      <c r="H397" s="2">
        <v>35</v>
      </c>
      <c r="I397" s="5" t="s">
        <v>19</v>
      </c>
      <c r="J397" s="5">
        <v>-100</v>
      </c>
      <c r="K397">
        <v>-100</v>
      </c>
      <c r="L397" s="20">
        <v>1.1235065742743076</v>
      </c>
      <c r="M397" s="20">
        <v>0.91542637348175004</v>
      </c>
      <c r="N397" s="20">
        <v>9.1542637348175013</v>
      </c>
      <c r="O397" s="22">
        <v>7.9585663974285098E-2</v>
      </c>
      <c r="P397" s="14">
        <v>0.79585663974285104</v>
      </c>
      <c r="Q397" s="27">
        <v>4.04</v>
      </c>
      <c r="R397" s="7">
        <v>10</v>
      </c>
      <c r="S397" s="7">
        <v>10.284875488708341</v>
      </c>
      <c r="T397">
        <v>17.732543946048864</v>
      </c>
      <c r="U397">
        <v>0.89415016693095239</v>
      </c>
      <c r="V397">
        <v>1123.5065742743077</v>
      </c>
      <c r="W397">
        <v>1105.7740303282587</v>
      </c>
      <c r="X397" s="27">
        <v>75.092914739350377</v>
      </c>
      <c r="Y397" s="27">
        <v>129.47054265405239</v>
      </c>
      <c r="Z397" s="27">
        <v>5.9541501061642252</v>
      </c>
      <c r="AA397" s="31">
        <v>4604.1105881350322</v>
      </c>
      <c r="AB397" s="2">
        <v>4474.64004548098</v>
      </c>
      <c r="AC397" s="26">
        <v>12.651992795896417</v>
      </c>
      <c r="AD397" s="26">
        <v>21.813780682580028</v>
      </c>
      <c r="AE397">
        <v>1.216484925723244</v>
      </c>
      <c r="AF397">
        <v>1236.6848374058161</v>
      </c>
      <c r="AG397">
        <v>1214.8710567232361</v>
      </c>
      <c r="AH397">
        <v>243.5395624991248</v>
      </c>
      <c r="AI397">
        <v>419.89579741228431</v>
      </c>
      <c r="AJ397">
        <v>20.03542272670483</v>
      </c>
      <c r="AK397">
        <v>14802.923271055066</v>
      </c>
      <c r="AL397">
        <v>4794.3424912142618</v>
      </c>
      <c r="AM397">
        <v>64.80803925064204</v>
      </c>
      <c r="AN397">
        <v>111.73799870800353</v>
      </c>
      <c r="AO397">
        <v>5.0599999392332728</v>
      </c>
      <c r="AP397">
        <v>3480.604013860725</v>
      </c>
      <c r="AQ397">
        <v>3368.866015152721</v>
      </c>
      <c r="AR397">
        <v>15.204932080965804</v>
      </c>
      <c r="AS397">
        <v>26.215400139596209</v>
      </c>
      <c r="AT397">
        <v>1.3422494817943573</v>
      </c>
      <c r="AU397">
        <v>1245.1136831919628</v>
      </c>
      <c r="AV397">
        <v>1218.8982830523669</v>
      </c>
      <c r="AW397">
        <v>78.06648778196039</v>
      </c>
      <c r="AX397">
        <v>134.59739272751793</v>
      </c>
      <c r="AY397">
        <v>6.21266765801502</v>
      </c>
    </row>
    <row r="398" spans="1:51" ht="16" x14ac:dyDescent="0.2">
      <c r="A398" s="2" t="s">
        <v>30</v>
      </c>
      <c r="B398" s="2" t="s">
        <v>30</v>
      </c>
      <c r="C398" s="2" t="s">
        <v>35</v>
      </c>
      <c r="D398" s="5">
        <v>8</v>
      </c>
      <c r="E398" s="2" t="s">
        <v>18</v>
      </c>
      <c r="F398" s="1" t="s">
        <v>6</v>
      </c>
      <c r="G398" s="9">
        <v>5</v>
      </c>
      <c r="H398" s="2">
        <v>2.5</v>
      </c>
      <c r="I398" s="5" t="s">
        <v>20</v>
      </c>
      <c r="J398" s="5">
        <v>4000</v>
      </c>
      <c r="K398">
        <v>0</v>
      </c>
      <c r="L398" s="20">
        <v>1.0185916357881302</v>
      </c>
      <c r="M398" s="20">
        <v>2.9966943264007599</v>
      </c>
      <c r="N398" s="20">
        <v>29.9669432640076</v>
      </c>
      <c r="O398" s="22">
        <v>0.20915463566780099</v>
      </c>
      <c r="P398" s="14">
        <v>2.0915463566780099</v>
      </c>
      <c r="Q398" s="27">
        <v>3.66</v>
      </c>
      <c r="R398" s="7">
        <v>5</v>
      </c>
      <c r="S398" s="7">
        <v>15.262038879427797</v>
      </c>
      <c r="T398">
        <v>26.313860136944481</v>
      </c>
      <c r="U398">
        <v>1.0652158123876789</v>
      </c>
      <c r="V398">
        <v>509.29581789406512</v>
      </c>
      <c r="W398">
        <v>482.98195775712065</v>
      </c>
      <c r="X398" s="27">
        <v>15.262038879427797</v>
      </c>
      <c r="Y398" s="27">
        <v>26.313860136944481</v>
      </c>
      <c r="Z398" s="27">
        <v>1.0652158123876789</v>
      </c>
      <c r="AA398" s="31">
        <v>509.29581789406512</v>
      </c>
      <c r="AB398" s="2">
        <v>482.98195775712065</v>
      </c>
      <c r="AC398" s="26">
        <v>19.903022012522371</v>
      </c>
      <c r="AD398" s="26">
        <v>34.315555194004091</v>
      </c>
      <c r="AE398">
        <v>1.4076455570329134</v>
      </c>
      <c r="AF398">
        <v>554.16159635167037</v>
      </c>
      <c r="AG398">
        <v>519.84604115766626</v>
      </c>
      <c r="AH398">
        <v>19.903022012522371</v>
      </c>
      <c r="AI398">
        <v>34.315555194004091</v>
      </c>
      <c r="AJ398">
        <v>1.4076455570329134</v>
      </c>
      <c r="AK398">
        <v>554.16159635167037</v>
      </c>
      <c r="AL398">
        <v>519.84604115766626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16.426929337709726</v>
      </c>
      <c r="AX398">
        <v>28.322291961568496</v>
      </c>
      <c r="AY398">
        <v>1.146519479981793</v>
      </c>
    </row>
    <row r="399" spans="1:51" ht="16" x14ac:dyDescent="0.2">
      <c r="A399" s="2" t="s">
        <v>30</v>
      </c>
      <c r="B399" s="2" t="s">
        <v>30</v>
      </c>
      <c r="C399" s="2" t="s">
        <v>35</v>
      </c>
      <c r="D399" s="5">
        <v>8</v>
      </c>
      <c r="E399" s="2" t="s">
        <v>18</v>
      </c>
      <c r="F399" s="1" t="s">
        <v>10</v>
      </c>
      <c r="G399" s="9">
        <v>10</v>
      </c>
      <c r="H399" s="2">
        <v>7.5</v>
      </c>
      <c r="I399" s="5" t="s">
        <v>20</v>
      </c>
      <c r="J399" s="5">
        <v>4000</v>
      </c>
      <c r="K399">
        <v>0</v>
      </c>
      <c r="L399" s="20">
        <v>1.0760402040465806</v>
      </c>
      <c r="M399" s="20">
        <v>1.9965717792511</v>
      </c>
      <c r="N399" s="20">
        <v>19.965717792511001</v>
      </c>
      <c r="O399" s="22">
        <v>0.15441778302192699</v>
      </c>
      <c r="P399" s="14">
        <v>1.5441778302192699</v>
      </c>
      <c r="Q399" s="27">
        <v>3.83</v>
      </c>
      <c r="R399" s="7">
        <v>5</v>
      </c>
      <c r="S399" s="7">
        <v>10.741957523694992</v>
      </c>
      <c r="T399">
        <v>18.52061642016378</v>
      </c>
      <c r="U399">
        <v>0.83079871375667469</v>
      </c>
      <c r="V399">
        <v>538.02010202329029</v>
      </c>
      <c r="W399">
        <v>519.49948560312646</v>
      </c>
      <c r="X399" s="27">
        <v>26.003996403122791</v>
      </c>
      <c r="Y399" s="27">
        <v>44.83447655710826</v>
      </c>
      <c r="Z399" s="27">
        <v>1.8960145261443535</v>
      </c>
      <c r="AA399" s="31">
        <v>1047.3159199173554</v>
      </c>
      <c r="AB399" s="2">
        <v>1002.4814433602471</v>
      </c>
      <c r="AC399" s="26">
        <v>13.029426138302242</v>
      </c>
      <c r="AD399" s="26">
        <v>22.464527824659033</v>
      </c>
      <c r="AE399">
        <v>1.0094012711584042</v>
      </c>
      <c r="AF399">
        <v>608.89498128097307</v>
      </c>
      <c r="AG399">
        <v>586.43045345631413</v>
      </c>
      <c r="AH399">
        <v>98.797344452473837</v>
      </c>
      <c r="AI399">
        <v>170.34024905598937</v>
      </c>
      <c r="AJ399">
        <v>7.2511404845739538</v>
      </c>
      <c r="AK399">
        <v>3489.1697328979308</v>
      </c>
      <c r="AL399">
        <v>1106.2764946139805</v>
      </c>
      <c r="AM399">
        <v>15.262038879427797</v>
      </c>
      <c r="AN399">
        <v>26.313860136944481</v>
      </c>
      <c r="AO399">
        <v>1.0652158123876789</v>
      </c>
      <c r="AP399">
        <v>509.29581789406512</v>
      </c>
      <c r="AQ399">
        <v>482.98195775712065</v>
      </c>
      <c r="AR399">
        <v>19.903022012522371</v>
      </c>
      <c r="AS399">
        <v>34.315555194004091</v>
      </c>
      <c r="AT399">
        <v>1.4076455570329134</v>
      </c>
      <c r="AU399">
        <v>554.16159635167037</v>
      </c>
      <c r="AV399">
        <v>519.84604115766626</v>
      </c>
      <c r="AW399">
        <v>28.150219956054521</v>
      </c>
      <c r="AX399">
        <v>48.534861993197453</v>
      </c>
      <c r="AY399">
        <v>2.0620065963305168</v>
      </c>
    </row>
    <row r="400" spans="1:51" ht="16" x14ac:dyDescent="0.2">
      <c r="A400" s="2" t="s">
        <v>30</v>
      </c>
      <c r="B400" s="2" t="s">
        <v>30</v>
      </c>
      <c r="C400" s="2" t="s">
        <v>35</v>
      </c>
      <c r="D400" s="5">
        <v>8</v>
      </c>
      <c r="E400" s="2" t="s">
        <v>18</v>
      </c>
      <c r="F400" s="1" t="s">
        <v>11</v>
      </c>
      <c r="G400" s="9">
        <v>20</v>
      </c>
      <c r="H400" s="2">
        <v>15</v>
      </c>
      <c r="I400" s="5" t="s">
        <v>20</v>
      </c>
      <c r="J400" s="5">
        <v>4000</v>
      </c>
      <c r="K400">
        <v>0</v>
      </c>
      <c r="L400" s="20">
        <v>1.2132444973872418</v>
      </c>
      <c r="M400" s="20">
        <v>1.6652238368987999</v>
      </c>
      <c r="N400" s="20">
        <v>16.652238368987998</v>
      </c>
      <c r="O400" s="22">
        <v>0.12972427904605899</v>
      </c>
      <c r="P400" s="14">
        <v>1.2972427904605899</v>
      </c>
      <c r="Q400" s="27">
        <v>3.89</v>
      </c>
      <c r="R400" s="7">
        <v>10</v>
      </c>
      <c r="S400" s="7">
        <v>20.20323657035539</v>
      </c>
      <c r="T400">
        <v>34.833166500612741</v>
      </c>
      <c r="U400">
        <v>1.5738726773015814</v>
      </c>
      <c r="V400">
        <v>1213.2444973872418</v>
      </c>
      <c r="W400">
        <v>1178.411330886629</v>
      </c>
      <c r="X400" s="27">
        <v>46.207232973478185</v>
      </c>
      <c r="Y400" s="27">
        <v>79.667643057720994</v>
      </c>
      <c r="Z400" s="27">
        <v>3.4698872034459347</v>
      </c>
      <c r="AA400" s="31">
        <v>2260.5604173045972</v>
      </c>
      <c r="AB400" s="2">
        <v>2180.8927742468759</v>
      </c>
      <c r="AC400" s="26">
        <v>20.390481138688109</v>
      </c>
      <c r="AD400" s="26">
        <v>35.156001963255363</v>
      </c>
      <c r="AE400">
        <v>1.7026930065260248</v>
      </c>
      <c r="AF400">
        <v>1289.4526587879338</v>
      </c>
      <c r="AG400">
        <v>1254.2966568246786</v>
      </c>
      <c r="AH400">
        <v>159.96878786853816</v>
      </c>
      <c r="AI400">
        <v>275.80825494575549</v>
      </c>
      <c r="AJ400">
        <v>12.359219504152026</v>
      </c>
      <c r="AK400">
        <v>7357.5277092617316</v>
      </c>
      <c r="AL400">
        <v>2360.5731514386589</v>
      </c>
      <c r="AM400">
        <v>26.003996403122791</v>
      </c>
      <c r="AN400">
        <v>44.83447655710826</v>
      </c>
      <c r="AO400">
        <v>1.8960145261443535</v>
      </c>
      <c r="AP400">
        <v>1047.3159199173554</v>
      </c>
      <c r="AQ400">
        <v>1002.4814433602471</v>
      </c>
      <c r="AR400">
        <v>13.029426138302242</v>
      </c>
      <c r="AS400">
        <v>22.464527824659033</v>
      </c>
      <c r="AT400">
        <v>1.0094012711584042</v>
      </c>
      <c r="AU400">
        <v>608.89498128097307</v>
      </c>
      <c r="AV400">
        <v>586.43045345631413</v>
      </c>
      <c r="AW400">
        <v>49.287757636055048</v>
      </c>
      <c r="AX400">
        <v>84.978892475956968</v>
      </c>
      <c r="AY400">
        <v>3.7098662573613592</v>
      </c>
    </row>
    <row r="401" spans="1:51" ht="16" x14ac:dyDescent="0.2">
      <c r="A401" s="2" t="s">
        <v>30</v>
      </c>
      <c r="B401" s="2" t="s">
        <v>30</v>
      </c>
      <c r="C401" s="2" t="s">
        <v>35</v>
      </c>
      <c r="D401" s="5">
        <v>8</v>
      </c>
      <c r="E401" s="2" t="s">
        <v>18</v>
      </c>
      <c r="F401" s="1" t="s">
        <v>12</v>
      </c>
      <c r="G401" s="9">
        <v>30</v>
      </c>
      <c r="H401" s="2">
        <v>25</v>
      </c>
      <c r="I401" s="5" t="s">
        <v>20</v>
      </c>
      <c r="J401" s="5">
        <v>4000</v>
      </c>
      <c r="K401">
        <v>0</v>
      </c>
      <c r="L401" s="20">
        <v>1.0418155250840995</v>
      </c>
      <c r="M401" s="20">
        <v>1.4508420228958101</v>
      </c>
      <c r="N401" s="20">
        <v>14.508420228958101</v>
      </c>
      <c r="O401" s="22">
        <v>0.115742094814777</v>
      </c>
      <c r="P401" s="14">
        <v>1.15742094814777</v>
      </c>
      <c r="Q401" s="27">
        <v>3.99</v>
      </c>
      <c r="R401" s="7">
        <v>10</v>
      </c>
      <c r="S401" s="7">
        <v>15.115097438972757</v>
      </c>
      <c r="T401">
        <v>26.060512825815099</v>
      </c>
      <c r="U401">
        <v>1.2058191128379052</v>
      </c>
      <c r="V401">
        <v>1041.8155250840996</v>
      </c>
      <c r="W401">
        <v>1015.7550122582845</v>
      </c>
      <c r="X401" s="27">
        <v>61.322330412450938</v>
      </c>
      <c r="Y401" s="27">
        <v>105.72815588353609</v>
      </c>
      <c r="Z401" s="27">
        <v>4.6757063162838399</v>
      </c>
      <c r="AA401" s="31">
        <v>3302.3759423886968</v>
      </c>
      <c r="AB401" s="2">
        <v>3196.6477865051602</v>
      </c>
      <c r="AC401" s="26">
        <v>15.204932080965804</v>
      </c>
      <c r="AD401" s="26">
        <v>26.215400139596209</v>
      </c>
      <c r="AE401">
        <v>1.3422494817943573</v>
      </c>
      <c r="AF401">
        <v>1245.1136831919628</v>
      </c>
      <c r="AG401">
        <v>1218.8982830523669</v>
      </c>
      <c r="AH401">
        <v>205.58358411143558</v>
      </c>
      <c r="AI401">
        <v>354.45445536454417</v>
      </c>
      <c r="AJ401">
        <v>16.3859679495351</v>
      </c>
      <c r="AK401">
        <v>11092.86875883762</v>
      </c>
      <c r="AL401">
        <v>3579.4714344910258</v>
      </c>
      <c r="AM401">
        <v>46.207232973478185</v>
      </c>
      <c r="AN401">
        <v>79.667643057720994</v>
      </c>
      <c r="AO401">
        <v>3.4698872034459347</v>
      </c>
      <c r="AP401">
        <v>2260.5604173045972</v>
      </c>
      <c r="AQ401">
        <v>2180.8927742468759</v>
      </c>
      <c r="AR401">
        <v>20.390481138688109</v>
      </c>
      <c r="AS401">
        <v>35.156001963255363</v>
      </c>
      <c r="AT401">
        <v>1.7026930065260248</v>
      </c>
      <c r="AU401">
        <v>1289.4526587879338</v>
      </c>
      <c r="AV401">
        <v>1254.2966568246786</v>
      </c>
      <c r="AW401">
        <v>67.018996115714046</v>
      </c>
      <c r="AX401">
        <v>115.54999330295524</v>
      </c>
      <c r="AY401">
        <v>5.1301624262875656</v>
      </c>
    </row>
    <row r="402" spans="1:51" ht="16" x14ac:dyDescent="0.2">
      <c r="A402" s="2" t="s">
        <v>30</v>
      </c>
      <c r="B402" s="2" t="s">
        <v>30</v>
      </c>
      <c r="C402" s="2" t="s">
        <v>35</v>
      </c>
      <c r="D402" s="5">
        <v>8</v>
      </c>
      <c r="E402" s="2" t="s">
        <v>18</v>
      </c>
      <c r="F402" s="1" t="s">
        <v>13</v>
      </c>
      <c r="G402" s="9">
        <v>40</v>
      </c>
      <c r="H402" s="2">
        <v>35</v>
      </c>
      <c r="I402" s="5" t="s">
        <v>20</v>
      </c>
      <c r="J402" s="5">
        <v>4000</v>
      </c>
      <c r="K402">
        <v>0</v>
      </c>
      <c r="L402" s="20">
        <v>0.96868064563451173</v>
      </c>
      <c r="M402" s="20">
        <v>1.4311552047729501</v>
      </c>
      <c r="N402" s="20">
        <v>14.311552047729501</v>
      </c>
      <c r="O402" s="22">
        <v>0.112146243453026</v>
      </c>
      <c r="P402" s="14">
        <v>1.12146243453026</v>
      </c>
      <c r="Q402" s="27">
        <v>4.03</v>
      </c>
      <c r="R402" s="7">
        <v>10</v>
      </c>
      <c r="S402" s="7">
        <v>13.863323477626531</v>
      </c>
      <c r="T402">
        <v>23.902281857976782</v>
      </c>
      <c r="U402">
        <v>1.0863389551356237</v>
      </c>
      <c r="V402">
        <v>968.68064563451173</v>
      </c>
      <c r="W402">
        <v>944.778363776535</v>
      </c>
      <c r="X402" s="27">
        <v>75.185653890077475</v>
      </c>
      <c r="Y402" s="27">
        <v>129.63043774151288</v>
      </c>
      <c r="Z402" s="27">
        <v>5.7620452714194634</v>
      </c>
      <c r="AA402" s="31">
        <v>4271.0565880232089</v>
      </c>
      <c r="AB402" s="2">
        <v>4141.4261502816953</v>
      </c>
      <c r="AC402" s="26">
        <v>12.651992795896417</v>
      </c>
      <c r="AD402" s="26">
        <v>21.813780682580028</v>
      </c>
      <c r="AE402">
        <v>1.216484925723244</v>
      </c>
      <c r="AF402">
        <v>1236.6848374058161</v>
      </c>
      <c r="AG402">
        <v>1214.8710567232361</v>
      </c>
      <c r="AH402">
        <v>243.5395624991248</v>
      </c>
      <c r="AI402">
        <v>419.89579741228431</v>
      </c>
      <c r="AJ402">
        <v>20.03542272670483</v>
      </c>
      <c r="AK402">
        <v>14802.923271055066</v>
      </c>
      <c r="AL402">
        <v>4794.3424912142618</v>
      </c>
      <c r="AM402">
        <v>61.322330412450938</v>
      </c>
      <c r="AN402">
        <v>105.72815588353609</v>
      </c>
      <c r="AO402">
        <v>4.6757063162838399</v>
      </c>
      <c r="AP402">
        <v>3302.3759423886968</v>
      </c>
      <c r="AQ402">
        <v>3196.6477865051602</v>
      </c>
      <c r="AR402">
        <v>15.204932080965804</v>
      </c>
      <c r="AS402">
        <v>26.215400139596209</v>
      </c>
      <c r="AT402">
        <v>1.3422494817943573</v>
      </c>
      <c r="AU402">
        <v>1245.1136831919628</v>
      </c>
      <c r="AV402">
        <v>1218.8982830523669</v>
      </c>
      <c r="AW402">
        <v>84.766303474382937</v>
      </c>
      <c r="AX402">
        <v>146.14879909376367</v>
      </c>
      <c r="AY402">
        <v>6.5127911424028344</v>
      </c>
    </row>
    <row r="403" spans="1:51" ht="16" x14ac:dyDescent="0.2">
      <c r="A403" s="2" t="s">
        <v>30</v>
      </c>
      <c r="B403" s="2" t="s">
        <v>30</v>
      </c>
      <c r="C403" s="2" t="s">
        <v>35</v>
      </c>
      <c r="D403" s="5">
        <v>8</v>
      </c>
      <c r="E403" s="2" t="s">
        <v>18</v>
      </c>
      <c r="F403" s="1" t="s">
        <v>6</v>
      </c>
      <c r="G403" s="9">
        <v>5</v>
      </c>
      <c r="H403" s="2">
        <v>2.5</v>
      </c>
      <c r="I403" s="5" t="s">
        <v>21</v>
      </c>
      <c r="J403" s="5">
        <v>-4000</v>
      </c>
      <c r="K403">
        <v>0</v>
      </c>
      <c r="L403" s="20">
        <v>1.0919302335648755</v>
      </c>
      <c r="M403" s="20">
        <v>3.4657795429229701</v>
      </c>
      <c r="N403" s="20">
        <v>34.657795429229701</v>
      </c>
      <c r="O403" s="22">
        <v>0.26026302576065102</v>
      </c>
      <c r="P403" s="14">
        <v>2.6026302576065103</v>
      </c>
      <c r="Q403" s="27">
        <v>3.62</v>
      </c>
      <c r="R403" s="7">
        <v>5</v>
      </c>
      <c r="S403" s="7">
        <v>18.921947328941233</v>
      </c>
      <c r="T403">
        <v>32.624047118864198</v>
      </c>
      <c r="U403">
        <v>1.4209453325356445</v>
      </c>
      <c r="V403">
        <v>545.9651167824378</v>
      </c>
      <c r="W403">
        <v>513.34106966357365</v>
      </c>
      <c r="X403" s="27">
        <v>18.921947328941233</v>
      </c>
      <c r="Y403" s="27">
        <v>32.624047118864198</v>
      </c>
      <c r="Z403" s="27">
        <v>1.4209453325356445</v>
      </c>
      <c r="AA403" s="31">
        <v>545.9651167824378</v>
      </c>
      <c r="AB403" s="2">
        <v>513.34106966357365</v>
      </c>
      <c r="AC403" s="26">
        <v>19.903022012522371</v>
      </c>
      <c r="AD403" s="26">
        <v>34.315555194004091</v>
      </c>
      <c r="AE403">
        <v>1.4076455570329134</v>
      </c>
      <c r="AF403">
        <v>554.16159635167037</v>
      </c>
      <c r="AG403">
        <v>519.84604115766626</v>
      </c>
      <c r="AH403">
        <v>19.903022012522371</v>
      </c>
      <c r="AI403">
        <v>34.315555194004091</v>
      </c>
      <c r="AJ403">
        <v>1.4076455570329134</v>
      </c>
      <c r="AK403">
        <v>554.16159635167037</v>
      </c>
      <c r="AL403">
        <v>519.84604115766626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19.161723055570999</v>
      </c>
      <c r="AX403">
        <v>33.037453544087931</v>
      </c>
      <c r="AY403">
        <v>1.4389513122420141</v>
      </c>
    </row>
    <row r="404" spans="1:51" ht="16" x14ac:dyDescent="0.2">
      <c r="A404" s="2" t="s">
        <v>30</v>
      </c>
      <c r="B404" s="2" t="s">
        <v>30</v>
      </c>
      <c r="C404" s="2" t="s">
        <v>35</v>
      </c>
      <c r="D404" s="5">
        <v>8</v>
      </c>
      <c r="E404" s="2" t="s">
        <v>18</v>
      </c>
      <c r="F404" s="1" t="s">
        <v>10</v>
      </c>
      <c r="G404" s="9">
        <v>10</v>
      </c>
      <c r="H404" s="2">
        <v>7.5</v>
      </c>
      <c r="I404" s="5" t="s">
        <v>21</v>
      </c>
      <c r="J404" s="5">
        <v>-4000</v>
      </c>
      <c r="K404">
        <v>0</v>
      </c>
      <c r="L404" s="20">
        <v>1.1629260705793081</v>
      </c>
      <c r="M404" s="20">
        <v>1.9171553850173999</v>
      </c>
      <c r="N404" s="20">
        <v>19.171553850174</v>
      </c>
      <c r="O404" s="22">
        <v>0.15538007020950301</v>
      </c>
      <c r="P404" s="14">
        <v>1.55380070209503</v>
      </c>
      <c r="Q404" s="27">
        <v>3.83</v>
      </c>
      <c r="R404" s="7">
        <v>5</v>
      </c>
      <c r="S404" s="7">
        <v>11.147549892941228</v>
      </c>
      <c r="T404">
        <v>19.219913608519359</v>
      </c>
      <c r="U404">
        <v>0.9034776724753717</v>
      </c>
      <c r="V404">
        <v>581.46303528965404</v>
      </c>
      <c r="W404">
        <v>562.24312168113465</v>
      </c>
      <c r="X404" s="27">
        <v>30.069497221882461</v>
      </c>
      <c r="Y404" s="27">
        <v>51.843960727383561</v>
      </c>
      <c r="Z404" s="27">
        <v>2.324423005011016</v>
      </c>
      <c r="AA404" s="31">
        <v>1127.428152072092</v>
      </c>
      <c r="AB404" s="2">
        <v>1075.5841913447084</v>
      </c>
      <c r="AC404" s="26">
        <v>13.029426138302242</v>
      </c>
      <c r="AD404" s="26">
        <v>22.464527824659033</v>
      </c>
      <c r="AE404">
        <v>1.0094012711584042</v>
      </c>
      <c r="AF404">
        <v>608.89498128097307</v>
      </c>
      <c r="AG404">
        <v>586.43045345631413</v>
      </c>
      <c r="AH404">
        <v>98.797344452473837</v>
      </c>
      <c r="AI404">
        <v>170.34024905598937</v>
      </c>
      <c r="AJ404">
        <v>7.2511404845739538</v>
      </c>
      <c r="AK404">
        <v>3489.1697328979308</v>
      </c>
      <c r="AL404">
        <v>1106.2764946139805</v>
      </c>
      <c r="AM404">
        <v>18.921947328941233</v>
      </c>
      <c r="AN404">
        <v>32.624047118864198</v>
      </c>
      <c r="AO404">
        <v>1.4209453325356445</v>
      </c>
      <c r="AP404">
        <v>545.9651167824378</v>
      </c>
      <c r="AQ404">
        <v>513.34106966357365</v>
      </c>
      <c r="AR404">
        <v>19.903022012522371</v>
      </c>
      <c r="AS404">
        <v>34.315555194004091</v>
      </c>
      <c r="AT404">
        <v>1.4076455570329134</v>
      </c>
      <c r="AU404">
        <v>554.16159635167037</v>
      </c>
      <c r="AV404">
        <v>519.84604115766626</v>
      </c>
      <c r="AW404">
        <v>30.678031090648105</v>
      </c>
      <c r="AX404">
        <v>52.893157052841573</v>
      </c>
      <c r="AY404">
        <v>2.3737429693668566</v>
      </c>
    </row>
    <row r="405" spans="1:51" ht="16" x14ac:dyDescent="0.2">
      <c r="A405" s="2" t="s">
        <v>30</v>
      </c>
      <c r="B405" s="2" t="s">
        <v>30</v>
      </c>
      <c r="C405" s="2" t="s">
        <v>35</v>
      </c>
      <c r="D405" s="5">
        <v>8</v>
      </c>
      <c r="E405" s="2" t="s">
        <v>18</v>
      </c>
      <c r="F405" s="1" t="s">
        <v>11</v>
      </c>
      <c r="G405" s="9">
        <v>20</v>
      </c>
      <c r="H405" s="2">
        <v>15</v>
      </c>
      <c r="I405" s="5" t="s">
        <v>21</v>
      </c>
      <c r="J405" s="5">
        <v>-4000</v>
      </c>
      <c r="K405">
        <v>0</v>
      </c>
      <c r="L405" s="20">
        <v>1.0406950742847325</v>
      </c>
      <c r="M405" s="20">
        <v>1.6304949522018399</v>
      </c>
      <c r="N405" s="20">
        <v>16.304949522018401</v>
      </c>
      <c r="O405" s="22">
        <v>0.13279847800731701</v>
      </c>
      <c r="P405" s="14">
        <v>1.3279847800731701</v>
      </c>
      <c r="Q405" s="27">
        <v>3.87</v>
      </c>
      <c r="R405" s="7">
        <v>10</v>
      </c>
      <c r="S405" s="7">
        <v>16.968480654025754</v>
      </c>
      <c r="T405">
        <v>29.256001127630611</v>
      </c>
      <c r="U405">
        <v>1.3820272193472418</v>
      </c>
      <c r="V405">
        <v>1040.6950742847325</v>
      </c>
      <c r="W405">
        <v>1011.4390731571019</v>
      </c>
      <c r="X405" s="27">
        <v>47.037977875908211</v>
      </c>
      <c r="Y405" s="27">
        <v>81.099961855014172</v>
      </c>
      <c r="Z405" s="27">
        <v>3.7064502243582576</v>
      </c>
      <c r="AA405" s="31">
        <v>2168.1232263568245</v>
      </c>
      <c r="AB405" s="2">
        <v>2087.0232645018104</v>
      </c>
      <c r="AC405" s="26">
        <v>20.390481138688109</v>
      </c>
      <c r="AD405" s="26">
        <v>35.156001963255363</v>
      </c>
      <c r="AE405">
        <v>1.7026930065260248</v>
      </c>
      <c r="AF405">
        <v>1289.4526587879338</v>
      </c>
      <c r="AG405">
        <v>1254.2966568246786</v>
      </c>
      <c r="AH405">
        <v>159.96878786853816</v>
      </c>
      <c r="AI405">
        <v>275.80825494575549</v>
      </c>
      <c r="AJ405">
        <v>12.359219504152026</v>
      </c>
      <c r="AK405">
        <v>7357.5277092617316</v>
      </c>
      <c r="AL405">
        <v>2360.5731514386589</v>
      </c>
      <c r="AM405">
        <v>30.069497221882461</v>
      </c>
      <c r="AN405">
        <v>51.843960727383561</v>
      </c>
      <c r="AO405">
        <v>2.324423005011016</v>
      </c>
      <c r="AP405">
        <v>1127.428152072092</v>
      </c>
      <c r="AQ405">
        <v>1075.5841913447084</v>
      </c>
      <c r="AR405">
        <v>13.029426138302242</v>
      </c>
      <c r="AS405">
        <v>22.464527824659033</v>
      </c>
      <c r="AT405">
        <v>1.0094012711584042</v>
      </c>
      <c r="AU405">
        <v>608.89498128097307</v>
      </c>
      <c r="AV405">
        <v>586.43045345631413</v>
      </c>
      <c r="AW405">
        <v>51.627207309086202</v>
      </c>
      <c r="AX405">
        <v>89.012426394976231</v>
      </c>
      <c r="AY405">
        <v>4.0802279432830666</v>
      </c>
    </row>
    <row r="406" spans="1:51" ht="16" x14ac:dyDescent="0.2">
      <c r="A406" s="2" t="s">
        <v>30</v>
      </c>
      <c r="B406" s="2" t="s">
        <v>30</v>
      </c>
      <c r="C406" s="2" t="s">
        <v>35</v>
      </c>
      <c r="D406" s="5">
        <v>8</v>
      </c>
      <c r="E406" s="2" t="s">
        <v>18</v>
      </c>
      <c r="F406" s="1" t="s">
        <v>12</v>
      </c>
      <c r="G406" s="9">
        <v>30</v>
      </c>
      <c r="H406" s="2">
        <v>25</v>
      </c>
      <c r="I406" s="5" t="s">
        <v>21</v>
      </c>
      <c r="J406" s="5">
        <v>-4000</v>
      </c>
      <c r="K406">
        <v>0</v>
      </c>
      <c r="L406" s="20">
        <v>1.176065902680975</v>
      </c>
      <c r="M406" s="20">
        <v>1.16583895683289</v>
      </c>
      <c r="N406" s="20">
        <v>11.6583895683289</v>
      </c>
      <c r="O406" s="22">
        <v>9.7540766000747695E-2</v>
      </c>
      <c r="P406" s="14">
        <v>0.97540766000747692</v>
      </c>
      <c r="Q406" s="27">
        <v>4.03</v>
      </c>
      <c r="R406" s="7">
        <v>10</v>
      </c>
      <c r="S406" s="7">
        <v>13.71103445148319</v>
      </c>
      <c r="T406">
        <v>23.639714571522742</v>
      </c>
      <c r="U406">
        <v>1.1471436901486309</v>
      </c>
      <c r="V406">
        <v>1176.0659026809751</v>
      </c>
      <c r="W406">
        <v>1152.4261881094524</v>
      </c>
      <c r="X406" s="27">
        <v>60.749012327391398</v>
      </c>
      <c r="Y406" s="27">
        <v>104.73967642653692</v>
      </c>
      <c r="Z406" s="27">
        <v>4.853593914506888</v>
      </c>
      <c r="AA406" s="31">
        <v>3344.1891290377998</v>
      </c>
      <c r="AB406" s="2">
        <v>3239.449452611263</v>
      </c>
      <c r="AC406" s="26">
        <v>15.204932080965804</v>
      </c>
      <c r="AD406" s="26">
        <v>26.215400139596209</v>
      </c>
      <c r="AE406">
        <v>1.3422494817943573</v>
      </c>
      <c r="AF406">
        <v>1245.1136831919628</v>
      </c>
      <c r="AG406">
        <v>1218.8982830523669</v>
      </c>
      <c r="AH406">
        <v>205.58358411143558</v>
      </c>
      <c r="AI406">
        <v>354.45445536454417</v>
      </c>
      <c r="AJ406">
        <v>16.3859679495351</v>
      </c>
      <c r="AK406">
        <v>11092.86875883762</v>
      </c>
      <c r="AL406">
        <v>3579.4714344910258</v>
      </c>
      <c r="AM406">
        <v>47.037977875908211</v>
      </c>
      <c r="AN406">
        <v>81.099961855014172</v>
      </c>
      <c r="AO406">
        <v>3.7064502243582576</v>
      </c>
      <c r="AP406">
        <v>2168.1232263568245</v>
      </c>
      <c r="AQ406">
        <v>2087.0232645018104</v>
      </c>
      <c r="AR406">
        <v>20.390481138688109</v>
      </c>
      <c r="AS406">
        <v>35.156001963255363</v>
      </c>
      <c r="AT406">
        <v>1.7026930065260248</v>
      </c>
      <c r="AU406">
        <v>1289.4526587879338</v>
      </c>
      <c r="AV406">
        <v>1254.2966568246786</v>
      </c>
      <c r="AW406">
        <v>64.794436803090861</v>
      </c>
      <c r="AX406">
        <v>111.71454621222566</v>
      </c>
      <c r="AY406">
        <v>5.1920573016198475</v>
      </c>
    </row>
    <row r="407" spans="1:51" ht="16" x14ac:dyDescent="0.2">
      <c r="A407" s="2" t="s">
        <v>30</v>
      </c>
      <c r="B407" s="2" t="s">
        <v>30</v>
      </c>
      <c r="C407" s="2" t="s">
        <v>35</v>
      </c>
      <c r="D407" s="5">
        <v>8</v>
      </c>
      <c r="E407" s="2" t="s">
        <v>18</v>
      </c>
      <c r="F407" s="1" t="s">
        <v>13</v>
      </c>
      <c r="G407" s="9">
        <v>40</v>
      </c>
      <c r="H407" s="2">
        <v>35</v>
      </c>
      <c r="I407" s="5" t="s">
        <v>21</v>
      </c>
      <c r="J407" s="5">
        <v>-4000</v>
      </c>
      <c r="K407">
        <v>0</v>
      </c>
      <c r="L407" s="20">
        <v>1.1033384598857026</v>
      </c>
      <c r="M407" s="20">
        <v>1.0390261411666899</v>
      </c>
      <c r="N407" s="20">
        <v>10.390261411666899</v>
      </c>
      <c r="O407" s="22">
        <v>8.5395671427249895E-2</v>
      </c>
      <c r="P407" s="14">
        <v>0.85395671427249897</v>
      </c>
      <c r="Q407" s="27">
        <v>4.0599999999999996</v>
      </c>
      <c r="R407" s="7">
        <v>10</v>
      </c>
      <c r="S407" s="7">
        <v>11.463975023758401</v>
      </c>
      <c r="T407">
        <v>19.765474178893797</v>
      </c>
      <c r="U407">
        <v>0.942203285934474</v>
      </c>
      <c r="V407">
        <v>1103.3384598857026</v>
      </c>
      <c r="W407">
        <v>1083.5729857068088</v>
      </c>
      <c r="X407" s="27">
        <v>72.212987351149792</v>
      </c>
      <c r="Y407" s="27">
        <v>124.50515060543071</v>
      </c>
      <c r="Z407" s="27">
        <v>5.7957972004413616</v>
      </c>
      <c r="AA407" s="31">
        <v>4447.5275889235027</v>
      </c>
      <c r="AB407" s="2">
        <v>4323.0224383180721</v>
      </c>
      <c r="AC407" s="26">
        <v>12.651992795896417</v>
      </c>
      <c r="AD407" s="26">
        <v>21.813780682580028</v>
      </c>
      <c r="AE407">
        <v>1.216484925723244</v>
      </c>
      <c r="AF407">
        <v>1236.6848374058161</v>
      </c>
      <c r="AG407">
        <v>1214.8710567232361</v>
      </c>
      <c r="AH407">
        <v>243.5395624991248</v>
      </c>
      <c r="AI407">
        <v>419.89579741228431</v>
      </c>
      <c r="AJ407">
        <v>20.03542272670483</v>
      </c>
      <c r="AK407">
        <v>14802.923271055066</v>
      </c>
      <c r="AL407">
        <v>4794.3424912142618</v>
      </c>
      <c r="AM407">
        <v>60.749012327391398</v>
      </c>
      <c r="AN407">
        <v>104.73967642653692</v>
      </c>
      <c r="AO407">
        <v>4.853593914506888</v>
      </c>
      <c r="AP407">
        <v>3344.1891290377998</v>
      </c>
      <c r="AQ407">
        <v>3239.449452611263</v>
      </c>
      <c r="AR407">
        <v>15.204932080965804</v>
      </c>
      <c r="AS407">
        <v>26.215400139596209</v>
      </c>
      <c r="AT407">
        <v>1.3422494817943573</v>
      </c>
      <c r="AU407">
        <v>1245.1136831919628</v>
      </c>
      <c r="AV407">
        <v>1218.8982830523669</v>
      </c>
      <c r="AW407">
        <v>77.199454701176904</v>
      </c>
      <c r="AX407">
        <v>133.10250810547748</v>
      </c>
      <c r="AY407">
        <v>6.2056258953454977</v>
      </c>
    </row>
    <row r="408" spans="1:51" ht="16" x14ac:dyDescent="0.2">
      <c r="A408" s="2" t="s">
        <v>30</v>
      </c>
      <c r="B408" s="2" t="s">
        <v>30</v>
      </c>
      <c r="C408" s="2" t="s">
        <v>35</v>
      </c>
      <c r="D408" s="5">
        <v>8</v>
      </c>
      <c r="E408" s="2" t="s">
        <v>18</v>
      </c>
      <c r="F408" s="1" t="s">
        <v>6</v>
      </c>
      <c r="G408" s="9">
        <v>5</v>
      </c>
      <c r="H408" s="2">
        <v>2.5</v>
      </c>
      <c r="I408" s="5" t="s">
        <v>22</v>
      </c>
      <c r="J408" s="5">
        <v>0</v>
      </c>
      <c r="K408">
        <v>4000</v>
      </c>
      <c r="L408" s="20">
        <v>0.96501371574567441</v>
      </c>
      <c r="M408" s="20">
        <v>4.6538367271423304</v>
      </c>
      <c r="N408" s="20">
        <v>46.538367271423304</v>
      </c>
      <c r="O408" s="22">
        <v>0.319356799125671</v>
      </c>
      <c r="P408" s="14">
        <v>3.1935679912567099</v>
      </c>
      <c r="Q408" s="27">
        <v>3.47</v>
      </c>
      <c r="R408" s="7">
        <v>5</v>
      </c>
      <c r="S408" s="7">
        <v>22.455081362666544</v>
      </c>
      <c r="T408">
        <v>38.715657521838871</v>
      </c>
      <c r="U408">
        <v>1.5409184568645435</v>
      </c>
      <c r="V408">
        <v>482.5068578728372</v>
      </c>
      <c r="W408">
        <v>443.79120035099834</v>
      </c>
      <c r="X408" s="27">
        <v>22.455081362666544</v>
      </c>
      <c r="Y408" s="27">
        <v>38.715657521838871</v>
      </c>
      <c r="Z408" s="27">
        <v>1.5409184568645435</v>
      </c>
      <c r="AA408" s="31">
        <v>482.5068578728372</v>
      </c>
      <c r="AB408" s="2">
        <v>443.79120035099834</v>
      </c>
      <c r="AC408" s="26">
        <v>19.903022012522371</v>
      </c>
      <c r="AD408" s="26">
        <v>34.315555194004091</v>
      </c>
      <c r="AE408">
        <v>1.4076455570329134</v>
      </c>
      <c r="AF408">
        <v>554.16159635167037</v>
      </c>
      <c r="AG408">
        <v>519.84604115766626</v>
      </c>
      <c r="AH408">
        <v>19.903022012522371</v>
      </c>
      <c r="AI408">
        <v>34.315555194004091</v>
      </c>
      <c r="AJ408">
        <v>1.4076455570329134</v>
      </c>
      <c r="AK408">
        <v>554.16159635167037</v>
      </c>
      <c r="AL408">
        <v>519.84604115766626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26.303327197616969</v>
      </c>
      <c r="AX408">
        <v>45.350564133822367</v>
      </c>
      <c r="AY408">
        <v>1.8049937874258508</v>
      </c>
    </row>
    <row r="409" spans="1:51" ht="16" x14ac:dyDescent="0.2">
      <c r="A409" s="2" t="s">
        <v>30</v>
      </c>
      <c r="B409" s="2" t="s">
        <v>30</v>
      </c>
      <c r="C409" s="2" t="s">
        <v>35</v>
      </c>
      <c r="D409" s="5">
        <v>8</v>
      </c>
      <c r="E409" s="2" t="s">
        <v>18</v>
      </c>
      <c r="F409" s="1" t="s">
        <v>10</v>
      </c>
      <c r="G409" s="9">
        <v>10</v>
      </c>
      <c r="H409" s="2">
        <v>7.5</v>
      </c>
      <c r="I409" s="5" t="s">
        <v>22</v>
      </c>
      <c r="J409" s="5">
        <v>0</v>
      </c>
      <c r="K409">
        <v>4000</v>
      </c>
      <c r="L409" s="20">
        <v>1.2048920459737791</v>
      </c>
      <c r="M409" s="20">
        <v>1.73639380931854</v>
      </c>
      <c r="N409" s="20">
        <v>17.3639380931854</v>
      </c>
      <c r="O409" s="22">
        <v>0.14052565395832101</v>
      </c>
      <c r="P409" s="14">
        <v>1.4052565395832102</v>
      </c>
      <c r="Q409" s="27">
        <v>3.64</v>
      </c>
      <c r="R409" s="7">
        <v>5</v>
      </c>
      <c r="S409" s="7">
        <v>10.460835447630098</v>
      </c>
      <c r="T409">
        <v>18.035923185569136</v>
      </c>
      <c r="U409">
        <v>0.84659121354822342</v>
      </c>
      <c r="V409">
        <v>602.44602298688949</v>
      </c>
      <c r="W409">
        <v>584.41009980132037</v>
      </c>
      <c r="X409" s="27">
        <v>32.915916810296643</v>
      </c>
      <c r="Y409" s="27">
        <v>56.75158070740801</v>
      </c>
      <c r="Z409" s="27">
        <v>2.3875096704127667</v>
      </c>
      <c r="AA409" s="31">
        <v>1084.9528808597267</v>
      </c>
      <c r="AB409" s="2">
        <v>1028.2013001523187</v>
      </c>
      <c r="AC409" s="26">
        <v>13.029426138302242</v>
      </c>
      <c r="AD409" s="26">
        <v>22.464527824659033</v>
      </c>
      <c r="AE409">
        <v>1.0094012711584042</v>
      </c>
      <c r="AF409">
        <v>608.89498128097307</v>
      </c>
      <c r="AG409">
        <v>586.43045345631413</v>
      </c>
      <c r="AH409">
        <v>98.797344452473837</v>
      </c>
      <c r="AI409">
        <v>170.34024905598937</v>
      </c>
      <c r="AJ409">
        <v>7.2511404845739538</v>
      </c>
      <c r="AK409">
        <v>3489.1697328979308</v>
      </c>
      <c r="AL409">
        <v>1106.2764946139805</v>
      </c>
      <c r="AM409">
        <v>22.455081362666544</v>
      </c>
      <c r="AN409">
        <v>38.715657521838871</v>
      </c>
      <c r="AO409">
        <v>1.5409184568645435</v>
      </c>
      <c r="AP409">
        <v>482.5068578728372</v>
      </c>
      <c r="AQ409">
        <v>443.79120035099834</v>
      </c>
      <c r="AR409">
        <v>19.903022012522371</v>
      </c>
      <c r="AS409">
        <v>34.315555194004091</v>
      </c>
      <c r="AT409">
        <v>1.4076455570329134</v>
      </c>
      <c r="AU409">
        <v>554.16159635167037</v>
      </c>
      <c r="AV409">
        <v>519.84604115766626</v>
      </c>
      <c r="AW409">
        <v>34.31344871825447</v>
      </c>
      <c r="AX409">
        <v>59.161118479749092</v>
      </c>
      <c r="AY409">
        <v>2.5006113667212029</v>
      </c>
    </row>
    <row r="410" spans="1:51" ht="16" x14ac:dyDescent="0.2">
      <c r="A410" s="2" t="s">
        <v>30</v>
      </c>
      <c r="B410" s="2" t="s">
        <v>30</v>
      </c>
      <c r="C410" s="2" t="s">
        <v>35</v>
      </c>
      <c r="D410" s="5">
        <v>8</v>
      </c>
      <c r="E410" s="2" t="s">
        <v>18</v>
      </c>
      <c r="F410" s="1" t="s">
        <v>11</v>
      </c>
      <c r="G410" s="9">
        <v>20</v>
      </c>
      <c r="H410" s="2">
        <v>15</v>
      </c>
      <c r="I410" s="5" t="s">
        <v>22</v>
      </c>
      <c r="J410" s="5">
        <v>0</v>
      </c>
      <c r="K410">
        <v>4000</v>
      </c>
      <c r="L410" s="20">
        <v>1.2718135164450592</v>
      </c>
      <c r="M410" s="20">
        <v>1.5486456155777</v>
      </c>
      <c r="N410" s="20">
        <v>15.486456155776999</v>
      </c>
      <c r="O410" s="22">
        <v>0.12728863954544101</v>
      </c>
      <c r="P410" s="14">
        <v>1.2728863954544101</v>
      </c>
      <c r="Q410" s="27">
        <v>3.75</v>
      </c>
      <c r="R410" s="7">
        <v>10</v>
      </c>
      <c r="S410" s="7">
        <v>19.695884260750979</v>
      </c>
      <c r="T410">
        <v>33.958421139225827</v>
      </c>
      <c r="U410">
        <v>1.6188741226379497</v>
      </c>
      <c r="V410">
        <v>1271.8135164450593</v>
      </c>
      <c r="W410">
        <v>1237.8550953058336</v>
      </c>
      <c r="X410" s="27">
        <v>52.611801071047623</v>
      </c>
      <c r="Y410" s="27">
        <v>90.710001846633844</v>
      </c>
      <c r="Z410" s="27">
        <v>4.0063837930507162</v>
      </c>
      <c r="AA410" s="31">
        <v>2356.7663973047861</v>
      </c>
      <c r="AB410" s="2">
        <v>2266.0563954581521</v>
      </c>
      <c r="AC410" s="26">
        <v>20.390481138688109</v>
      </c>
      <c r="AD410" s="26">
        <v>35.156001963255363</v>
      </c>
      <c r="AE410">
        <v>1.7026930065260248</v>
      </c>
      <c r="AF410">
        <v>1289.4526587879338</v>
      </c>
      <c r="AG410">
        <v>1254.2966568246786</v>
      </c>
      <c r="AH410">
        <v>159.96878786853816</v>
      </c>
      <c r="AI410">
        <v>275.80825494575549</v>
      </c>
      <c r="AJ410">
        <v>12.359219504152026</v>
      </c>
      <c r="AK410">
        <v>7357.5277092617316</v>
      </c>
      <c r="AL410">
        <v>2360.5731514386589</v>
      </c>
      <c r="AM410">
        <v>32.915916810296643</v>
      </c>
      <c r="AN410">
        <v>56.75158070740801</v>
      </c>
      <c r="AO410">
        <v>2.3875096704127667</v>
      </c>
      <c r="AP410">
        <v>1084.9528808597267</v>
      </c>
      <c r="AQ410">
        <v>1028.2013001523187</v>
      </c>
      <c r="AR410">
        <v>13.029426138302242</v>
      </c>
      <c r="AS410">
        <v>22.464527824659033</v>
      </c>
      <c r="AT410">
        <v>1.0094012711584042</v>
      </c>
      <c r="AU410">
        <v>608.89498128097307</v>
      </c>
      <c r="AV410">
        <v>586.43045345631413</v>
      </c>
      <c r="AW410">
        <v>54.115685567345444</v>
      </c>
      <c r="AX410">
        <v>93.302906150595604</v>
      </c>
      <c r="AY410">
        <v>4.1299933584940156</v>
      </c>
    </row>
    <row r="411" spans="1:51" ht="16" x14ac:dyDescent="0.2">
      <c r="A411" s="2" t="s">
        <v>30</v>
      </c>
      <c r="B411" s="2" t="s">
        <v>30</v>
      </c>
      <c r="C411" s="2" t="s">
        <v>35</v>
      </c>
      <c r="D411" s="5">
        <v>8</v>
      </c>
      <c r="E411" s="2" t="s">
        <v>18</v>
      </c>
      <c r="F411" s="1" t="s">
        <v>12</v>
      </c>
      <c r="G411" s="9">
        <v>30</v>
      </c>
      <c r="H411" s="2">
        <v>25</v>
      </c>
      <c r="I411" s="5" t="s">
        <v>22</v>
      </c>
      <c r="J411" s="5">
        <v>0</v>
      </c>
      <c r="K411">
        <v>4000</v>
      </c>
      <c r="L411" s="20">
        <v>1.1883908614740115</v>
      </c>
      <c r="M411" s="20">
        <v>1.2090981006622299</v>
      </c>
      <c r="N411" s="20">
        <v>12.090981006622298</v>
      </c>
      <c r="O411" s="22">
        <v>0.10818400233984</v>
      </c>
      <c r="P411" s="14">
        <v>1.0818400233984</v>
      </c>
      <c r="Q411" s="27">
        <v>3.85</v>
      </c>
      <c r="R411" s="7">
        <v>10</v>
      </c>
      <c r="S411" s="7">
        <v>14.368811334525786</v>
      </c>
      <c r="T411">
        <v>24.773812645734115</v>
      </c>
      <c r="U411">
        <v>1.2856487973834896</v>
      </c>
      <c r="V411">
        <v>1188.3908614740117</v>
      </c>
      <c r="W411">
        <v>1163.6170488282776</v>
      </c>
      <c r="X411" s="27">
        <v>66.98061240557341</v>
      </c>
      <c r="Y411" s="27">
        <v>115.48381449236796</v>
      </c>
      <c r="Z411" s="27">
        <v>5.2920325904342054</v>
      </c>
      <c r="AA411" s="31">
        <v>3545.1572587787978</v>
      </c>
      <c r="AB411" s="2">
        <v>3429.6734442864299</v>
      </c>
      <c r="AC411" s="26">
        <v>15.204932080965804</v>
      </c>
      <c r="AD411" s="26">
        <v>26.215400139596209</v>
      </c>
      <c r="AE411">
        <v>1.3422494817943573</v>
      </c>
      <c r="AF411">
        <v>1245.1136831919628</v>
      </c>
      <c r="AG411">
        <v>1218.8982830523669</v>
      </c>
      <c r="AH411">
        <v>205.58358411143558</v>
      </c>
      <c r="AI411">
        <v>354.45445536454417</v>
      </c>
      <c r="AJ411">
        <v>16.3859679495351</v>
      </c>
      <c r="AK411">
        <v>11092.86875883762</v>
      </c>
      <c r="AL411">
        <v>3579.4714344910258</v>
      </c>
      <c r="AM411">
        <v>52.611801071047623</v>
      </c>
      <c r="AN411">
        <v>90.710001846633844</v>
      </c>
      <c r="AO411">
        <v>4.0063837930507162</v>
      </c>
      <c r="AP411">
        <v>2356.7663973047861</v>
      </c>
      <c r="AQ411">
        <v>2266.0563954581521</v>
      </c>
      <c r="AR411">
        <v>20.390481138688109</v>
      </c>
      <c r="AS411">
        <v>35.156001963255363</v>
      </c>
      <c r="AT411">
        <v>1.7026930065260248</v>
      </c>
      <c r="AU411">
        <v>1289.4526587879338</v>
      </c>
      <c r="AV411">
        <v>1254.2966568246786</v>
      </c>
      <c r="AW411">
        <v>68.830378238506498</v>
      </c>
      <c r="AX411">
        <v>118.67306592845949</v>
      </c>
      <c r="AY411">
        <v>5.4575403115104226</v>
      </c>
    </row>
    <row r="412" spans="1:51" ht="16" x14ac:dyDescent="0.2">
      <c r="A412" s="2" t="s">
        <v>30</v>
      </c>
      <c r="B412" s="2" t="s">
        <v>30</v>
      </c>
      <c r="C412" s="2" t="s">
        <v>35</v>
      </c>
      <c r="D412" s="5">
        <v>8</v>
      </c>
      <c r="E412" s="2" t="s">
        <v>18</v>
      </c>
      <c r="F412" s="1" t="s">
        <v>13</v>
      </c>
      <c r="G412" s="9">
        <v>40</v>
      </c>
      <c r="H412" s="2">
        <v>35</v>
      </c>
      <c r="I412" s="5" t="s">
        <v>22</v>
      </c>
      <c r="J412" s="5">
        <v>0</v>
      </c>
      <c r="K412">
        <v>4000</v>
      </c>
      <c r="L412" s="20">
        <v>1.1233028559471498</v>
      </c>
      <c r="M412" s="20">
        <v>1.0035262107849099</v>
      </c>
      <c r="N412" s="20">
        <v>10.0352621078491</v>
      </c>
      <c r="O412" s="22">
        <v>0.122245073318481</v>
      </c>
      <c r="P412" s="14">
        <v>1.22245073318481</v>
      </c>
      <c r="Q412" s="27">
        <v>3.89</v>
      </c>
      <c r="R412" s="7">
        <v>10</v>
      </c>
      <c r="S412" s="7">
        <v>11.27263858592511</v>
      </c>
      <c r="T412">
        <v>19.435583768836398</v>
      </c>
      <c r="U412">
        <v>1.3731823998411845</v>
      </c>
      <c r="V412">
        <v>1123.30285594715</v>
      </c>
      <c r="W412">
        <v>1103.8672721783137</v>
      </c>
      <c r="X412" s="27">
        <v>78.253250991498518</v>
      </c>
      <c r="Y412" s="27">
        <v>134.91939826120435</v>
      </c>
      <c r="Z412" s="27">
        <v>6.6652149902753894</v>
      </c>
      <c r="AA412" s="31">
        <v>4668.4601147259473</v>
      </c>
      <c r="AB412" s="2">
        <v>4533.540716464744</v>
      </c>
      <c r="AC412" s="26">
        <v>12.651992795896417</v>
      </c>
      <c r="AD412" s="26">
        <v>21.813780682580028</v>
      </c>
      <c r="AE412">
        <v>1.216484925723244</v>
      </c>
      <c r="AF412">
        <v>1236.6848374058161</v>
      </c>
      <c r="AG412">
        <v>1214.8710567232361</v>
      </c>
      <c r="AH412">
        <v>243.5395624991248</v>
      </c>
      <c r="AI412">
        <v>419.89579741228431</v>
      </c>
      <c r="AJ412">
        <v>20.03542272670483</v>
      </c>
      <c r="AK412">
        <v>14802.923271055066</v>
      </c>
      <c r="AL412">
        <v>4794.3424912142618</v>
      </c>
      <c r="AM412">
        <v>66.98061240557341</v>
      </c>
      <c r="AN412">
        <v>115.48381449236796</v>
      </c>
      <c r="AO412">
        <v>5.2920325904342054</v>
      </c>
      <c r="AP412">
        <v>3545.1572587787978</v>
      </c>
      <c r="AQ412">
        <v>3429.6734442864299</v>
      </c>
      <c r="AR412">
        <v>15.204932080965804</v>
      </c>
      <c r="AS412">
        <v>26.215400139596209</v>
      </c>
      <c r="AT412">
        <v>1.3422494817943573</v>
      </c>
      <c r="AU412">
        <v>1245.1136831919628</v>
      </c>
      <c r="AV412">
        <v>1218.8982830523669</v>
      </c>
      <c r="AW412">
        <v>80.916545957674728</v>
      </c>
      <c r="AX412">
        <v>139.51128613392194</v>
      </c>
      <c r="AY412">
        <v>6.9896456677305432</v>
      </c>
    </row>
    <row r="413" spans="1:51" ht="16" x14ac:dyDescent="0.2">
      <c r="A413" s="2" t="s">
        <v>30</v>
      </c>
      <c r="B413" s="2" t="s">
        <v>30</v>
      </c>
      <c r="C413" s="2" t="s">
        <v>35</v>
      </c>
      <c r="D413" s="5">
        <v>8</v>
      </c>
      <c r="E413" s="2" t="s">
        <v>18</v>
      </c>
      <c r="F413" s="1" t="s">
        <v>6</v>
      </c>
      <c r="G413" s="9">
        <v>5</v>
      </c>
      <c r="H413" s="2">
        <v>2.5</v>
      </c>
      <c r="I413" s="5" t="s">
        <v>23</v>
      </c>
      <c r="J413" s="5">
        <v>0</v>
      </c>
      <c r="K413">
        <v>-4000</v>
      </c>
      <c r="L413" s="20">
        <v>0.98467253431638535</v>
      </c>
      <c r="M413" s="20">
        <v>3.1414391994476301</v>
      </c>
      <c r="N413" s="20">
        <v>31.414391994476301</v>
      </c>
      <c r="O413" s="22">
        <v>0.253147512674332</v>
      </c>
      <c r="P413" s="14">
        <v>2.5314751267433202</v>
      </c>
      <c r="Q413" s="27">
        <v>3.46</v>
      </c>
      <c r="R413" s="7">
        <v>5</v>
      </c>
      <c r="S413" s="7">
        <v>15.466444489604672</v>
      </c>
      <c r="T413">
        <v>26.666283602766679</v>
      </c>
      <c r="U413">
        <v>1.2463370143046189</v>
      </c>
      <c r="V413">
        <v>492.33626715819264</v>
      </c>
      <c r="W413">
        <v>465.66998355542597</v>
      </c>
      <c r="X413" s="27">
        <v>15.466444489604672</v>
      </c>
      <c r="Y413" s="27">
        <v>26.666283602766679</v>
      </c>
      <c r="Z413" s="27">
        <v>1.2463370143046189</v>
      </c>
      <c r="AA413" s="31">
        <v>492.33626715819264</v>
      </c>
      <c r="AB413" s="2">
        <v>465.66998355542597</v>
      </c>
      <c r="AC413" s="26">
        <v>19.903022012522371</v>
      </c>
      <c r="AD413" s="26">
        <v>34.315555194004091</v>
      </c>
      <c r="AE413">
        <v>1.4076455570329134</v>
      </c>
      <c r="AF413">
        <v>554.16159635167037</v>
      </c>
      <c r="AG413">
        <v>519.84604115766626</v>
      </c>
      <c r="AH413">
        <v>19.903022012522371</v>
      </c>
      <c r="AI413">
        <v>34.315555194004091</v>
      </c>
      <c r="AJ413">
        <v>1.4076455570329134</v>
      </c>
      <c r="AK413">
        <v>554.16159635167037</v>
      </c>
      <c r="AL413">
        <v>519.84604115766626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17.265811030632634</v>
      </c>
      <c r="AX413">
        <v>29.768639707987305</v>
      </c>
      <c r="AY413">
        <v>1.3913358939043698</v>
      </c>
    </row>
    <row r="414" spans="1:51" ht="16" x14ac:dyDescent="0.2">
      <c r="A414" s="2" t="s">
        <v>30</v>
      </c>
      <c r="B414" s="2" t="s">
        <v>30</v>
      </c>
      <c r="C414" s="2" t="s">
        <v>35</v>
      </c>
      <c r="D414" s="5">
        <v>8</v>
      </c>
      <c r="E414" s="2" t="s">
        <v>18</v>
      </c>
      <c r="F414" s="1" t="s">
        <v>10</v>
      </c>
      <c r="G414" s="9">
        <v>10</v>
      </c>
      <c r="H414" s="2">
        <v>7.5</v>
      </c>
      <c r="I414" s="5" t="s">
        <v>23</v>
      </c>
      <c r="J414" s="5">
        <v>0</v>
      </c>
      <c r="K414">
        <v>-4000</v>
      </c>
      <c r="L414" s="20">
        <v>1.2930002224694523</v>
      </c>
      <c r="M414" s="20">
        <v>1.99194931983948</v>
      </c>
      <c r="N414" s="20">
        <v>19.9194931983948</v>
      </c>
      <c r="O414" s="22">
        <v>0.236910745501518</v>
      </c>
      <c r="P414" s="14">
        <v>2.3691074550151798</v>
      </c>
      <c r="Q414" s="27">
        <v>3.68</v>
      </c>
      <c r="R414" s="7">
        <v>5</v>
      </c>
      <c r="S414" s="7">
        <v>12.877954568501611</v>
      </c>
      <c r="T414">
        <v>22.203369945692433</v>
      </c>
      <c r="U414">
        <v>1.5316282331943327</v>
      </c>
      <c r="V414">
        <v>646.50011123472621</v>
      </c>
      <c r="W414">
        <v>624.29674128903378</v>
      </c>
      <c r="X414" s="27">
        <v>28.344399058106283</v>
      </c>
      <c r="Y414" s="27">
        <v>48.869653548459112</v>
      </c>
      <c r="Z414" s="27">
        <v>2.7779652474989516</v>
      </c>
      <c r="AA414" s="31">
        <v>1138.836378392919</v>
      </c>
      <c r="AB414" s="2">
        <v>1089.9667248444598</v>
      </c>
      <c r="AC414" s="26">
        <v>13.029426138302242</v>
      </c>
      <c r="AD414" s="26">
        <v>22.464527824659033</v>
      </c>
      <c r="AE414">
        <v>1.0094012711584042</v>
      </c>
      <c r="AF414">
        <v>608.89498128097307</v>
      </c>
      <c r="AG414">
        <v>586.43045345631413</v>
      </c>
      <c r="AH414">
        <v>98.797344452473837</v>
      </c>
      <c r="AI414">
        <v>170.34024905598937</v>
      </c>
      <c r="AJ414">
        <v>7.2511404845739538</v>
      </c>
      <c r="AK414">
        <v>3489.1697328979308</v>
      </c>
      <c r="AL414">
        <v>1106.2764946139805</v>
      </c>
      <c r="AM414">
        <v>15.466444489604672</v>
      </c>
      <c r="AN414">
        <v>26.666283602766679</v>
      </c>
      <c r="AO414">
        <v>1.2463370143046189</v>
      </c>
      <c r="AP414">
        <v>492.33626715819264</v>
      </c>
      <c r="AQ414">
        <v>465.66998355542597</v>
      </c>
      <c r="AR414">
        <v>19.903022012522371</v>
      </c>
      <c r="AS414">
        <v>34.315555194004091</v>
      </c>
      <c r="AT414">
        <v>1.4076455570329134</v>
      </c>
      <c r="AU414">
        <v>554.16159635167037</v>
      </c>
      <c r="AV414">
        <v>519.84604115766626</v>
      </c>
      <c r="AW414">
        <v>28.680835980203504</v>
      </c>
      <c r="AX414">
        <v>49.449717207247431</v>
      </c>
      <c r="AY414">
        <v>2.817979077787923</v>
      </c>
    </row>
    <row r="415" spans="1:51" ht="16" x14ac:dyDescent="0.2">
      <c r="A415" s="2" t="s">
        <v>30</v>
      </c>
      <c r="B415" s="2" t="s">
        <v>30</v>
      </c>
      <c r="C415" s="2" t="s">
        <v>35</v>
      </c>
      <c r="D415" s="5">
        <v>8</v>
      </c>
      <c r="E415" s="2" t="s">
        <v>18</v>
      </c>
      <c r="F415" s="1" t="s">
        <v>11</v>
      </c>
      <c r="G415" s="9">
        <v>20</v>
      </c>
      <c r="H415" s="2">
        <v>15</v>
      </c>
      <c r="I415" s="5" t="s">
        <v>23</v>
      </c>
      <c r="J415" s="5">
        <v>0</v>
      </c>
      <c r="K415">
        <v>-4000</v>
      </c>
      <c r="L415" s="20">
        <v>1.3173445625647888</v>
      </c>
      <c r="M415" s="20">
        <v>1.2051311731338501</v>
      </c>
      <c r="N415" s="20">
        <v>12.051311731338501</v>
      </c>
      <c r="O415" s="22">
        <v>0.22110505402088201</v>
      </c>
      <c r="P415" s="14">
        <v>2.2110505402088201</v>
      </c>
      <c r="Q415" s="27">
        <v>3.85</v>
      </c>
      <c r="R415" s="7">
        <v>10</v>
      </c>
      <c r="S415" s="7">
        <v>15.875729981052027</v>
      </c>
      <c r="T415">
        <v>27.371948243193152</v>
      </c>
      <c r="U415">
        <v>2.9127154067000283</v>
      </c>
      <c r="V415">
        <v>1317.3445625647889</v>
      </c>
      <c r="W415">
        <v>1289.9726143215958</v>
      </c>
      <c r="X415" s="27">
        <v>44.220129039158309</v>
      </c>
      <c r="Y415" s="27">
        <v>76.241601791652272</v>
      </c>
      <c r="Z415" s="27">
        <v>5.6906806541989798</v>
      </c>
      <c r="AA415" s="31">
        <v>2456.1809409577081</v>
      </c>
      <c r="AB415" s="2">
        <v>2379.9393391660556</v>
      </c>
      <c r="AC415" s="26">
        <v>20.390481138688109</v>
      </c>
      <c r="AD415" s="26">
        <v>35.156001963255363</v>
      </c>
      <c r="AE415">
        <v>1.7026930065260248</v>
      </c>
      <c r="AF415">
        <v>1289.4526587879338</v>
      </c>
      <c r="AG415">
        <v>1254.2966568246786</v>
      </c>
      <c r="AH415">
        <v>159.96878786853816</v>
      </c>
      <c r="AI415">
        <v>275.80825494575549</v>
      </c>
      <c r="AJ415">
        <v>12.359219504152026</v>
      </c>
      <c r="AK415">
        <v>7357.5277092617316</v>
      </c>
      <c r="AL415">
        <v>2360.5731514386589</v>
      </c>
      <c r="AM415">
        <v>28.344399058106283</v>
      </c>
      <c r="AN415">
        <v>48.869653548459112</v>
      </c>
      <c r="AO415">
        <v>2.7779652474989516</v>
      </c>
      <c r="AP415">
        <v>1138.836378392919</v>
      </c>
      <c r="AQ415">
        <v>1089.9667248444598</v>
      </c>
      <c r="AR415">
        <v>13.029426138302242</v>
      </c>
      <c r="AS415">
        <v>22.464527824659033</v>
      </c>
      <c r="AT415">
        <v>1.0094012711584042</v>
      </c>
      <c r="AU415">
        <v>608.89498128097307</v>
      </c>
      <c r="AV415">
        <v>586.43045345631413</v>
      </c>
      <c r="AW415">
        <v>43.981788811071993</v>
      </c>
      <c r="AX415">
        <v>75.83067036391725</v>
      </c>
      <c r="AY415">
        <v>5.6469524442072512</v>
      </c>
    </row>
    <row r="416" spans="1:51" ht="16" x14ac:dyDescent="0.2">
      <c r="A416" s="2" t="s">
        <v>30</v>
      </c>
      <c r="B416" s="2" t="s">
        <v>30</v>
      </c>
      <c r="C416" s="2" t="s">
        <v>35</v>
      </c>
      <c r="D416" s="5">
        <v>8</v>
      </c>
      <c r="E416" s="2" t="s">
        <v>18</v>
      </c>
      <c r="F416" s="1" t="s">
        <v>12</v>
      </c>
      <c r="G416" s="9">
        <v>30</v>
      </c>
      <c r="H416" s="2">
        <v>25</v>
      </c>
      <c r="I416" s="5" t="s">
        <v>23</v>
      </c>
      <c r="J416" s="5">
        <v>0</v>
      </c>
      <c r="K416">
        <v>-4000</v>
      </c>
      <c r="L416" s="20">
        <v>1.1423505195363879</v>
      </c>
      <c r="M416" s="20">
        <v>1.0531165599823</v>
      </c>
      <c r="N416" s="20">
        <v>10.531165599823</v>
      </c>
      <c r="O416" s="22">
        <v>0.24288639426231401</v>
      </c>
      <c r="P416" s="14">
        <v>2.4288639426231402</v>
      </c>
      <c r="Q416" s="27">
        <v>3.97</v>
      </c>
      <c r="R416" s="7">
        <v>10</v>
      </c>
      <c r="S416" s="7">
        <v>12.030282494281542</v>
      </c>
      <c r="T416">
        <v>20.741866369450936</v>
      </c>
      <c r="U416">
        <v>2.7746139867387436</v>
      </c>
      <c r="V416">
        <v>1142.350519536388</v>
      </c>
      <c r="W416">
        <v>1121.6086531669371</v>
      </c>
      <c r="X416" s="27">
        <v>56.250411533439852</v>
      </c>
      <c r="Y416" s="27">
        <v>96.983468161103204</v>
      </c>
      <c r="Z416" s="27">
        <v>8.4652946409377243</v>
      </c>
      <c r="AA416">
        <v>3598.5314604940959</v>
      </c>
      <c r="AB416" s="2">
        <v>3501.5479923329926</v>
      </c>
      <c r="AC416">
        <v>15.204932080965804</v>
      </c>
      <c r="AD416" s="26">
        <v>26.215400139596209</v>
      </c>
      <c r="AE416">
        <v>1.3422494817943573</v>
      </c>
      <c r="AF416">
        <v>1245.1136831919628</v>
      </c>
      <c r="AG416">
        <v>1218.8982830523669</v>
      </c>
      <c r="AH416">
        <v>205.58358411143558</v>
      </c>
      <c r="AI416">
        <v>354.45445536454417</v>
      </c>
      <c r="AJ416">
        <v>16.3859679495351</v>
      </c>
      <c r="AK416">
        <v>11092.86875883762</v>
      </c>
      <c r="AL416">
        <v>3579.4714344910258</v>
      </c>
      <c r="AM416">
        <v>44.220129039158309</v>
      </c>
      <c r="AN416">
        <v>76.241601791652272</v>
      </c>
      <c r="AO416">
        <v>5.6906806541989798</v>
      </c>
      <c r="AP416">
        <v>2456.1809409577081</v>
      </c>
      <c r="AQ416">
        <v>2379.9393391660556</v>
      </c>
      <c r="AR416">
        <v>20.390481138688109</v>
      </c>
      <c r="AS416">
        <v>35.156001963255363</v>
      </c>
      <c r="AT416">
        <v>1.7026930065260248</v>
      </c>
      <c r="AU416">
        <v>1289.4526587879338</v>
      </c>
      <c r="AV416">
        <v>1254.2966568246786</v>
      </c>
      <c r="AW416">
        <v>57.086211987939748</v>
      </c>
      <c r="AX416">
        <v>98.424503427482335</v>
      </c>
      <c r="AY416">
        <v>8.6580601584790067</v>
      </c>
    </row>
    <row r="417" spans="1:51" x14ac:dyDescent="0.2">
      <c r="A417" t="s">
        <v>30</v>
      </c>
      <c r="B417" t="s">
        <v>30</v>
      </c>
      <c r="C417" t="s">
        <v>35</v>
      </c>
      <c r="D417">
        <v>8</v>
      </c>
      <c r="E417" t="s">
        <v>18</v>
      </c>
      <c r="F417" t="s">
        <v>13</v>
      </c>
      <c r="G417">
        <v>40</v>
      </c>
      <c r="H417">
        <v>35</v>
      </c>
      <c r="I417" t="s">
        <v>23</v>
      </c>
      <c r="J417">
        <v>0</v>
      </c>
      <c r="K417" s="2">
        <v>-4000</v>
      </c>
      <c r="L417">
        <v>1.3839604555453324</v>
      </c>
      <c r="M417">
        <v>0.97413349151611295</v>
      </c>
      <c r="N417">
        <v>9.7413349151611293</v>
      </c>
      <c r="O417">
        <v>0.25670680403709401</v>
      </c>
      <c r="P417">
        <v>2.5670680403709403</v>
      </c>
      <c r="Q417">
        <v>4.05</v>
      </c>
      <c r="R417">
        <v>10</v>
      </c>
      <c r="S417">
        <v>13.481622306806051</v>
      </c>
      <c r="T417">
        <v>23.244176391044917</v>
      </c>
      <c r="U417">
        <v>3.5527206545676302</v>
      </c>
      <c r="V417">
        <v>1383.9604555453325</v>
      </c>
      <c r="W417">
        <v>1360.7162791542876</v>
      </c>
      <c r="X417">
        <v>69.732033840245904</v>
      </c>
      <c r="Y417">
        <v>120.22764455214812</v>
      </c>
      <c r="Z417">
        <v>12.018015295505354</v>
      </c>
      <c r="AA417">
        <v>4982.4919160394284</v>
      </c>
      <c r="AB417" s="2">
        <v>4862.26427148728</v>
      </c>
      <c r="AC417">
        <v>12.651992795896417</v>
      </c>
      <c r="AD417">
        <v>21.813780682580028</v>
      </c>
      <c r="AE417">
        <v>1.216484925723244</v>
      </c>
      <c r="AF417">
        <v>1236.6848374058161</v>
      </c>
      <c r="AG417">
        <v>1214.8710567232361</v>
      </c>
      <c r="AH417">
        <v>243.5395624991248</v>
      </c>
      <c r="AI417">
        <v>419.89579741228431</v>
      </c>
      <c r="AJ417">
        <v>20.03542272670483</v>
      </c>
      <c r="AK417">
        <v>14802.923271055066</v>
      </c>
      <c r="AL417">
        <v>4794.3424912142618</v>
      </c>
      <c r="AM417">
        <v>56.250411533439852</v>
      </c>
      <c r="AN417">
        <v>96.983468161103204</v>
      </c>
      <c r="AO417">
        <v>8.4652946409377243</v>
      </c>
      <c r="AP417">
        <v>3598.5314604940959</v>
      </c>
      <c r="AQ417">
        <v>3501.5479923329926</v>
      </c>
      <c r="AR417">
        <v>15.204932080965804</v>
      </c>
      <c r="AS417">
        <v>26.215400139596209</v>
      </c>
      <c r="AT417">
        <v>1.3422494817943573</v>
      </c>
      <c r="AU417">
        <v>1245.1136831919628</v>
      </c>
      <c r="AV417">
        <v>1218.8982830523669</v>
      </c>
      <c r="AW417">
        <v>69.059082540937695</v>
      </c>
      <c r="AX417">
        <v>119.06738369127191</v>
      </c>
      <c r="AY417">
        <v>11.840676995546943</v>
      </c>
    </row>
  </sheetData>
  <autoFilter ref="A1:AX417" xr:uid="{00000000-0009-0000-0000-000000000000}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417"/>
  <sheetViews>
    <sheetView zoomScale="12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baseColWidth="10" defaultColWidth="8.83203125" defaultRowHeight="15" x14ac:dyDescent="0.2"/>
  <cols>
    <col min="1" max="1" width="8.33203125" bestFit="1" customWidth="1"/>
    <col min="2" max="2" width="5.83203125" bestFit="1" customWidth="1"/>
    <col min="3" max="3" width="13.6640625" bestFit="1" customWidth="1"/>
    <col min="4" max="4" width="6.5" bestFit="1" customWidth="1"/>
    <col min="5" max="5" width="10.6640625" bestFit="1" customWidth="1"/>
    <col min="6" max="6" width="8.33203125" bestFit="1" customWidth="1"/>
    <col min="7" max="8" width="9.33203125" bestFit="1" customWidth="1"/>
    <col min="9" max="9" width="10.6640625" bestFit="1" customWidth="1"/>
    <col min="10" max="10" width="14.83203125" bestFit="1" customWidth="1"/>
    <col min="11" max="11" width="13.5" bestFit="1" customWidth="1"/>
    <col min="12" max="12" width="13" style="2" bestFit="1" customWidth="1"/>
    <col min="13" max="13" width="8" bestFit="1" customWidth="1"/>
    <col min="14" max="14" width="6.6640625" bestFit="1" customWidth="1"/>
    <col min="15" max="15" width="7.6640625" bestFit="1" customWidth="1"/>
    <col min="16" max="16" width="7.6640625" customWidth="1"/>
    <col min="17" max="17" width="5.83203125" bestFit="1" customWidth="1"/>
    <col min="18" max="18" width="11" bestFit="1" customWidth="1"/>
    <col min="19" max="19" width="9.5" bestFit="1" customWidth="1"/>
    <col min="20" max="21" width="9.5" customWidth="1"/>
    <col min="22" max="22" width="11.5" bestFit="1" customWidth="1"/>
    <col min="23" max="23" width="15" bestFit="1" customWidth="1"/>
    <col min="24" max="24" width="15.1640625" bestFit="1" customWidth="1"/>
    <col min="25" max="26" width="15.1640625" customWidth="1"/>
    <col min="27" max="27" width="17.1640625" bestFit="1" customWidth="1"/>
    <col min="28" max="28" width="20.6640625" bestFit="1" customWidth="1"/>
    <col min="29" max="29" width="12.83203125" bestFit="1" customWidth="1"/>
    <col min="30" max="31" width="12.83203125" customWidth="1"/>
    <col min="32" max="32" width="14.6640625" bestFit="1" customWidth="1"/>
    <col min="33" max="33" width="18" bestFit="1" customWidth="1"/>
    <col min="34" max="34" width="18.5" bestFit="1" customWidth="1"/>
    <col min="35" max="36" width="18.5" customWidth="1"/>
    <col min="37" max="37" width="20.33203125" bestFit="1" customWidth="1"/>
    <col min="38" max="38" width="23.83203125" bestFit="1" customWidth="1"/>
    <col min="39" max="39" width="18.33203125" bestFit="1" customWidth="1"/>
    <col min="40" max="41" width="18.33203125" customWidth="1"/>
    <col min="42" max="42" width="20.33203125" bestFit="1" customWidth="1"/>
    <col min="43" max="43" width="23.83203125" bestFit="1" customWidth="1"/>
    <col min="44" max="44" width="16" bestFit="1" customWidth="1"/>
    <col min="45" max="46" width="16" customWidth="1"/>
    <col min="47" max="47" width="17.83203125" bestFit="1" customWidth="1"/>
    <col min="48" max="48" width="21.33203125" bestFit="1" customWidth="1"/>
    <col min="49" max="49" width="12.5" bestFit="1" customWidth="1"/>
    <col min="50" max="50" width="12.5" customWidth="1"/>
  </cols>
  <sheetData>
    <row r="1" spans="1:52" ht="16" x14ac:dyDescent="0.2">
      <c r="A1" s="1" t="s">
        <v>0</v>
      </c>
      <c r="B1" s="1" t="s">
        <v>66</v>
      </c>
      <c r="C1" s="1" t="s">
        <v>31</v>
      </c>
      <c r="D1" s="1" t="s">
        <v>0</v>
      </c>
      <c r="E1" s="1" t="s">
        <v>1</v>
      </c>
      <c r="F1" s="1" t="s">
        <v>2</v>
      </c>
      <c r="G1" s="1" t="s">
        <v>68</v>
      </c>
      <c r="H1" s="1" t="s">
        <v>107</v>
      </c>
      <c r="I1" s="1" t="s">
        <v>3</v>
      </c>
      <c r="J1" s="1" t="s">
        <v>36</v>
      </c>
      <c r="K1" s="1" t="s">
        <v>37</v>
      </c>
      <c r="L1" s="2" t="s">
        <v>69</v>
      </c>
      <c r="M1" s="1" t="s">
        <v>71</v>
      </c>
      <c r="N1" s="1" t="s">
        <v>70</v>
      </c>
      <c r="O1" t="s">
        <v>72</v>
      </c>
      <c r="P1" t="s">
        <v>94</v>
      </c>
      <c r="Q1" t="s">
        <v>45</v>
      </c>
      <c r="R1" t="s">
        <v>67</v>
      </c>
      <c r="S1" s="48" t="s">
        <v>47</v>
      </c>
      <c r="T1" s="41" t="s">
        <v>93</v>
      </c>
      <c r="U1" s="41" t="s">
        <v>92</v>
      </c>
      <c r="V1" s="7" t="s">
        <v>73</v>
      </c>
      <c r="W1" s="7" t="s">
        <v>74</v>
      </c>
      <c r="X1" s="32" t="s">
        <v>86</v>
      </c>
      <c r="Y1" s="46" t="s">
        <v>101</v>
      </c>
      <c r="Z1" s="41" t="s">
        <v>95</v>
      </c>
      <c r="AA1" s="32" t="s">
        <v>87</v>
      </c>
      <c r="AB1" s="32" t="s">
        <v>88</v>
      </c>
      <c r="AC1" s="8" t="s">
        <v>76</v>
      </c>
      <c r="AD1" s="47" t="s">
        <v>102</v>
      </c>
      <c r="AE1" s="42" t="s">
        <v>96</v>
      </c>
      <c r="AF1" s="8" t="s">
        <v>78</v>
      </c>
      <c r="AG1" s="8" t="s">
        <v>77</v>
      </c>
      <c r="AH1" s="29" t="s">
        <v>84</v>
      </c>
      <c r="AI1" s="47" t="s">
        <v>103</v>
      </c>
      <c r="AJ1" s="42" t="s">
        <v>97</v>
      </c>
      <c r="AK1" s="29" t="s">
        <v>85</v>
      </c>
      <c r="AL1" s="29" t="s">
        <v>83</v>
      </c>
      <c r="AM1" s="32" t="s">
        <v>89</v>
      </c>
      <c r="AN1" s="46" t="s">
        <v>104</v>
      </c>
      <c r="AO1" s="41" t="s">
        <v>98</v>
      </c>
      <c r="AP1" s="32" t="s">
        <v>90</v>
      </c>
      <c r="AQ1" s="32" t="s">
        <v>91</v>
      </c>
      <c r="AR1" s="8" t="s">
        <v>79</v>
      </c>
      <c r="AS1" s="47" t="s">
        <v>105</v>
      </c>
      <c r="AT1" s="42" t="s">
        <v>99</v>
      </c>
      <c r="AU1" s="8" t="s">
        <v>80</v>
      </c>
      <c r="AV1" s="8" t="s">
        <v>81</v>
      </c>
      <c r="AW1" s="28" t="s">
        <v>82</v>
      </c>
      <c r="AX1" s="28" t="s">
        <v>106</v>
      </c>
      <c r="AY1" s="28" t="s">
        <v>100</v>
      </c>
      <c r="AZ1" s="28"/>
    </row>
    <row r="2" spans="1:52" ht="16" x14ac:dyDescent="0.2">
      <c r="A2" s="2" t="s">
        <v>4</v>
      </c>
      <c r="B2" s="2" t="str">
        <f t="shared" ref="B2:B7" si="0">LEFT(A2)&amp;RIGHT(A2)</f>
        <v>P1</v>
      </c>
      <c r="C2" s="2" t="s">
        <v>32</v>
      </c>
      <c r="D2" s="5">
        <v>1</v>
      </c>
      <c r="E2" s="2" t="s">
        <v>5</v>
      </c>
      <c r="F2" s="1" t="s">
        <v>6</v>
      </c>
      <c r="G2" s="9">
        <v>5</v>
      </c>
      <c r="H2" s="45">
        <v>2.5</v>
      </c>
      <c r="I2" t="s">
        <v>7</v>
      </c>
      <c r="J2">
        <v>0</v>
      </c>
      <c r="K2">
        <v>0</v>
      </c>
      <c r="L2" s="34">
        <v>1.4201204586158109</v>
      </c>
      <c r="M2" s="2">
        <v>2.89872026443481</v>
      </c>
      <c r="N2" s="2">
        <f>M2*10</f>
        <v>28.987202644348102</v>
      </c>
      <c r="O2" s="2">
        <v>0.22615033388137801</v>
      </c>
      <c r="P2" s="2">
        <f>O2*10</f>
        <v>2.26150333881378</v>
      </c>
      <c r="Q2" s="3">
        <v>4.63</v>
      </c>
      <c r="R2" s="40">
        <f>IF(G2=5,5,IF(E2="Profile",G2-#REF!,G2-G1))</f>
        <v>5</v>
      </c>
      <c r="S2" s="35">
        <f>(R2/100)*(L2*10000)*(N2/1000)</f>
        <v>20.582659756640538</v>
      </c>
      <c r="T2" s="35">
        <f>S2*(1/0.58)</f>
        <v>35.487344408000929</v>
      </c>
      <c r="U2" s="35">
        <f>(R2/100)*(L2*10000)*(P2/1000)</f>
        <v>1.6058035793387064</v>
      </c>
      <c r="V2" s="35">
        <f>(10000*L2)*(R2/100)</f>
        <v>710.0602293079055</v>
      </c>
      <c r="W2" s="35">
        <f>V2-T2</f>
        <v>674.57288489990458</v>
      </c>
      <c r="X2" s="35">
        <f t="shared" ref="X2:X65" si="1">SUMIFS(S:S,$D:$D,$D2,$I:$I,$I2,$G:$G,"&lt;="&amp;$G2)</f>
        <v>20.582659756640538</v>
      </c>
      <c r="Y2" s="35">
        <f t="shared" ref="Y2:Y65" si="2">SUMIFS(T:T,$D:$D,$D2,$I:$I,$I2,$G:$G,"&lt;="&amp;$G2)</f>
        <v>35.487344408000929</v>
      </c>
      <c r="Z2" s="35">
        <f t="shared" ref="Z2:Z65" si="3">SUMIFS(U:U,$D:$D,$D2,$I:$I,$I2,$G:$G,"&lt;="&amp;$G2)</f>
        <v>1.6058035793387064</v>
      </c>
      <c r="AA2" s="35">
        <f t="shared" ref="AA2:AA65" si="4">SUMIFS(V:V,$D:$D,$D2,$I:$I,$I2,$G:$G,"&lt;="&amp;$G2)</f>
        <v>710.0602293079055</v>
      </c>
      <c r="AB2" s="35">
        <f t="shared" ref="AB2:AB65" si="5">SUMIFS(W:W,$D:$D,$D2,$I:$I,$I2,$G:$G,"&lt;="&amp;$G2)</f>
        <v>674.57288489990458</v>
      </c>
      <c r="AC2" s="2">
        <f t="shared" ref="AC2:AC65" si="6">AVERAGEIFS(S$2:S$417,$C$2:$C$417,"Primary forest",$G$2:$G$417,$G2)</f>
        <v>19.903022012522371</v>
      </c>
      <c r="AD2" s="2">
        <f>AVERAGEIFS(T$2:T$417,$C$2:$C$417,"Primary forest",$G$2:$G$417,$G2)</f>
        <v>34.315555194004091</v>
      </c>
      <c r="AE2" s="2">
        <f t="shared" ref="AE2:AE65" si="7">AVERAGEIFS(U$2:U$417,$C$2:$C$417,"Primary forest",$G$2:$G$417,$G2)</f>
        <v>1.4076455570329134</v>
      </c>
      <c r="AF2" s="2">
        <f t="shared" ref="AF2:AF65" si="8">AVERAGEIFS(V$2:V$417,$C$2:$C$417,"Primary forest",$G$2:$G$417,$G2)</f>
        <v>554.16159635167037</v>
      </c>
      <c r="AG2" s="2">
        <f t="shared" ref="AG2:AG65" si="9">AVERAGEIFS(W$2:W$417,$C$2:$C$417,"Primary forest",$G$2:$G$417,$G2)</f>
        <v>519.84604115766626</v>
      </c>
      <c r="AH2" s="2">
        <f t="shared" ref="AH2:AH65" si="10">IF(G2=5,AC2,SUMIF($G$2:$G$28,"&lt;="&amp;G2,$AC$2:$AC$28))</f>
        <v>19.903022012522371</v>
      </c>
      <c r="AI2" s="2">
        <f>IF(G2=5,AD2,SUMIF($G$2:$G$28,"&lt;="&amp;G2,$AD$2:$AD$28))</f>
        <v>34.315555194004091</v>
      </c>
      <c r="AJ2" s="2">
        <f t="shared" ref="AJ2:AJ65" si="11">IF(G2=5,AE2,SUMIF($G$2:$G$28,"&lt;="&amp;G2,$AE$2:$AE$28))</f>
        <v>1.4076455570329134</v>
      </c>
      <c r="AK2" s="2">
        <f t="shared" ref="AK2:AK65" si="12">IF(G2=5,AF2,SUMIF($G$2:$G$28,"&lt;="&amp;G2,$AF$2:$AF$28))</f>
        <v>554.16159635167037</v>
      </c>
      <c r="AL2" s="2">
        <f>IF(G2=5,AG2,SUMIF($G$2:$G$28,"&lt;="&amp;G2,$AG$2:$AG$28))</f>
        <v>519.84604115766626</v>
      </c>
      <c r="AM2" s="35">
        <f t="shared" ref="AM2:AM65" si="13">IF(G2=5,0,SUMIFS(X$2:X$417,$C$2:$C$417,$C2,$G$2:$G$417,$G2-$R2,$D$2:$D$417,$D2,$I$2:$I$417,$I2))</f>
        <v>0</v>
      </c>
      <c r="AN2" s="35">
        <f>IF(G2=5,0,SUMIFS(Y$2:Y$417,$C$2:$C$417,$C2,$G$2:$G$417,$G2-$R2,$D$2:$D$417,$D2,$I$2:$I$417,$I2))</f>
        <v>0</v>
      </c>
      <c r="AO2" s="35">
        <f t="shared" ref="AO2:AO65" si="14">IF(G2=5,0,SUMIFS(Z$2:Z$417,$C$2:$C$417,$C2,$G$2:$G$417,$G2-$R2,$D$2:$D$417,$D2,$I$2:$I$417,$I2))</f>
        <v>0</v>
      </c>
      <c r="AP2" s="35">
        <f t="shared" ref="AP2:AP65" si="15">IF(G2=5,0,SUMIFS(AA$2:AA$417,$C$2:$C$417,$C2,$G$2:$G$417,$G2-$R2,$D$2:$D$417,$D2,$I$2:$I$417,$I2))</f>
        <v>0</v>
      </c>
      <c r="AQ2" s="35">
        <f t="shared" ref="AQ2:AQ65" si="16">IF(G2=5,0,SUMIFS(AB$2:AB$417,$C$2:$C$417,$C2,$G$2:$G$417,$G2-$R2,$D$2:$D$417,$D2,$I$2:$I$417,$I2))</f>
        <v>0</v>
      </c>
      <c r="AR2" s="2">
        <f t="shared" ref="AR2:AR65" si="17">IF(G2=5,0,AVERAGEIFS(S$2:S$417,$C$2:$C$417,"Primary forest",$G$2:$G$417,$G2-R2))</f>
        <v>0</v>
      </c>
      <c r="AS2" s="2">
        <f>IF(G2=5,0,AVERAGEIFS(T$2:T$417,$C$2:$C$417,"Primary forest",$G$2:$G$417,$G2-R2))</f>
        <v>0</v>
      </c>
      <c r="AT2" s="2">
        <f t="shared" ref="AT2:AT65" si="18">IF(G2=5,0,AVERAGEIFS(U$2:U$417,$C$2:$C$417,"Primary forest",$G$2:$G$417,$G2-R2))</f>
        <v>0</v>
      </c>
      <c r="AU2" s="2">
        <f t="shared" ref="AU2:AU65" si="19">IF(G2=5,0,AVERAGEIFS(V$2:V$417,$C$2:$C$417,"Primary forest",$G$2:$G$417,$G2-R2))</f>
        <v>0</v>
      </c>
      <c r="AV2" s="2">
        <f t="shared" ref="AV2:AV65" si="20">IF(G2=5,0,AVERAGEIFS(W$2:W$417,$C$2:$C$417,"Primary forest",$G$2:$G$417,$G2-R2))</f>
        <v>0</v>
      </c>
      <c r="AW2" s="2">
        <f>AM2+((AL2-AQ2)*(X2-AM2)/(AB2-AQ2))</f>
        <v>15.861613222969188</v>
      </c>
      <c r="AX2" s="2">
        <f>AN2+((AL2-AQ2)*(Y2-AN2)/(AB2-AQ2))</f>
        <v>27.347609005119288</v>
      </c>
      <c r="AY2">
        <f>AO2+((AL2-AQ2)*(Z2-AO2)/(AB2-AQ2))</f>
        <v>1.2374802668208389</v>
      </c>
    </row>
    <row r="3" spans="1:52" ht="16" x14ac:dyDescent="0.2">
      <c r="A3" s="2" t="s">
        <v>4</v>
      </c>
      <c r="B3" s="2" t="str">
        <f t="shared" si="0"/>
        <v>P1</v>
      </c>
      <c r="C3" s="2" t="s">
        <v>32</v>
      </c>
      <c r="D3" s="5">
        <v>1</v>
      </c>
      <c r="E3" s="2" t="s">
        <v>5</v>
      </c>
      <c r="F3" s="1" t="s">
        <v>6</v>
      </c>
      <c r="G3" s="9">
        <v>5</v>
      </c>
      <c r="H3" s="45">
        <v>2.5</v>
      </c>
      <c r="I3" t="s">
        <v>8</v>
      </c>
      <c r="J3">
        <v>0</v>
      </c>
      <c r="K3">
        <v>40</v>
      </c>
      <c r="L3" s="34">
        <v>1.30776980118838</v>
      </c>
      <c r="M3" s="2">
        <v>2.9421339035034202</v>
      </c>
      <c r="N3" s="2">
        <f t="shared" ref="N3:N66" si="21">M3*10</f>
        <v>29.421339035034201</v>
      </c>
      <c r="O3" s="2">
        <v>0.23296740651130701</v>
      </c>
      <c r="P3" s="2">
        <f t="shared" ref="P3:P66" si="22">O3*10</f>
        <v>2.3296740651130703</v>
      </c>
      <c r="Q3" s="3">
        <v>4.9400000000000004</v>
      </c>
      <c r="R3" s="40">
        <f>IF(G3=5,5,IF(E3="Profile",G3-#REF!,G3-G2))</f>
        <v>5</v>
      </c>
      <c r="S3" s="35">
        <f t="shared" ref="S3:S66" si="23">(R3/100)*(L3*10000)*(N3/1000)</f>
        <v>19.238169350271303</v>
      </c>
      <c r="T3" s="35">
        <f t="shared" ref="T3:T66" si="24">S3*(1/0.58)</f>
        <v>33.169257500467765</v>
      </c>
      <c r="U3" s="35">
        <f t="shared" ref="U3:U66" si="25">(R3/100)*(L3*10000)*(P3/1000)</f>
        <v>1.5233386944833227</v>
      </c>
      <c r="V3" s="35">
        <f t="shared" ref="V3:V66" si="26">(10000*L3)*(R3/100)</f>
        <v>653.88490059419007</v>
      </c>
      <c r="W3" s="35">
        <f t="shared" ref="W3:W66" si="27">V3-T3</f>
        <v>620.71564309372229</v>
      </c>
      <c r="X3" s="35">
        <f t="shared" si="1"/>
        <v>19.238169350271303</v>
      </c>
      <c r="Y3" s="35">
        <f t="shared" si="2"/>
        <v>33.169257500467765</v>
      </c>
      <c r="Z3" s="35">
        <f t="shared" si="3"/>
        <v>1.5233386944833227</v>
      </c>
      <c r="AA3" s="35">
        <f t="shared" si="4"/>
        <v>653.88490059419007</v>
      </c>
      <c r="AB3" s="35">
        <f t="shared" si="5"/>
        <v>620.71564309372229</v>
      </c>
      <c r="AC3" s="2">
        <f t="shared" si="6"/>
        <v>19.903022012522371</v>
      </c>
      <c r="AD3" s="2">
        <f t="shared" ref="AD3:AD66" si="28">AVERAGEIFS(T$2:T$417,$C$2:$C$417,"Primary forest",$G$2:$G$417,$G3)</f>
        <v>34.315555194004091</v>
      </c>
      <c r="AE3" s="2">
        <f t="shared" si="7"/>
        <v>1.4076455570329134</v>
      </c>
      <c r="AF3" s="2">
        <f t="shared" si="8"/>
        <v>554.16159635167037</v>
      </c>
      <c r="AG3" s="2">
        <f t="shared" si="9"/>
        <v>519.84604115766626</v>
      </c>
      <c r="AH3" s="2">
        <f t="shared" si="10"/>
        <v>19.903022012522371</v>
      </c>
      <c r="AI3" s="2">
        <f t="shared" ref="AI3:AI66" si="29">IF(G3=5,AD3,SUMIF($G$2:$G$28,"&lt;="&amp;G3,$AD$2:$AD$28))</f>
        <v>34.315555194004091</v>
      </c>
      <c r="AJ3" s="2">
        <f t="shared" si="11"/>
        <v>1.4076455570329134</v>
      </c>
      <c r="AK3" s="2">
        <f t="shared" si="12"/>
        <v>554.16159635167037</v>
      </c>
      <c r="AL3" s="2">
        <f>IF(G3=5,AG3,SUMIF($G$2:$G$28,"&lt;="&amp;G3,$AG$2:$AG$28))</f>
        <v>519.84604115766626</v>
      </c>
      <c r="AM3" s="35">
        <f t="shared" si="13"/>
        <v>0</v>
      </c>
      <c r="AN3" s="35">
        <f t="shared" ref="AN3:AN66" si="30">IF(G3=5,0,SUMIFS(Y$2:Y$417,$C$2:$C$417,$C3,$G$2:$G$417,$G3-$R3,$D$2:$D$417,$D3,$I$2:$I$417,$I3))</f>
        <v>0</v>
      </c>
      <c r="AO3" s="35">
        <f t="shared" si="14"/>
        <v>0</v>
      </c>
      <c r="AP3" s="35">
        <f t="shared" si="15"/>
        <v>0</v>
      </c>
      <c r="AQ3" s="35">
        <f t="shared" si="16"/>
        <v>0</v>
      </c>
      <c r="AR3" s="2">
        <f t="shared" si="17"/>
        <v>0</v>
      </c>
      <c r="AS3" s="2">
        <f t="shared" ref="AS3:AS66" si="31">IF(G3=5,0,AVERAGEIFS(T$2:T$417,$C$2:$C$417,"Primary forest",$G$2:$G$417,$G3-R3))</f>
        <v>0</v>
      </c>
      <c r="AT3" s="2">
        <f t="shared" si="18"/>
        <v>0</v>
      </c>
      <c r="AU3" s="2">
        <f t="shared" si="19"/>
        <v>0</v>
      </c>
      <c r="AV3" s="2">
        <f t="shared" si="20"/>
        <v>0</v>
      </c>
      <c r="AW3" s="2">
        <f t="shared" ref="AW3:AW65" si="32">AM3+((AL3-AQ3)*(X3-AM3)/(AB3-AQ3))</f>
        <v>16.111864244332001</v>
      </c>
      <c r="AX3" s="2">
        <f t="shared" ref="AX3:AX66" si="33">AN3+((AL3-AQ3)*(Y3-AN3)/(AB3-AQ3))</f>
        <v>27.77907628333104</v>
      </c>
      <c r="AY3">
        <f t="shared" ref="AY3:AY66" si="34">AO3+((AL3-AQ3)*(Z3-AO3)/(AB3-AQ3))</f>
        <v>1.2757880335067908</v>
      </c>
    </row>
    <row r="4" spans="1:52" ht="16" x14ac:dyDescent="0.2">
      <c r="A4" s="2" t="s">
        <v>4</v>
      </c>
      <c r="B4" s="2" t="str">
        <f t="shared" si="0"/>
        <v>P1</v>
      </c>
      <c r="C4" s="2" t="s">
        <v>32</v>
      </c>
      <c r="D4" s="5">
        <v>1</v>
      </c>
      <c r="E4" s="2" t="s">
        <v>5</v>
      </c>
      <c r="F4" s="1" t="s">
        <v>6</v>
      </c>
      <c r="G4" s="9">
        <v>5</v>
      </c>
      <c r="H4" s="45">
        <v>2.4</v>
      </c>
      <c r="I4" t="s">
        <v>9</v>
      </c>
      <c r="J4">
        <v>0</v>
      </c>
      <c r="K4">
        <v>80</v>
      </c>
      <c r="L4" s="34">
        <v>1.4654477864083828</v>
      </c>
      <c r="M4" s="2">
        <v>2.3986666202545202</v>
      </c>
      <c r="N4" s="2">
        <f t="shared" si="21"/>
        <v>23.986666202545202</v>
      </c>
      <c r="O4" s="2">
        <v>0.18573780357837699</v>
      </c>
      <c r="P4" s="2">
        <f t="shared" si="22"/>
        <v>1.8573780357837699</v>
      </c>
      <c r="Q4" s="3">
        <v>4.66</v>
      </c>
      <c r="R4" s="40">
        <f>IF(G4=5,5,IF(E4="Profile",G4-G1,G4-G3))</f>
        <v>5</v>
      </c>
      <c r="S4" s="35">
        <f t="shared" si="23"/>
        <v>17.575603444918318</v>
      </c>
      <c r="T4" s="35">
        <f t="shared" si="24"/>
        <v>30.302764560204</v>
      </c>
      <c r="U4" s="35">
        <f t="shared" si="25"/>
        <v>1.3609452655314378</v>
      </c>
      <c r="V4" s="35">
        <f t="shared" si="26"/>
        <v>732.72389320419143</v>
      </c>
      <c r="W4" s="35">
        <f t="shared" si="27"/>
        <v>702.42112864398746</v>
      </c>
      <c r="X4" s="35">
        <f t="shared" si="1"/>
        <v>17.575603444918318</v>
      </c>
      <c r="Y4" s="35">
        <f t="shared" si="2"/>
        <v>30.302764560204</v>
      </c>
      <c r="Z4" s="35">
        <f t="shared" si="3"/>
        <v>1.3609452655314378</v>
      </c>
      <c r="AA4" s="35">
        <f t="shared" si="4"/>
        <v>732.72389320419143</v>
      </c>
      <c r="AB4" s="35">
        <f t="shared" si="5"/>
        <v>702.42112864398746</v>
      </c>
      <c r="AC4" s="2">
        <f t="shared" si="6"/>
        <v>19.903022012522371</v>
      </c>
      <c r="AD4" s="2">
        <f t="shared" si="28"/>
        <v>34.315555194004091</v>
      </c>
      <c r="AE4" s="2">
        <f t="shared" si="7"/>
        <v>1.4076455570329134</v>
      </c>
      <c r="AF4" s="2">
        <f t="shared" si="8"/>
        <v>554.16159635167037</v>
      </c>
      <c r="AG4" s="2">
        <f>AVERAGEIFS(W$2:W$417,$C$2:$C$417,"Primary forest",$G$2:$G$417,$G4)</f>
        <v>519.84604115766626</v>
      </c>
      <c r="AH4" s="2">
        <f t="shared" si="10"/>
        <v>19.903022012522371</v>
      </c>
      <c r="AI4" s="2">
        <f t="shared" si="29"/>
        <v>34.315555194004091</v>
      </c>
      <c r="AJ4" s="2">
        <f t="shared" si="11"/>
        <v>1.4076455570329134</v>
      </c>
      <c r="AK4" s="2">
        <f t="shared" si="12"/>
        <v>554.16159635167037</v>
      </c>
      <c r="AL4" s="2">
        <f>IF(G4=5,AG4,SUMIF($G$2:$G$28,"&lt;="&amp;G4,$AG$2:$AG$28))</f>
        <v>519.84604115766626</v>
      </c>
      <c r="AM4" s="35">
        <f t="shared" si="13"/>
        <v>0</v>
      </c>
      <c r="AN4" s="35">
        <f t="shared" si="30"/>
        <v>0</v>
      </c>
      <c r="AO4" s="35">
        <f t="shared" si="14"/>
        <v>0</v>
      </c>
      <c r="AP4" s="35">
        <f t="shared" si="15"/>
        <v>0</v>
      </c>
      <c r="AQ4" s="35">
        <f t="shared" si="16"/>
        <v>0</v>
      </c>
      <c r="AR4" s="2">
        <f t="shared" si="17"/>
        <v>0</v>
      </c>
      <c r="AS4" s="2">
        <f t="shared" si="31"/>
        <v>0</v>
      </c>
      <c r="AT4" s="2">
        <f t="shared" si="18"/>
        <v>0</v>
      </c>
      <c r="AU4" s="2">
        <f t="shared" si="19"/>
        <v>0</v>
      </c>
      <c r="AV4" s="2">
        <f t="shared" si="20"/>
        <v>0</v>
      </c>
      <c r="AW4" s="2">
        <f t="shared" si="32"/>
        <v>13.007307865917845</v>
      </c>
      <c r="AX4" s="2">
        <f t="shared" si="33"/>
        <v>22.42639287227215</v>
      </c>
      <c r="AY4">
        <f t="shared" si="34"/>
        <v>1.0072049083782109</v>
      </c>
    </row>
    <row r="5" spans="1:52" ht="16" x14ac:dyDescent="0.2">
      <c r="A5" s="2" t="s">
        <v>4</v>
      </c>
      <c r="B5" s="2" t="str">
        <f t="shared" si="0"/>
        <v>P1</v>
      </c>
      <c r="C5" s="2" t="s">
        <v>32</v>
      </c>
      <c r="D5" s="5">
        <v>1</v>
      </c>
      <c r="E5" s="2" t="s">
        <v>5</v>
      </c>
      <c r="F5" s="1" t="s">
        <v>10</v>
      </c>
      <c r="G5" s="9">
        <v>10</v>
      </c>
      <c r="H5" s="45">
        <v>7.5</v>
      </c>
      <c r="I5" t="s">
        <v>7</v>
      </c>
      <c r="J5">
        <v>0</v>
      </c>
      <c r="K5">
        <v>0</v>
      </c>
      <c r="L5" s="34">
        <v>1.5273781578643009</v>
      </c>
      <c r="M5" s="2">
        <v>2.5580346584320099</v>
      </c>
      <c r="N5" s="2">
        <f t="shared" si="21"/>
        <v>25.5803465843201</v>
      </c>
      <c r="O5" s="2">
        <v>0.19878643751144401</v>
      </c>
      <c r="P5" s="2">
        <f t="shared" si="22"/>
        <v>1.98786437511444</v>
      </c>
      <c r="Q5" s="3">
        <v>4.62</v>
      </c>
      <c r="R5" s="40">
        <f t="shared" ref="R5:R29" si="35">IF(G5=5,5,IF(E5="Profile",G5-G2,G5-G4))</f>
        <v>5</v>
      </c>
      <c r="S5" s="35">
        <f t="shared" si="23"/>
        <v>19.5354313217446</v>
      </c>
      <c r="T5" s="35">
        <f t="shared" si="24"/>
        <v>33.681778140938967</v>
      </c>
      <c r="U5" s="35">
        <f t="shared" si="25"/>
        <v>1.5181103136731817</v>
      </c>
      <c r="V5" s="35">
        <f t="shared" si="26"/>
        <v>763.68907893215055</v>
      </c>
      <c r="W5" s="35">
        <f t="shared" si="27"/>
        <v>730.00730079121161</v>
      </c>
      <c r="X5" s="35">
        <f t="shared" si="1"/>
        <v>40.118091078385135</v>
      </c>
      <c r="Y5" s="35">
        <f t="shared" si="2"/>
        <v>69.169122548939896</v>
      </c>
      <c r="Z5" s="35">
        <f t="shared" si="3"/>
        <v>3.1239138930118884</v>
      </c>
      <c r="AA5" s="35">
        <f t="shared" si="4"/>
        <v>1473.7493082400561</v>
      </c>
      <c r="AB5" s="35">
        <f t="shared" si="5"/>
        <v>1404.5801856911162</v>
      </c>
      <c r="AC5" s="2">
        <f t="shared" si="6"/>
        <v>13.029426138302242</v>
      </c>
      <c r="AD5" s="2">
        <f t="shared" si="28"/>
        <v>22.464527824659033</v>
      </c>
      <c r="AE5" s="2">
        <f t="shared" si="7"/>
        <v>1.0094012711584042</v>
      </c>
      <c r="AF5" s="2">
        <f t="shared" si="8"/>
        <v>608.89498128097307</v>
      </c>
      <c r="AG5" s="2">
        <f t="shared" si="9"/>
        <v>586.43045345631413</v>
      </c>
      <c r="AH5" s="2">
        <f t="shared" si="10"/>
        <v>98.797344452473837</v>
      </c>
      <c r="AI5" s="2">
        <f t="shared" si="29"/>
        <v>170.34024905598937</v>
      </c>
      <c r="AJ5" s="2">
        <f t="shared" si="11"/>
        <v>7.2511404845739538</v>
      </c>
      <c r="AK5" s="2">
        <f t="shared" si="12"/>
        <v>3489.1697328979308</v>
      </c>
      <c r="AL5" s="2">
        <f t="shared" ref="AL5:AL68" si="36">IF(G5=5,AG5,SUMIFS($AG$2:$AG$28,$G$2:$G$28,"&lt;="&amp;G5,$I$2:$I$28,"R1"))</f>
        <v>1106.2764946139805</v>
      </c>
      <c r="AM5" s="35">
        <f t="shared" si="13"/>
        <v>20.582659756640538</v>
      </c>
      <c r="AN5" s="35">
        <f t="shared" si="30"/>
        <v>35.487344408000929</v>
      </c>
      <c r="AO5" s="35">
        <f t="shared" si="14"/>
        <v>1.6058035793387064</v>
      </c>
      <c r="AP5" s="35">
        <f t="shared" si="15"/>
        <v>710.0602293079055</v>
      </c>
      <c r="AQ5" s="35">
        <f t="shared" si="16"/>
        <v>674.57288489990458</v>
      </c>
      <c r="AR5" s="2">
        <f t="shared" si="17"/>
        <v>19.903022012522371</v>
      </c>
      <c r="AS5" s="2">
        <f t="shared" si="31"/>
        <v>34.315555194004091</v>
      </c>
      <c r="AT5" s="2">
        <f t="shared" si="18"/>
        <v>1.4076455570329134</v>
      </c>
      <c r="AU5" s="2">
        <f t="shared" si="19"/>
        <v>554.16159635167037</v>
      </c>
      <c r="AV5" s="2">
        <f t="shared" si="20"/>
        <v>519.84604115766626</v>
      </c>
      <c r="AW5" s="2">
        <f t="shared" si="32"/>
        <v>32.135306161379198</v>
      </c>
      <c r="AX5" s="2">
        <f t="shared" si="33"/>
        <v>55.405700278240005</v>
      </c>
      <c r="AY5">
        <f t="shared" si="34"/>
        <v>2.503566795742926</v>
      </c>
    </row>
    <row r="6" spans="1:52" ht="16" x14ac:dyDescent="0.2">
      <c r="A6" s="2" t="s">
        <v>4</v>
      </c>
      <c r="B6" s="2" t="str">
        <f t="shared" si="0"/>
        <v>P1</v>
      </c>
      <c r="C6" s="2" t="s">
        <v>32</v>
      </c>
      <c r="D6" s="5">
        <v>1</v>
      </c>
      <c r="E6" s="2" t="s">
        <v>5</v>
      </c>
      <c r="F6" s="1" t="s">
        <v>10</v>
      </c>
      <c r="G6" s="9">
        <v>10</v>
      </c>
      <c r="H6" s="45">
        <v>7.5</v>
      </c>
      <c r="I6" t="s">
        <v>8</v>
      </c>
      <c r="J6">
        <v>0</v>
      </c>
      <c r="K6">
        <v>40</v>
      </c>
      <c r="L6" s="34">
        <v>1.4247041209768576</v>
      </c>
      <c r="M6" s="2">
        <v>2.0910780429840101</v>
      </c>
      <c r="N6" s="2">
        <f t="shared" si="21"/>
        <v>20.910780429840102</v>
      </c>
      <c r="O6" s="2">
        <v>0.16783197224140201</v>
      </c>
      <c r="P6" s="2">
        <f t="shared" si="22"/>
        <v>1.6783197224140201</v>
      </c>
      <c r="Q6" s="3">
        <v>5.13</v>
      </c>
      <c r="R6" s="40">
        <f t="shared" si="35"/>
        <v>5</v>
      </c>
      <c r="S6" s="35">
        <f t="shared" si="23"/>
        <v>14.89583752561771</v>
      </c>
      <c r="T6" s="35">
        <f t="shared" si="24"/>
        <v>25.682478492444329</v>
      </c>
      <c r="U6" s="35">
        <f t="shared" si="25"/>
        <v>1.1955545124199951</v>
      </c>
      <c r="V6" s="35">
        <f t="shared" si="26"/>
        <v>712.35206048842883</v>
      </c>
      <c r="W6" s="35">
        <f t="shared" si="27"/>
        <v>686.66958199598446</v>
      </c>
      <c r="X6" s="35">
        <f t="shared" si="1"/>
        <v>34.134006875889014</v>
      </c>
      <c r="Y6" s="35">
        <f t="shared" si="2"/>
        <v>58.851735992912097</v>
      </c>
      <c r="Z6" s="35">
        <f t="shared" si="3"/>
        <v>2.718893206903318</v>
      </c>
      <c r="AA6" s="35">
        <f t="shared" si="4"/>
        <v>1366.236961082619</v>
      </c>
      <c r="AB6" s="35">
        <f t="shared" si="5"/>
        <v>1307.3852250897066</v>
      </c>
      <c r="AC6" s="2">
        <f t="shared" si="6"/>
        <v>13.029426138302242</v>
      </c>
      <c r="AD6" s="2">
        <f t="shared" si="28"/>
        <v>22.464527824659033</v>
      </c>
      <c r="AE6" s="2">
        <f t="shared" si="7"/>
        <v>1.0094012711584042</v>
      </c>
      <c r="AF6" s="2">
        <f t="shared" si="8"/>
        <v>608.89498128097307</v>
      </c>
      <c r="AG6" s="2">
        <f t="shared" si="9"/>
        <v>586.43045345631413</v>
      </c>
      <c r="AH6" s="2">
        <f t="shared" si="10"/>
        <v>98.797344452473837</v>
      </c>
      <c r="AI6" s="2">
        <f t="shared" si="29"/>
        <v>170.34024905598937</v>
      </c>
      <c r="AJ6" s="2">
        <f t="shared" si="11"/>
        <v>7.2511404845739538</v>
      </c>
      <c r="AK6" s="2">
        <f t="shared" si="12"/>
        <v>3489.1697328979308</v>
      </c>
      <c r="AL6" s="2">
        <f t="shared" si="36"/>
        <v>1106.2764946139805</v>
      </c>
      <c r="AM6" s="35">
        <f t="shared" si="13"/>
        <v>19.238169350271303</v>
      </c>
      <c r="AN6" s="35">
        <f t="shared" si="30"/>
        <v>33.169257500467765</v>
      </c>
      <c r="AO6" s="35">
        <f t="shared" si="14"/>
        <v>1.5233386944833227</v>
      </c>
      <c r="AP6" s="35">
        <f t="shared" si="15"/>
        <v>653.88490059419007</v>
      </c>
      <c r="AQ6" s="35">
        <f t="shared" si="16"/>
        <v>620.71564309372229</v>
      </c>
      <c r="AR6" s="2">
        <f t="shared" si="17"/>
        <v>19.903022012522371</v>
      </c>
      <c r="AS6" s="2">
        <f t="shared" si="31"/>
        <v>34.315555194004091</v>
      </c>
      <c r="AT6" s="2">
        <f t="shared" si="18"/>
        <v>1.4076455570329134</v>
      </c>
      <c r="AU6" s="2">
        <f t="shared" si="19"/>
        <v>554.16159635167037</v>
      </c>
      <c r="AV6" s="2">
        <f t="shared" si="20"/>
        <v>519.84604115766626</v>
      </c>
      <c r="AW6" s="2">
        <f t="shared" si="32"/>
        <v>29.771380289981529</v>
      </c>
      <c r="AX6" s="2">
        <f t="shared" si="33"/>
        <v>51.329966017209543</v>
      </c>
      <c r="AY6">
        <f t="shared" si="34"/>
        <v>2.3687445232985782</v>
      </c>
    </row>
    <row r="7" spans="1:52" ht="16" x14ac:dyDescent="0.2">
      <c r="A7" s="2" t="s">
        <v>4</v>
      </c>
      <c r="B7" s="2" t="str">
        <f t="shared" si="0"/>
        <v>P1</v>
      </c>
      <c r="C7" s="2" t="s">
        <v>32</v>
      </c>
      <c r="D7" s="5">
        <v>1</v>
      </c>
      <c r="E7" s="2" t="s">
        <v>5</v>
      </c>
      <c r="F7" s="1" t="s">
        <v>10</v>
      </c>
      <c r="G7" s="9">
        <v>10</v>
      </c>
      <c r="H7" s="45">
        <v>7.5</v>
      </c>
      <c r="I7" t="s">
        <v>9</v>
      </c>
      <c r="J7">
        <v>0</v>
      </c>
      <c r="K7">
        <v>80</v>
      </c>
      <c r="L7" s="34">
        <v>1.4914218731209801</v>
      </c>
      <c r="M7" s="2">
        <v>2.21449995040894</v>
      </c>
      <c r="N7" s="2">
        <f t="shared" si="21"/>
        <v>22.144999504089398</v>
      </c>
      <c r="O7" s="2">
        <v>0.17725412547588301</v>
      </c>
      <c r="P7" s="2">
        <f t="shared" si="22"/>
        <v>1.7725412547588302</v>
      </c>
      <c r="Q7" s="3">
        <v>4.63</v>
      </c>
      <c r="R7" s="40">
        <f t="shared" si="35"/>
        <v>5</v>
      </c>
      <c r="S7" s="35">
        <f t="shared" si="23"/>
        <v>16.513768320326093</v>
      </c>
      <c r="T7" s="35">
        <f t="shared" si="24"/>
        <v>28.47201434538982</v>
      </c>
      <c r="U7" s="35">
        <f t="shared" si="25"/>
        <v>1.3218033991783136</v>
      </c>
      <c r="V7" s="35">
        <f t="shared" si="26"/>
        <v>745.71093656049015</v>
      </c>
      <c r="W7" s="35">
        <f t="shared" si="27"/>
        <v>717.23892221510039</v>
      </c>
      <c r="X7" s="35">
        <f t="shared" si="1"/>
        <v>34.089371765244408</v>
      </c>
      <c r="Y7" s="35">
        <f t="shared" si="2"/>
        <v>58.77477890559382</v>
      </c>
      <c r="Z7" s="35">
        <f t="shared" si="3"/>
        <v>2.6827486647097514</v>
      </c>
      <c r="AA7" s="35">
        <f t="shared" si="4"/>
        <v>1478.4348297646816</v>
      </c>
      <c r="AB7" s="35">
        <f t="shared" si="5"/>
        <v>1419.6600508590877</v>
      </c>
      <c r="AC7" s="2">
        <f t="shared" si="6"/>
        <v>13.029426138302242</v>
      </c>
      <c r="AD7" s="2">
        <f t="shared" si="28"/>
        <v>22.464527824659033</v>
      </c>
      <c r="AE7" s="2">
        <f t="shared" si="7"/>
        <v>1.0094012711584042</v>
      </c>
      <c r="AF7" s="2">
        <f t="shared" si="8"/>
        <v>608.89498128097307</v>
      </c>
      <c r="AG7" s="2">
        <f t="shared" si="9"/>
        <v>586.43045345631413</v>
      </c>
      <c r="AH7" s="2">
        <f t="shared" si="10"/>
        <v>98.797344452473837</v>
      </c>
      <c r="AI7" s="2">
        <f t="shared" si="29"/>
        <v>170.34024905598937</v>
      </c>
      <c r="AJ7" s="2">
        <f t="shared" si="11"/>
        <v>7.2511404845739538</v>
      </c>
      <c r="AK7" s="2">
        <f t="shared" si="12"/>
        <v>3489.1697328979308</v>
      </c>
      <c r="AL7" s="2">
        <f t="shared" si="36"/>
        <v>1106.2764946139805</v>
      </c>
      <c r="AM7" s="35">
        <f t="shared" si="13"/>
        <v>17.575603444918318</v>
      </c>
      <c r="AN7" s="35">
        <f t="shared" si="30"/>
        <v>30.302764560204</v>
      </c>
      <c r="AO7" s="35">
        <f t="shared" si="14"/>
        <v>1.3609452655314378</v>
      </c>
      <c r="AP7" s="35">
        <f t="shared" si="15"/>
        <v>732.72389320419143</v>
      </c>
      <c r="AQ7" s="35">
        <f t="shared" si="16"/>
        <v>702.42112864398746</v>
      </c>
      <c r="AR7" s="2">
        <f t="shared" si="17"/>
        <v>19.903022012522371</v>
      </c>
      <c r="AS7" s="2">
        <f t="shared" si="31"/>
        <v>34.315555194004091</v>
      </c>
      <c r="AT7" s="2">
        <f t="shared" si="18"/>
        <v>1.4076455570329134</v>
      </c>
      <c r="AU7" s="2">
        <f t="shared" si="19"/>
        <v>554.16159635167037</v>
      </c>
      <c r="AV7" s="2">
        <f t="shared" si="20"/>
        <v>519.84604115766626</v>
      </c>
      <c r="AW7" s="2">
        <f t="shared" si="32"/>
        <v>26.874002823401689</v>
      </c>
      <c r="AX7" s="2">
        <f t="shared" si="33"/>
        <v>46.33448762655464</v>
      </c>
      <c r="AY7">
        <f t="shared" si="34"/>
        <v>2.1052124531889511</v>
      </c>
    </row>
    <row r="8" spans="1:52" ht="16" x14ac:dyDescent="0.2">
      <c r="A8" t="s">
        <v>4</v>
      </c>
      <c r="B8" s="2" t="str">
        <f t="shared" ref="B8:B71" si="37">LEFT(A8)&amp;RIGHT(A8)</f>
        <v>P1</v>
      </c>
      <c r="C8" s="2" t="s">
        <v>32</v>
      </c>
      <c r="D8" s="5">
        <v>1</v>
      </c>
      <c r="E8" t="s">
        <v>5</v>
      </c>
      <c r="F8" t="s">
        <v>11</v>
      </c>
      <c r="G8" s="9">
        <v>20</v>
      </c>
      <c r="H8" s="45">
        <v>15</v>
      </c>
      <c r="I8" t="s">
        <v>7</v>
      </c>
      <c r="J8">
        <v>0</v>
      </c>
      <c r="K8">
        <v>0</v>
      </c>
      <c r="L8" s="34">
        <v>1.5916512900825319</v>
      </c>
      <c r="M8" s="2">
        <v>1.8507150411605799</v>
      </c>
      <c r="N8" s="2">
        <f t="shared" si="21"/>
        <v>18.507150411605799</v>
      </c>
      <c r="O8" s="2">
        <v>0.14782747626304599</v>
      </c>
      <c r="P8" s="2">
        <f t="shared" si="22"/>
        <v>1.47827476263046</v>
      </c>
      <c r="Q8" s="2">
        <v>4.33</v>
      </c>
      <c r="R8" s="40">
        <f t="shared" si="35"/>
        <v>10</v>
      </c>
      <c r="S8" s="35">
        <f t="shared" si="23"/>
        <v>29.456929828383828</v>
      </c>
      <c r="T8" s="35">
        <f t="shared" si="24"/>
        <v>50.787810048937637</v>
      </c>
      <c r="U8" s="35">
        <f t="shared" si="25"/>
        <v>2.3528979330372204</v>
      </c>
      <c r="V8" s="35">
        <f t="shared" si="26"/>
        <v>1591.6512900825319</v>
      </c>
      <c r="W8" s="35">
        <f t="shared" si="27"/>
        <v>1540.8634800335942</v>
      </c>
      <c r="X8" s="35">
        <f t="shared" si="1"/>
        <v>69.57502090676897</v>
      </c>
      <c r="Y8" s="35">
        <f t="shared" si="2"/>
        <v>119.95693259787754</v>
      </c>
      <c r="Z8" s="35">
        <f t="shared" si="3"/>
        <v>5.4768118260491088</v>
      </c>
      <c r="AA8" s="35">
        <f t="shared" si="4"/>
        <v>3065.4005983225879</v>
      </c>
      <c r="AB8" s="35">
        <f t="shared" si="5"/>
        <v>2945.4436657247106</v>
      </c>
      <c r="AC8" s="2">
        <f t="shared" si="6"/>
        <v>20.390481138688109</v>
      </c>
      <c r="AD8" s="2">
        <f t="shared" si="28"/>
        <v>35.156001963255363</v>
      </c>
      <c r="AE8" s="2">
        <f t="shared" si="7"/>
        <v>1.7026930065260248</v>
      </c>
      <c r="AF8" s="2">
        <f t="shared" si="8"/>
        <v>1289.4526587879338</v>
      </c>
      <c r="AG8" s="2">
        <f>AVERAGEIFS(W$2:W$417,$C$2:$C$417,"Primary forest",$G$2:$G$417,$G8)</f>
        <v>1254.2966568246786</v>
      </c>
      <c r="AH8" s="2">
        <f t="shared" si="10"/>
        <v>159.96878786853816</v>
      </c>
      <c r="AI8" s="2">
        <f t="shared" si="29"/>
        <v>275.80825494575549</v>
      </c>
      <c r="AJ8" s="2">
        <f t="shared" si="11"/>
        <v>12.359219504152026</v>
      </c>
      <c r="AK8" s="2">
        <f t="shared" si="12"/>
        <v>7357.5277092617316</v>
      </c>
      <c r="AL8" s="2">
        <f t="shared" si="36"/>
        <v>2360.5731514386589</v>
      </c>
      <c r="AM8" s="35">
        <f t="shared" si="13"/>
        <v>40.118091078385135</v>
      </c>
      <c r="AN8" s="35">
        <f t="shared" si="30"/>
        <v>69.169122548939896</v>
      </c>
      <c r="AO8" s="35">
        <f t="shared" si="14"/>
        <v>3.1239138930118884</v>
      </c>
      <c r="AP8" s="35">
        <f t="shared" si="15"/>
        <v>1473.7493082400561</v>
      </c>
      <c r="AQ8" s="35">
        <f t="shared" si="16"/>
        <v>1404.5801856911162</v>
      </c>
      <c r="AR8" s="2">
        <f t="shared" si="17"/>
        <v>13.029426138302242</v>
      </c>
      <c r="AS8" s="2">
        <f t="shared" si="31"/>
        <v>22.464527824659033</v>
      </c>
      <c r="AT8" s="2">
        <f t="shared" si="18"/>
        <v>1.0094012711584042</v>
      </c>
      <c r="AU8" s="2">
        <f t="shared" si="19"/>
        <v>608.89498128097307</v>
      </c>
      <c r="AV8" s="2">
        <f t="shared" si="20"/>
        <v>586.43045345631413</v>
      </c>
      <c r="AW8" s="2">
        <f t="shared" si="32"/>
        <v>58.393959170112474</v>
      </c>
      <c r="AX8" s="2">
        <f t="shared" si="33"/>
        <v>100.67923994846979</v>
      </c>
      <c r="AY8">
        <f t="shared" si="34"/>
        <v>4.5837147788479742</v>
      </c>
    </row>
    <row r="9" spans="1:52" ht="16" x14ac:dyDescent="0.2">
      <c r="A9" t="s">
        <v>4</v>
      </c>
      <c r="B9" s="2" t="str">
        <f t="shared" si="37"/>
        <v>P1</v>
      </c>
      <c r="C9" s="2" t="s">
        <v>32</v>
      </c>
      <c r="D9" s="5">
        <v>1</v>
      </c>
      <c r="E9" t="s">
        <v>5</v>
      </c>
      <c r="F9" t="s">
        <v>11</v>
      </c>
      <c r="G9" s="9">
        <v>20</v>
      </c>
      <c r="H9" s="45">
        <v>15</v>
      </c>
      <c r="I9" t="s">
        <v>8</v>
      </c>
      <c r="J9">
        <v>0</v>
      </c>
      <c r="K9">
        <v>40</v>
      </c>
      <c r="L9" s="34">
        <v>1.5728073448204516</v>
      </c>
      <c r="M9" s="2">
        <v>1.74593365192413</v>
      </c>
      <c r="N9" s="2">
        <f t="shared" si="21"/>
        <v>17.459336519241301</v>
      </c>
      <c r="O9" s="2">
        <v>0.13719362020492601</v>
      </c>
      <c r="P9" s="2">
        <f t="shared" si="22"/>
        <v>1.37193620204926</v>
      </c>
      <c r="Q9" s="2">
        <v>4.38</v>
      </c>
      <c r="R9" s="40">
        <f t="shared" si="35"/>
        <v>10</v>
      </c>
      <c r="S9" s="35">
        <f t="shared" si="23"/>
        <v>27.460172713154655</v>
      </c>
      <c r="T9" s="35">
        <f t="shared" si="24"/>
        <v>47.345125367508032</v>
      </c>
      <c r="U9" s="35">
        <f t="shared" si="25"/>
        <v>2.157791335208151</v>
      </c>
      <c r="V9" s="35">
        <f t="shared" si="26"/>
        <v>1572.8073448204516</v>
      </c>
      <c r="W9" s="35">
        <f t="shared" si="27"/>
        <v>1525.4622194529436</v>
      </c>
      <c r="X9" s="35">
        <f t="shared" si="1"/>
        <v>61.594179589043669</v>
      </c>
      <c r="Y9" s="35">
        <f t="shared" si="2"/>
        <v>106.19686136042013</v>
      </c>
      <c r="Z9" s="35">
        <f t="shared" si="3"/>
        <v>4.8766845421114695</v>
      </c>
      <c r="AA9" s="35">
        <f t="shared" si="4"/>
        <v>2939.0443059030704</v>
      </c>
      <c r="AB9" s="35">
        <f t="shared" si="5"/>
        <v>2832.84744454265</v>
      </c>
      <c r="AC9" s="2">
        <f t="shared" si="6"/>
        <v>20.390481138688109</v>
      </c>
      <c r="AD9" s="2">
        <f t="shared" si="28"/>
        <v>35.156001963255363</v>
      </c>
      <c r="AE9" s="2">
        <f t="shared" si="7"/>
        <v>1.7026930065260248</v>
      </c>
      <c r="AF9" s="2">
        <f t="shared" si="8"/>
        <v>1289.4526587879338</v>
      </c>
      <c r="AG9" s="2">
        <f t="shared" si="9"/>
        <v>1254.2966568246786</v>
      </c>
      <c r="AH9" s="2">
        <f t="shared" si="10"/>
        <v>159.96878786853816</v>
      </c>
      <c r="AI9" s="2">
        <f t="shared" si="29"/>
        <v>275.80825494575549</v>
      </c>
      <c r="AJ9" s="2">
        <f t="shared" si="11"/>
        <v>12.359219504152026</v>
      </c>
      <c r="AK9" s="2">
        <f t="shared" si="12"/>
        <v>7357.5277092617316</v>
      </c>
      <c r="AL9" s="2">
        <f t="shared" si="36"/>
        <v>2360.5731514386589</v>
      </c>
      <c r="AM9" s="35">
        <f t="shared" si="13"/>
        <v>34.134006875889014</v>
      </c>
      <c r="AN9" s="35">
        <f t="shared" si="30"/>
        <v>58.851735992912097</v>
      </c>
      <c r="AO9" s="35">
        <f t="shared" si="14"/>
        <v>2.718893206903318</v>
      </c>
      <c r="AP9" s="35">
        <f t="shared" si="15"/>
        <v>1366.236961082619</v>
      </c>
      <c r="AQ9" s="35">
        <f t="shared" si="16"/>
        <v>1307.3852250897066</v>
      </c>
      <c r="AR9" s="2">
        <f t="shared" si="17"/>
        <v>13.029426138302242</v>
      </c>
      <c r="AS9" s="2">
        <f t="shared" si="31"/>
        <v>22.464527824659033</v>
      </c>
      <c r="AT9" s="2">
        <f t="shared" si="18"/>
        <v>1.0094012711584042</v>
      </c>
      <c r="AU9" s="2">
        <f t="shared" si="19"/>
        <v>608.89498128097307</v>
      </c>
      <c r="AV9" s="2">
        <f t="shared" si="20"/>
        <v>586.43045345631413</v>
      </c>
      <c r="AW9" s="2">
        <f t="shared" si="32"/>
        <v>53.092668708446823</v>
      </c>
      <c r="AX9" s="2">
        <f t="shared" si="33"/>
        <v>91.539083980080733</v>
      </c>
      <c r="AY9">
        <f t="shared" si="34"/>
        <v>4.2086448066752142</v>
      </c>
    </row>
    <row r="10" spans="1:52" ht="16" x14ac:dyDescent="0.2">
      <c r="A10" t="s">
        <v>4</v>
      </c>
      <c r="B10" s="2" t="str">
        <f t="shared" si="37"/>
        <v>P1</v>
      </c>
      <c r="C10" s="2" t="s">
        <v>32</v>
      </c>
      <c r="D10" s="5">
        <v>1</v>
      </c>
      <c r="E10" t="s">
        <v>5</v>
      </c>
      <c r="F10" t="s">
        <v>11</v>
      </c>
      <c r="G10" s="9">
        <v>20</v>
      </c>
      <c r="H10" s="45">
        <v>15</v>
      </c>
      <c r="I10" t="s">
        <v>9</v>
      </c>
      <c r="J10">
        <v>0</v>
      </c>
      <c r="K10">
        <v>80</v>
      </c>
      <c r="L10" s="34">
        <v>1.4675868288435381</v>
      </c>
      <c r="M10" s="2">
        <v>1.65164971351624</v>
      </c>
      <c r="N10" s="2">
        <f t="shared" si="21"/>
        <v>16.5164971351624</v>
      </c>
      <c r="O10" s="2">
        <v>0.13104982674121901</v>
      </c>
      <c r="P10" s="2">
        <f t="shared" si="22"/>
        <v>1.3104982674121901</v>
      </c>
      <c r="Q10" s="2">
        <v>4.4400000000000004</v>
      </c>
      <c r="R10" s="40">
        <f t="shared" si="35"/>
        <v>10</v>
      </c>
      <c r="S10" s="35">
        <f t="shared" si="23"/>
        <v>24.23939365419637</v>
      </c>
      <c r="T10" s="35">
        <f t="shared" si="24"/>
        <v>41.792058024476503</v>
      </c>
      <c r="U10" s="35">
        <f t="shared" si="25"/>
        <v>1.9232699964764071</v>
      </c>
      <c r="V10" s="35">
        <f t="shared" si="26"/>
        <v>1467.5868288435381</v>
      </c>
      <c r="W10" s="35">
        <f t="shared" si="27"/>
        <v>1425.7947708190616</v>
      </c>
      <c r="X10" s="35">
        <f t="shared" si="1"/>
        <v>58.328765419440778</v>
      </c>
      <c r="Y10" s="35">
        <f t="shared" si="2"/>
        <v>100.56683693007032</v>
      </c>
      <c r="Z10" s="35">
        <f t="shared" si="3"/>
        <v>4.6060186611861589</v>
      </c>
      <c r="AA10" s="35">
        <f t="shared" si="4"/>
        <v>2946.0216586082197</v>
      </c>
      <c r="AB10" s="35">
        <f t="shared" si="5"/>
        <v>2845.4548216781495</v>
      </c>
      <c r="AC10" s="2">
        <f t="shared" si="6"/>
        <v>20.390481138688109</v>
      </c>
      <c r="AD10" s="2">
        <f t="shared" si="28"/>
        <v>35.156001963255363</v>
      </c>
      <c r="AE10" s="2">
        <f t="shared" si="7"/>
        <v>1.7026930065260248</v>
      </c>
      <c r="AF10" s="2">
        <f t="shared" si="8"/>
        <v>1289.4526587879338</v>
      </c>
      <c r="AG10" s="2">
        <f t="shared" si="9"/>
        <v>1254.2966568246786</v>
      </c>
      <c r="AH10" s="2">
        <f t="shared" si="10"/>
        <v>159.96878786853816</v>
      </c>
      <c r="AI10" s="2">
        <f t="shared" si="29"/>
        <v>275.80825494575549</v>
      </c>
      <c r="AJ10" s="2">
        <f t="shared" si="11"/>
        <v>12.359219504152026</v>
      </c>
      <c r="AK10" s="2">
        <f t="shared" si="12"/>
        <v>7357.5277092617316</v>
      </c>
      <c r="AL10" s="2">
        <f t="shared" si="36"/>
        <v>2360.5731514386589</v>
      </c>
      <c r="AM10" s="35">
        <f t="shared" si="13"/>
        <v>34.089371765244408</v>
      </c>
      <c r="AN10" s="35">
        <f t="shared" si="30"/>
        <v>58.77477890559382</v>
      </c>
      <c r="AO10" s="35">
        <f t="shared" si="14"/>
        <v>2.6827486647097514</v>
      </c>
      <c r="AP10" s="35">
        <f t="shared" si="15"/>
        <v>1478.4348297646816</v>
      </c>
      <c r="AQ10" s="35">
        <f t="shared" si="16"/>
        <v>1419.6600508590877</v>
      </c>
      <c r="AR10" s="2">
        <f t="shared" si="17"/>
        <v>13.029426138302242</v>
      </c>
      <c r="AS10" s="2">
        <f t="shared" si="31"/>
        <v>22.464527824659033</v>
      </c>
      <c r="AT10" s="2">
        <f t="shared" si="18"/>
        <v>1.0094012711584042</v>
      </c>
      <c r="AU10" s="2">
        <f t="shared" si="19"/>
        <v>608.89498128097307</v>
      </c>
      <c r="AV10" s="2">
        <f t="shared" si="20"/>
        <v>586.43045345631413</v>
      </c>
      <c r="AW10" s="2">
        <f t="shared" si="32"/>
        <v>50.085476889291741</v>
      </c>
      <c r="AX10" s="2">
        <f t="shared" si="33"/>
        <v>86.354270498778874</v>
      </c>
      <c r="AY10">
        <f t="shared" si="34"/>
        <v>3.9519565287536893</v>
      </c>
    </row>
    <row r="11" spans="1:52" ht="16" x14ac:dyDescent="0.2">
      <c r="A11" t="s">
        <v>4</v>
      </c>
      <c r="B11" s="2" t="str">
        <f t="shared" si="37"/>
        <v>P1</v>
      </c>
      <c r="C11" s="2" t="s">
        <v>32</v>
      </c>
      <c r="D11" s="5">
        <v>1</v>
      </c>
      <c r="E11" t="s">
        <v>5</v>
      </c>
      <c r="F11" t="s">
        <v>12</v>
      </c>
      <c r="G11" s="9">
        <v>30</v>
      </c>
      <c r="H11" s="45">
        <v>25</v>
      </c>
      <c r="I11" t="s">
        <v>7</v>
      </c>
      <c r="J11">
        <v>0</v>
      </c>
      <c r="K11">
        <v>0</v>
      </c>
      <c r="L11" s="34">
        <v>1.599392586514522</v>
      </c>
      <c r="M11" s="2">
        <v>1.8507150411605799</v>
      </c>
      <c r="N11" s="2">
        <f t="shared" si="21"/>
        <v>18.507150411605799</v>
      </c>
      <c r="O11" s="2">
        <v>0.14782747626304599</v>
      </c>
      <c r="P11" s="2">
        <f t="shared" si="22"/>
        <v>1.47827476263046</v>
      </c>
      <c r="Q11" s="2">
        <v>4.33</v>
      </c>
      <c r="R11" s="40">
        <f t="shared" si="35"/>
        <v>10</v>
      </c>
      <c r="S11" s="35">
        <f t="shared" si="23"/>
        <v>29.600199165831498</v>
      </c>
      <c r="T11" s="35">
        <f t="shared" si="24"/>
        <v>51.034826147985342</v>
      </c>
      <c r="U11" s="35">
        <f t="shared" si="25"/>
        <v>2.3643416961826724</v>
      </c>
      <c r="V11" s="35">
        <f t="shared" si="26"/>
        <v>1599.392586514522</v>
      </c>
      <c r="W11" s="35">
        <f t="shared" si="27"/>
        <v>1548.3577603665367</v>
      </c>
      <c r="X11" s="35">
        <f t="shared" si="1"/>
        <v>99.175220072600467</v>
      </c>
      <c r="Y11" s="35">
        <f t="shared" si="2"/>
        <v>170.99175874586288</v>
      </c>
      <c r="Z11" s="35">
        <f t="shared" si="3"/>
        <v>7.8411535222317816</v>
      </c>
      <c r="AA11" s="35">
        <f t="shared" si="4"/>
        <v>4664.7931848371099</v>
      </c>
      <c r="AB11" s="35">
        <f t="shared" si="5"/>
        <v>4493.8014260912478</v>
      </c>
      <c r="AC11" s="2">
        <f t="shared" si="6"/>
        <v>15.204932080965804</v>
      </c>
      <c r="AD11" s="2">
        <f t="shared" si="28"/>
        <v>26.215400139596209</v>
      </c>
      <c r="AE11" s="2">
        <f t="shared" si="7"/>
        <v>1.3422494817943573</v>
      </c>
      <c r="AF11" s="2">
        <f t="shared" si="8"/>
        <v>1245.1136831919628</v>
      </c>
      <c r="AG11" s="2">
        <f t="shared" si="9"/>
        <v>1218.8982830523669</v>
      </c>
      <c r="AH11" s="2">
        <f t="shared" si="10"/>
        <v>205.58358411143558</v>
      </c>
      <c r="AI11" s="2">
        <f t="shared" si="29"/>
        <v>354.45445536454417</v>
      </c>
      <c r="AJ11" s="2">
        <f t="shared" si="11"/>
        <v>16.3859679495351</v>
      </c>
      <c r="AK11" s="2">
        <f t="shared" si="12"/>
        <v>11092.86875883762</v>
      </c>
      <c r="AL11" s="2">
        <f t="shared" si="36"/>
        <v>3579.4714344910258</v>
      </c>
      <c r="AM11" s="35">
        <f t="shared" si="13"/>
        <v>69.57502090676897</v>
      </c>
      <c r="AN11" s="35">
        <f t="shared" si="30"/>
        <v>119.95693259787754</v>
      </c>
      <c r="AO11" s="35">
        <f t="shared" si="14"/>
        <v>5.4768118260491088</v>
      </c>
      <c r="AP11" s="35">
        <f t="shared" si="15"/>
        <v>3065.4005983225879</v>
      </c>
      <c r="AQ11" s="35">
        <f t="shared" si="16"/>
        <v>2945.4436657247106</v>
      </c>
      <c r="AR11" s="2">
        <f t="shared" si="17"/>
        <v>20.390481138688109</v>
      </c>
      <c r="AS11" s="2">
        <f t="shared" si="31"/>
        <v>35.156001963255363</v>
      </c>
      <c r="AT11" s="2">
        <f t="shared" si="18"/>
        <v>1.7026930065260248</v>
      </c>
      <c r="AU11" s="2">
        <f t="shared" si="19"/>
        <v>1289.4526587879338</v>
      </c>
      <c r="AV11" s="2">
        <f t="shared" si="20"/>
        <v>1254.2966568246786</v>
      </c>
      <c r="AW11" s="2">
        <f t="shared" si="32"/>
        <v>81.695829619419442</v>
      </c>
      <c r="AX11" s="2">
        <f t="shared" si="33"/>
        <v>140.85487865417144</v>
      </c>
      <c r="AY11">
        <f t="shared" si="34"/>
        <v>6.4449719816690854</v>
      </c>
    </row>
    <row r="12" spans="1:52" ht="16" x14ac:dyDescent="0.2">
      <c r="A12" t="s">
        <v>4</v>
      </c>
      <c r="B12" s="2" t="str">
        <f t="shared" si="37"/>
        <v>P1</v>
      </c>
      <c r="C12" s="2" t="s">
        <v>32</v>
      </c>
      <c r="D12" s="5">
        <v>1</v>
      </c>
      <c r="E12" t="s">
        <v>5</v>
      </c>
      <c r="F12" t="s">
        <v>12</v>
      </c>
      <c r="G12" s="9">
        <v>30</v>
      </c>
      <c r="H12" s="45">
        <v>25</v>
      </c>
      <c r="I12" t="s">
        <v>8</v>
      </c>
      <c r="J12">
        <v>0</v>
      </c>
      <c r="K12">
        <v>40</v>
      </c>
      <c r="L12" s="34">
        <v>1.4311212482823228</v>
      </c>
      <c r="M12" s="2">
        <v>1.74593365192413</v>
      </c>
      <c r="N12" s="2">
        <f t="shared" si="21"/>
        <v>17.459336519241301</v>
      </c>
      <c r="O12" s="2">
        <v>0.13719362020492601</v>
      </c>
      <c r="P12" s="2">
        <f t="shared" si="22"/>
        <v>1.37193620204926</v>
      </c>
      <c r="Q12" s="2">
        <v>4.38</v>
      </c>
      <c r="R12" s="40">
        <f t="shared" si="35"/>
        <v>10</v>
      </c>
      <c r="S12" s="35">
        <f t="shared" si="23"/>
        <v>24.986427473597761</v>
      </c>
      <c r="T12" s="35">
        <f t="shared" si="24"/>
        <v>43.080047368272005</v>
      </c>
      <c r="U12" s="35">
        <f t="shared" si="25"/>
        <v>1.9634070500404461</v>
      </c>
      <c r="V12" s="35">
        <f t="shared" si="26"/>
        <v>1431.121248282323</v>
      </c>
      <c r="W12" s="35">
        <f t="shared" si="27"/>
        <v>1388.0412009140509</v>
      </c>
      <c r="X12" s="35">
        <f t="shared" si="1"/>
        <v>86.580607062641434</v>
      </c>
      <c r="Y12" s="35">
        <f t="shared" si="2"/>
        <v>149.27690872869215</v>
      </c>
      <c r="Z12" s="35">
        <f t="shared" si="3"/>
        <v>6.8400915921519161</v>
      </c>
      <c r="AA12" s="35">
        <f t="shared" si="4"/>
        <v>4370.1655541853934</v>
      </c>
      <c r="AB12" s="35">
        <f t="shared" si="5"/>
        <v>4220.8886454567009</v>
      </c>
      <c r="AC12" s="2">
        <f t="shared" si="6"/>
        <v>15.204932080965804</v>
      </c>
      <c r="AD12" s="2">
        <f t="shared" si="28"/>
        <v>26.215400139596209</v>
      </c>
      <c r="AE12" s="2">
        <f t="shared" si="7"/>
        <v>1.3422494817943573</v>
      </c>
      <c r="AF12" s="2">
        <f t="shared" si="8"/>
        <v>1245.1136831919628</v>
      </c>
      <c r="AG12" s="2">
        <f t="shared" si="9"/>
        <v>1218.8982830523669</v>
      </c>
      <c r="AH12" s="2">
        <f t="shared" si="10"/>
        <v>205.58358411143558</v>
      </c>
      <c r="AI12" s="2">
        <f t="shared" si="29"/>
        <v>354.45445536454417</v>
      </c>
      <c r="AJ12" s="2">
        <f t="shared" si="11"/>
        <v>16.3859679495351</v>
      </c>
      <c r="AK12" s="2">
        <f t="shared" si="12"/>
        <v>11092.86875883762</v>
      </c>
      <c r="AL12" s="2">
        <f t="shared" si="36"/>
        <v>3579.4714344910258</v>
      </c>
      <c r="AM12" s="35">
        <f t="shared" si="13"/>
        <v>61.594179589043669</v>
      </c>
      <c r="AN12" s="35">
        <f t="shared" si="30"/>
        <v>106.19686136042013</v>
      </c>
      <c r="AO12" s="35">
        <f t="shared" si="14"/>
        <v>4.8766845421114695</v>
      </c>
      <c r="AP12" s="35">
        <f t="shared" si="15"/>
        <v>2939.0443059030704</v>
      </c>
      <c r="AQ12" s="35">
        <f t="shared" si="16"/>
        <v>2832.84744454265</v>
      </c>
      <c r="AR12" s="2">
        <f t="shared" si="17"/>
        <v>20.390481138688109</v>
      </c>
      <c r="AS12" s="2">
        <f t="shared" si="31"/>
        <v>35.156001963255363</v>
      </c>
      <c r="AT12" s="2">
        <f t="shared" si="18"/>
        <v>1.7026930065260248</v>
      </c>
      <c r="AU12" s="2">
        <f t="shared" si="19"/>
        <v>1289.4526587879338</v>
      </c>
      <c r="AV12" s="2">
        <f t="shared" si="20"/>
        <v>1254.2966568246786</v>
      </c>
      <c r="AW12" s="2">
        <f t="shared" si="32"/>
        <v>75.034318226577128</v>
      </c>
      <c r="AX12" s="2">
        <f t="shared" si="33"/>
        <v>129.36951418375369</v>
      </c>
      <c r="AY12">
        <f t="shared" si="34"/>
        <v>5.932796424545959</v>
      </c>
    </row>
    <row r="13" spans="1:52" ht="16" x14ac:dyDescent="0.2">
      <c r="A13" t="s">
        <v>4</v>
      </c>
      <c r="B13" s="2" t="str">
        <f t="shared" si="37"/>
        <v>P1</v>
      </c>
      <c r="C13" s="2" t="s">
        <v>32</v>
      </c>
      <c r="D13" s="5">
        <v>1</v>
      </c>
      <c r="E13" t="s">
        <v>5</v>
      </c>
      <c r="F13" t="s">
        <v>12</v>
      </c>
      <c r="G13" s="9">
        <v>30</v>
      </c>
      <c r="H13" s="45">
        <v>25</v>
      </c>
      <c r="I13" t="s">
        <v>9</v>
      </c>
      <c r="J13">
        <v>0</v>
      </c>
      <c r="K13">
        <v>80</v>
      </c>
      <c r="L13" s="34">
        <v>1.2770083337875788</v>
      </c>
      <c r="M13" s="2">
        <v>1.65164971351624</v>
      </c>
      <c r="N13" s="2">
        <f t="shared" si="21"/>
        <v>16.5164971351624</v>
      </c>
      <c r="O13" s="2">
        <v>0.13104982674121901</v>
      </c>
      <c r="P13" s="2">
        <f t="shared" si="22"/>
        <v>1.3104982674121901</v>
      </c>
      <c r="Q13" s="2">
        <v>4.4400000000000004</v>
      </c>
      <c r="R13" s="40">
        <f t="shared" si="35"/>
        <v>10</v>
      </c>
      <c r="S13" s="35">
        <f t="shared" si="23"/>
        <v>21.091704486581058</v>
      </c>
      <c r="T13" s="35">
        <f t="shared" si="24"/>
        <v>36.365007735484582</v>
      </c>
      <c r="U13" s="35">
        <f t="shared" si="25"/>
        <v>1.67351720889955</v>
      </c>
      <c r="V13" s="35">
        <f t="shared" si="26"/>
        <v>1277.008333787579</v>
      </c>
      <c r="W13" s="35">
        <f t="shared" si="27"/>
        <v>1240.6433260520944</v>
      </c>
      <c r="X13" s="35">
        <f t="shared" si="1"/>
        <v>79.420469906021836</v>
      </c>
      <c r="Y13" s="35">
        <f t="shared" si="2"/>
        <v>136.93184466555491</v>
      </c>
      <c r="Z13" s="35">
        <f t="shared" si="3"/>
        <v>6.2795358700857093</v>
      </c>
      <c r="AA13" s="35">
        <f t="shared" si="4"/>
        <v>4223.0299923957991</v>
      </c>
      <c r="AB13" s="35">
        <f t="shared" si="5"/>
        <v>4086.0981477302439</v>
      </c>
      <c r="AC13" s="2">
        <f t="shared" si="6"/>
        <v>15.204932080965804</v>
      </c>
      <c r="AD13" s="2">
        <f t="shared" si="28"/>
        <v>26.215400139596209</v>
      </c>
      <c r="AE13" s="2">
        <f t="shared" si="7"/>
        <v>1.3422494817943573</v>
      </c>
      <c r="AF13" s="2">
        <f t="shared" si="8"/>
        <v>1245.1136831919628</v>
      </c>
      <c r="AG13" s="2">
        <f t="shared" si="9"/>
        <v>1218.8982830523669</v>
      </c>
      <c r="AH13" s="2">
        <f t="shared" si="10"/>
        <v>205.58358411143558</v>
      </c>
      <c r="AI13" s="2">
        <f t="shared" si="29"/>
        <v>354.45445536454417</v>
      </c>
      <c r="AJ13" s="2">
        <f t="shared" si="11"/>
        <v>16.3859679495351</v>
      </c>
      <c r="AK13" s="2">
        <f t="shared" si="12"/>
        <v>11092.86875883762</v>
      </c>
      <c r="AL13" s="2">
        <f t="shared" si="36"/>
        <v>3579.4714344910258</v>
      </c>
      <c r="AM13" s="35">
        <f t="shared" si="13"/>
        <v>58.328765419440778</v>
      </c>
      <c r="AN13" s="35">
        <f t="shared" si="30"/>
        <v>100.56683693007032</v>
      </c>
      <c r="AO13" s="35">
        <f t="shared" si="14"/>
        <v>4.6060186611861589</v>
      </c>
      <c r="AP13" s="35">
        <f t="shared" si="15"/>
        <v>2946.0216586082197</v>
      </c>
      <c r="AQ13" s="35">
        <f t="shared" si="16"/>
        <v>2845.4548216781495</v>
      </c>
      <c r="AR13" s="2">
        <f t="shared" si="17"/>
        <v>20.390481138688109</v>
      </c>
      <c r="AS13" s="2">
        <f t="shared" si="31"/>
        <v>35.156001963255363</v>
      </c>
      <c r="AT13" s="2">
        <f t="shared" si="18"/>
        <v>1.7026930065260248</v>
      </c>
      <c r="AU13" s="2">
        <f t="shared" si="19"/>
        <v>1289.4526587879338</v>
      </c>
      <c r="AV13" s="2">
        <f t="shared" si="20"/>
        <v>1254.2966568246786</v>
      </c>
      <c r="AW13" s="2">
        <f t="shared" si="32"/>
        <v>70.807502184950366</v>
      </c>
      <c r="AX13" s="2">
        <f t="shared" si="33"/>
        <v>122.08190031887996</v>
      </c>
      <c r="AY13">
        <f t="shared" si="34"/>
        <v>5.5961416138234963</v>
      </c>
    </row>
    <row r="14" spans="1:52" ht="16" x14ac:dyDescent="0.2">
      <c r="A14" s="2" t="s">
        <v>4</v>
      </c>
      <c r="B14" s="2" t="str">
        <f t="shared" si="37"/>
        <v>P1</v>
      </c>
      <c r="C14" s="2" t="s">
        <v>32</v>
      </c>
      <c r="D14" s="5">
        <v>1</v>
      </c>
      <c r="E14" s="2" t="s">
        <v>5</v>
      </c>
      <c r="F14" s="1" t="s">
        <v>13</v>
      </c>
      <c r="G14" s="9">
        <v>40</v>
      </c>
      <c r="H14" s="45">
        <v>35</v>
      </c>
      <c r="I14" t="s">
        <v>7</v>
      </c>
      <c r="J14">
        <v>0</v>
      </c>
      <c r="K14">
        <v>0</v>
      </c>
      <c r="L14" s="34">
        <v>1.599392586514522</v>
      </c>
      <c r="M14" s="2">
        <v>0.814477980136871</v>
      </c>
      <c r="N14" s="2">
        <f t="shared" si="21"/>
        <v>8.1447798013687098</v>
      </c>
      <c r="O14" s="2">
        <v>7.0915959775447804E-2</v>
      </c>
      <c r="P14" s="2">
        <f t="shared" si="22"/>
        <v>0.70915959775447801</v>
      </c>
      <c r="Q14" s="3">
        <v>4.1500000000000004</v>
      </c>
      <c r="R14" s="40">
        <f t="shared" si="35"/>
        <v>10</v>
      </c>
      <c r="S14" s="35">
        <f t="shared" si="23"/>
        <v>13.026700433102336</v>
      </c>
      <c r="T14" s="35">
        <f t="shared" si="24"/>
        <v>22.459828332935064</v>
      </c>
      <c r="U14" s="35">
        <f t="shared" si="25"/>
        <v>1.1342246033041326</v>
      </c>
      <c r="V14" s="35">
        <f t="shared" si="26"/>
        <v>1599.392586514522</v>
      </c>
      <c r="W14" s="35">
        <f t="shared" si="27"/>
        <v>1576.9327581815869</v>
      </c>
      <c r="X14" s="35">
        <f t="shared" si="1"/>
        <v>112.2019205057028</v>
      </c>
      <c r="Y14" s="35">
        <f t="shared" si="2"/>
        <v>193.45158707879796</v>
      </c>
      <c r="Z14" s="35">
        <f t="shared" si="3"/>
        <v>8.9753781255359151</v>
      </c>
      <c r="AA14" s="35">
        <f t="shared" si="4"/>
        <v>6264.185771351632</v>
      </c>
      <c r="AB14" s="35">
        <f t="shared" si="5"/>
        <v>6070.7341842728347</v>
      </c>
      <c r="AC14" s="2">
        <f t="shared" si="6"/>
        <v>12.651992795896417</v>
      </c>
      <c r="AD14" s="2">
        <f t="shared" si="28"/>
        <v>21.813780682580028</v>
      </c>
      <c r="AE14" s="2">
        <f t="shared" si="7"/>
        <v>1.216484925723244</v>
      </c>
      <c r="AF14" s="2">
        <f t="shared" si="8"/>
        <v>1236.6848374058161</v>
      </c>
      <c r="AG14" s="2">
        <f t="shared" si="9"/>
        <v>1214.8710567232361</v>
      </c>
      <c r="AH14" s="2">
        <f t="shared" si="10"/>
        <v>243.5395624991248</v>
      </c>
      <c r="AI14" s="2">
        <f t="shared" si="29"/>
        <v>419.89579741228431</v>
      </c>
      <c r="AJ14" s="2">
        <f t="shared" si="11"/>
        <v>20.03542272670483</v>
      </c>
      <c r="AK14" s="2">
        <f t="shared" si="12"/>
        <v>14802.923271055066</v>
      </c>
      <c r="AL14" s="2">
        <f t="shared" si="36"/>
        <v>4794.3424912142618</v>
      </c>
      <c r="AM14" s="35">
        <f t="shared" si="13"/>
        <v>99.175220072600467</v>
      </c>
      <c r="AN14" s="35">
        <f t="shared" si="30"/>
        <v>170.99175874586288</v>
      </c>
      <c r="AO14" s="35">
        <f t="shared" si="14"/>
        <v>7.8411535222317816</v>
      </c>
      <c r="AP14" s="35">
        <f t="shared" si="15"/>
        <v>4664.7931848371099</v>
      </c>
      <c r="AQ14" s="35">
        <f t="shared" si="16"/>
        <v>4493.8014260912478</v>
      </c>
      <c r="AR14" s="2">
        <f t="shared" si="17"/>
        <v>15.204932080965804</v>
      </c>
      <c r="AS14" s="2">
        <f t="shared" si="31"/>
        <v>26.215400139596209</v>
      </c>
      <c r="AT14" s="2">
        <f t="shared" si="18"/>
        <v>1.3422494817943573</v>
      </c>
      <c r="AU14" s="2">
        <f t="shared" si="19"/>
        <v>1245.1136831919628</v>
      </c>
      <c r="AV14" s="2">
        <f t="shared" si="20"/>
        <v>1218.8982830523669</v>
      </c>
      <c r="AW14" s="2">
        <f t="shared" si="32"/>
        <v>101.65792480613494</v>
      </c>
      <c r="AX14" s="2">
        <f t="shared" si="33"/>
        <v>175.27228414850853</v>
      </c>
      <c r="AY14">
        <f t="shared" si="34"/>
        <v>8.057320678755838</v>
      </c>
    </row>
    <row r="15" spans="1:52" ht="16" x14ac:dyDescent="0.2">
      <c r="A15" s="2" t="s">
        <v>4</v>
      </c>
      <c r="B15" s="2" t="str">
        <f t="shared" si="37"/>
        <v>P1</v>
      </c>
      <c r="C15" s="2" t="s">
        <v>32</v>
      </c>
      <c r="D15" s="5">
        <v>1</v>
      </c>
      <c r="E15" s="2" t="s">
        <v>5</v>
      </c>
      <c r="F15" s="1" t="s">
        <v>13</v>
      </c>
      <c r="G15" s="9">
        <v>40</v>
      </c>
      <c r="H15" s="45">
        <v>35</v>
      </c>
      <c r="I15" t="s">
        <v>8</v>
      </c>
      <c r="J15">
        <v>0</v>
      </c>
      <c r="K15">
        <v>40</v>
      </c>
      <c r="L15" s="34">
        <v>1.4311212482823228</v>
      </c>
      <c r="M15" s="2">
        <v>1.07792520523071</v>
      </c>
      <c r="N15" s="2">
        <f t="shared" si="21"/>
        <v>10.7792520523071</v>
      </c>
      <c r="O15" s="2">
        <v>8.8754624128341703E-2</v>
      </c>
      <c r="P15" s="2">
        <f t="shared" si="22"/>
        <v>0.88754624128341697</v>
      </c>
      <c r="Q15" s="3">
        <v>4.26</v>
      </c>
      <c r="R15" s="40">
        <f t="shared" si="35"/>
        <v>10</v>
      </c>
      <c r="S15" s="35">
        <f t="shared" si="23"/>
        <v>15.42641665264753</v>
      </c>
      <c r="T15" s="35">
        <f t="shared" si="24"/>
        <v>26.597270090771605</v>
      </c>
      <c r="U15" s="35">
        <f t="shared" si="25"/>
        <v>1.2701862847338075</v>
      </c>
      <c r="V15" s="35">
        <f t="shared" si="26"/>
        <v>1431.121248282323</v>
      </c>
      <c r="W15" s="35">
        <f t="shared" si="27"/>
        <v>1404.5239781915514</v>
      </c>
      <c r="X15" s="35">
        <f t="shared" si="1"/>
        <v>102.00702371528897</v>
      </c>
      <c r="Y15" s="35">
        <f t="shared" si="2"/>
        <v>175.87417881946376</v>
      </c>
      <c r="Z15" s="35">
        <f t="shared" si="3"/>
        <v>8.1102778768857231</v>
      </c>
      <c r="AA15" s="35">
        <f t="shared" si="4"/>
        <v>5801.2868024677164</v>
      </c>
      <c r="AB15" s="35">
        <f t="shared" si="5"/>
        <v>5625.4126236482525</v>
      </c>
      <c r="AC15" s="2">
        <f t="shared" si="6"/>
        <v>12.651992795896417</v>
      </c>
      <c r="AD15" s="2">
        <f t="shared" si="28"/>
        <v>21.813780682580028</v>
      </c>
      <c r="AE15" s="2">
        <f t="shared" si="7"/>
        <v>1.216484925723244</v>
      </c>
      <c r="AF15" s="2">
        <f t="shared" si="8"/>
        <v>1236.6848374058161</v>
      </c>
      <c r="AG15" s="2">
        <f t="shared" si="9"/>
        <v>1214.8710567232361</v>
      </c>
      <c r="AH15" s="2">
        <f t="shared" si="10"/>
        <v>243.5395624991248</v>
      </c>
      <c r="AI15" s="2">
        <f t="shared" si="29"/>
        <v>419.89579741228431</v>
      </c>
      <c r="AJ15" s="2">
        <f t="shared" si="11"/>
        <v>20.03542272670483</v>
      </c>
      <c r="AK15" s="2">
        <f t="shared" si="12"/>
        <v>14802.923271055066</v>
      </c>
      <c r="AL15" s="2">
        <f t="shared" si="36"/>
        <v>4794.3424912142618</v>
      </c>
      <c r="AM15" s="35">
        <f t="shared" si="13"/>
        <v>86.580607062641434</v>
      </c>
      <c r="AN15" s="35">
        <f t="shared" si="30"/>
        <v>149.27690872869215</v>
      </c>
      <c r="AO15" s="35">
        <f t="shared" si="14"/>
        <v>6.8400915921519161</v>
      </c>
      <c r="AP15" s="35">
        <f t="shared" si="15"/>
        <v>4370.1655541853934</v>
      </c>
      <c r="AQ15" s="35">
        <f t="shared" si="16"/>
        <v>4220.8886454567009</v>
      </c>
      <c r="AR15" s="2">
        <f t="shared" si="17"/>
        <v>15.204932080965804</v>
      </c>
      <c r="AS15" s="2">
        <f t="shared" si="31"/>
        <v>26.215400139596209</v>
      </c>
      <c r="AT15" s="2">
        <f t="shared" si="18"/>
        <v>1.3422494817943573</v>
      </c>
      <c r="AU15" s="2">
        <f t="shared" si="19"/>
        <v>1245.1136831919628</v>
      </c>
      <c r="AV15" s="2">
        <f t="shared" si="20"/>
        <v>1218.8982830523669</v>
      </c>
      <c r="AW15" s="2">
        <f t="shared" si="32"/>
        <v>92.879066962991189</v>
      </c>
      <c r="AX15" s="2">
        <f t="shared" si="33"/>
        <v>160.13632234998485</v>
      </c>
      <c r="AY15">
        <f t="shared" si="34"/>
        <v>7.3586966292456797</v>
      </c>
    </row>
    <row r="16" spans="1:52" ht="16" x14ac:dyDescent="0.2">
      <c r="A16" s="2" t="s">
        <v>4</v>
      </c>
      <c r="B16" s="2" t="str">
        <f t="shared" si="37"/>
        <v>P1</v>
      </c>
      <c r="C16" s="2" t="s">
        <v>32</v>
      </c>
      <c r="D16" s="5">
        <v>1</v>
      </c>
      <c r="E16" s="2" t="s">
        <v>5</v>
      </c>
      <c r="F16" s="1" t="s">
        <v>13</v>
      </c>
      <c r="G16" s="9">
        <v>40</v>
      </c>
      <c r="H16" s="45">
        <v>35</v>
      </c>
      <c r="I16" t="s">
        <v>9</v>
      </c>
      <c r="J16">
        <v>0</v>
      </c>
      <c r="K16">
        <v>80</v>
      </c>
      <c r="L16" s="34">
        <v>1.2770083337875788</v>
      </c>
      <c r="M16" s="2">
        <v>0.93762218952178999</v>
      </c>
      <c r="N16" s="2">
        <f t="shared" si="21"/>
        <v>9.3762218952178991</v>
      </c>
      <c r="O16" s="2">
        <v>7.9694904386997195E-2</v>
      </c>
      <c r="P16" s="2">
        <f t="shared" si="22"/>
        <v>0.79694904386997201</v>
      </c>
      <c r="Q16" s="3">
        <v>4.38</v>
      </c>
      <c r="R16" s="40">
        <f t="shared" si="35"/>
        <v>10</v>
      </c>
      <c r="S16" s="35">
        <f t="shared" si="23"/>
        <v>11.973513499634825</v>
      </c>
      <c r="T16" s="35">
        <f t="shared" si="24"/>
        <v>20.643988792473838</v>
      </c>
      <c r="U16" s="35">
        <f t="shared" si="25"/>
        <v>1.0177105706259972</v>
      </c>
      <c r="V16" s="35">
        <f t="shared" si="26"/>
        <v>1277.008333787579</v>
      </c>
      <c r="W16" s="35">
        <f t="shared" si="27"/>
        <v>1256.3643449951051</v>
      </c>
      <c r="X16" s="35">
        <f t="shared" si="1"/>
        <v>91.393983405656655</v>
      </c>
      <c r="Y16" s="35">
        <f t="shared" si="2"/>
        <v>157.57583345802874</v>
      </c>
      <c r="Z16" s="35">
        <f t="shared" si="3"/>
        <v>7.2972464407117066</v>
      </c>
      <c r="AA16" s="35">
        <f t="shared" si="4"/>
        <v>5500.0383261833776</v>
      </c>
      <c r="AB16" s="35">
        <f t="shared" si="5"/>
        <v>5342.462492725349</v>
      </c>
      <c r="AC16" s="2">
        <f t="shared" si="6"/>
        <v>12.651992795896417</v>
      </c>
      <c r="AD16" s="2">
        <f t="shared" si="28"/>
        <v>21.813780682580028</v>
      </c>
      <c r="AE16" s="2">
        <f t="shared" si="7"/>
        <v>1.216484925723244</v>
      </c>
      <c r="AF16" s="2">
        <f t="shared" si="8"/>
        <v>1236.6848374058161</v>
      </c>
      <c r="AG16" s="2">
        <f t="shared" si="9"/>
        <v>1214.8710567232361</v>
      </c>
      <c r="AH16" s="2">
        <f t="shared" si="10"/>
        <v>243.5395624991248</v>
      </c>
      <c r="AI16" s="2">
        <f t="shared" si="29"/>
        <v>419.89579741228431</v>
      </c>
      <c r="AJ16" s="2">
        <f t="shared" si="11"/>
        <v>20.03542272670483</v>
      </c>
      <c r="AK16" s="2">
        <f t="shared" si="12"/>
        <v>14802.923271055066</v>
      </c>
      <c r="AL16" s="2">
        <f t="shared" si="36"/>
        <v>4794.3424912142618</v>
      </c>
      <c r="AM16" s="35">
        <f t="shared" si="13"/>
        <v>79.420469906021836</v>
      </c>
      <c r="AN16" s="35">
        <f t="shared" si="30"/>
        <v>136.93184466555491</v>
      </c>
      <c r="AO16" s="35">
        <f t="shared" si="14"/>
        <v>6.2795358700857093</v>
      </c>
      <c r="AP16" s="35">
        <f t="shared" si="15"/>
        <v>4223.0299923957991</v>
      </c>
      <c r="AQ16" s="35">
        <f t="shared" si="16"/>
        <v>4086.0981477302439</v>
      </c>
      <c r="AR16" s="2">
        <f t="shared" si="17"/>
        <v>15.204932080965804</v>
      </c>
      <c r="AS16" s="2">
        <f t="shared" si="31"/>
        <v>26.215400139596209</v>
      </c>
      <c r="AT16" s="2">
        <f t="shared" si="18"/>
        <v>1.3422494817943573</v>
      </c>
      <c r="AU16" s="2">
        <f t="shared" si="19"/>
        <v>1245.1136831919628</v>
      </c>
      <c r="AV16" s="2">
        <f t="shared" si="20"/>
        <v>1218.8982830523669</v>
      </c>
      <c r="AW16" s="2">
        <f t="shared" si="32"/>
        <v>86.170242168763764</v>
      </c>
      <c r="AX16" s="2">
        <f t="shared" si="33"/>
        <v>148.56938304959272</v>
      </c>
      <c r="AY16">
        <f t="shared" si="34"/>
        <v>6.8532450475397724</v>
      </c>
    </row>
    <row r="17" spans="1:51" ht="16" x14ac:dyDescent="0.2">
      <c r="A17" s="2" t="s">
        <v>4</v>
      </c>
      <c r="B17" s="2" t="str">
        <f t="shared" si="37"/>
        <v>P1</v>
      </c>
      <c r="C17" s="2" t="s">
        <v>32</v>
      </c>
      <c r="D17" s="5">
        <v>1</v>
      </c>
      <c r="E17" s="2" t="s">
        <v>5</v>
      </c>
      <c r="F17" s="1" t="s">
        <v>14</v>
      </c>
      <c r="G17" s="9">
        <v>80</v>
      </c>
      <c r="H17" s="45">
        <v>60</v>
      </c>
      <c r="I17" t="s">
        <v>7</v>
      </c>
      <c r="J17">
        <v>0</v>
      </c>
      <c r="K17">
        <v>0</v>
      </c>
      <c r="L17" s="34">
        <v>0.92824255769372288</v>
      </c>
      <c r="M17" s="2">
        <v>0.62516057491302501</v>
      </c>
      <c r="N17" s="2">
        <f t="shared" si="21"/>
        <v>6.2516057491302499</v>
      </c>
      <c r="O17" s="2">
        <v>5.7689126580953598E-2</v>
      </c>
      <c r="P17" s="2">
        <f t="shared" si="22"/>
        <v>0.57689126580953598</v>
      </c>
      <c r="Q17" s="3">
        <v>4.21</v>
      </c>
      <c r="R17" s="40">
        <f t="shared" si="35"/>
        <v>40</v>
      </c>
      <c r="S17" s="35">
        <f t="shared" si="23"/>
        <v>23.212026041061783</v>
      </c>
      <c r="T17" s="35">
        <f t="shared" si="24"/>
        <v>40.020734553554803</v>
      </c>
      <c r="U17" s="35">
        <f t="shared" si="25"/>
        <v>2.1419800963448523</v>
      </c>
      <c r="V17" s="35">
        <f t="shared" si="26"/>
        <v>3712.9702307748917</v>
      </c>
      <c r="W17" s="35">
        <f t="shared" si="27"/>
        <v>3672.9494962213366</v>
      </c>
      <c r="X17" s="35">
        <f t="shared" si="1"/>
        <v>135.41394654676458</v>
      </c>
      <c r="Y17" s="35">
        <f t="shared" si="2"/>
        <v>233.47232163235276</v>
      </c>
      <c r="Z17" s="35">
        <f t="shared" si="3"/>
        <v>11.117358221880767</v>
      </c>
      <c r="AA17" s="35">
        <f t="shared" si="4"/>
        <v>9977.1560021265232</v>
      </c>
      <c r="AB17" s="35">
        <f t="shared" si="5"/>
        <v>9743.6836804941704</v>
      </c>
      <c r="AC17" s="2">
        <f t="shared" si="6"/>
        <v>39.782401872917774</v>
      </c>
      <c r="AD17" s="2">
        <f t="shared" si="28"/>
        <v>68.590348056754792</v>
      </c>
      <c r="AE17" s="2">
        <f t="shared" si="7"/>
        <v>3.3282497755381102</v>
      </c>
      <c r="AF17" s="2">
        <f t="shared" si="8"/>
        <v>5551.1206967181524</v>
      </c>
      <c r="AG17" s="2">
        <f t="shared" si="9"/>
        <v>5482.5303486613966</v>
      </c>
      <c r="AH17" s="2">
        <f t="shared" si="10"/>
        <v>362.88676811787809</v>
      </c>
      <c r="AI17" s="2">
        <f t="shared" si="29"/>
        <v>625.66684158254873</v>
      </c>
      <c r="AJ17" s="2">
        <f t="shared" si="11"/>
        <v>30.020172053319165</v>
      </c>
      <c r="AK17" s="2">
        <f t="shared" si="12"/>
        <v>31456.285361209524</v>
      </c>
      <c r="AL17" s="2">
        <f t="shared" si="36"/>
        <v>10276.872839875658</v>
      </c>
      <c r="AM17" s="35">
        <f t="shared" si="13"/>
        <v>112.2019205057028</v>
      </c>
      <c r="AN17" s="35">
        <f t="shared" si="30"/>
        <v>193.45158707879796</v>
      </c>
      <c r="AO17" s="35">
        <f t="shared" si="14"/>
        <v>8.9753781255359151</v>
      </c>
      <c r="AP17" s="35">
        <f t="shared" si="15"/>
        <v>6264.185771351632</v>
      </c>
      <c r="AQ17" s="35">
        <f t="shared" si="16"/>
        <v>6070.7341842728347</v>
      </c>
      <c r="AR17" s="2">
        <f t="shared" si="17"/>
        <v>12.651992795896417</v>
      </c>
      <c r="AS17" s="2">
        <f t="shared" si="31"/>
        <v>21.813780682580028</v>
      </c>
      <c r="AT17" s="2">
        <f t="shared" si="18"/>
        <v>1.216484925723244</v>
      </c>
      <c r="AU17" s="2">
        <f t="shared" si="19"/>
        <v>1236.6848374058161</v>
      </c>
      <c r="AV17" s="2">
        <f t="shared" si="20"/>
        <v>1214.8710567232361</v>
      </c>
      <c r="AW17" s="2">
        <f t="shared" si="32"/>
        <v>138.78355472272983</v>
      </c>
      <c r="AX17" s="2">
        <f t="shared" si="33"/>
        <v>239.28199090125838</v>
      </c>
      <c r="AY17">
        <f t="shared" si="34"/>
        <v>11.428301938410749</v>
      </c>
    </row>
    <row r="18" spans="1:51" ht="16" x14ac:dyDescent="0.2">
      <c r="A18" s="2" t="s">
        <v>4</v>
      </c>
      <c r="B18" s="2" t="str">
        <f t="shared" si="37"/>
        <v>P1</v>
      </c>
      <c r="C18" s="2" t="s">
        <v>32</v>
      </c>
      <c r="D18" s="5">
        <v>1</v>
      </c>
      <c r="E18" s="2" t="s">
        <v>5</v>
      </c>
      <c r="F18" s="1" t="s">
        <v>14</v>
      </c>
      <c r="G18" s="9">
        <v>80</v>
      </c>
      <c r="H18" s="45">
        <v>60</v>
      </c>
      <c r="I18" t="s">
        <v>8</v>
      </c>
      <c r="J18">
        <v>0</v>
      </c>
      <c r="K18">
        <v>40</v>
      </c>
      <c r="L18" s="34">
        <v>1.532369256879663</v>
      </c>
      <c r="M18" s="2">
        <v>0.78478807210922197</v>
      </c>
      <c r="N18" s="2">
        <f t="shared" si="21"/>
        <v>7.8478807210922197</v>
      </c>
      <c r="O18" s="2">
        <v>7.0844449102878598E-2</v>
      </c>
      <c r="P18" s="2">
        <f t="shared" si="22"/>
        <v>0.70844449102878593</v>
      </c>
      <c r="Q18" s="3">
        <v>4.2699999999999996</v>
      </c>
      <c r="R18" s="40">
        <f t="shared" si="35"/>
        <v>40</v>
      </c>
      <c r="S18" s="35">
        <f t="shared" si="23"/>
        <v>48.103404594641283</v>
      </c>
      <c r="T18" s="35">
        <f t="shared" si="24"/>
        <v>82.936904473519462</v>
      </c>
      <c r="U18" s="35">
        <f t="shared" si="25"/>
        <v>4.3423942330330876</v>
      </c>
      <c r="V18" s="35">
        <f t="shared" si="26"/>
        <v>6129.4770275186529</v>
      </c>
      <c r="W18" s="35">
        <f t="shared" si="27"/>
        <v>6046.5401230451334</v>
      </c>
      <c r="X18" s="35">
        <f t="shared" si="1"/>
        <v>150.11042830993026</v>
      </c>
      <c r="Y18" s="35">
        <f t="shared" si="2"/>
        <v>258.8110832929832</v>
      </c>
      <c r="Z18" s="35">
        <f t="shared" si="3"/>
        <v>12.452672109918812</v>
      </c>
      <c r="AA18" s="35">
        <f t="shared" si="4"/>
        <v>11930.763829986368</v>
      </c>
      <c r="AB18" s="35">
        <f t="shared" si="5"/>
        <v>11671.952746693387</v>
      </c>
      <c r="AC18" s="2">
        <f t="shared" si="6"/>
        <v>39.782401872917774</v>
      </c>
      <c r="AD18" s="2">
        <f t="shared" si="28"/>
        <v>68.590348056754792</v>
      </c>
      <c r="AE18" s="2">
        <f t="shared" si="7"/>
        <v>3.3282497755381102</v>
      </c>
      <c r="AF18" s="2">
        <f t="shared" si="8"/>
        <v>5551.1206967181524</v>
      </c>
      <c r="AG18" s="2">
        <f t="shared" si="9"/>
        <v>5482.5303486613966</v>
      </c>
      <c r="AH18" s="2">
        <f t="shared" si="10"/>
        <v>362.88676811787809</v>
      </c>
      <c r="AI18" s="2">
        <f t="shared" si="29"/>
        <v>625.66684158254873</v>
      </c>
      <c r="AJ18" s="2">
        <f t="shared" si="11"/>
        <v>30.020172053319165</v>
      </c>
      <c r="AK18" s="2">
        <f t="shared" si="12"/>
        <v>31456.285361209524</v>
      </c>
      <c r="AL18" s="2">
        <f t="shared" si="36"/>
        <v>10276.872839875658</v>
      </c>
      <c r="AM18" s="35">
        <f t="shared" si="13"/>
        <v>102.00702371528897</v>
      </c>
      <c r="AN18" s="35">
        <f t="shared" si="30"/>
        <v>175.87417881946376</v>
      </c>
      <c r="AO18" s="35">
        <f t="shared" si="14"/>
        <v>8.1102778768857231</v>
      </c>
      <c r="AP18" s="35">
        <f t="shared" si="15"/>
        <v>5801.2868024677164</v>
      </c>
      <c r="AQ18" s="35">
        <f t="shared" si="16"/>
        <v>5625.4126236482525</v>
      </c>
      <c r="AR18" s="2">
        <f t="shared" si="17"/>
        <v>12.651992795896417</v>
      </c>
      <c r="AS18" s="2">
        <f t="shared" si="31"/>
        <v>21.813780682580028</v>
      </c>
      <c r="AT18" s="2">
        <f t="shared" si="18"/>
        <v>1.216484925723244</v>
      </c>
      <c r="AU18" s="2">
        <f t="shared" si="19"/>
        <v>1236.6848374058161</v>
      </c>
      <c r="AV18" s="2">
        <f t="shared" si="20"/>
        <v>1214.8710567232361</v>
      </c>
      <c r="AW18" s="2">
        <f t="shared" si="32"/>
        <v>139.01183443080603</v>
      </c>
      <c r="AX18" s="2">
        <f t="shared" si="33"/>
        <v>239.675576604838</v>
      </c>
      <c r="AY18">
        <f t="shared" si="34"/>
        <v>11.450778991092578</v>
      </c>
    </row>
    <row r="19" spans="1:51" ht="16" x14ac:dyDescent="0.2">
      <c r="A19" s="2" t="s">
        <v>4</v>
      </c>
      <c r="B19" s="2" t="str">
        <f t="shared" si="37"/>
        <v>P1</v>
      </c>
      <c r="C19" s="2" t="s">
        <v>32</v>
      </c>
      <c r="D19" s="5">
        <v>1</v>
      </c>
      <c r="E19" s="2" t="s">
        <v>5</v>
      </c>
      <c r="F19" s="1" t="s">
        <v>14</v>
      </c>
      <c r="G19" s="9">
        <v>80</v>
      </c>
      <c r="H19" s="45">
        <v>60</v>
      </c>
      <c r="I19" t="s">
        <v>9</v>
      </c>
      <c r="J19">
        <v>0</v>
      </c>
      <c r="K19">
        <v>80</v>
      </c>
      <c r="L19" s="34">
        <v>1.4454833903469353</v>
      </c>
      <c r="M19" s="2">
        <v>0.58829587697982799</v>
      </c>
      <c r="N19" s="2">
        <f t="shared" si="21"/>
        <v>5.8829587697982797</v>
      </c>
      <c r="O19" s="2">
        <v>5.5865306407213197E-2</v>
      </c>
      <c r="P19" s="2">
        <f t="shared" si="22"/>
        <v>0.558653064072132</v>
      </c>
      <c r="Q19" s="3">
        <v>4.09</v>
      </c>
      <c r="R19" s="40">
        <f t="shared" si="35"/>
        <v>40</v>
      </c>
      <c r="S19" s="35">
        <f t="shared" si="23"/>
        <v>34.014876751357008</v>
      </c>
      <c r="T19" s="35">
        <f t="shared" si="24"/>
        <v>58.6463392264776</v>
      </c>
      <c r="U19" s="35">
        <f t="shared" si="25"/>
        <v>3.2300949003307564</v>
      </c>
      <c r="V19" s="35">
        <f t="shared" si="26"/>
        <v>5781.9335613877411</v>
      </c>
      <c r="W19" s="35">
        <f t="shared" si="27"/>
        <v>5723.2872221612633</v>
      </c>
      <c r="X19" s="35">
        <f t="shared" si="1"/>
        <v>125.40886015701366</v>
      </c>
      <c r="Y19" s="35">
        <f t="shared" si="2"/>
        <v>216.22217268450635</v>
      </c>
      <c r="Z19" s="35">
        <f t="shared" si="3"/>
        <v>10.527341341042463</v>
      </c>
      <c r="AA19" s="35">
        <f t="shared" si="4"/>
        <v>11281.971887571119</v>
      </c>
      <c r="AB19" s="35">
        <f t="shared" si="5"/>
        <v>11065.749714886613</v>
      </c>
      <c r="AC19" s="2">
        <f t="shared" si="6"/>
        <v>39.782401872917774</v>
      </c>
      <c r="AD19" s="2">
        <f t="shared" si="28"/>
        <v>68.590348056754792</v>
      </c>
      <c r="AE19" s="2">
        <f t="shared" si="7"/>
        <v>3.3282497755381102</v>
      </c>
      <c r="AF19" s="2">
        <f t="shared" si="8"/>
        <v>5551.1206967181524</v>
      </c>
      <c r="AG19" s="2">
        <f t="shared" si="9"/>
        <v>5482.5303486613966</v>
      </c>
      <c r="AH19" s="2">
        <f t="shared" si="10"/>
        <v>362.88676811787809</v>
      </c>
      <c r="AI19" s="2">
        <f t="shared" si="29"/>
        <v>625.66684158254873</v>
      </c>
      <c r="AJ19" s="2">
        <f t="shared" si="11"/>
        <v>30.020172053319165</v>
      </c>
      <c r="AK19" s="2">
        <f t="shared" si="12"/>
        <v>31456.285361209524</v>
      </c>
      <c r="AL19" s="2">
        <f t="shared" si="36"/>
        <v>10276.872839875658</v>
      </c>
      <c r="AM19" s="35">
        <f t="shared" si="13"/>
        <v>91.393983405656655</v>
      </c>
      <c r="AN19" s="35">
        <f t="shared" si="30"/>
        <v>157.57583345802874</v>
      </c>
      <c r="AO19" s="35">
        <f t="shared" si="14"/>
        <v>7.2972464407117066</v>
      </c>
      <c r="AP19" s="35">
        <f t="shared" si="15"/>
        <v>5500.0383261833776</v>
      </c>
      <c r="AQ19" s="35">
        <f t="shared" si="16"/>
        <v>5342.462492725349</v>
      </c>
      <c r="AR19" s="2">
        <f t="shared" si="17"/>
        <v>12.651992795896417</v>
      </c>
      <c r="AS19" s="2">
        <f t="shared" si="31"/>
        <v>21.813780682580028</v>
      </c>
      <c r="AT19" s="2">
        <f t="shared" si="18"/>
        <v>1.216484925723244</v>
      </c>
      <c r="AU19" s="2">
        <f t="shared" si="19"/>
        <v>1236.6848374058161</v>
      </c>
      <c r="AV19" s="2">
        <f t="shared" si="20"/>
        <v>1214.8710567232361</v>
      </c>
      <c r="AW19" s="2">
        <f t="shared" si="32"/>
        <v>120.72037456579774</v>
      </c>
      <c r="AX19" s="2">
        <f t="shared" si="33"/>
        <v>208.13857683758232</v>
      </c>
      <c r="AY19">
        <f t="shared" si="34"/>
        <v>10.08211693205334</v>
      </c>
    </row>
    <row r="20" spans="1:51" ht="16" x14ac:dyDescent="0.2">
      <c r="A20" s="2" t="s">
        <v>4</v>
      </c>
      <c r="B20" s="2" t="str">
        <f t="shared" si="37"/>
        <v>P1</v>
      </c>
      <c r="C20" s="2" t="s">
        <v>32</v>
      </c>
      <c r="D20" s="5">
        <v>1</v>
      </c>
      <c r="E20" s="2" t="s">
        <v>5</v>
      </c>
      <c r="F20" s="1" t="s">
        <v>15</v>
      </c>
      <c r="G20" s="9">
        <v>120</v>
      </c>
      <c r="H20" s="45">
        <v>100</v>
      </c>
      <c r="I20" t="s">
        <v>7</v>
      </c>
      <c r="J20">
        <v>0</v>
      </c>
      <c r="K20">
        <v>0</v>
      </c>
      <c r="L20" s="34">
        <v>1.426639445084855</v>
      </c>
      <c r="M20" s="2">
        <v>0.34423395991325401</v>
      </c>
      <c r="N20" s="2">
        <f t="shared" si="21"/>
        <v>3.4423395991325401</v>
      </c>
      <c r="O20" s="2">
        <v>3.4514408558607101E-2</v>
      </c>
      <c r="P20" s="2">
        <f t="shared" si="22"/>
        <v>0.34514408558607101</v>
      </c>
      <c r="Q20" s="3">
        <v>4.3</v>
      </c>
      <c r="R20" s="40">
        <f t="shared" si="35"/>
        <v>40</v>
      </c>
      <c r="S20" s="35">
        <f t="shared" si="23"/>
        <v>19.643909822000275</v>
      </c>
      <c r="T20" s="35">
        <f t="shared" si="24"/>
        <v>33.86881003793151</v>
      </c>
      <c r="U20" s="35">
        <f t="shared" si="25"/>
        <v>1.9695846669393282</v>
      </c>
      <c r="V20" s="35">
        <f t="shared" si="26"/>
        <v>5706.5577803394199</v>
      </c>
      <c r="W20" s="35">
        <f t="shared" si="27"/>
        <v>5672.6889703014886</v>
      </c>
      <c r="X20" s="35">
        <f t="shared" si="1"/>
        <v>155.05785636876485</v>
      </c>
      <c r="Y20" s="35">
        <f t="shared" si="2"/>
        <v>267.34113167028426</v>
      </c>
      <c r="Z20" s="35">
        <f t="shared" si="3"/>
        <v>13.086942888820095</v>
      </c>
      <c r="AA20" s="35">
        <f t="shared" si="4"/>
        <v>15683.713782465944</v>
      </c>
      <c r="AB20" s="35">
        <f t="shared" si="5"/>
        <v>15416.37265079566</v>
      </c>
      <c r="AC20" s="2">
        <f t="shared" si="6"/>
        <v>26.641848448774699</v>
      </c>
      <c r="AD20" s="2">
        <f t="shared" si="28"/>
        <v>45.934221463404647</v>
      </c>
      <c r="AE20" s="2">
        <f t="shared" si="7"/>
        <v>2.4038721254002215</v>
      </c>
      <c r="AF20" s="2">
        <f t="shared" si="8"/>
        <v>5471.8742674538362</v>
      </c>
      <c r="AG20" s="2">
        <f t="shared" si="9"/>
        <v>5425.9400459904309</v>
      </c>
      <c r="AH20" s="2">
        <f t="shared" si="10"/>
        <v>442.81231346420213</v>
      </c>
      <c r="AI20" s="2">
        <f t="shared" si="29"/>
        <v>763.46950597276282</v>
      </c>
      <c r="AJ20" s="2">
        <f t="shared" si="11"/>
        <v>37.231788429519824</v>
      </c>
      <c r="AK20" s="2">
        <f t="shared" si="12"/>
        <v>47871.908163571032</v>
      </c>
      <c r="AL20" s="2">
        <f t="shared" si="36"/>
        <v>15702.812885866089</v>
      </c>
      <c r="AM20" s="35">
        <f t="shared" si="13"/>
        <v>135.41394654676458</v>
      </c>
      <c r="AN20" s="35">
        <f t="shared" si="30"/>
        <v>233.47232163235276</v>
      </c>
      <c r="AO20" s="35">
        <f t="shared" si="14"/>
        <v>11.117358221880767</v>
      </c>
      <c r="AP20" s="35">
        <f t="shared" si="15"/>
        <v>9977.1560021265232</v>
      </c>
      <c r="AQ20" s="35">
        <f t="shared" si="16"/>
        <v>9743.6836804941704</v>
      </c>
      <c r="AR20" s="2">
        <f t="shared" si="17"/>
        <v>39.782401872917774</v>
      </c>
      <c r="AS20" s="2">
        <f t="shared" si="31"/>
        <v>68.590348056754792</v>
      </c>
      <c r="AT20" s="2">
        <f t="shared" si="18"/>
        <v>3.3282497755381102</v>
      </c>
      <c r="AU20" s="2">
        <f t="shared" si="19"/>
        <v>5551.1206967181524</v>
      </c>
      <c r="AV20" s="2">
        <f t="shared" si="20"/>
        <v>5482.5303486613966</v>
      </c>
      <c r="AW20" s="2">
        <f t="shared" si="32"/>
        <v>156.04976799596216</v>
      </c>
      <c r="AX20" s="2">
        <f t="shared" si="33"/>
        <v>269.05132413096931</v>
      </c>
      <c r="AY20">
        <f t="shared" si="34"/>
        <v>13.186396304641558</v>
      </c>
    </row>
    <row r="21" spans="1:51" ht="16" x14ac:dyDescent="0.2">
      <c r="A21" s="2" t="s">
        <v>4</v>
      </c>
      <c r="B21" s="2" t="str">
        <f t="shared" si="37"/>
        <v>P1</v>
      </c>
      <c r="C21" s="2" t="s">
        <v>32</v>
      </c>
      <c r="D21" s="5">
        <v>1</v>
      </c>
      <c r="E21" s="2" t="s">
        <v>5</v>
      </c>
      <c r="F21" s="1" t="s">
        <v>15</v>
      </c>
      <c r="G21" s="9">
        <v>120</v>
      </c>
      <c r="H21" s="45">
        <v>100</v>
      </c>
      <c r="I21" t="s">
        <v>8</v>
      </c>
      <c r="J21">
        <v>0</v>
      </c>
      <c r="K21">
        <v>40</v>
      </c>
      <c r="L21" s="34">
        <v>1.5397031166573374</v>
      </c>
      <c r="M21" s="2">
        <v>0.34231543540954601</v>
      </c>
      <c r="N21" s="2">
        <f t="shared" si="21"/>
        <v>3.4231543540954599</v>
      </c>
      <c r="O21" s="2">
        <v>3.5490542650222799E-2</v>
      </c>
      <c r="P21" s="2">
        <f t="shared" si="22"/>
        <v>0.35490542650222801</v>
      </c>
      <c r="Q21" s="3">
        <v>4.32</v>
      </c>
      <c r="R21" s="40">
        <f t="shared" si="35"/>
        <v>40</v>
      </c>
      <c r="S21" s="35">
        <f t="shared" si="23"/>
        <v>21.082565711199656</v>
      </c>
      <c r="T21" s="35">
        <f t="shared" si="24"/>
        <v>36.349251226206306</v>
      </c>
      <c r="U21" s="35">
        <f t="shared" si="25"/>
        <v>2.1857959652163284</v>
      </c>
      <c r="V21" s="35">
        <f t="shared" si="26"/>
        <v>6158.8124666293497</v>
      </c>
      <c r="W21" s="35">
        <f t="shared" si="27"/>
        <v>6122.4632154031433</v>
      </c>
      <c r="X21" s="35">
        <f t="shared" si="1"/>
        <v>171.19299402112992</v>
      </c>
      <c r="Y21" s="35">
        <f t="shared" si="2"/>
        <v>295.16033451918952</v>
      </c>
      <c r="Z21" s="35">
        <f t="shared" si="3"/>
        <v>14.63846807513514</v>
      </c>
      <c r="AA21" s="35">
        <f t="shared" si="4"/>
        <v>18089.57629661572</v>
      </c>
      <c r="AB21" s="35">
        <f t="shared" si="5"/>
        <v>17794.415962096529</v>
      </c>
      <c r="AC21" s="2">
        <f t="shared" si="6"/>
        <v>26.641848448774699</v>
      </c>
      <c r="AD21" s="2">
        <f t="shared" si="28"/>
        <v>45.934221463404647</v>
      </c>
      <c r="AE21" s="2">
        <f t="shared" si="7"/>
        <v>2.4038721254002215</v>
      </c>
      <c r="AF21" s="2">
        <f t="shared" si="8"/>
        <v>5471.8742674538362</v>
      </c>
      <c r="AG21" s="2">
        <f t="shared" si="9"/>
        <v>5425.9400459904309</v>
      </c>
      <c r="AH21" s="2">
        <f t="shared" si="10"/>
        <v>442.81231346420213</v>
      </c>
      <c r="AI21" s="2">
        <f t="shared" si="29"/>
        <v>763.46950597276282</v>
      </c>
      <c r="AJ21" s="2">
        <f t="shared" si="11"/>
        <v>37.231788429519824</v>
      </c>
      <c r="AK21" s="2">
        <f t="shared" si="12"/>
        <v>47871.908163571032</v>
      </c>
      <c r="AL21" s="2">
        <f t="shared" si="36"/>
        <v>15702.812885866089</v>
      </c>
      <c r="AM21" s="35">
        <f t="shared" si="13"/>
        <v>150.11042830993026</v>
      </c>
      <c r="AN21" s="35">
        <f t="shared" si="30"/>
        <v>258.8110832929832</v>
      </c>
      <c r="AO21" s="35">
        <f t="shared" si="14"/>
        <v>12.452672109918812</v>
      </c>
      <c r="AP21" s="35">
        <f t="shared" si="15"/>
        <v>11930.763829986368</v>
      </c>
      <c r="AQ21" s="35">
        <f t="shared" si="16"/>
        <v>11671.952746693387</v>
      </c>
      <c r="AR21" s="2">
        <f t="shared" si="17"/>
        <v>39.782401872917774</v>
      </c>
      <c r="AS21" s="2">
        <f t="shared" si="31"/>
        <v>68.590348056754792</v>
      </c>
      <c r="AT21" s="2">
        <f t="shared" si="18"/>
        <v>3.3282497755381102</v>
      </c>
      <c r="AU21" s="2">
        <f t="shared" si="19"/>
        <v>5551.1206967181524</v>
      </c>
      <c r="AV21" s="2">
        <f t="shared" si="20"/>
        <v>5482.5303486613966</v>
      </c>
      <c r="AW21" s="2">
        <f t="shared" si="32"/>
        <v>163.99060541625661</v>
      </c>
      <c r="AX21" s="2">
        <f t="shared" si="33"/>
        <v>282.74242313147693</v>
      </c>
      <c r="AY21">
        <f t="shared" si="34"/>
        <v>13.891739609154881</v>
      </c>
    </row>
    <row r="22" spans="1:51" ht="16" x14ac:dyDescent="0.2">
      <c r="A22" s="2" t="s">
        <v>4</v>
      </c>
      <c r="B22" s="2" t="str">
        <f t="shared" si="37"/>
        <v>P1</v>
      </c>
      <c r="C22" s="2" t="s">
        <v>32</v>
      </c>
      <c r="D22" s="5">
        <v>1</v>
      </c>
      <c r="E22" s="2" t="s">
        <v>5</v>
      </c>
      <c r="F22" s="1" t="s">
        <v>15</v>
      </c>
      <c r="G22" s="9">
        <v>120</v>
      </c>
      <c r="H22" s="45">
        <v>100</v>
      </c>
      <c r="I22" t="s">
        <v>9</v>
      </c>
      <c r="J22">
        <v>0</v>
      </c>
      <c r="K22">
        <v>80</v>
      </c>
      <c r="L22" s="34">
        <v>1.5241186646297791</v>
      </c>
      <c r="M22" s="2">
        <v>0.35373502969741799</v>
      </c>
      <c r="N22" s="2">
        <f t="shared" si="21"/>
        <v>3.5373502969741799</v>
      </c>
      <c r="O22" s="2">
        <v>3.5768318921327598E-2</v>
      </c>
      <c r="P22" s="2">
        <f t="shared" si="22"/>
        <v>0.35768318921327596</v>
      </c>
      <c r="Q22" s="3">
        <v>4.3600000000000003</v>
      </c>
      <c r="R22" s="40">
        <f t="shared" si="35"/>
        <v>40</v>
      </c>
      <c r="S22" s="35">
        <f t="shared" si="23"/>
        <v>21.565366443808159</v>
      </c>
      <c r="T22" s="35">
        <f t="shared" si="24"/>
        <v>37.181666282427862</v>
      </c>
      <c r="U22" s="35">
        <f t="shared" si="25"/>
        <v>2.1806064988170353</v>
      </c>
      <c r="V22" s="35">
        <f t="shared" si="26"/>
        <v>6096.4746585191169</v>
      </c>
      <c r="W22" s="35">
        <f t="shared" si="27"/>
        <v>6059.2929922366893</v>
      </c>
      <c r="X22" s="35">
        <f t="shared" si="1"/>
        <v>146.97422660082182</v>
      </c>
      <c r="Y22" s="35">
        <f t="shared" si="2"/>
        <v>253.40383896693422</v>
      </c>
      <c r="Z22" s="35">
        <f t="shared" si="3"/>
        <v>12.707947839859498</v>
      </c>
      <c r="AA22" s="35">
        <f t="shared" si="4"/>
        <v>17378.446546090236</v>
      </c>
      <c r="AB22" s="35">
        <f t="shared" si="5"/>
        <v>17125.042707123303</v>
      </c>
      <c r="AC22" s="2">
        <f t="shared" si="6"/>
        <v>26.641848448774699</v>
      </c>
      <c r="AD22" s="2">
        <f t="shared" si="28"/>
        <v>45.934221463404647</v>
      </c>
      <c r="AE22" s="2">
        <f t="shared" si="7"/>
        <v>2.4038721254002215</v>
      </c>
      <c r="AF22" s="2">
        <f t="shared" si="8"/>
        <v>5471.8742674538362</v>
      </c>
      <c r="AG22" s="2">
        <f t="shared" si="9"/>
        <v>5425.9400459904309</v>
      </c>
      <c r="AH22" s="2">
        <f t="shared" si="10"/>
        <v>442.81231346420213</v>
      </c>
      <c r="AI22" s="2">
        <f t="shared" si="29"/>
        <v>763.46950597276282</v>
      </c>
      <c r="AJ22" s="2">
        <f t="shared" si="11"/>
        <v>37.231788429519824</v>
      </c>
      <c r="AK22" s="2">
        <f t="shared" si="12"/>
        <v>47871.908163571032</v>
      </c>
      <c r="AL22" s="2">
        <f t="shared" si="36"/>
        <v>15702.812885866089</v>
      </c>
      <c r="AM22" s="35">
        <f t="shared" si="13"/>
        <v>125.40886015701366</v>
      </c>
      <c r="AN22" s="35">
        <f t="shared" si="30"/>
        <v>216.22217268450635</v>
      </c>
      <c r="AO22" s="35">
        <f t="shared" si="14"/>
        <v>10.527341341042463</v>
      </c>
      <c r="AP22" s="35">
        <f t="shared" si="15"/>
        <v>11281.971887571119</v>
      </c>
      <c r="AQ22" s="35">
        <f t="shared" si="16"/>
        <v>11065.749714886613</v>
      </c>
      <c r="AR22" s="2">
        <f t="shared" si="17"/>
        <v>39.782401872917774</v>
      </c>
      <c r="AS22" s="2">
        <f t="shared" si="31"/>
        <v>68.590348056754792</v>
      </c>
      <c r="AT22" s="2">
        <f t="shared" si="18"/>
        <v>3.3282497755381102</v>
      </c>
      <c r="AU22" s="2">
        <f t="shared" si="19"/>
        <v>5551.1206967181524</v>
      </c>
      <c r="AV22" s="2">
        <f t="shared" si="20"/>
        <v>5482.5303486613966</v>
      </c>
      <c r="AW22" s="2">
        <f t="shared" si="32"/>
        <v>141.91243023249638</v>
      </c>
      <c r="AX22" s="2">
        <f t="shared" si="33"/>
        <v>244.67660384913171</v>
      </c>
      <c r="AY22">
        <f t="shared" si="34"/>
        <v>12.196118556308042</v>
      </c>
    </row>
    <row r="23" spans="1:51" ht="16" x14ac:dyDescent="0.2">
      <c r="A23" s="2" t="s">
        <v>4</v>
      </c>
      <c r="B23" s="2" t="str">
        <f t="shared" si="37"/>
        <v>P1</v>
      </c>
      <c r="C23" s="2" t="s">
        <v>32</v>
      </c>
      <c r="D23" s="5">
        <v>1</v>
      </c>
      <c r="E23" s="2" t="s">
        <v>5</v>
      </c>
      <c r="F23" s="1" t="s">
        <v>16</v>
      </c>
      <c r="G23" s="9">
        <v>160</v>
      </c>
      <c r="H23" s="45">
        <v>140</v>
      </c>
      <c r="I23" t="s">
        <v>7</v>
      </c>
      <c r="J23">
        <v>0</v>
      </c>
      <c r="K23">
        <v>0</v>
      </c>
      <c r="L23" s="34">
        <v>1.4056564573876196</v>
      </c>
      <c r="M23" s="2">
        <v>0.29501283168792702</v>
      </c>
      <c r="N23" s="2">
        <f t="shared" si="21"/>
        <v>2.9501283168792702</v>
      </c>
      <c r="O23" s="2">
        <v>3.0401483178138702E-2</v>
      </c>
      <c r="P23" s="2">
        <f t="shared" si="22"/>
        <v>0.304014831781387</v>
      </c>
      <c r="Q23" s="3">
        <v>4.25</v>
      </c>
      <c r="R23" s="40">
        <f t="shared" si="35"/>
        <v>40</v>
      </c>
      <c r="S23" s="35">
        <f t="shared" si="23"/>
        <v>16.587467674973666</v>
      </c>
      <c r="T23" s="35">
        <f t="shared" si="24"/>
        <v>28.599082198230462</v>
      </c>
      <c r="U23" s="35">
        <f t="shared" si="25"/>
        <v>1.7093616457404703</v>
      </c>
      <c r="V23" s="35">
        <f t="shared" si="26"/>
        <v>5622.6258295504786</v>
      </c>
      <c r="W23" s="35">
        <f t="shared" si="27"/>
        <v>5594.0267473522481</v>
      </c>
      <c r="X23" s="35">
        <f t="shared" si="1"/>
        <v>171.64532404373853</v>
      </c>
      <c r="Y23" s="35">
        <f t="shared" si="2"/>
        <v>295.94021386851472</v>
      </c>
      <c r="Z23" s="35">
        <f t="shared" si="3"/>
        <v>14.796304534560566</v>
      </c>
      <c r="AA23" s="35">
        <f t="shared" si="4"/>
        <v>21306.339612016422</v>
      </c>
      <c r="AB23" s="35">
        <f t="shared" si="5"/>
        <v>21010.399398147907</v>
      </c>
      <c r="AC23" s="2">
        <f t="shared" si="6"/>
        <v>19.718855941286563</v>
      </c>
      <c r="AD23" s="2">
        <f t="shared" si="28"/>
        <v>33.998027484976838</v>
      </c>
      <c r="AE23" s="2">
        <f t="shared" si="7"/>
        <v>1.8818290495089876</v>
      </c>
      <c r="AF23" s="2">
        <f t="shared" si="8"/>
        <v>5291.6514540283888</v>
      </c>
      <c r="AG23" s="2">
        <f t="shared" si="9"/>
        <v>5257.653426543412</v>
      </c>
      <c r="AH23" s="2">
        <f t="shared" si="10"/>
        <v>501.96888128806182</v>
      </c>
      <c r="AI23" s="2">
        <f t="shared" si="29"/>
        <v>865.46358842769348</v>
      </c>
      <c r="AJ23" s="2">
        <f t="shared" si="11"/>
        <v>42.877275578046785</v>
      </c>
      <c r="AK23" s="2">
        <f t="shared" si="12"/>
        <v>63746.862525656201</v>
      </c>
      <c r="AL23" s="2">
        <f t="shared" si="36"/>
        <v>20960.466312409502</v>
      </c>
      <c r="AM23" s="35">
        <f t="shared" si="13"/>
        <v>155.05785636876485</v>
      </c>
      <c r="AN23" s="35">
        <f t="shared" si="30"/>
        <v>267.34113167028426</v>
      </c>
      <c r="AO23" s="35">
        <f t="shared" si="14"/>
        <v>13.086942888820095</v>
      </c>
      <c r="AP23" s="35">
        <f t="shared" si="15"/>
        <v>15683.713782465944</v>
      </c>
      <c r="AQ23" s="35">
        <f t="shared" si="16"/>
        <v>15416.37265079566</v>
      </c>
      <c r="AR23" s="2">
        <f t="shared" si="17"/>
        <v>26.641848448774699</v>
      </c>
      <c r="AS23" s="2">
        <f t="shared" si="31"/>
        <v>45.934221463404647</v>
      </c>
      <c r="AT23" s="2">
        <f t="shared" si="18"/>
        <v>2.4038721254002215</v>
      </c>
      <c r="AU23" s="2">
        <f t="shared" si="19"/>
        <v>5471.8742674538362</v>
      </c>
      <c r="AV23" s="2">
        <f t="shared" si="20"/>
        <v>5425.9400459904309</v>
      </c>
      <c r="AW23" s="2">
        <f t="shared" si="32"/>
        <v>171.49726192623265</v>
      </c>
      <c r="AX23" s="2">
        <f t="shared" si="33"/>
        <v>295.68493435557355</v>
      </c>
      <c r="AY23">
        <f t="shared" si="34"/>
        <v>14.781046527141296</v>
      </c>
    </row>
    <row r="24" spans="1:51" ht="16" x14ac:dyDescent="0.2">
      <c r="A24" s="2" t="s">
        <v>4</v>
      </c>
      <c r="B24" s="2" t="str">
        <f t="shared" si="37"/>
        <v>P1</v>
      </c>
      <c r="C24" s="2" t="s">
        <v>32</v>
      </c>
      <c r="D24" s="5">
        <v>1</v>
      </c>
      <c r="E24" s="2" t="s">
        <v>5</v>
      </c>
      <c r="F24" s="1" t="s">
        <v>16</v>
      </c>
      <c r="G24" s="9">
        <v>160</v>
      </c>
      <c r="H24" s="45">
        <v>140</v>
      </c>
      <c r="I24" t="s">
        <v>8</v>
      </c>
      <c r="J24">
        <v>0</v>
      </c>
      <c r="K24">
        <v>40</v>
      </c>
      <c r="L24" s="34">
        <v>1.316122252601843</v>
      </c>
      <c r="M24" s="2">
        <v>0.355553478002548</v>
      </c>
      <c r="N24" s="2">
        <f t="shared" si="21"/>
        <v>3.55553478002548</v>
      </c>
      <c r="O24" s="2">
        <v>3.55691723525524E-2</v>
      </c>
      <c r="P24" s="2">
        <f t="shared" si="22"/>
        <v>0.35569172352552403</v>
      </c>
      <c r="Q24" s="3">
        <v>4.25</v>
      </c>
      <c r="R24" s="40">
        <f t="shared" si="35"/>
        <v>40</v>
      </c>
      <c r="S24" s="35">
        <f t="shared" si="23"/>
        <v>18.718073775565333</v>
      </c>
      <c r="T24" s="35">
        <f t="shared" si="24"/>
        <v>32.272540992354024</v>
      </c>
      <c r="U24" s="35">
        <f t="shared" si="25"/>
        <v>1.8725351695929786</v>
      </c>
      <c r="V24" s="35">
        <f t="shared" si="26"/>
        <v>5264.489010407372</v>
      </c>
      <c r="W24" s="35">
        <f t="shared" si="27"/>
        <v>5232.2164694150179</v>
      </c>
      <c r="X24" s="35">
        <f t="shared" si="1"/>
        <v>189.91106779669525</v>
      </c>
      <c r="Y24" s="35">
        <f t="shared" si="2"/>
        <v>327.43287551154356</v>
      </c>
      <c r="Z24" s="35">
        <f t="shared" si="3"/>
        <v>16.511003244728119</v>
      </c>
      <c r="AA24" s="35">
        <f t="shared" si="4"/>
        <v>23354.065307023091</v>
      </c>
      <c r="AB24" s="35">
        <f t="shared" si="5"/>
        <v>23026.632431511549</v>
      </c>
      <c r="AC24" s="2">
        <f t="shared" si="6"/>
        <v>19.718855941286563</v>
      </c>
      <c r="AD24" s="2">
        <f t="shared" si="28"/>
        <v>33.998027484976838</v>
      </c>
      <c r="AE24" s="2">
        <f t="shared" si="7"/>
        <v>1.8818290495089876</v>
      </c>
      <c r="AF24" s="2">
        <f t="shared" si="8"/>
        <v>5291.6514540283888</v>
      </c>
      <c r="AG24" s="2">
        <f t="shared" si="9"/>
        <v>5257.653426543412</v>
      </c>
      <c r="AH24" s="2">
        <f t="shared" si="10"/>
        <v>501.96888128806182</v>
      </c>
      <c r="AI24" s="2">
        <f t="shared" si="29"/>
        <v>865.46358842769348</v>
      </c>
      <c r="AJ24" s="2">
        <f t="shared" si="11"/>
        <v>42.877275578046785</v>
      </c>
      <c r="AK24" s="2">
        <f t="shared" si="12"/>
        <v>63746.862525656201</v>
      </c>
      <c r="AL24" s="2">
        <f t="shared" si="36"/>
        <v>20960.466312409502</v>
      </c>
      <c r="AM24" s="35">
        <f t="shared" si="13"/>
        <v>171.19299402112992</v>
      </c>
      <c r="AN24" s="35">
        <f t="shared" si="30"/>
        <v>295.16033451918952</v>
      </c>
      <c r="AO24" s="35">
        <f t="shared" si="14"/>
        <v>14.63846807513514</v>
      </c>
      <c r="AP24" s="35">
        <f t="shared" si="15"/>
        <v>18089.57629661572</v>
      </c>
      <c r="AQ24" s="35">
        <f t="shared" si="16"/>
        <v>17794.415962096529</v>
      </c>
      <c r="AR24" s="2">
        <f t="shared" si="17"/>
        <v>26.641848448774699</v>
      </c>
      <c r="AS24" s="2">
        <f t="shared" si="31"/>
        <v>45.934221463404647</v>
      </c>
      <c r="AT24" s="2">
        <f t="shared" si="18"/>
        <v>2.4038721254002215</v>
      </c>
      <c r="AU24" s="2">
        <f t="shared" si="19"/>
        <v>5471.8742674538362</v>
      </c>
      <c r="AV24" s="2">
        <f t="shared" si="20"/>
        <v>5425.9400459904309</v>
      </c>
      <c r="AW24" s="2">
        <f t="shared" si="32"/>
        <v>182.51942984058263</v>
      </c>
      <c r="AX24" s="2">
        <f t="shared" si="33"/>
        <v>314.6886721389356</v>
      </c>
      <c r="AY24">
        <f t="shared" si="34"/>
        <v>15.771552049072106</v>
      </c>
    </row>
    <row r="25" spans="1:51" ht="16" x14ac:dyDescent="0.2">
      <c r="A25" s="2" t="s">
        <v>4</v>
      </c>
      <c r="B25" s="2" t="str">
        <f t="shared" si="37"/>
        <v>P1</v>
      </c>
      <c r="C25" s="2" t="s">
        <v>32</v>
      </c>
      <c r="D25" s="5">
        <v>1</v>
      </c>
      <c r="E25" s="2" t="s">
        <v>5</v>
      </c>
      <c r="F25" s="1" t="s">
        <v>16</v>
      </c>
      <c r="G25" s="9">
        <v>160</v>
      </c>
      <c r="H25" s="45">
        <v>140</v>
      </c>
      <c r="I25" t="s">
        <v>9</v>
      </c>
      <c r="J25">
        <v>0</v>
      </c>
      <c r="K25">
        <v>80</v>
      </c>
      <c r="L25" s="34">
        <v>1.6079487562551422</v>
      </c>
      <c r="M25" s="2">
        <v>0.218449756503105</v>
      </c>
      <c r="N25" s="2">
        <f t="shared" si="21"/>
        <v>2.1844975650310499</v>
      </c>
      <c r="O25" s="2">
        <v>2.4264182895421999E-2</v>
      </c>
      <c r="P25" s="2">
        <f t="shared" si="22"/>
        <v>0.24264182895421998</v>
      </c>
      <c r="Q25" s="3">
        <v>4.32</v>
      </c>
      <c r="R25" s="40">
        <f t="shared" si="35"/>
        <v>40</v>
      </c>
      <c r="S25" s="35">
        <f t="shared" si="23"/>
        <v>14.050240570936252</v>
      </c>
      <c r="T25" s="35">
        <f t="shared" si="24"/>
        <v>24.224552708510782</v>
      </c>
      <c r="U25" s="35">
        <f t="shared" si="25"/>
        <v>1.5606225083296439</v>
      </c>
      <c r="V25" s="35">
        <f t="shared" si="26"/>
        <v>6431.7950250205686</v>
      </c>
      <c r="W25" s="35">
        <f t="shared" si="27"/>
        <v>6407.570472312058</v>
      </c>
      <c r="X25" s="35">
        <f t="shared" si="1"/>
        <v>161.02446717175806</v>
      </c>
      <c r="Y25" s="35">
        <f t="shared" si="2"/>
        <v>277.62839167544502</v>
      </c>
      <c r="Z25" s="35">
        <f t="shared" si="3"/>
        <v>14.268570348189142</v>
      </c>
      <c r="AA25" s="35">
        <f t="shared" si="4"/>
        <v>23810.241571110804</v>
      </c>
      <c r="AB25" s="35">
        <f t="shared" si="5"/>
        <v>23532.613179435361</v>
      </c>
      <c r="AC25" s="2">
        <f t="shared" si="6"/>
        <v>19.718855941286563</v>
      </c>
      <c r="AD25" s="2">
        <f t="shared" si="28"/>
        <v>33.998027484976838</v>
      </c>
      <c r="AE25" s="2">
        <f t="shared" si="7"/>
        <v>1.8818290495089876</v>
      </c>
      <c r="AF25" s="2">
        <f t="shared" si="8"/>
        <v>5291.6514540283888</v>
      </c>
      <c r="AG25" s="2">
        <f t="shared" si="9"/>
        <v>5257.653426543412</v>
      </c>
      <c r="AH25" s="2">
        <f t="shared" si="10"/>
        <v>501.96888128806182</v>
      </c>
      <c r="AI25" s="2">
        <f t="shared" si="29"/>
        <v>865.46358842769348</v>
      </c>
      <c r="AJ25" s="2">
        <f t="shared" si="11"/>
        <v>42.877275578046785</v>
      </c>
      <c r="AK25" s="2">
        <f t="shared" si="12"/>
        <v>63746.862525656201</v>
      </c>
      <c r="AL25" s="2">
        <f t="shared" si="36"/>
        <v>20960.466312409502</v>
      </c>
      <c r="AM25" s="35">
        <f t="shared" si="13"/>
        <v>146.97422660082182</v>
      </c>
      <c r="AN25" s="35">
        <f t="shared" si="30"/>
        <v>253.40383896693422</v>
      </c>
      <c r="AO25" s="35">
        <f t="shared" si="14"/>
        <v>12.707947839859498</v>
      </c>
      <c r="AP25" s="35">
        <f t="shared" si="15"/>
        <v>17378.446546090236</v>
      </c>
      <c r="AQ25" s="35">
        <f t="shared" si="16"/>
        <v>17125.042707123303</v>
      </c>
      <c r="AR25" s="2">
        <f t="shared" si="17"/>
        <v>26.641848448774699</v>
      </c>
      <c r="AS25" s="2">
        <f t="shared" si="31"/>
        <v>45.934221463404647</v>
      </c>
      <c r="AT25" s="2">
        <f t="shared" si="18"/>
        <v>2.4038721254002215</v>
      </c>
      <c r="AU25" s="2">
        <f t="shared" si="19"/>
        <v>5471.8742674538362</v>
      </c>
      <c r="AV25" s="2">
        <f t="shared" si="20"/>
        <v>5425.9400459904309</v>
      </c>
      <c r="AW25" s="2">
        <f t="shared" si="32"/>
        <v>155.38437590445858</v>
      </c>
      <c r="AX25" s="2">
        <f t="shared" si="33"/>
        <v>267.90409638699759</v>
      </c>
      <c r="AY25">
        <f t="shared" si="34"/>
        <v>13.642100407241042</v>
      </c>
    </row>
    <row r="26" spans="1:51" ht="16" x14ac:dyDescent="0.2">
      <c r="A26" s="2" t="s">
        <v>4</v>
      </c>
      <c r="B26" s="2" t="str">
        <f t="shared" si="37"/>
        <v>P1</v>
      </c>
      <c r="C26" s="2" t="s">
        <v>32</v>
      </c>
      <c r="D26" s="5">
        <v>1</v>
      </c>
      <c r="E26" s="2" t="s">
        <v>5</v>
      </c>
      <c r="F26" s="1" t="s">
        <v>17</v>
      </c>
      <c r="G26" s="9">
        <v>200</v>
      </c>
      <c r="H26" s="45">
        <v>180</v>
      </c>
      <c r="I26" t="s">
        <v>7</v>
      </c>
      <c r="J26">
        <v>0</v>
      </c>
      <c r="K26">
        <v>0</v>
      </c>
      <c r="L26" s="34">
        <v>1.3564584813790528</v>
      </c>
      <c r="M26" s="2">
        <v>0.247163280844688</v>
      </c>
      <c r="N26" s="2">
        <f t="shared" si="21"/>
        <v>2.4716328084468802</v>
      </c>
      <c r="O26" s="2">
        <v>2.81004216521978E-2</v>
      </c>
      <c r="P26" s="2">
        <f t="shared" si="22"/>
        <v>0.28100421652197799</v>
      </c>
      <c r="Q26" s="3">
        <v>4.3</v>
      </c>
      <c r="R26" s="40">
        <f t="shared" si="35"/>
        <v>40</v>
      </c>
      <c r="S26" s="35">
        <f t="shared" si="23"/>
        <v>13.410669143489995</v>
      </c>
      <c r="T26" s="35">
        <f t="shared" si="24"/>
        <v>23.12184335084482</v>
      </c>
      <c r="U26" s="35">
        <f t="shared" si="25"/>
        <v>1.5246822112180514</v>
      </c>
      <c r="V26" s="35">
        <f t="shared" si="26"/>
        <v>5425.8339255162118</v>
      </c>
      <c r="W26" s="35">
        <f t="shared" si="27"/>
        <v>5402.7120821653671</v>
      </c>
      <c r="X26" s="35">
        <f t="shared" si="1"/>
        <v>185.05599318722852</v>
      </c>
      <c r="Y26" s="35">
        <f t="shared" si="2"/>
        <v>319.06205721935953</v>
      </c>
      <c r="Z26" s="35">
        <f t="shared" si="3"/>
        <v>16.320986745778619</v>
      </c>
      <c r="AA26" s="35">
        <f t="shared" si="4"/>
        <v>26732.173537532632</v>
      </c>
      <c r="AB26" s="35">
        <f t="shared" si="5"/>
        <v>26413.111480313273</v>
      </c>
      <c r="AC26" s="2">
        <f t="shared" si="6"/>
        <v>13.616175545766852</v>
      </c>
      <c r="AD26" s="2">
        <f t="shared" si="28"/>
        <v>23.476164734080783</v>
      </c>
      <c r="AE26" s="2">
        <f t="shared" si="7"/>
        <v>1.5567924001986633</v>
      </c>
      <c r="AF26" s="2">
        <f t="shared" si="8"/>
        <v>5512.6179328853614</v>
      </c>
      <c r="AG26" s="2">
        <f t="shared" si="9"/>
        <v>5489.1417681512794</v>
      </c>
      <c r="AH26" s="2">
        <f t="shared" si="10"/>
        <v>542.81740792536243</v>
      </c>
      <c r="AI26" s="2">
        <f t="shared" si="29"/>
        <v>935.89208262993589</v>
      </c>
      <c r="AJ26" s="2">
        <f t="shared" si="11"/>
        <v>47.547652778642771</v>
      </c>
      <c r="AK26" s="2">
        <f t="shared" si="12"/>
        <v>80284.716324312292</v>
      </c>
      <c r="AL26" s="2">
        <f t="shared" si="36"/>
        <v>26449.608080560782</v>
      </c>
      <c r="AM26" s="35">
        <f t="shared" si="13"/>
        <v>171.64532404373853</v>
      </c>
      <c r="AN26" s="35">
        <f t="shared" si="30"/>
        <v>295.94021386851472</v>
      </c>
      <c r="AO26" s="35">
        <f t="shared" si="14"/>
        <v>14.796304534560566</v>
      </c>
      <c r="AP26" s="35">
        <f t="shared" si="15"/>
        <v>21306.339612016422</v>
      </c>
      <c r="AQ26" s="35">
        <f t="shared" si="16"/>
        <v>21010.399398147907</v>
      </c>
      <c r="AR26" s="2">
        <f t="shared" si="17"/>
        <v>19.718855941286563</v>
      </c>
      <c r="AS26" s="2">
        <f t="shared" si="31"/>
        <v>33.998027484976838</v>
      </c>
      <c r="AT26" s="2">
        <f t="shared" si="18"/>
        <v>1.8818290495089876</v>
      </c>
      <c r="AU26" s="2">
        <f t="shared" si="19"/>
        <v>5291.6514540283888</v>
      </c>
      <c r="AV26" s="2">
        <f t="shared" si="20"/>
        <v>5257.653426543412</v>
      </c>
      <c r="AW26" s="2">
        <f t="shared" si="32"/>
        <v>185.1465854348512</v>
      </c>
      <c r="AX26" s="2">
        <f t="shared" si="33"/>
        <v>319.21825074974345</v>
      </c>
      <c r="AY26">
        <f t="shared" si="34"/>
        <v>16.331286335377516</v>
      </c>
    </row>
    <row r="27" spans="1:51" ht="16" x14ac:dyDescent="0.2">
      <c r="A27" s="2" t="s">
        <v>4</v>
      </c>
      <c r="B27" s="2" t="str">
        <f t="shared" si="37"/>
        <v>P1</v>
      </c>
      <c r="C27" s="2" t="s">
        <v>32</v>
      </c>
      <c r="D27" s="5">
        <v>1</v>
      </c>
      <c r="E27" s="2" t="s">
        <v>5</v>
      </c>
      <c r="F27" s="1" t="s">
        <v>17</v>
      </c>
      <c r="G27" s="9">
        <v>200</v>
      </c>
      <c r="H27" s="45">
        <v>180</v>
      </c>
      <c r="I27" t="s">
        <v>8</v>
      </c>
      <c r="J27">
        <v>0</v>
      </c>
      <c r="K27">
        <v>40</v>
      </c>
      <c r="L27" s="34">
        <v>1.3399572968792852</v>
      </c>
      <c r="M27" s="2">
        <v>0.226962730288506</v>
      </c>
      <c r="N27" s="2">
        <f t="shared" si="21"/>
        <v>2.26962730288506</v>
      </c>
      <c r="O27" s="2">
        <v>2.6722831651568399E-2</v>
      </c>
      <c r="P27" s="2">
        <f t="shared" si="22"/>
        <v>0.26722831651568402</v>
      </c>
      <c r="Q27" s="3">
        <v>4.29</v>
      </c>
      <c r="R27" s="40">
        <f t="shared" si="35"/>
        <v>40</v>
      </c>
      <c r="S27" s="35">
        <f t="shared" si="23"/>
        <v>12.164814662789153</v>
      </c>
      <c r="T27" s="35">
        <f t="shared" si="24"/>
        <v>20.97381838411923</v>
      </c>
      <c r="U27" s="35">
        <f t="shared" si="25"/>
        <v>1.4322981305918321</v>
      </c>
      <c r="V27" s="35">
        <f t="shared" si="26"/>
        <v>5359.8291875171417</v>
      </c>
      <c r="W27" s="35">
        <f t="shared" si="27"/>
        <v>5338.8553691330226</v>
      </c>
      <c r="X27" s="35">
        <f t="shared" si="1"/>
        <v>202.0758824594844</v>
      </c>
      <c r="Y27" s="35">
        <f t="shared" si="2"/>
        <v>348.40669389566278</v>
      </c>
      <c r="Z27" s="35">
        <f t="shared" si="3"/>
        <v>17.943301375319951</v>
      </c>
      <c r="AA27" s="35">
        <f t="shared" si="4"/>
        <v>28713.894494540233</v>
      </c>
      <c r="AB27" s="35">
        <f t="shared" si="5"/>
        <v>28365.487800644572</v>
      </c>
      <c r="AC27" s="2">
        <f t="shared" si="6"/>
        <v>13.616175545766852</v>
      </c>
      <c r="AD27" s="2">
        <f t="shared" si="28"/>
        <v>23.476164734080783</v>
      </c>
      <c r="AE27" s="2">
        <f t="shared" si="7"/>
        <v>1.5567924001986633</v>
      </c>
      <c r="AF27" s="2">
        <f t="shared" si="8"/>
        <v>5512.6179328853614</v>
      </c>
      <c r="AG27" s="2">
        <f t="shared" si="9"/>
        <v>5489.1417681512794</v>
      </c>
      <c r="AH27" s="2">
        <f t="shared" si="10"/>
        <v>542.81740792536243</v>
      </c>
      <c r="AI27" s="2">
        <f t="shared" si="29"/>
        <v>935.89208262993589</v>
      </c>
      <c r="AJ27" s="2">
        <f t="shared" si="11"/>
        <v>47.547652778642771</v>
      </c>
      <c r="AK27" s="2">
        <f t="shared" si="12"/>
        <v>80284.716324312292</v>
      </c>
      <c r="AL27" s="2">
        <f t="shared" si="36"/>
        <v>26449.608080560782</v>
      </c>
      <c r="AM27" s="35">
        <f t="shared" si="13"/>
        <v>189.91106779669525</v>
      </c>
      <c r="AN27" s="35">
        <f t="shared" si="30"/>
        <v>327.43287551154356</v>
      </c>
      <c r="AO27" s="35">
        <f t="shared" si="14"/>
        <v>16.511003244728119</v>
      </c>
      <c r="AP27" s="35">
        <f t="shared" si="15"/>
        <v>23354.065307023091</v>
      </c>
      <c r="AQ27" s="35">
        <f t="shared" si="16"/>
        <v>23026.632431511549</v>
      </c>
      <c r="AR27" s="2">
        <f t="shared" si="17"/>
        <v>19.718855941286563</v>
      </c>
      <c r="AS27" s="2">
        <f t="shared" si="31"/>
        <v>33.998027484976838</v>
      </c>
      <c r="AT27" s="2">
        <f t="shared" si="18"/>
        <v>1.8818290495089876</v>
      </c>
      <c r="AU27" s="2">
        <f t="shared" si="19"/>
        <v>5291.6514540283888</v>
      </c>
      <c r="AV27" s="2">
        <f t="shared" si="20"/>
        <v>5257.653426543412</v>
      </c>
      <c r="AW27" s="2">
        <f t="shared" si="32"/>
        <v>197.71046700999258</v>
      </c>
      <c r="AX27" s="2">
        <f t="shared" si="33"/>
        <v>340.88011553447001</v>
      </c>
      <c r="AY27">
        <f t="shared" si="34"/>
        <v>17.429312748210837</v>
      </c>
    </row>
    <row r="28" spans="1:51" ht="16" x14ac:dyDescent="0.2">
      <c r="A28" s="2" t="s">
        <v>4</v>
      </c>
      <c r="B28" s="2" t="str">
        <f t="shared" si="37"/>
        <v>P1</v>
      </c>
      <c r="C28" s="2" t="s">
        <v>32</v>
      </c>
      <c r="D28" s="5">
        <v>1</v>
      </c>
      <c r="E28" s="2" t="s">
        <v>5</v>
      </c>
      <c r="F28" s="1" t="s">
        <v>17</v>
      </c>
      <c r="G28" s="9">
        <v>200</v>
      </c>
      <c r="H28" s="45">
        <v>180</v>
      </c>
      <c r="I28" t="s">
        <v>9</v>
      </c>
      <c r="J28">
        <v>0</v>
      </c>
      <c r="K28">
        <v>80</v>
      </c>
      <c r="L28" s="34">
        <v>1.3234561123795174</v>
      </c>
      <c r="M28" s="2">
        <v>0.32669526338577298</v>
      </c>
      <c r="N28" s="2">
        <f t="shared" si="21"/>
        <v>3.2669526338577297</v>
      </c>
      <c r="O28" s="2">
        <v>3.4229628741741201E-2</v>
      </c>
      <c r="P28" s="2">
        <f t="shared" si="22"/>
        <v>0.34229628741741203</v>
      </c>
      <c r="Q28" s="3">
        <v>4.2699999999999996</v>
      </c>
      <c r="R28" s="40">
        <f>IF(G28=5,5,IF(E28="Profile",G28-G25,G28-G27))</f>
        <v>40</v>
      </c>
      <c r="S28" s="35">
        <f t="shared" si="23"/>
        <v>17.294673728533503</v>
      </c>
      <c r="T28" s="35">
        <f t="shared" si="24"/>
        <v>29.818402980230179</v>
      </c>
      <c r="U28" s="35">
        <f t="shared" si="25"/>
        <v>1.8120564553095604</v>
      </c>
      <c r="V28" s="35">
        <f t="shared" si="26"/>
        <v>5293.8244495180697</v>
      </c>
      <c r="W28" s="35">
        <f t="shared" si="27"/>
        <v>5264.0060465378392</v>
      </c>
      <c r="X28" s="35">
        <f t="shared" si="1"/>
        <v>178.31914090029156</v>
      </c>
      <c r="Y28" s="35">
        <f t="shared" si="2"/>
        <v>307.44679465567521</v>
      </c>
      <c r="Z28" s="35">
        <f t="shared" si="3"/>
        <v>16.080626803498703</v>
      </c>
      <c r="AA28" s="35">
        <f t="shared" si="4"/>
        <v>29104.066020628874</v>
      </c>
      <c r="AB28" s="35">
        <f t="shared" si="5"/>
        <v>28796.619225973198</v>
      </c>
      <c r="AC28" s="2">
        <f t="shared" si="6"/>
        <v>13.616175545766852</v>
      </c>
      <c r="AD28" s="2">
        <f t="shared" si="28"/>
        <v>23.476164734080783</v>
      </c>
      <c r="AE28" s="2">
        <f t="shared" si="7"/>
        <v>1.5567924001986633</v>
      </c>
      <c r="AF28" s="2">
        <f t="shared" si="8"/>
        <v>5512.6179328853614</v>
      </c>
      <c r="AG28" s="2">
        <f t="shared" si="9"/>
        <v>5489.1417681512794</v>
      </c>
      <c r="AH28" s="2">
        <f t="shared" si="10"/>
        <v>542.81740792536243</v>
      </c>
      <c r="AI28" s="2">
        <f t="shared" si="29"/>
        <v>935.89208262993589</v>
      </c>
      <c r="AJ28" s="2">
        <f t="shared" si="11"/>
        <v>47.547652778642771</v>
      </c>
      <c r="AK28" s="2">
        <f t="shared" si="12"/>
        <v>80284.716324312292</v>
      </c>
      <c r="AL28" s="2">
        <f t="shared" si="36"/>
        <v>26449.608080560782</v>
      </c>
      <c r="AM28" s="35">
        <f t="shared" si="13"/>
        <v>161.02446717175806</v>
      </c>
      <c r="AN28" s="35">
        <f t="shared" si="30"/>
        <v>277.62839167544502</v>
      </c>
      <c r="AO28" s="35">
        <f t="shared" si="14"/>
        <v>14.268570348189142</v>
      </c>
      <c r="AP28" s="35">
        <f t="shared" si="15"/>
        <v>23810.241571110804</v>
      </c>
      <c r="AQ28" s="35">
        <f t="shared" si="16"/>
        <v>23532.613179435361</v>
      </c>
      <c r="AR28" s="2">
        <f t="shared" si="17"/>
        <v>19.718855941286563</v>
      </c>
      <c r="AS28" s="2">
        <f t="shared" si="31"/>
        <v>33.998027484976838</v>
      </c>
      <c r="AT28" s="2">
        <f t="shared" si="18"/>
        <v>1.8818290495089876</v>
      </c>
      <c r="AU28" s="2">
        <f t="shared" si="19"/>
        <v>5291.6514540283888</v>
      </c>
      <c r="AV28" s="2">
        <f t="shared" si="20"/>
        <v>5257.653426543412</v>
      </c>
      <c r="AW28" s="2">
        <f t="shared" si="32"/>
        <v>170.60813304082373</v>
      </c>
      <c r="AX28" s="2">
        <f t="shared" si="33"/>
        <v>294.15195351866168</v>
      </c>
      <c r="AY28">
        <f t="shared" si="34"/>
        <v>15.27270282713374</v>
      </c>
    </row>
    <row r="29" spans="1:51" ht="16" x14ac:dyDescent="0.2">
      <c r="A29" s="2" t="s">
        <v>4</v>
      </c>
      <c r="B29" s="2" t="str">
        <f t="shared" si="37"/>
        <v>P1</v>
      </c>
      <c r="C29" s="2" t="s">
        <v>32</v>
      </c>
      <c r="D29" s="5">
        <v>1</v>
      </c>
      <c r="E29" s="2" t="s">
        <v>18</v>
      </c>
      <c r="F29" s="1" t="s">
        <v>6</v>
      </c>
      <c r="G29" s="9">
        <v>5</v>
      </c>
      <c r="H29" s="45">
        <v>2.5</v>
      </c>
      <c r="I29" s="2" t="s">
        <v>19</v>
      </c>
      <c r="J29" s="5">
        <v>-100</v>
      </c>
      <c r="K29" s="5">
        <v>-100</v>
      </c>
      <c r="L29" s="2">
        <v>1.5190257064508383</v>
      </c>
      <c r="M29" s="2">
        <v>2.4844784736633301</v>
      </c>
      <c r="N29" s="2">
        <f t="shared" si="21"/>
        <v>24.844784736633301</v>
      </c>
      <c r="O29" s="2">
        <v>0.20559468865394601</v>
      </c>
      <c r="P29" s="2">
        <f t="shared" si="22"/>
        <v>2.0559468865394601</v>
      </c>
      <c r="Q29" s="3">
        <v>4.88</v>
      </c>
      <c r="R29" s="40">
        <f t="shared" si="35"/>
        <v>5</v>
      </c>
      <c r="S29" s="35">
        <f t="shared" si="23"/>
        <v>18.869933343091706</v>
      </c>
      <c r="T29" s="35">
        <f t="shared" si="24"/>
        <v>32.534367832916736</v>
      </c>
      <c r="U29" s="35">
        <f t="shared" si="25"/>
        <v>1.5615180858755027</v>
      </c>
      <c r="V29" s="35">
        <f t="shared" si="26"/>
        <v>759.51285322541924</v>
      </c>
      <c r="W29" s="35">
        <f t="shared" si="27"/>
        <v>726.97848539250253</v>
      </c>
      <c r="X29" s="35">
        <f t="shared" si="1"/>
        <v>18.869933343091706</v>
      </c>
      <c r="Y29" s="35">
        <f t="shared" si="2"/>
        <v>32.534367832916736</v>
      </c>
      <c r="Z29" s="35">
        <f t="shared" si="3"/>
        <v>1.5615180858755027</v>
      </c>
      <c r="AA29" s="35">
        <f t="shared" si="4"/>
        <v>759.51285322541924</v>
      </c>
      <c r="AB29" s="35">
        <f t="shared" si="5"/>
        <v>726.97848539250253</v>
      </c>
      <c r="AC29" s="2">
        <f t="shared" si="6"/>
        <v>19.903022012522371</v>
      </c>
      <c r="AD29" s="2">
        <f t="shared" si="28"/>
        <v>34.315555194004091</v>
      </c>
      <c r="AE29" s="2">
        <f t="shared" si="7"/>
        <v>1.4076455570329134</v>
      </c>
      <c r="AF29" s="2">
        <f t="shared" si="8"/>
        <v>554.16159635167037</v>
      </c>
      <c r="AG29" s="2">
        <f t="shared" si="9"/>
        <v>519.84604115766626</v>
      </c>
      <c r="AH29" s="2">
        <f t="shared" si="10"/>
        <v>19.903022012522371</v>
      </c>
      <c r="AI29" s="2">
        <f t="shared" si="29"/>
        <v>34.315555194004091</v>
      </c>
      <c r="AJ29" s="2">
        <f t="shared" si="11"/>
        <v>1.4076455570329134</v>
      </c>
      <c r="AK29" s="2">
        <f t="shared" si="12"/>
        <v>554.16159635167037</v>
      </c>
      <c r="AL29" s="2">
        <f t="shared" si="36"/>
        <v>519.84604115766626</v>
      </c>
      <c r="AM29" s="35">
        <f t="shared" si="13"/>
        <v>0</v>
      </c>
      <c r="AN29" s="35">
        <f t="shared" si="30"/>
        <v>0</v>
      </c>
      <c r="AO29" s="35">
        <f t="shared" si="14"/>
        <v>0</v>
      </c>
      <c r="AP29" s="35">
        <f t="shared" si="15"/>
        <v>0</v>
      </c>
      <c r="AQ29" s="35">
        <f t="shared" si="16"/>
        <v>0</v>
      </c>
      <c r="AR29" s="2">
        <f t="shared" si="17"/>
        <v>0</v>
      </c>
      <c r="AS29" s="2">
        <f t="shared" si="31"/>
        <v>0</v>
      </c>
      <c r="AT29" s="2">
        <f t="shared" si="18"/>
        <v>0</v>
      </c>
      <c r="AU29" s="2">
        <f t="shared" si="19"/>
        <v>0</v>
      </c>
      <c r="AV29" s="2">
        <f t="shared" si="20"/>
        <v>0</v>
      </c>
      <c r="AW29" s="2">
        <f t="shared" si="32"/>
        <v>13.493466921540394</v>
      </c>
      <c r="AX29" s="2">
        <f t="shared" si="33"/>
        <v>23.264598140586891</v>
      </c>
      <c r="AY29">
        <f t="shared" si="34"/>
        <v>1.1166066279116993</v>
      </c>
    </row>
    <row r="30" spans="1:51" ht="16" x14ac:dyDescent="0.2">
      <c r="A30" s="2" t="s">
        <v>4</v>
      </c>
      <c r="B30" s="2" t="str">
        <f t="shared" si="37"/>
        <v>P1</v>
      </c>
      <c r="C30" s="2" t="s">
        <v>32</v>
      </c>
      <c r="D30" s="5">
        <v>1</v>
      </c>
      <c r="E30" s="2" t="s">
        <v>18</v>
      </c>
      <c r="F30" s="1" t="s">
        <v>10</v>
      </c>
      <c r="G30" s="9">
        <v>10</v>
      </c>
      <c r="H30" s="45">
        <v>7.5</v>
      </c>
      <c r="I30" s="2" t="s">
        <v>19</v>
      </c>
      <c r="J30" s="5">
        <v>-100</v>
      </c>
      <c r="K30" s="5">
        <v>-100</v>
      </c>
      <c r="L30" s="2">
        <v>1.4335658682082144</v>
      </c>
      <c r="M30" s="2">
        <v>1.6237444877624501</v>
      </c>
      <c r="N30" s="2">
        <f t="shared" si="21"/>
        <v>16.237444877624501</v>
      </c>
      <c r="O30" s="2">
        <v>0.137526705861092</v>
      </c>
      <c r="P30" s="2">
        <f t="shared" si="22"/>
        <v>1.3752670586109201</v>
      </c>
      <c r="Q30" s="3">
        <v>4.8600000000000003</v>
      </c>
      <c r="R30" s="40">
        <f>IF(G30=5,5,IF(E30="Profile",G30-G27,G30-G29))</f>
        <v>5</v>
      </c>
      <c r="S30" s="35">
        <f t="shared" si="23"/>
        <v>11.638723381737398</v>
      </c>
      <c r="T30" s="35">
        <f t="shared" si="24"/>
        <v>20.066764451271379</v>
      </c>
      <c r="U30" s="35">
        <f t="shared" si="25"/>
        <v>0.98576795744786061</v>
      </c>
      <c r="V30" s="35">
        <f t="shared" si="26"/>
        <v>716.78293410410731</v>
      </c>
      <c r="W30" s="35">
        <f t="shared" si="27"/>
        <v>696.7161696528359</v>
      </c>
      <c r="X30" s="35">
        <f t="shared" si="1"/>
        <v>30.508656724829102</v>
      </c>
      <c r="Y30" s="35">
        <f t="shared" si="2"/>
        <v>52.601132284188111</v>
      </c>
      <c r="Z30" s="35">
        <f t="shared" si="3"/>
        <v>2.5472860433233633</v>
      </c>
      <c r="AA30" s="35">
        <f t="shared" si="4"/>
        <v>1476.2957873295265</v>
      </c>
      <c r="AB30" s="35">
        <f t="shared" si="5"/>
        <v>1423.6946550453385</v>
      </c>
      <c r="AC30" s="2">
        <f t="shared" si="6"/>
        <v>13.029426138302242</v>
      </c>
      <c r="AD30" s="2">
        <f t="shared" si="28"/>
        <v>22.464527824659033</v>
      </c>
      <c r="AE30" s="2">
        <f t="shared" si="7"/>
        <v>1.0094012711584042</v>
      </c>
      <c r="AF30" s="2">
        <f t="shared" si="8"/>
        <v>608.89498128097307</v>
      </c>
      <c r="AG30" s="2">
        <f t="shared" si="9"/>
        <v>586.43045345631413</v>
      </c>
      <c r="AH30" s="2">
        <f t="shared" si="10"/>
        <v>98.797344452473837</v>
      </c>
      <c r="AI30" s="2">
        <f t="shared" si="29"/>
        <v>170.34024905598937</v>
      </c>
      <c r="AJ30" s="2">
        <f t="shared" si="11"/>
        <v>7.2511404845739538</v>
      </c>
      <c r="AK30" s="2">
        <f t="shared" si="12"/>
        <v>3489.1697328979308</v>
      </c>
      <c r="AL30" s="2">
        <f t="shared" si="36"/>
        <v>1106.2764946139805</v>
      </c>
      <c r="AM30" s="35">
        <f t="shared" si="13"/>
        <v>18.869933343091706</v>
      </c>
      <c r="AN30" s="35">
        <f t="shared" si="30"/>
        <v>32.534367832916736</v>
      </c>
      <c r="AO30" s="35">
        <f t="shared" si="14"/>
        <v>1.5615180858755027</v>
      </c>
      <c r="AP30" s="35">
        <f t="shared" si="15"/>
        <v>759.51285322541924</v>
      </c>
      <c r="AQ30" s="35">
        <f t="shared" si="16"/>
        <v>726.97848539250253</v>
      </c>
      <c r="AR30" s="2">
        <f t="shared" si="17"/>
        <v>19.903022012522371</v>
      </c>
      <c r="AS30" s="2">
        <f t="shared" si="31"/>
        <v>34.315555194004091</v>
      </c>
      <c r="AT30" s="2">
        <f t="shared" si="18"/>
        <v>1.4076455570329134</v>
      </c>
      <c r="AU30" s="2">
        <f t="shared" si="19"/>
        <v>554.16159635167037</v>
      </c>
      <c r="AV30" s="2">
        <f t="shared" si="20"/>
        <v>519.84604115766626</v>
      </c>
      <c r="AW30" s="2">
        <f t="shared" si="32"/>
        <v>25.206150013320801</v>
      </c>
      <c r="AX30" s="2">
        <f t="shared" si="33"/>
        <v>43.458879333311728</v>
      </c>
      <c r="AY30">
        <f t="shared" si="34"/>
        <v>2.0981782641524118</v>
      </c>
    </row>
    <row r="31" spans="1:51" ht="16" x14ac:dyDescent="0.2">
      <c r="A31" s="2" t="s">
        <v>4</v>
      </c>
      <c r="B31" s="2" t="str">
        <f t="shared" si="37"/>
        <v>P1</v>
      </c>
      <c r="C31" s="2" t="s">
        <v>32</v>
      </c>
      <c r="D31" s="5">
        <v>1</v>
      </c>
      <c r="E31" s="2" t="s">
        <v>18</v>
      </c>
      <c r="F31" s="1" t="s">
        <v>11</v>
      </c>
      <c r="G31" s="9">
        <v>20</v>
      </c>
      <c r="H31" s="45">
        <v>15</v>
      </c>
      <c r="I31" s="2" t="s">
        <v>19</v>
      </c>
      <c r="J31" s="5">
        <v>-100</v>
      </c>
      <c r="K31" s="5">
        <v>-100</v>
      </c>
      <c r="L31" s="2">
        <v>1.3675611302091435</v>
      </c>
      <c r="M31" s="2">
        <v>1.9133083820343</v>
      </c>
      <c r="N31" s="2">
        <f t="shared" si="21"/>
        <v>19.133083820343</v>
      </c>
      <c r="O31" s="2">
        <v>0.102631688117981</v>
      </c>
      <c r="P31" s="2">
        <f t="shared" si="22"/>
        <v>1.02631688117981</v>
      </c>
      <c r="Q31" s="3">
        <v>4.72</v>
      </c>
      <c r="R31" s="40">
        <f t="shared" ref="R31:R94" si="38">IF(G31=5,5,IF(E31="Profile",G31-G28,G31-G30))</f>
        <v>10</v>
      </c>
      <c r="S31" s="35">
        <f t="shared" si="23"/>
        <v>26.165661733734552</v>
      </c>
      <c r="T31" s="35">
        <f t="shared" si="24"/>
        <v>45.113209885749228</v>
      </c>
      <c r="U31" s="35">
        <f t="shared" si="25"/>
        <v>1.4035510739789845</v>
      </c>
      <c r="V31" s="35">
        <f t="shared" si="26"/>
        <v>1367.5611302091436</v>
      </c>
      <c r="W31" s="35">
        <f t="shared" si="27"/>
        <v>1322.4479203233943</v>
      </c>
      <c r="X31" s="35">
        <f t="shared" si="1"/>
        <v>56.674318458563654</v>
      </c>
      <c r="Y31" s="35">
        <f t="shared" si="2"/>
        <v>97.714342169937339</v>
      </c>
      <c r="Z31" s="35">
        <f t="shared" si="3"/>
        <v>3.9508371173023478</v>
      </c>
      <c r="AA31" s="35">
        <f t="shared" si="4"/>
        <v>2843.8569175386701</v>
      </c>
      <c r="AB31" s="35">
        <f t="shared" si="5"/>
        <v>2746.1425753687327</v>
      </c>
      <c r="AC31" s="2">
        <f t="shared" si="6"/>
        <v>20.390481138688109</v>
      </c>
      <c r="AD31" s="2">
        <f t="shared" si="28"/>
        <v>35.156001963255363</v>
      </c>
      <c r="AE31" s="2">
        <f t="shared" si="7"/>
        <v>1.7026930065260248</v>
      </c>
      <c r="AF31" s="2">
        <f t="shared" si="8"/>
        <v>1289.4526587879338</v>
      </c>
      <c r="AG31" s="2">
        <f t="shared" si="9"/>
        <v>1254.2966568246786</v>
      </c>
      <c r="AH31" s="2">
        <f t="shared" si="10"/>
        <v>159.96878786853816</v>
      </c>
      <c r="AI31" s="2">
        <f t="shared" si="29"/>
        <v>275.80825494575549</v>
      </c>
      <c r="AJ31" s="2">
        <f t="shared" si="11"/>
        <v>12.359219504152026</v>
      </c>
      <c r="AK31" s="2">
        <f t="shared" si="12"/>
        <v>7357.5277092617316</v>
      </c>
      <c r="AL31" s="2">
        <f t="shared" si="36"/>
        <v>2360.5731514386589</v>
      </c>
      <c r="AM31" s="35">
        <f t="shared" si="13"/>
        <v>30.508656724829102</v>
      </c>
      <c r="AN31" s="35">
        <f t="shared" si="30"/>
        <v>52.601132284188111</v>
      </c>
      <c r="AO31" s="35">
        <f t="shared" si="14"/>
        <v>2.5472860433233633</v>
      </c>
      <c r="AP31" s="35">
        <f t="shared" si="15"/>
        <v>1476.2957873295265</v>
      </c>
      <c r="AQ31" s="35">
        <f t="shared" si="16"/>
        <v>1423.6946550453385</v>
      </c>
      <c r="AR31" s="2">
        <f t="shared" si="17"/>
        <v>13.029426138302242</v>
      </c>
      <c r="AS31" s="2">
        <f t="shared" si="31"/>
        <v>22.464527824659033</v>
      </c>
      <c r="AT31" s="2">
        <f t="shared" si="18"/>
        <v>1.0094012711584042</v>
      </c>
      <c r="AU31" s="2">
        <f t="shared" si="19"/>
        <v>608.89498128097307</v>
      </c>
      <c r="AV31" s="2">
        <f t="shared" si="20"/>
        <v>586.43045345631413</v>
      </c>
      <c r="AW31" s="2">
        <f t="shared" si="32"/>
        <v>49.045527209863209</v>
      </c>
      <c r="AX31" s="2">
        <f t="shared" si="33"/>
        <v>84.561253810108994</v>
      </c>
      <c r="AY31">
        <f t="shared" si="34"/>
        <v>3.541621472032797</v>
      </c>
    </row>
    <row r="32" spans="1:51" ht="16" x14ac:dyDescent="0.2">
      <c r="A32" s="2" t="s">
        <v>4</v>
      </c>
      <c r="B32" s="2" t="str">
        <f t="shared" si="37"/>
        <v>P1</v>
      </c>
      <c r="C32" s="2" t="s">
        <v>32</v>
      </c>
      <c r="D32" s="5">
        <v>1</v>
      </c>
      <c r="E32" s="2" t="s">
        <v>18</v>
      </c>
      <c r="F32" s="1" t="s">
        <v>12</v>
      </c>
      <c r="G32" s="9">
        <v>30</v>
      </c>
      <c r="H32" s="45">
        <v>25</v>
      </c>
      <c r="I32" s="2" t="s">
        <v>19</v>
      </c>
      <c r="J32" s="5">
        <v>-100</v>
      </c>
      <c r="K32" s="5">
        <v>-100</v>
      </c>
      <c r="L32" s="2">
        <v>1.2785362212412608</v>
      </c>
      <c r="M32" s="2">
        <v>1.1545367240905799</v>
      </c>
      <c r="N32" s="2">
        <f t="shared" si="21"/>
        <v>11.545367240905799</v>
      </c>
      <c r="O32" s="2">
        <v>8.8710106909275097E-2</v>
      </c>
      <c r="P32" s="2">
        <f t="shared" si="22"/>
        <v>0.88710106909275099</v>
      </c>
      <c r="Q32" s="3">
        <v>4.54</v>
      </c>
      <c r="R32" s="40">
        <f t="shared" si="38"/>
        <v>10</v>
      </c>
      <c r="S32" s="35">
        <f t="shared" si="23"/>
        <v>14.761170205030343</v>
      </c>
      <c r="T32" s="35">
        <f t="shared" si="24"/>
        <v>25.45029345694887</v>
      </c>
      <c r="U32" s="35">
        <f t="shared" si="25"/>
        <v>1.1341908487369285</v>
      </c>
      <c r="V32" s="35">
        <f t="shared" si="26"/>
        <v>1278.5362212412608</v>
      </c>
      <c r="W32" s="35">
        <f t="shared" si="27"/>
        <v>1253.0859277843119</v>
      </c>
      <c r="X32" s="35">
        <f t="shared" si="1"/>
        <v>71.435488663594001</v>
      </c>
      <c r="Y32" s="35">
        <f t="shared" si="2"/>
        <v>123.16463562688621</v>
      </c>
      <c r="Z32" s="35">
        <f t="shared" si="3"/>
        <v>5.0850279660392763</v>
      </c>
      <c r="AA32" s="35">
        <f t="shared" si="4"/>
        <v>4122.3931387799312</v>
      </c>
      <c r="AB32" s="35">
        <f t="shared" si="5"/>
        <v>3999.2285031530446</v>
      </c>
      <c r="AC32" s="2">
        <f t="shared" si="6"/>
        <v>15.204932080965804</v>
      </c>
      <c r="AD32" s="2">
        <f t="shared" si="28"/>
        <v>26.215400139596209</v>
      </c>
      <c r="AE32" s="2">
        <f t="shared" si="7"/>
        <v>1.3422494817943573</v>
      </c>
      <c r="AF32" s="2">
        <f t="shared" si="8"/>
        <v>1245.1136831919628</v>
      </c>
      <c r="AG32" s="2">
        <f t="shared" si="9"/>
        <v>1218.8982830523669</v>
      </c>
      <c r="AH32" s="2">
        <f t="shared" si="10"/>
        <v>205.58358411143558</v>
      </c>
      <c r="AI32" s="2">
        <f t="shared" si="29"/>
        <v>354.45445536454417</v>
      </c>
      <c r="AJ32" s="2">
        <f t="shared" si="11"/>
        <v>16.3859679495351</v>
      </c>
      <c r="AK32" s="2">
        <f t="shared" si="12"/>
        <v>11092.86875883762</v>
      </c>
      <c r="AL32" s="2">
        <f t="shared" si="36"/>
        <v>3579.4714344910258</v>
      </c>
      <c r="AM32" s="35">
        <f t="shared" si="13"/>
        <v>56.674318458563654</v>
      </c>
      <c r="AN32" s="35">
        <f t="shared" si="30"/>
        <v>97.714342169937339</v>
      </c>
      <c r="AO32" s="35">
        <f t="shared" si="14"/>
        <v>3.9508371173023478</v>
      </c>
      <c r="AP32" s="35">
        <f t="shared" si="15"/>
        <v>2843.8569175386701</v>
      </c>
      <c r="AQ32" s="35">
        <f t="shared" si="16"/>
        <v>2746.1425753687327</v>
      </c>
      <c r="AR32" s="2">
        <f t="shared" si="17"/>
        <v>20.390481138688109</v>
      </c>
      <c r="AS32" s="2">
        <f t="shared" si="31"/>
        <v>35.156001963255363</v>
      </c>
      <c r="AT32" s="2">
        <f t="shared" si="18"/>
        <v>1.7026930065260248</v>
      </c>
      <c r="AU32" s="2">
        <f t="shared" si="19"/>
        <v>1289.4526587879338</v>
      </c>
      <c r="AV32" s="2">
        <f t="shared" si="20"/>
        <v>1254.2966568246786</v>
      </c>
      <c r="AW32" s="2">
        <f t="shared" si="32"/>
        <v>66.490811369004533</v>
      </c>
      <c r="AX32" s="2">
        <f t="shared" si="33"/>
        <v>114.63932994655954</v>
      </c>
      <c r="AY32">
        <f t="shared" si="34"/>
        <v>4.7050982138865995</v>
      </c>
    </row>
    <row r="33" spans="1:51" ht="16" x14ac:dyDescent="0.2">
      <c r="A33" s="2" t="s">
        <v>4</v>
      </c>
      <c r="B33" s="2" t="str">
        <f t="shared" si="37"/>
        <v>P1</v>
      </c>
      <c r="C33" s="2" t="s">
        <v>32</v>
      </c>
      <c r="D33" s="5">
        <v>1</v>
      </c>
      <c r="E33" s="2" t="s">
        <v>18</v>
      </c>
      <c r="F33" s="1" t="s">
        <v>13</v>
      </c>
      <c r="G33" s="9">
        <v>40</v>
      </c>
      <c r="H33" s="45">
        <v>35</v>
      </c>
      <c r="I33" s="2" t="s">
        <v>19</v>
      </c>
      <c r="J33" s="5">
        <v>-100</v>
      </c>
      <c r="K33" s="5">
        <v>-100</v>
      </c>
      <c r="L33" s="2">
        <v>1.2964634340311321</v>
      </c>
      <c r="M33" s="2">
        <v>0.95233374834060702</v>
      </c>
      <c r="N33" s="2">
        <f t="shared" si="21"/>
        <v>9.5233374834060704</v>
      </c>
      <c r="O33" s="2">
        <v>8.4273844957351698E-2</v>
      </c>
      <c r="P33" s="2">
        <f t="shared" si="22"/>
        <v>0.84273844957351696</v>
      </c>
      <c r="Q33" s="3">
        <v>4.3</v>
      </c>
      <c r="R33" s="40">
        <f t="shared" si="38"/>
        <v>10</v>
      </c>
      <c r="S33" s="35">
        <f t="shared" si="23"/>
        <v>12.346658817174035</v>
      </c>
      <c r="T33" s="35">
        <f t="shared" si="24"/>
        <v>21.287342788231097</v>
      </c>
      <c r="U33" s="35">
        <f t="shared" si="25"/>
        <v>1.0925795843241539</v>
      </c>
      <c r="V33" s="35">
        <f t="shared" si="26"/>
        <v>1296.4634340311322</v>
      </c>
      <c r="W33" s="35">
        <f t="shared" si="27"/>
        <v>1275.1760912429011</v>
      </c>
      <c r="X33" s="35">
        <f t="shared" si="1"/>
        <v>83.782147480768032</v>
      </c>
      <c r="Y33" s="35">
        <f t="shared" si="2"/>
        <v>144.45197841511731</v>
      </c>
      <c r="Z33" s="35">
        <f t="shared" si="3"/>
        <v>6.1776075503634305</v>
      </c>
      <c r="AA33" s="35">
        <f t="shared" si="4"/>
        <v>5418.8565728110634</v>
      </c>
      <c r="AB33" s="35">
        <f t="shared" si="5"/>
        <v>5274.4045943959454</v>
      </c>
      <c r="AC33" s="2">
        <f t="shared" si="6"/>
        <v>12.651992795896417</v>
      </c>
      <c r="AD33" s="2">
        <f t="shared" si="28"/>
        <v>21.813780682580028</v>
      </c>
      <c r="AE33" s="2">
        <f t="shared" si="7"/>
        <v>1.216484925723244</v>
      </c>
      <c r="AF33" s="2">
        <f t="shared" si="8"/>
        <v>1236.6848374058161</v>
      </c>
      <c r="AG33" s="2">
        <f t="shared" si="9"/>
        <v>1214.8710567232361</v>
      </c>
      <c r="AH33" s="2">
        <f t="shared" si="10"/>
        <v>243.5395624991248</v>
      </c>
      <c r="AI33" s="2">
        <f t="shared" si="29"/>
        <v>419.89579741228431</v>
      </c>
      <c r="AJ33" s="2">
        <f t="shared" si="11"/>
        <v>20.03542272670483</v>
      </c>
      <c r="AK33" s="2">
        <f t="shared" si="12"/>
        <v>14802.923271055066</v>
      </c>
      <c r="AL33" s="2">
        <f t="shared" si="36"/>
        <v>4794.3424912142618</v>
      </c>
      <c r="AM33" s="35">
        <f t="shared" si="13"/>
        <v>71.435488663594001</v>
      </c>
      <c r="AN33" s="35">
        <f t="shared" si="30"/>
        <v>123.16463562688621</v>
      </c>
      <c r="AO33" s="35">
        <f t="shared" si="14"/>
        <v>5.0850279660392763</v>
      </c>
      <c r="AP33" s="35">
        <f t="shared" si="15"/>
        <v>4122.3931387799312</v>
      </c>
      <c r="AQ33" s="35">
        <f t="shared" si="16"/>
        <v>3999.2285031530446</v>
      </c>
      <c r="AR33" s="2">
        <f t="shared" si="17"/>
        <v>15.204932080965804</v>
      </c>
      <c r="AS33" s="2">
        <f t="shared" si="31"/>
        <v>26.215400139596209</v>
      </c>
      <c r="AT33" s="2">
        <f t="shared" si="18"/>
        <v>1.3422494817943573</v>
      </c>
      <c r="AU33" s="2">
        <f t="shared" si="19"/>
        <v>1245.1136831919628</v>
      </c>
      <c r="AV33" s="2">
        <f t="shared" si="20"/>
        <v>1218.8982830523669</v>
      </c>
      <c r="AW33" s="2">
        <f t="shared" si="32"/>
        <v>79.134034141956846</v>
      </c>
      <c r="AX33" s="2">
        <f t="shared" si="33"/>
        <v>136.43798989992561</v>
      </c>
      <c r="AY33">
        <f t="shared" si="34"/>
        <v>5.7662870615729043</v>
      </c>
    </row>
    <row r="34" spans="1:51" ht="16" x14ac:dyDescent="0.2">
      <c r="A34" s="2" t="s">
        <v>4</v>
      </c>
      <c r="B34" s="2" t="str">
        <f t="shared" si="37"/>
        <v>P1</v>
      </c>
      <c r="C34" s="2" t="s">
        <v>32</v>
      </c>
      <c r="D34" s="5">
        <v>1</v>
      </c>
      <c r="E34" s="2" t="s">
        <v>18</v>
      </c>
      <c r="F34" s="1" t="s">
        <v>6</v>
      </c>
      <c r="G34" s="9">
        <v>5</v>
      </c>
      <c r="H34" s="45">
        <v>2.5</v>
      </c>
      <c r="I34" s="2" t="s">
        <v>20</v>
      </c>
      <c r="J34" s="5">
        <v>4000</v>
      </c>
      <c r="K34" s="5">
        <v>0</v>
      </c>
      <c r="L34" s="2">
        <v>1.3948593860482654</v>
      </c>
      <c r="M34" s="2">
        <v>2.33422827720642</v>
      </c>
      <c r="N34" s="2">
        <f t="shared" si="21"/>
        <v>23.342282772064202</v>
      </c>
      <c r="O34" s="2">
        <v>0.17758493125438701</v>
      </c>
      <c r="P34" s="2">
        <f t="shared" si="22"/>
        <v>1.7758493125438701</v>
      </c>
      <c r="Q34" s="3">
        <v>5.29</v>
      </c>
      <c r="R34" s="40">
        <f t="shared" si="38"/>
        <v>5</v>
      </c>
      <c r="S34" s="35">
        <f t="shared" si="23"/>
        <v>16.279601108203241</v>
      </c>
      <c r="T34" s="35">
        <f t="shared" si="24"/>
        <v>28.068277772764212</v>
      </c>
      <c r="U34" s="35">
        <f t="shared" si="25"/>
        <v>1.2385300409045885</v>
      </c>
      <c r="V34" s="35">
        <f t="shared" si="26"/>
        <v>697.4296930241328</v>
      </c>
      <c r="W34" s="35">
        <f t="shared" si="27"/>
        <v>669.36141525136861</v>
      </c>
      <c r="X34" s="35">
        <f t="shared" si="1"/>
        <v>16.279601108203241</v>
      </c>
      <c r="Y34" s="35">
        <f t="shared" si="2"/>
        <v>28.068277772764212</v>
      </c>
      <c r="Z34" s="35">
        <f t="shared" si="3"/>
        <v>1.2385300409045885</v>
      </c>
      <c r="AA34" s="35">
        <f t="shared" si="4"/>
        <v>697.4296930241328</v>
      </c>
      <c r="AB34" s="35">
        <f t="shared" si="5"/>
        <v>669.36141525136861</v>
      </c>
      <c r="AC34" s="2">
        <f t="shared" si="6"/>
        <v>19.903022012522371</v>
      </c>
      <c r="AD34" s="2">
        <f t="shared" si="28"/>
        <v>34.315555194004091</v>
      </c>
      <c r="AE34" s="2">
        <f t="shared" si="7"/>
        <v>1.4076455570329134</v>
      </c>
      <c r="AF34" s="2">
        <f t="shared" si="8"/>
        <v>554.16159635167037</v>
      </c>
      <c r="AG34" s="2">
        <f t="shared" si="9"/>
        <v>519.84604115766626</v>
      </c>
      <c r="AH34" s="2">
        <f t="shared" si="10"/>
        <v>19.903022012522371</v>
      </c>
      <c r="AI34" s="2">
        <f t="shared" si="29"/>
        <v>34.315555194004091</v>
      </c>
      <c r="AJ34" s="2">
        <f t="shared" si="11"/>
        <v>1.4076455570329134</v>
      </c>
      <c r="AK34" s="2">
        <f t="shared" si="12"/>
        <v>554.16159635167037</v>
      </c>
      <c r="AL34" s="2">
        <f t="shared" si="36"/>
        <v>519.84604115766626</v>
      </c>
      <c r="AM34" s="35">
        <f t="shared" si="13"/>
        <v>0</v>
      </c>
      <c r="AN34" s="35">
        <f t="shared" si="30"/>
        <v>0</v>
      </c>
      <c r="AO34" s="35">
        <f t="shared" si="14"/>
        <v>0</v>
      </c>
      <c r="AP34" s="35">
        <f t="shared" si="15"/>
        <v>0</v>
      </c>
      <c r="AQ34" s="35">
        <f t="shared" si="16"/>
        <v>0</v>
      </c>
      <c r="AR34" s="2">
        <f t="shared" si="17"/>
        <v>0</v>
      </c>
      <c r="AS34" s="2">
        <f t="shared" si="31"/>
        <v>0</v>
      </c>
      <c r="AT34" s="2">
        <f t="shared" si="18"/>
        <v>0</v>
      </c>
      <c r="AU34" s="2">
        <f t="shared" si="19"/>
        <v>0</v>
      </c>
      <c r="AV34" s="2">
        <f t="shared" si="20"/>
        <v>0</v>
      </c>
      <c r="AW34" s="2">
        <f t="shared" si="32"/>
        <v>12.643223817356281</v>
      </c>
      <c r="AX34" s="2">
        <f t="shared" si="33"/>
        <v>21.798661754062554</v>
      </c>
      <c r="AY34">
        <f t="shared" si="34"/>
        <v>0.96187937330882223</v>
      </c>
    </row>
    <row r="35" spans="1:51" ht="16" x14ac:dyDescent="0.2">
      <c r="A35" s="2" t="s">
        <v>4</v>
      </c>
      <c r="B35" s="2" t="str">
        <f t="shared" si="37"/>
        <v>P1</v>
      </c>
      <c r="C35" s="2" t="s">
        <v>32</v>
      </c>
      <c r="D35" s="5">
        <v>1</v>
      </c>
      <c r="E35" s="2" t="s">
        <v>18</v>
      </c>
      <c r="F35" s="1" t="s">
        <v>10</v>
      </c>
      <c r="G35" s="9">
        <v>10</v>
      </c>
      <c r="H35" s="45">
        <v>7.5</v>
      </c>
      <c r="I35" s="2" t="s">
        <v>20</v>
      </c>
      <c r="J35" s="5">
        <v>4000</v>
      </c>
      <c r="K35" s="5">
        <v>0</v>
      </c>
      <c r="L35" s="2">
        <v>1.4201204586158109</v>
      </c>
      <c r="M35" s="2">
        <v>2.2489254474639901</v>
      </c>
      <c r="N35" s="2">
        <f t="shared" si="21"/>
        <v>22.4892544746399</v>
      </c>
      <c r="O35" s="2">
        <v>0.17491330206394201</v>
      </c>
      <c r="P35" s="2">
        <f t="shared" si="22"/>
        <v>1.74913302063942</v>
      </c>
      <c r="Q35" s="3">
        <v>4.95</v>
      </c>
      <c r="R35" s="40">
        <f t="shared" si="38"/>
        <v>5</v>
      </c>
      <c r="S35" s="35">
        <f t="shared" si="23"/>
        <v>15.968725189226648</v>
      </c>
      <c r="T35" s="35">
        <f t="shared" si="24"/>
        <v>27.532284809011465</v>
      </c>
      <c r="U35" s="35">
        <f t="shared" si="25"/>
        <v>1.241989793725256</v>
      </c>
      <c r="V35" s="35">
        <f t="shared" si="26"/>
        <v>710.0602293079055</v>
      </c>
      <c r="W35" s="35">
        <f t="shared" si="27"/>
        <v>682.52794449889404</v>
      </c>
      <c r="X35" s="35">
        <f t="shared" si="1"/>
        <v>32.248326297429891</v>
      </c>
      <c r="Y35" s="35">
        <f t="shared" si="2"/>
        <v>55.600562581775677</v>
      </c>
      <c r="Z35" s="35">
        <f t="shared" si="3"/>
        <v>2.4805198346298445</v>
      </c>
      <c r="AA35" s="35">
        <f t="shared" si="4"/>
        <v>1407.4899223320383</v>
      </c>
      <c r="AB35" s="35">
        <f t="shared" si="5"/>
        <v>1351.8893597502627</v>
      </c>
      <c r="AC35" s="2">
        <f t="shared" si="6"/>
        <v>13.029426138302242</v>
      </c>
      <c r="AD35" s="2">
        <f t="shared" si="28"/>
        <v>22.464527824659033</v>
      </c>
      <c r="AE35" s="2">
        <f t="shared" si="7"/>
        <v>1.0094012711584042</v>
      </c>
      <c r="AF35" s="2">
        <f t="shared" si="8"/>
        <v>608.89498128097307</v>
      </c>
      <c r="AG35" s="2">
        <f t="shared" si="9"/>
        <v>586.43045345631413</v>
      </c>
      <c r="AH35" s="2">
        <f t="shared" si="10"/>
        <v>98.797344452473837</v>
      </c>
      <c r="AI35" s="2">
        <f t="shared" si="29"/>
        <v>170.34024905598937</v>
      </c>
      <c r="AJ35" s="2">
        <f t="shared" si="11"/>
        <v>7.2511404845739538</v>
      </c>
      <c r="AK35" s="2">
        <f t="shared" si="12"/>
        <v>3489.1697328979308</v>
      </c>
      <c r="AL35" s="2">
        <f t="shared" si="36"/>
        <v>1106.2764946139805</v>
      </c>
      <c r="AM35" s="35">
        <f t="shared" si="13"/>
        <v>16.279601108203241</v>
      </c>
      <c r="AN35" s="35">
        <f t="shared" si="30"/>
        <v>28.068277772764212</v>
      </c>
      <c r="AO35" s="35">
        <f t="shared" si="14"/>
        <v>1.2385300409045885</v>
      </c>
      <c r="AP35" s="35">
        <f t="shared" si="15"/>
        <v>697.4296930241328</v>
      </c>
      <c r="AQ35" s="35">
        <f t="shared" si="16"/>
        <v>669.36141525136861</v>
      </c>
      <c r="AR35" s="2">
        <f t="shared" si="17"/>
        <v>19.903022012522371</v>
      </c>
      <c r="AS35" s="2">
        <f t="shared" si="31"/>
        <v>34.315555194004091</v>
      </c>
      <c r="AT35" s="2">
        <f t="shared" si="18"/>
        <v>1.4076455570329134</v>
      </c>
      <c r="AU35" s="2">
        <f t="shared" si="19"/>
        <v>554.16159635167037</v>
      </c>
      <c r="AV35" s="2">
        <f t="shared" si="20"/>
        <v>519.84604115766626</v>
      </c>
      <c r="AW35" s="2">
        <f t="shared" si="32"/>
        <v>26.50185924371905</v>
      </c>
      <c r="AX35" s="2">
        <f t="shared" si="33"/>
        <v>45.692860765032847</v>
      </c>
      <c r="AY35">
        <f t="shared" si="34"/>
        <v>2.0335803735198028</v>
      </c>
    </row>
    <row r="36" spans="1:51" ht="16" x14ac:dyDescent="0.2">
      <c r="A36" s="2" t="s">
        <v>4</v>
      </c>
      <c r="B36" s="2" t="str">
        <f t="shared" si="37"/>
        <v>P1</v>
      </c>
      <c r="C36" s="2" t="s">
        <v>32</v>
      </c>
      <c r="D36" s="5">
        <v>1</v>
      </c>
      <c r="E36" s="2" t="s">
        <v>18</v>
      </c>
      <c r="F36" s="1" t="s">
        <v>11</v>
      </c>
      <c r="G36" s="9">
        <v>20</v>
      </c>
      <c r="H36" s="45">
        <v>15</v>
      </c>
      <c r="I36" s="2" t="s">
        <v>20</v>
      </c>
      <c r="J36" s="5">
        <v>4000</v>
      </c>
      <c r="K36" s="5">
        <v>0</v>
      </c>
      <c r="L36" s="2">
        <v>1.4763467169113158</v>
      </c>
      <c r="M36" s="2">
        <v>1.0909780263900799</v>
      </c>
      <c r="N36" s="2">
        <f t="shared" si="21"/>
        <v>10.909780263900799</v>
      </c>
      <c r="O36" s="2">
        <v>9.4441168010234805E-2</v>
      </c>
      <c r="P36" s="2">
        <f t="shared" si="22"/>
        <v>0.94441168010234811</v>
      </c>
      <c r="Q36" s="3">
        <v>4.41</v>
      </c>
      <c r="R36" s="40">
        <f t="shared" si="38"/>
        <v>10</v>
      </c>
      <c r="S36" s="35">
        <f t="shared" si="23"/>
        <v>16.106618274833817</v>
      </c>
      <c r="T36" s="35">
        <f t="shared" si="24"/>
        <v>27.770031508334171</v>
      </c>
      <c r="U36" s="35">
        <f t="shared" si="25"/>
        <v>1.3942790833318015</v>
      </c>
      <c r="V36" s="35">
        <f t="shared" si="26"/>
        <v>1476.346716911316</v>
      </c>
      <c r="W36" s="35">
        <f t="shared" si="27"/>
        <v>1448.5766854029819</v>
      </c>
      <c r="X36" s="35">
        <f t="shared" si="1"/>
        <v>48.354944572263705</v>
      </c>
      <c r="Y36" s="35">
        <f t="shared" si="2"/>
        <v>83.370594090109847</v>
      </c>
      <c r="Z36" s="35">
        <f t="shared" si="3"/>
        <v>3.874798917961646</v>
      </c>
      <c r="AA36" s="35">
        <f t="shared" si="4"/>
        <v>2883.8366392433545</v>
      </c>
      <c r="AB36" s="35">
        <f t="shared" si="5"/>
        <v>2800.4660451532445</v>
      </c>
      <c r="AC36" s="2">
        <f t="shared" si="6"/>
        <v>20.390481138688109</v>
      </c>
      <c r="AD36" s="2">
        <f t="shared" si="28"/>
        <v>35.156001963255363</v>
      </c>
      <c r="AE36" s="2">
        <f t="shared" si="7"/>
        <v>1.7026930065260248</v>
      </c>
      <c r="AF36" s="2">
        <f t="shared" si="8"/>
        <v>1289.4526587879338</v>
      </c>
      <c r="AG36" s="2">
        <f t="shared" si="9"/>
        <v>1254.2966568246786</v>
      </c>
      <c r="AH36" s="2">
        <f t="shared" si="10"/>
        <v>159.96878786853816</v>
      </c>
      <c r="AI36" s="2">
        <f t="shared" si="29"/>
        <v>275.80825494575549</v>
      </c>
      <c r="AJ36" s="2">
        <f t="shared" si="11"/>
        <v>12.359219504152026</v>
      </c>
      <c r="AK36" s="2">
        <f t="shared" si="12"/>
        <v>7357.5277092617316</v>
      </c>
      <c r="AL36" s="2">
        <f t="shared" si="36"/>
        <v>2360.5731514386589</v>
      </c>
      <c r="AM36" s="35">
        <f t="shared" si="13"/>
        <v>32.248326297429891</v>
      </c>
      <c r="AN36" s="35">
        <f t="shared" si="30"/>
        <v>55.600562581775677</v>
      </c>
      <c r="AO36" s="35">
        <f t="shared" si="14"/>
        <v>2.4805198346298445</v>
      </c>
      <c r="AP36" s="35">
        <f t="shared" si="15"/>
        <v>1407.4899223320383</v>
      </c>
      <c r="AQ36" s="35">
        <f t="shared" si="16"/>
        <v>1351.8893597502627</v>
      </c>
      <c r="AR36" s="2">
        <f t="shared" si="17"/>
        <v>13.029426138302242</v>
      </c>
      <c r="AS36" s="2">
        <f t="shared" si="31"/>
        <v>22.464527824659033</v>
      </c>
      <c r="AT36" s="2">
        <f t="shared" si="18"/>
        <v>1.0094012711584042</v>
      </c>
      <c r="AU36" s="2">
        <f t="shared" si="19"/>
        <v>608.89498128097307</v>
      </c>
      <c r="AV36" s="2">
        <f t="shared" si="20"/>
        <v>586.43045345631413</v>
      </c>
      <c r="AW36" s="2">
        <f t="shared" si="32"/>
        <v>43.463807642980711</v>
      </c>
      <c r="AX36" s="2">
        <f t="shared" si="33"/>
        <v>74.937599384449513</v>
      </c>
      <c r="AY36">
        <f t="shared" si="34"/>
        <v>3.4513947124453037</v>
      </c>
    </row>
    <row r="37" spans="1:51" ht="16" x14ac:dyDescent="0.2">
      <c r="A37" s="2" t="s">
        <v>4</v>
      </c>
      <c r="B37" s="2" t="str">
        <f t="shared" si="37"/>
        <v>P1</v>
      </c>
      <c r="C37" s="2" t="s">
        <v>32</v>
      </c>
      <c r="D37" s="5">
        <v>1</v>
      </c>
      <c r="E37" s="2" t="s">
        <v>18</v>
      </c>
      <c r="F37" s="1" t="s">
        <v>12</v>
      </c>
      <c r="G37" s="9">
        <v>30</v>
      </c>
      <c r="H37" s="45">
        <v>25</v>
      </c>
      <c r="I37" s="2" t="s">
        <v>20</v>
      </c>
      <c r="J37" s="5">
        <v>4000</v>
      </c>
      <c r="K37" s="5">
        <v>0</v>
      </c>
      <c r="L37" s="2">
        <v>1.6416641393997291</v>
      </c>
      <c r="M37" s="2">
        <v>0.97612994909286499</v>
      </c>
      <c r="N37" s="2">
        <f t="shared" si="21"/>
        <v>9.7612994909286499</v>
      </c>
      <c r="O37" s="2">
        <v>8.5165068507194505E-2</v>
      </c>
      <c r="P37" s="2">
        <f t="shared" si="22"/>
        <v>0.85165068507194508</v>
      </c>
      <c r="Q37" s="3">
        <v>4.25</v>
      </c>
      <c r="R37" s="40">
        <f t="shared" si="38"/>
        <v>10</v>
      </c>
      <c r="S37" s="35">
        <f t="shared" si="23"/>
        <v>16.024775328198398</v>
      </c>
      <c r="T37" s="35">
        <f t="shared" si="24"/>
        <v>27.628922979652412</v>
      </c>
      <c r="U37" s="35">
        <f t="shared" si="25"/>
        <v>1.3981243889778245</v>
      </c>
      <c r="V37" s="35">
        <f t="shared" si="26"/>
        <v>1641.6641393997293</v>
      </c>
      <c r="W37" s="35">
        <f t="shared" si="27"/>
        <v>1614.0352164200769</v>
      </c>
      <c r="X37" s="35">
        <f t="shared" si="1"/>
        <v>64.379719900462106</v>
      </c>
      <c r="Y37" s="35">
        <f t="shared" si="2"/>
        <v>110.99951706976226</v>
      </c>
      <c r="Z37" s="35">
        <f t="shared" si="3"/>
        <v>5.2729233069394708</v>
      </c>
      <c r="AA37" s="35">
        <f t="shared" si="4"/>
        <v>4525.5007786430833</v>
      </c>
      <c r="AB37" s="35">
        <f t="shared" si="5"/>
        <v>4414.5012615733212</v>
      </c>
      <c r="AC37" s="2">
        <f t="shared" si="6"/>
        <v>15.204932080965804</v>
      </c>
      <c r="AD37" s="2">
        <f t="shared" si="28"/>
        <v>26.215400139596209</v>
      </c>
      <c r="AE37" s="2">
        <f t="shared" si="7"/>
        <v>1.3422494817943573</v>
      </c>
      <c r="AF37" s="2">
        <f t="shared" si="8"/>
        <v>1245.1136831919628</v>
      </c>
      <c r="AG37" s="2">
        <f t="shared" si="9"/>
        <v>1218.8982830523669</v>
      </c>
      <c r="AH37" s="2">
        <f t="shared" si="10"/>
        <v>205.58358411143558</v>
      </c>
      <c r="AI37" s="2">
        <f t="shared" si="29"/>
        <v>354.45445536454417</v>
      </c>
      <c r="AJ37" s="2">
        <f t="shared" si="11"/>
        <v>16.3859679495351</v>
      </c>
      <c r="AK37" s="2">
        <f t="shared" si="12"/>
        <v>11092.86875883762</v>
      </c>
      <c r="AL37" s="2">
        <f t="shared" si="36"/>
        <v>3579.4714344910258</v>
      </c>
      <c r="AM37" s="35">
        <f t="shared" si="13"/>
        <v>48.354944572263705</v>
      </c>
      <c r="AN37" s="35">
        <f t="shared" si="30"/>
        <v>83.370594090109847</v>
      </c>
      <c r="AO37" s="35">
        <f t="shared" si="14"/>
        <v>3.874798917961646</v>
      </c>
      <c r="AP37" s="35">
        <f t="shared" si="15"/>
        <v>2883.8366392433545</v>
      </c>
      <c r="AQ37" s="35">
        <f t="shared" si="16"/>
        <v>2800.4660451532445</v>
      </c>
      <c r="AR37" s="2">
        <f t="shared" si="17"/>
        <v>20.390481138688109</v>
      </c>
      <c r="AS37" s="2">
        <f t="shared" si="31"/>
        <v>35.156001963255363</v>
      </c>
      <c r="AT37" s="2">
        <f t="shared" si="18"/>
        <v>1.7026930065260248</v>
      </c>
      <c r="AU37" s="2">
        <f t="shared" si="19"/>
        <v>1289.4526587879338</v>
      </c>
      <c r="AV37" s="2">
        <f t="shared" si="20"/>
        <v>1254.2966568246786</v>
      </c>
      <c r="AW37" s="2">
        <f t="shared" si="32"/>
        <v>56.089215929292557</v>
      </c>
      <c r="AX37" s="2">
        <f t="shared" si="33"/>
        <v>96.705544705676829</v>
      </c>
      <c r="AY37">
        <f t="shared" si="34"/>
        <v>4.5495961112930532</v>
      </c>
    </row>
    <row r="38" spans="1:51" ht="16" x14ac:dyDescent="0.2">
      <c r="A38" s="2" t="s">
        <v>4</v>
      </c>
      <c r="B38" s="2" t="str">
        <f t="shared" si="37"/>
        <v>P1</v>
      </c>
      <c r="C38" s="2" t="s">
        <v>32</v>
      </c>
      <c r="D38" s="5">
        <v>1</v>
      </c>
      <c r="E38" s="2" t="s">
        <v>18</v>
      </c>
      <c r="F38" s="1" t="s">
        <v>13</v>
      </c>
      <c r="G38" s="9">
        <v>40</v>
      </c>
      <c r="H38" s="45">
        <v>35</v>
      </c>
      <c r="I38" s="2" t="s">
        <v>20</v>
      </c>
      <c r="J38" s="5">
        <v>4000</v>
      </c>
      <c r="K38" s="5">
        <v>0</v>
      </c>
      <c r="L38" s="2">
        <v>1.5593619352280483</v>
      </c>
      <c r="M38" s="2">
        <v>0.78857105970382702</v>
      </c>
      <c r="N38" s="2">
        <f t="shared" si="21"/>
        <v>7.8857105970382699</v>
      </c>
      <c r="O38" s="2">
        <v>6.7659467458725003E-2</v>
      </c>
      <c r="P38" s="2">
        <f t="shared" si="22"/>
        <v>0.67659467458724998</v>
      </c>
      <c r="Q38" s="3">
        <v>4.21</v>
      </c>
      <c r="R38" s="40">
        <f t="shared" si="38"/>
        <v>10</v>
      </c>
      <c r="S38" s="35">
        <f t="shared" si="23"/>
        <v>12.296676937245927</v>
      </c>
      <c r="T38" s="35">
        <f t="shared" si="24"/>
        <v>21.201167133182633</v>
      </c>
      <c r="U38" s="35">
        <f t="shared" si="25"/>
        <v>1.0550559811293658</v>
      </c>
      <c r="V38" s="35">
        <f t="shared" si="26"/>
        <v>1559.3619352280484</v>
      </c>
      <c r="W38" s="35">
        <f t="shared" si="27"/>
        <v>1538.1607680948657</v>
      </c>
      <c r="X38" s="35">
        <f t="shared" si="1"/>
        <v>76.67639683770804</v>
      </c>
      <c r="Y38" s="35">
        <f t="shared" si="2"/>
        <v>132.2006842029449</v>
      </c>
      <c r="Z38" s="35">
        <f t="shared" si="3"/>
        <v>6.3279792880688364</v>
      </c>
      <c r="AA38" s="35">
        <f t="shared" si="4"/>
        <v>6084.8627138711317</v>
      </c>
      <c r="AB38" s="35">
        <f t="shared" si="5"/>
        <v>5952.6620296681867</v>
      </c>
      <c r="AC38" s="2">
        <f t="shared" si="6"/>
        <v>12.651992795896417</v>
      </c>
      <c r="AD38" s="2">
        <f t="shared" si="28"/>
        <v>21.813780682580028</v>
      </c>
      <c r="AE38" s="2">
        <f t="shared" si="7"/>
        <v>1.216484925723244</v>
      </c>
      <c r="AF38" s="2">
        <f t="shared" si="8"/>
        <v>1236.6848374058161</v>
      </c>
      <c r="AG38" s="2">
        <f t="shared" si="9"/>
        <v>1214.8710567232361</v>
      </c>
      <c r="AH38" s="2">
        <f t="shared" si="10"/>
        <v>243.5395624991248</v>
      </c>
      <c r="AI38" s="2">
        <f t="shared" si="29"/>
        <v>419.89579741228431</v>
      </c>
      <c r="AJ38" s="2">
        <f t="shared" si="11"/>
        <v>20.03542272670483</v>
      </c>
      <c r="AK38" s="2">
        <f t="shared" si="12"/>
        <v>14802.923271055066</v>
      </c>
      <c r="AL38" s="2">
        <f t="shared" si="36"/>
        <v>4794.3424912142618</v>
      </c>
      <c r="AM38" s="35">
        <f t="shared" si="13"/>
        <v>64.379719900462106</v>
      </c>
      <c r="AN38" s="35">
        <f t="shared" si="30"/>
        <v>110.99951706976226</v>
      </c>
      <c r="AO38" s="35">
        <f t="shared" si="14"/>
        <v>5.2729233069394708</v>
      </c>
      <c r="AP38" s="35">
        <f t="shared" si="15"/>
        <v>4525.5007786430833</v>
      </c>
      <c r="AQ38" s="35">
        <f t="shared" si="16"/>
        <v>4414.5012615733212</v>
      </c>
      <c r="AR38" s="2">
        <f t="shared" si="17"/>
        <v>15.204932080965804</v>
      </c>
      <c r="AS38" s="2">
        <f t="shared" si="31"/>
        <v>26.215400139596209</v>
      </c>
      <c r="AT38" s="2">
        <f t="shared" si="18"/>
        <v>1.3422494817943573</v>
      </c>
      <c r="AU38" s="2">
        <f t="shared" si="19"/>
        <v>1245.1136831919628</v>
      </c>
      <c r="AV38" s="2">
        <f t="shared" si="20"/>
        <v>1218.8982830523669</v>
      </c>
      <c r="AW38" s="2">
        <f t="shared" si="32"/>
        <v>67.416323736175599</v>
      </c>
      <c r="AX38" s="2">
        <f t="shared" si="33"/>
        <v>116.23504092444071</v>
      </c>
      <c r="AY38">
        <f t="shared" si="34"/>
        <v>5.5334641876619539</v>
      </c>
    </row>
    <row r="39" spans="1:51" ht="16" x14ac:dyDescent="0.2">
      <c r="A39" s="2" t="s">
        <v>4</v>
      </c>
      <c r="B39" s="2" t="str">
        <f t="shared" si="37"/>
        <v>P1</v>
      </c>
      <c r="C39" s="2" t="s">
        <v>32</v>
      </c>
      <c r="D39" s="5">
        <v>1</v>
      </c>
      <c r="E39" s="2" t="s">
        <v>18</v>
      </c>
      <c r="F39" s="1" t="s">
        <v>6</v>
      </c>
      <c r="G39" s="9">
        <v>5</v>
      </c>
      <c r="H39" s="45">
        <v>2.5</v>
      </c>
      <c r="I39" s="2" t="s">
        <v>21</v>
      </c>
      <c r="J39" s="5">
        <v>-4000</v>
      </c>
      <c r="K39" s="5">
        <v>0</v>
      </c>
      <c r="L39" s="2">
        <v>1.4145182046189764</v>
      </c>
      <c r="M39" s="2">
        <v>2.7696518898010298</v>
      </c>
      <c r="N39" s="2">
        <f t="shared" si="21"/>
        <v>27.696518898010297</v>
      </c>
      <c r="O39" s="2">
        <v>0.22324463725089999</v>
      </c>
      <c r="P39" s="2">
        <f t="shared" si="22"/>
        <v>2.232446372509</v>
      </c>
      <c r="Q39" s="3">
        <v>4.46</v>
      </c>
      <c r="R39" s="40">
        <f t="shared" si="38"/>
        <v>5</v>
      </c>
      <c r="S39" s="35">
        <f t="shared" si="23"/>
        <v>19.58861509290454</v>
      </c>
      <c r="T39" s="35">
        <f t="shared" si="24"/>
        <v>33.773474298111275</v>
      </c>
      <c r="U39" s="35">
        <f t="shared" si="25"/>
        <v>1.578918017374789</v>
      </c>
      <c r="V39" s="35">
        <f t="shared" si="26"/>
        <v>707.2591023094883</v>
      </c>
      <c r="W39" s="35">
        <f t="shared" si="27"/>
        <v>673.485628011377</v>
      </c>
      <c r="X39" s="35">
        <f t="shared" si="1"/>
        <v>19.58861509290454</v>
      </c>
      <c r="Y39" s="35">
        <f t="shared" si="2"/>
        <v>33.773474298111275</v>
      </c>
      <c r="Z39" s="35">
        <f t="shared" si="3"/>
        <v>1.578918017374789</v>
      </c>
      <c r="AA39" s="35">
        <f t="shared" si="4"/>
        <v>707.2591023094883</v>
      </c>
      <c r="AB39" s="35">
        <f t="shared" si="5"/>
        <v>673.485628011377</v>
      </c>
      <c r="AC39" s="2">
        <f t="shared" si="6"/>
        <v>19.903022012522371</v>
      </c>
      <c r="AD39" s="2">
        <f t="shared" si="28"/>
        <v>34.315555194004091</v>
      </c>
      <c r="AE39" s="2">
        <f t="shared" si="7"/>
        <v>1.4076455570329134</v>
      </c>
      <c r="AF39" s="2">
        <f t="shared" si="8"/>
        <v>554.16159635167037</v>
      </c>
      <c r="AG39" s="2">
        <f t="shared" si="9"/>
        <v>519.84604115766626</v>
      </c>
      <c r="AH39" s="2">
        <f t="shared" si="10"/>
        <v>19.903022012522371</v>
      </c>
      <c r="AI39" s="2">
        <f t="shared" si="29"/>
        <v>34.315555194004091</v>
      </c>
      <c r="AJ39" s="2">
        <f t="shared" si="11"/>
        <v>1.4076455570329134</v>
      </c>
      <c r="AK39" s="2">
        <f t="shared" si="12"/>
        <v>554.16159635167037</v>
      </c>
      <c r="AL39" s="2">
        <f t="shared" si="36"/>
        <v>519.84604115766626</v>
      </c>
      <c r="AM39" s="35">
        <f t="shared" si="13"/>
        <v>0</v>
      </c>
      <c r="AN39" s="35">
        <f t="shared" si="30"/>
        <v>0</v>
      </c>
      <c r="AO39" s="35">
        <f t="shared" si="14"/>
        <v>0</v>
      </c>
      <c r="AP39" s="35">
        <f t="shared" si="15"/>
        <v>0</v>
      </c>
      <c r="AQ39" s="35">
        <f t="shared" si="16"/>
        <v>0</v>
      </c>
      <c r="AR39" s="2">
        <f t="shared" si="17"/>
        <v>0</v>
      </c>
      <c r="AS39" s="2">
        <f t="shared" si="31"/>
        <v>0</v>
      </c>
      <c r="AT39" s="2">
        <f t="shared" si="18"/>
        <v>0</v>
      </c>
      <c r="AU39" s="2">
        <f t="shared" si="19"/>
        <v>0</v>
      </c>
      <c r="AV39" s="2">
        <f t="shared" si="20"/>
        <v>0</v>
      </c>
      <c r="AW39" s="2">
        <f t="shared" si="32"/>
        <v>15.119942555976438</v>
      </c>
      <c r="AX39" s="2">
        <f t="shared" si="33"/>
        <v>26.068866475821444</v>
      </c>
      <c r="AY39">
        <f t="shared" si="34"/>
        <v>1.2187257552449655</v>
      </c>
    </row>
    <row r="40" spans="1:51" ht="16" x14ac:dyDescent="0.2">
      <c r="A40" s="2" t="s">
        <v>4</v>
      </c>
      <c r="B40" s="2" t="str">
        <f t="shared" si="37"/>
        <v>P1</v>
      </c>
      <c r="C40" s="2" t="s">
        <v>32</v>
      </c>
      <c r="D40" s="5">
        <v>1</v>
      </c>
      <c r="E40" s="2" t="s">
        <v>18</v>
      </c>
      <c r="F40" s="1" t="s">
        <v>10</v>
      </c>
      <c r="G40" s="9">
        <v>10</v>
      </c>
      <c r="H40" s="45">
        <v>7.5</v>
      </c>
      <c r="I40" s="2" t="s">
        <v>21</v>
      </c>
      <c r="J40" s="5">
        <v>-4000</v>
      </c>
      <c r="K40" s="5">
        <v>0</v>
      </c>
      <c r="L40" s="2">
        <v>1.3010470963921785</v>
      </c>
      <c r="M40" s="2">
        <v>2.4694507122039799</v>
      </c>
      <c r="N40" s="2">
        <f t="shared" si="21"/>
        <v>24.694507122039798</v>
      </c>
      <c r="O40" s="2">
        <v>0.195745870471001</v>
      </c>
      <c r="P40" s="2">
        <f t="shared" si="22"/>
        <v>1.95745870471001</v>
      </c>
      <c r="Q40" s="3">
        <v>4.34</v>
      </c>
      <c r="R40" s="40">
        <f t="shared" si="38"/>
        <v>5</v>
      </c>
      <c r="S40" s="35">
        <f t="shared" si="23"/>
        <v>16.064358393982928</v>
      </c>
      <c r="T40" s="35">
        <f t="shared" si="24"/>
        <v>27.697169644798155</v>
      </c>
      <c r="U40" s="35">
        <f t="shared" si="25"/>
        <v>1.2733729820352768</v>
      </c>
      <c r="V40" s="35">
        <f t="shared" si="26"/>
        <v>650.52354819608934</v>
      </c>
      <c r="W40" s="35">
        <f t="shared" si="27"/>
        <v>622.82637855129121</v>
      </c>
      <c r="X40" s="35">
        <f t="shared" si="1"/>
        <v>35.652973486887468</v>
      </c>
      <c r="Y40" s="35">
        <f t="shared" si="2"/>
        <v>61.470643942909433</v>
      </c>
      <c r="Z40" s="35">
        <f t="shared" si="3"/>
        <v>2.8522909994100658</v>
      </c>
      <c r="AA40" s="35">
        <f t="shared" si="4"/>
        <v>1357.7826505055777</v>
      </c>
      <c r="AB40" s="35">
        <f t="shared" si="5"/>
        <v>1296.3120065626681</v>
      </c>
      <c r="AC40" s="2">
        <f t="shared" si="6"/>
        <v>13.029426138302242</v>
      </c>
      <c r="AD40" s="2">
        <f t="shared" si="28"/>
        <v>22.464527824659033</v>
      </c>
      <c r="AE40" s="2">
        <f t="shared" si="7"/>
        <v>1.0094012711584042</v>
      </c>
      <c r="AF40" s="2">
        <f t="shared" si="8"/>
        <v>608.89498128097307</v>
      </c>
      <c r="AG40" s="2">
        <f t="shared" si="9"/>
        <v>586.43045345631413</v>
      </c>
      <c r="AH40" s="2">
        <f t="shared" si="10"/>
        <v>98.797344452473837</v>
      </c>
      <c r="AI40" s="2">
        <f t="shared" si="29"/>
        <v>170.34024905598937</v>
      </c>
      <c r="AJ40" s="2">
        <f t="shared" si="11"/>
        <v>7.2511404845739538</v>
      </c>
      <c r="AK40" s="2">
        <f t="shared" si="12"/>
        <v>3489.1697328979308</v>
      </c>
      <c r="AL40" s="2">
        <f t="shared" si="36"/>
        <v>1106.2764946139805</v>
      </c>
      <c r="AM40" s="35">
        <f t="shared" si="13"/>
        <v>19.58861509290454</v>
      </c>
      <c r="AN40" s="35">
        <f t="shared" si="30"/>
        <v>33.773474298111275</v>
      </c>
      <c r="AO40" s="35">
        <f t="shared" si="14"/>
        <v>1.578918017374789</v>
      </c>
      <c r="AP40" s="35">
        <f t="shared" si="15"/>
        <v>707.2591023094883</v>
      </c>
      <c r="AQ40" s="35">
        <f t="shared" si="16"/>
        <v>673.485628011377</v>
      </c>
      <c r="AR40" s="2">
        <f t="shared" si="17"/>
        <v>19.903022012522371</v>
      </c>
      <c r="AS40" s="2">
        <f t="shared" si="31"/>
        <v>34.315555194004091</v>
      </c>
      <c r="AT40" s="2">
        <f t="shared" si="18"/>
        <v>1.4076455570329134</v>
      </c>
      <c r="AU40" s="2">
        <f t="shared" si="19"/>
        <v>554.16159635167037</v>
      </c>
      <c r="AV40" s="2">
        <f t="shared" si="20"/>
        <v>519.84604115766626</v>
      </c>
      <c r="AW40" s="2">
        <f t="shared" si="32"/>
        <v>30.75144927940508</v>
      </c>
      <c r="AX40" s="2">
        <f t="shared" si="33"/>
        <v>53.019740136905313</v>
      </c>
      <c r="AY40">
        <f t="shared" si="34"/>
        <v>2.4637620371243543</v>
      </c>
    </row>
    <row r="41" spans="1:51" ht="16" x14ac:dyDescent="0.2">
      <c r="A41" s="2" t="s">
        <v>4</v>
      </c>
      <c r="B41" s="2" t="str">
        <f t="shared" si="37"/>
        <v>P1</v>
      </c>
      <c r="C41" s="2" t="s">
        <v>32</v>
      </c>
      <c r="D41" s="5">
        <v>1</v>
      </c>
      <c r="E41" s="2" t="s">
        <v>18</v>
      </c>
      <c r="F41" s="1" t="s">
        <v>11</v>
      </c>
      <c r="G41" s="9">
        <v>20</v>
      </c>
      <c r="H41" s="45">
        <v>15</v>
      </c>
      <c r="I41" s="2" t="s">
        <v>21</v>
      </c>
      <c r="J41" s="5">
        <v>-4000</v>
      </c>
      <c r="K41" s="5">
        <v>0</v>
      </c>
      <c r="L41" s="2">
        <v>1.1187191935861032</v>
      </c>
      <c r="M41" s="2">
        <v>2.0635952949523899</v>
      </c>
      <c r="N41" s="2">
        <f t="shared" si="21"/>
        <v>20.635952949523897</v>
      </c>
      <c r="O41" s="2">
        <v>0.159383714199066</v>
      </c>
      <c r="P41" s="2">
        <f t="shared" si="22"/>
        <v>1.5938371419906598</v>
      </c>
      <c r="Q41" s="3">
        <v>4.22</v>
      </c>
      <c r="R41" s="40">
        <f t="shared" si="38"/>
        <v>10</v>
      </c>
      <c r="S41" s="35">
        <f t="shared" si="23"/>
        <v>23.085836642572144</v>
      </c>
      <c r="T41" s="35">
        <f t="shared" si="24"/>
        <v>39.803166625124391</v>
      </c>
      <c r="U41" s="35">
        <f t="shared" si="25"/>
        <v>1.7830562021953704</v>
      </c>
      <c r="V41" s="35">
        <f t="shared" si="26"/>
        <v>1118.7191935861033</v>
      </c>
      <c r="W41" s="35">
        <f t="shared" si="27"/>
        <v>1078.9160269609788</v>
      </c>
      <c r="X41" s="35">
        <f t="shared" si="1"/>
        <v>58.738810129459608</v>
      </c>
      <c r="Y41" s="35">
        <f t="shared" si="2"/>
        <v>101.27381056803382</v>
      </c>
      <c r="Z41" s="35">
        <f t="shared" si="3"/>
        <v>4.6353472016054358</v>
      </c>
      <c r="AA41" s="35">
        <f t="shared" si="4"/>
        <v>2476.5018440916811</v>
      </c>
      <c r="AB41" s="35">
        <f t="shared" si="5"/>
        <v>2375.2280335236469</v>
      </c>
      <c r="AC41" s="2">
        <f t="shared" si="6"/>
        <v>20.390481138688109</v>
      </c>
      <c r="AD41" s="2">
        <f t="shared" si="28"/>
        <v>35.156001963255363</v>
      </c>
      <c r="AE41" s="2">
        <f t="shared" si="7"/>
        <v>1.7026930065260248</v>
      </c>
      <c r="AF41" s="2">
        <f t="shared" si="8"/>
        <v>1289.4526587879338</v>
      </c>
      <c r="AG41" s="2">
        <f t="shared" si="9"/>
        <v>1254.2966568246786</v>
      </c>
      <c r="AH41" s="2">
        <f t="shared" si="10"/>
        <v>159.96878786853816</v>
      </c>
      <c r="AI41" s="2">
        <f t="shared" si="29"/>
        <v>275.80825494575549</v>
      </c>
      <c r="AJ41" s="2">
        <f t="shared" si="11"/>
        <v>12.359219504152026</v>
      </c>
      <c r="AK41" s="2">
        <f t="shared" si="12"/>
        <v>7357.5277092617316</v>
      </c>
      <c r="AL41" s="2">
        <f t="shared" si="36"/>
        <v>2360.5731514386589</v>
      </c>
      <c r="AM41" s="35">
        <f t="shared" si="13"/>
        <v>35.652973486887468</v>
      </c>
      <c r="AN41" s="35">
        <f t="shared" si="30"/>
        <v>61.470643942909433</v>
      </c>
      <c r="AO41" s="35">
        <f t="shared" si="14"/>
        <v>2.8522909994100658</v>
      </c>
      <c r="AP41" s="35">
        <f t="shared" si="15"/>
        <v>1357.7826505055777</v>
      </c>
      <c r="AQ41" s="35">
        <f t="shared" si="16"/>
        <v>1296.3120065626681</v>
      </c>
      <c r="AR41" s="2">
        <f t="shared" si="17"/>
        <v>13.029426138302242</v>
      </c>
      <c r="AS41" s="2">
        <f t="shared" si="31"/>
        <v>22.464527824659033</v>
      </c>
      <c r="AT41" s="2">
        <f t="shared" si="18"/>
        <v>1.0094012711584042</v>
      </c>
      <c r="AU41" s="2">
        <f t="shared" si="19"/>
        <v>608.89498128097307</v>
      </c>
      <c r="AV41" s="2">
        <f t="shared" si="20"/>
        <v>586.43045345631413</v>
      </c>
      <c r="AW41" s="2">
        <f t="shared" si="32"/>
        <v>58.425235944466593</v>
      </c>
      <c r="AX41" s="2">
        <f t="shared" si="33"/>
        <v>100.73316542149414</v>
      </c>
      <c r="AY41">
        <f t="shared" si="34"/>
        <v>4.6111280059116968</v>
      </c>
    </row>
    <row r="42" spans="1:51" ht="16" x14ac:dyDescent="0.2">
      <c r="A42" s="2" t="s">
        <v>4</v>
      </c>
      <c r="B42" s="2" t="str">
        <f t="shared" si="37"/>
        <v>P1</v>
      </c>
      <c r="C42" s="2" t="s">
        <v>32</v>
      </c>
      <c r="D42" s="5">
        <v>1</v>
      </c>
      <c r="E42" s="2" t="s">
        <v>18</v>
      </c>
      <c r="F42" s="1" t="s">
        <v>12</v>
      </c>
      <c r="G42" s="9">
        <v>30</v>
      </c>
      <c r="H42" s="45">
        <v>25</v>
      </c>
      <c r="I42" s="2" t="s">
        <v>21</v>
      </c>
      <c r="J42" s="5">
        <v>-4000</v>
      </c>
      <c r="K42" s="5">
        <v>0</v>
      </c>
      <c r="L42" s="2">
        <v>1.3199929008178379</v>
      </c>
      <c r="M42" s="2">
        <v>1.11993312835693</v>
      </c>
      <c r="N42" s="2">
        <f t="shared" si="21"/>
        <v>11.1993312835693</v>
      </c>
      <c r="O42" s="2">
        <v>8.1857293844222995E-2</v>
      </c>
      <c r="P42" s="2">
        <f t="shared" si="22"/>
        <v>0.81857293844223</v>
      </c>
      <c r="Q42" s="3">
        <v>4.18</v>
      </c>
      <c r="R42" s="40">
        <f t="shared" si="38"/>
        <v>10</v>
      </c>
      <c r="S42" s="35">
        <f t="shared" si="23"/>
        <v>14.783037788218602</v>
      </c>
      <c r="T42" s="35">
        <f t="shared" si="24"/>
        <v>25.487996186583796</v>
      </c>
      <c r="U42" s="35">
        <f t="shared" si="25"/>
        <v>1.0805104675453407</v>
      </c>
      <c r="V42" s="35">
        <f t="shared" si="26"/>
        <v>1319.9929008178381</v>
      </c>
      <c r="W42" s="35">
        <f t="shared" si="27"/>
        <v>1294.5049046312542</v>
      </c>
      <c r="X42" s="35">
        <f t="shared" si="1"/>
        <v>73.521847917678215</v>
      </c>
      <c r="Y42" s="35">
        <f t="shared" si="2"/>
        <v>126.76180675461762</v>
      </c>
      <c r="Z42" s="35">
        <f t="shared" si="3"/>
        <v>5.7158576691507763</v>
      </c>
      <c r="AA42" s="35">
        <f t="shared" si="4"/>
        <v>3796.4947449095189</v>
      </c>
      <c r="AB42" s="35">
        <f t="shared" si="5"/>
        <v>3669.7329381549011</v>
      </c>
      <c r="AC42" s="2">
        <f t="shared" si="6"/>
        <v>15.204932080965804</v>
      </c>
      <c r="AD42" s="2">
        <f t="shared" si="28"/>
        <v>26.215400139596209</v>
      </c>
      <c r="AE42" s="2">
        <f t="shared" si="7"/>
        <v>1.3422494817943573</v>
      </c>
      <c r="AF42" s="2">
        <f t="shared" si="8"/>
        <v>1245.1136831919628</v>
      </c>
      <c r="AG42" s="2">
        <f t="shared" si="9"/>
        <v>1218.8982830523669</v>
      </c>
      <c r="AH42" s="2">
        <f t="shared" si="10"/>
        <v>205.58358411143558</v>
      </c>
      <c r="AI42" s="2">
        <f t="shared" si="29"/>
        <v>354.45445536454417</v>
      </c>
      <c r="AJ42" s="2">
        <f t="shared" si="11"/>
        <v>16.3859679495351</v>
      </c>
      <c r="AK42" s="2">
        <f t="shared" si="12"/>
        <v>11092.86875883762</v>
      </c>
      <c r="AL42" s="2">
        <f t="shared" si="36"/>
        <v>3579.4714344910258</v>
      </c>
      <c r="AM42" s="35">
        <f t="shared" si="13"/>
        <v>58.738810129459608</v>
      </c>
      <c r="AN42" s="35">
        <f t="shared" si="30"/>
        <v>101.27381056803382</v>
      </c>
      <c r="AO42" s="35">
        <f t="shared" si="14"/>
        <v>4.6353472016054358</v>
      </c>
      <c r="AP42" s="35">
        <f t="shared" si="15"/>
        <v>2476.5018440916811</v>
      </c>
      <c r="AQ42" s="35">
        <f t="shared" si="16"/>
        <v>2375.2280335236469</v>
      </c>
      <c r="AR42" s="2">
        <f t="shared" si="17"/>
        <v>20.390481138688109</v>
      </c>
      <c r="AS42" s="2">
        <f t="shared" si="31"/>
        <v>35.156001963255363</v>
      </c>
      <c r="AT42" s="2">
        <f t="shared" si="18"/>
        <v>1.7026930065260248</v>
      </c>
      <c r="AU42" s="2">
        <f t="shared" si="19"/>
        <v>1289.4526587879338</v>
      </c>
      <c r="AV42" s="2">
        <f t="shared" si="20"/>
        <v>1254.2966568246786</v>
      </c>
      <c r="AW42" s="2">
        <f t="shared" si="32"/>
        <v>72.49107606450815</v>
      </c>
      <c r="AX42" s="2">
        <f t="shared" si="33"/>
        <v>124.98461390432441</v>
      </c>
      <c r="AY42">
        <f t="shared" si="34"/>
        <v>5.6405172828947805</v>
      </c>
    </row>
    <row r="43" spans="1:51" ht="16" x14ac:dyDescent="0.2">
      <c r="A43" s="2" t="s">
        <v>4</v>
      </c>
      <c r="B43" s="2" t="str">
        <f t="shared" si="37"/>
        <v>P1</v>
      </c>
      <c r="C43" s="2" t="s">
        <v>32</v>
      </c>
      <c r="D43" s="5">
        <v>1</v>
      </c>
      <c r="E43" s="2" t="s">
        <v>18</v>
      </c>
      <c r="F43" s="1" t="s">
        <v>13</v>
      </c>
      <c r="G43" s="9">
        <v>40</v>
      </c>
      <c r="H43" s="45">
        <v>35</v>
      </c>
      <c r="I43" s="2" t="s">
        <v>21</v>
      </c>
      <c r="J43" s="5">
        <v>-4000</v>
      </c>
      <c r="K43" s="5">
        <v>0</v>
      </c>
      <c r="L43" s="2">
        <v>1.3125571818765847</v>
      </c>
      <c r="M43" s="2">
        <v>0.96787184476852395</v>
      </c>
      <c r="N43" s="2">
        <f t="shared" si="21"/>
        <v>9.6787184476852399</v>
      </c>
      <c r="O43" s="2">
        <v>7.8239515423774705E-2</v>
      </c>
      <c r="P43" s="2">
        <f t="shared" si="22"/>
        <v>0.78239515423774708</v>
      </c>
      <c r="Q43" s="3">
        <v>4.12</v>
      </c>
      <c r="R43" s="40">
        <f t="shared" si="38"/>
        <v>10</v>
      </c>
      <c r="S43" s="35">
        <f t="shared" si="23"/>
        <v>12.703871409870652</v>
      </c>
      <c r="T43" s="35">
        <f t="shared" si="24"/>
        <v>21.903226568742507</v>
      </c>
      <c r="U43" s="35">
        <f t="shared" si="25"/>
        <v>1.0269383787601931</v>
      </c>
      <c r="V43" s="35">
        <f t="shared" si="26"/>
        <v>1312.5571818765848</v>
      </c>
      <c r="W43" s="35">
        <f t="shared" si="27"/>
        <v>1290.6539553078424</v>
      </c>
      <c r="X43" s="35">
        <f t="shared" si="1"/>
        <v>86.225719327548873</v>
      </c>
      <c r="Y43" s="35">
        <f t="shared" si="2"/>
        <v>148.66503332336012</v>
      </c>
      <c r="Z43" s="35">
        <f t="shared" si="3"/>
        <v>6.7427960479109696</v>
      </c>
      <c r="AA43" s="35">
        <f t="shared" si="4"/>
        <v>5109.0519267861036</v>
      </c>
      <c r="AB43" s="35">
        <f t="shared" si="5"/>
        <v>4960.3868934627435</v>
      </c>
      <c r="AC43" s="2">
        <f t="shared" si="6"/>
        <v>12.651992795896417</v>
      </c>
      <c r="AD43" s="2">
        <f t="shared" si="28"/>
        <v>21.813780682580028</v>
      </c>
      <c r="AE43" s="2">
        <f t="shared" si="7"/>
        <v>1.216484925723244</v>
      </c>
      <c r="AF43" s="2">
        <f t="shared" si="8"/>
        <v>1236.6848374058161</v>
      </c>
      <c r="AG43" s="2">
        <f t="shared" si="9"/>
        <v>1214.8710567232361</v>
      </c>
      <c r="AH43" s="2">
        <f t="shared" si="10"/>
        <v>243.5395624991248</v>
      </c>
      <c r="AI43" s="2">
        <f t="shared" si="29"/>
        <v>419.89579741228431</v>
      </c>
      <c r="AJ43" s="2">
        <f t="shared" si="11"/>
        <v>20.03542272670483</v>
      </c>
      <c r="AK43" s="2">
        <f t="shared" si="12"/>
        <v>14802.923271055066</v>
      </c>
      <c r="AL43" s="2">
        <f t="shared" si="36"/>
        <v>4794.3424912142618</v>
      </c>
      <c r="AM43" s="35">
        <f t="shared" si="13"/>
        <v>73.521847917678215</v>
      </c>
      <c r="AN43" s="35">
        <f t="shared" si="30"/>
        <v>126.76180675461762</v>
      </c>
      <c r="AO43" s="35">
        <f t="shared" si="14"/>
        <v>5.7158576691507763</v>
      </c>
      <c r="AP43" s="35">
        <f t="shared" si="15"/>
        <v>3796.4947449095189</v>
      </c>
      <c r="AQ43" s="35">
        <f t="shared" si="16"/>
        <v>3669.7329381549011</v>
      </c>
      <c r="AR43" s="2">
        <f t="shared" si="17"/>
        <v>15.204932080965804</v>
      </c>
      <c r="AS43" s="2">
        <f t="shared" si="31"/>
        <v>26.215400139596209</v>
      </c>
      <c r="AT43" s="2">
        <f t="shared" si="18"/>
        <v>1.3422494817943573</v>
      </c>
      <c r="AU43" s="2">
        <f t="shared" si="19"/>
        <v>1245.1136831919628</v>
      </c>
      <c r="AV43" s="2">
        <f t="shared" si="20"/>
        <v>1218.8982830523669</v>
      </c>
      <c r="AW43" s="2">
        <f t="shared" si="32"/>
        <v>84.59134883976742</v>
      </c>
      <c r="AX43" s="2">
        <f t="shared" si="33"/>
        <v>145.84715317201278</v>
      </c>
      <c r="AY43">
        <f t="shared" si="34"/>
        <v>6.6106790164278175</v>
      </c>
    </row>
    <row r="44" spans="1:51" ht="16" x14ac:dyDescent="0.2">
      <c r="A44" s="2" t="s">
        <v>4</v>
      </c>
      <c r="B44" s="2" t="str">
        <f t="shared" si="37"/>
        <v>P1</v>
      </c>
      <c r="C44" s="2" t="s">
        <v>32</v>
      </c>
      <c r="D44" s="5">
        <v>1</v>
      </c>
      <c r="E44" s="2" t="s">
        <v>18</v>
      </c>
      <c r="F44" s="1" t="s">
        <v>6</v>
      </c>
      <c r="G44" s="9">
        <v>5</v>
      </c>
      <c r="H44" s="45">
        <v>2.5</v>
      </c>
      <c r="I44" s="2" t="s">
        <v>22</v>
      </c>
      <c r="J44" s="5">
        <v>0</v>
      </c>
      <c r="K44" s="5">
        <v>4000</v>
      </c>
      <c r="L44" s="2">
        <v>1.4176758386899195</v>
      </c>
      <c r="M44" s="2">
        <v>3.15672659873962</v>
      </c>
      <c r="N44" s="2">
        <f t="shared" si="21"/>
        <v>31.567265987396201</v>
      </c>
      <c r="O44" s="2">
        <v>0.24858476221561401</v>
      </c>
      <c r="P44" s="2">
        <f t="shared" si="22"/>
        <v>2.4858476221561401</v>
      </c>
      <c r="Q44" s="3">
        <v>4.9800000000000004</v>
      </c>
      <c r="R44" s="40">
        <f t="shared" si="38"/>
        <v>5</v>
      </c>
      <c r="S44" s="35">
        <f t="shared" si="23"/>
        <v>22.376075141914843</v>
      </c>
      <c r="T44" s="35">
        <f t="shared" si="24"/>
        <v>38.579439899853178</v>
      </c>
      <c r="U44" s="35">
        <f t="shared" si="25"/>
        <v>1.7620630562977742</v>
      </c>
      <c r="V44" s="35">
        <f t="shared" si="26"/>
        <v>708.8379193449598</v>
      </c>
      <c r="W44" s="35">
        <f t="shared" si="27"/>
        <v>670.25847944510667</v>
      </c>
      <c r="X44" s="35">
        <f t="shared" si="1"/>
        <v>22.376075141914843</v>
      </c>
      <c r="Y44" s="35">
        <f t="shared" si="2"/>
        <v>38.579439899853178</v>
      </c>
      <c r="Z44" s="35">
        <f t="shared" si="3"/>
        <v>1.7620630562977742</v>
      </c>
      <c r="AA44" s="35">
        <f t="shared" si="4"/>
        <v>708.8379193449598</v>
      </c>
      <c r="AB44" s="35">
        <f t="shared" si="5"/>
        <v>670.25847944510667</v>
      </c>
      <c r="AC44" s="2">
        <f t="shared" si="6"/>
        <v>19.903022012522371</v>
      </c>
      <c r="AD44" s="2">
        <f t="shared" si="28"/>
        <v>34.315555194004091</v>
      </c>
      <c r="AE44" s="2">
        <f t="shared" si="7"/>
        <v>1.4076455570329134</v>
      </c>
      <c r="AF44" s="2">
        <f t="shared" si="8"/>
        <v>554.16159635167037</v>
      </c>
      <c r="AG44" s="2">
        <f t="shared" si="9"/>
        <v>519.84604115766626</v>
      </c>
      <c r="AH44" s="2">
        <f t="shared" si="10"/>
        <v>19.903022012522371</v>
      </c>
      <c r="AI44" s="2">
        <f t="shared" si="29"/>
        <v>34.315555194004091</v>
      </c>
      <c r="AJ44" s="2">
        <f t="shared" si="11"/>
        <v>1.4076455570329134</v>
      </c>
      <c r="AK44" s="2">
        <f t="shared" si="12"/>
        <v>554.16159635167037</v>
      </c>
      <c r="AL44" s="2">
        <f t="shared" si="36"/>
        <v>519.84604115766626</v>
      </c>
      <c r="AM44" s="35">
        <f t="shared" si="13"/>
        <v>0</v>
      </c>
      <c r="AN44" s="35">
        <f t="shared" si="30"/>
        <v>0</v>
      </c>
      <c r="AO44" s="35">
        <f t="shared" si="14"/>
        <v>0</v>
      </c>
      <c r="AP44" s="35">
        <f t="shared" si="15"/>
        <v>0</v>
      </c>
      <c r="AQ44" s="35">
        <f t="shared" si="16"/>
        <v>0</v>
      </c>
      <c r="AR44" s="2">
        <f t="shared" si="17"/>
        <v>0</v>
      </c>
      <c r="AS44" s="2">
        <f t="shared" si="31"/>
        <v>0</v>
      </c>
      <c r="AT44" s="2">
        <f t="shared" si="18"/>
        <v>0</v>
      </c>
      <c r="AU44" s="2">
        <f t="shared" si="19"/>
        <v>0</v>
      </c>
      <c r="AV44" s="2">
        <f t="shared" si="20"/>
        <v>0</v>
      </c>
      <c r="AW44" s="2">
        <f t="shared" si="32"/>
        <v>17.35466903574407</v>
      </c>
      <c r="AX44" s="2">
        <f t="shared" si="33"/>
        <v>29.921843165075984</v>
      </c>
      <c r="AY44">
        <f t="shared" si="34"/>
        <v>1.3666391879815005</v>
      </c>
    </row>
    <row r="45" spans="1:51" ht="16" x14ac:dyDescent="0.2">
      <c r="A45" s="2" t="s">
        <v>4</v>
      </c>
      <c r="B45" s="2" t="str">
        <f t="shared" si="37"/>
        <v>P1</v>
      </c>
      <c r="C45" s="2" t="s">
        <v>32</v>
      </c>
      <c r="D45" s="5">
        <v>1</v>
      </c>
      <c r="E45" s="2" t="s">
        <v>18</v>
      </c>
      <c r="F45" s="1" t="s">
        <v>10</v>
      </c>
      <c r="G45" s="9">
        <v>10</v>
      </c>
      <c r="H45" s="45">
        <v>7.5</v>
      </c>
      <c r="I45" s="2" t="s">
        <v>22</v>
      </c>
      <c r="J45" s="5">
        <v>0</v>
      </c>
      <c r="K45" s="5">
        <v>4000</v>
      </c>
      <c r="L45" s="2">
        <v>1.3339476062281352</v>
      </c>
      <c r="M45" s="2">
        <v>2.2872564792633101</v>
      </c>
      <c r="N45" s="2">
        <f t="shared" si="21"/>
        <v>22.872564792633099</v>
      </c>
      <c r="O45" s="2">
        <v>0.189805552363396</v>
      </c>
      <c r="P45" s="2">
        <f t="shared" si="22"/>
        <v>1.89805552363396</v>
      </c>
      <c r="Q45" s="3">
        <v>4.45</v>
      </c>
      <c r="R45" s="40">
        <f t="shared" si="38"/>
        <v>5</v>
      </c>
      <c r="S45" s="35">
        <f t="shared" si="23"/>
        <v>15.255401526715424</v>
      </c>
      <c r="T45" s="35">
        <f t="shared" si="24"/>
        <v>26.302416425371423</v>
      </c>
      <c r="U45" s="35">
        <f t="shared" si="25"/>
        <v>1.2659533111198054</v>
      </c>
      <c r="V45" s="35">
        <f t="shared" si="26"/>
        <v>666.97380311406766</v>
      </c>
      <c r="W45" s="35">
        <f t="shared" si="27"/>
        <v>640.6713866886962</v>
      </c>
      <c r="X45" s="35">
        <f t="shared" si="1"/>
        <v>37.63147666863027</v>
      </c>
      <c r="Y45" s="35">
        <f t="shared" si="2"/>
        <v>64.881856325224604</v>
      </c>
      <c r="Z45" s="35">
        <f t="shared" si="3"/>
        <v>3.0280163674175795</v>
      </c>
      <c r="AA45" s="35">
        <f t="shared" si="4"/>
        <v>1375.8117224590274</v>
      </c>
      <c r="AB45" s="35">
        <f t="shared" si="5"/>
        <v>1310.929866133803</v>
      </c>
      <c r="AC45" s="2">
        <f t="shared" si="6"/>
        <v>13.029426138302242</v>
      </c>
      <c r="AD45" s="2">
        <f t="shared" si="28"/>
        <v>22.464527824659033</v>
      </c>
      <c r="AE45" s="2">
        <f t="shared" si="7"/>
        <v>1.0094012711584042</v>
      </c>
      <c r="AF45" s="2">
        <f t="shared" si="8"/>
        <v>608.89498128097307</v>
      </c>
      <c r="AG45" s="2">
        <f t="shared" si="9"/>
        <v>586.43045345631413</v>
      </c>
      <c r="AH45" s="2">
        <f t="shared" si="10"/>
        <v>98.797344452473837</v>
      </c>
      <c r="AI45" s="2">
        <f t="shared" si="29"/>
        <v>170.34024905598937</v>
      </c>
      <c r="AJ45" s="2">
        <f t="shared" si="11"/>
        <v>7.2511404845739538</v>
      </c>
      <c r="AK45" s="2">
        <f t="shared" si="12"/>
        <v>3489.1697328979308</v>
      </c>
      <c r="AL45" s="2">
        <f t="shared" si="36"/>
        <v>1106.2764946139805</v>
      </c>
      <c r="AM45" s="35">
        <f t="shared" si="13"/>
        <v>22.376075141914843</v>
      </c>
      <c r="AN45" s="35">
        <f t="shared" si="30"/>
        <v>38.579439899853178</v>
      </c>
      <c r="AO45" s="35">
        <f t="shared" si="14"/>
        <v>1.7620630562977742</v>
      </c>
      <c r="AP45" s="35">
        <f t="shared" si="15"/>
        <v>708.8379193449598</v>
      </c>
      <c r="AQ45" s="35">
        <f t="shared" si="16"/>
        <v>670.25847944510667</v>
      </c>
      <c r="AR45" s="2">
        <f t="shared" si="17"/>
        <v>19.903022012522371</v>
      </c>
      <c r="AS45" s="2">
        <f t="shared" si="31"/>
        <v>34.315555194004091</v>
      </c>
      <c r="AT45" s="2">
        <f t="shared" si="18"/>
        <v>1.4076455570329134</v>
      </c>
      <c r="AU45" s="2">
        <f t="shared" si="19"/>
        <v>554.16159635167037</v>
      </c>
      <c r="AV45" s="2">
        <f t="shared" si="20"/>
        <v>519.84604115766626</v>
      </c>
      <c r="AW45" s="2">
        <f t="shared" si="32"/>
        <v>32.758355406781284</v>
      </c>
      <c r="AX45" s="2">
        <f t="shared" si="33"/>
        <v>56.479923115140146</v>
      </c>
      <c r="AY45">
        <f t="shared" si="34"/>
        <v>2.6236255694354633</v>
      </c>
    </row>
    <row r="46" spans="1:51" ht="16" x14ac:dyDescent="0.2">
      <c r="A46" s="2" t="s">
        <v>4</v>
      </c>
      <c r="B46" s="2" t="str">
        <f t="shared" si="37"/>
        <v>P1</v>
      </c>
      <c r="C46" s="2" t="s">
        <v>32</v>
      </c>
      <c r="D46" s="5">
        <v>1</v>
      </c>
      <c r="E46" s="2" t="s">
        <v>18</v>
      </c>
      <c r="F46" s="1" t="s">
        <v>11</v>
      </c>
      <c r="G46" s="9">
        <v>20</v>
      </c>
      <c r="H46" s="45">
        <v>15</v>
      </c>
      <c r="I46" s="2" t="s">
        <v>22</v>
      </c>
      <c r="J46" s="5">
        <v>0</v>
      </c>
      <c r="K46" s="5">
        <v>4000</v>
      </c>
      <c r="L46" s="2">
        <v>1.4007672175358366</v>
      </c>
      <c r="M46" s="2">
        <v>1.6231986284255999</v>
      </c>
      <c r="N46" s="2">
        <f t="shared" si="21"/>
        <v>16.231986284255999</v>
      </c>
      <c r="O46" s="2">
        <v>0.133730724453926</v>
      </c>
      <c r="P46" s="2">
        <f t="shared" si="22"/>
        <v>1.33730724453926</v>
      </c>
      <c r="Q46" s="3">
        <v>4.21</v>
      </c>
      <c r="R46" s="40">
        <f t="shared" si="38"/>
        <v>10</v>
      </c>
      <c r="S46" s="35">
        <f t="shared" si="23"/>
        <v>22.737234262477138</v>
      </c>
      <c r="T46" s="35">
        <f t="shared" si="24"/>
        <v>39.202128038753692</v>
      </c>
      <c r="U46" s="35">
        <f t="shared" si="25"/>
        <v>1.8732561479237757</v>
      </c>
      <c r="V46" s="35">
        <f t="shared" si="26"/>
        <v>1400.7672175358366</v>
      </c>
      <c r="W46" s="35">
        <f t="shared" si="27"/>
        <v>1361.5650894970829</v>
      </c>
      <c r="X46" s="35">
        <f t="shared" si="1"/>
        <v>60.368710931107408</v>
      </c>
      <c r="Y46" s="35">
        <f t="shared" si="2"/>
        <v>104.08398436397829</v>
      </c>
      <c r="Z46" s="35">
        <f t="shared" si="3"/>
        <v>4.901272515341355</v>
      </c>
      <c r="AA46" s="35">
        <f t="shared" si="4"/>
        <v>2776.578939994864</v>
      </c>
      <c r="AB46" s="35">
        <f t="shared" si="5"/>
        <v>2672.4949556308857</v>
      </c>
      <c r="AC46" s="2">
        <f t="shared" si="6"/>
        <v>20.390481138688109</v>
      </c>
      <c r="AD46" s="2">
        <f t="shared" si="28"/>
        <v>35.156001963255363</v>
      </c>
      <c r="AE46" s="2">
        <f t="shared" si="7"/>
        <v>1.7026930065260248</v>
      </c>
      <c r="AF46" s="2">
        <f t="shared" si="8"/>
        <v>1289.4526587879338</v>
      </c>
      <c r="AG46" s="2">
        <f t="shared" si="9"/>
        <v>1254.2966568246786</v>
      </c>
      <c r="AH46" s="2">
        <f t="shared" si="10"/>
        <v>159.96878786853816</v>
      </c>
      <c r="AI46" s="2">
        <f t="shared" si="29"/>
        <v>275.80825494575549</v>
      </c>
      <c r="AJ46" s="2">
        <f t="shared" si="11"/>
        <v>12.359219504152026</v>
      </c>
      <c r="AK46" s="2">
        <f t="shared" si="12"/>
        <v>7357.5277092617316</v>
      </c>
      <c r="AL46" s="2">
        <f t="shared" si="36"/>
        <v>2360.5731514386589</v>
      </c>
      <c r="AM46" s="35">
        <f t="shared" si="13"/>
        <v>37.63147666863027</v>
      </c>
      <c r="AN46" s="35">
        <f t="shared" si="30"/>
        <v>64.881856325224604</v>
      </c>
      <c r="AO46" s="35">
        <f t="shared" si="14"/>
        <v>3.0280163674175795</v>
      </c>
      <c r="AP46" s="35">
        <f t="shared" si="15"/>
        <v>1375.8117224590274</v>
      </c>
      <c r="AQ46" s="35">
        <f t="shared" si="16"/>
        <v>1310.929866133803</v>
      </c>
      <c r="AR46" s="2">
        <f t="shared" si="17"/>
        <v>13.029426138302242</v>
      </c>
      <c r="AS46" s="2">
        <f t="shared" si="31"/>
        <v>22.464527824659033</v>
      </c>
      <c r="AT46" s="2">
        <f t="shared" si="18"/>
        <v>1.0094012711584042</v>
      </c>
      <c r="AU46" s="2">
        <f t="shared" si="19"/>
        <v>608.89498128097307</v>
      </c>
      <c r="AV46" s="2">
        <f t="shared" si="20"/>
        <v>586.43045345631413</v>
      </c>
      <c r="AW46" s="2">
        <f t="shared" si="32"/>
        <v>55.159823608568303</v>
      </c>
      <c r="AX46" s="2">
        <f t="shared" si="33"/>
        <v>95.103144152703962</v>
      </c>
      <c r="AY46">
        <f t="shared" si="34"/>
        <v>4.472127084188747</v>
      </c>
    </row>
    <row r="47" spans="1:51" ht="16" x14ac:dyDescent="0.2">
      <c r="A47" s="2" t="s">
        <v>4</v>
      </c>
      <c r="B47" s="2" t="str">
        <f t="shared" si="37"/>
        <v>P1</v>
      </c>
      <c r="C47" s="2" t="s">
        <v>32</v>
      </c>
      <c r="D47" s="5">
        <v>1</v>
      </c>
      <c r="E47" s="2" t="s">
        <v>18</v>
      </c>
      <c r="F47" s="1" t="s">
        <v>12</v>
      </c>
      <c r="G47" s="9">
        <v>30</v>
      </c>
      <c r="H47" s="45">
        <v>25</v>
      </c>
      <c r="I47" s="2" t="s">
        <v>22</v>
      </c>
      <c r="J47" s="5">
        <v>0</v>
      </c>
      <c r="K47" s="5">
        <v>4000</v>
      </c>
      <c r="L47" s="2">
        <v>1.5374622150586035</v>
      </c>
      <c r="M47" s="2">
        <v>0.93038237094879195</v>
      </c>
      <c r="N47" s="2">
        <f t="shared" si="21"/>
        <v>9.3038237094879186</v>
      </c>
      <c r="O47" s="2">
        <v>7.94706121087074E-2</v>
      </c>
      <c r="P47" s="2">
        <f t="shared" si="22"/>
        <v>0.79470612108707406</v>
      </c>
      <c r="Q47" s="3">
        <v>4.1100000000000003</v>
      </c>
      <c r="R47" s="40">
        <f t="shared" si="38"/>
        <v>10</v>
      </c>
      <c r="S47" s="35">
        <f t="shared" si="23"/>
        <v>14.304277408904049</v>
      </c>
      <c r="T47" s="35">
        <f t="shared" si="24"/>
        <v>24.66254725673112</v>
      </c>
      <c r="U47" s="35">
        <f t="shared" si="25"/>
        <v>1.2218306332471636</v>
      </c>
      <c r="V47" s="35">
        <f t="shared" si="26"/>
        <v>1537.4622150586035</v>
      </c>
      <c r="W47" s="35">
        <f t="shared" si="27"/>
        <v>1512.7996678018724</v>
      </c>
      <c r="X47" s="35">
        <f t="shared" si="1"/>
        <v>74.672988340011457</v>
      </c>
      <c r="Y47" s="35">
        <f t="shared" si="2"/>
        <v>128.74653162070942</v>
      </c>
      <c r="Z47" s="35">
        <f t="shared" si="3"/>
        <v>6.1231031485885188</v>
      </c>
      <c r="AA47" s="35">
        <f t="shared" si="4"/>
        <v>4314.0411550534673</v>
      </c>
      <c r="AB47" s="35">
        <f t="shared" si="5"/>
        <v>4185.2946234327583</v>
      </c>
      <c r="AC47" s="2">
        <f t="shared" si="6"/>
        <v>15.204932080965804</v>
      </c>
      <c r="AD47" s="2">
        <f t="shared" si="28"/>
        <v>26.215400139596209</v>
      </c>
      <c r="AE47" s="2">
        <f t="shared" si="7"/>
        <v>1.3422494817943573</v>
      </c>
      <c r="AF47" s="2">
        <f t="shared" si="8"/>
        <v>1245.1136831919628</v>
      </c>
      <c r="AG47" s="2">
        <f t="shared" si="9"/>
        <v>1218.8982830523669</v>
      </c>
      <c r="AH47" s="2">
        <f t="shared" si="10"/>
        <v>205.58358411143558</v>
      </c>
      <c r="AI47" s="2">
        <f t="shared" si="29"/>
        <v>354.45445536454417</v>
      </c>
      <c r="AJ47" s="2">
        <f t="shared" si="11"/>
        <v>16.3859679495351</v>
      </c>
      <c r="AK47" s="2">
        <f t="shared" si="12"/>
        <v>11092.86875883762</v>
      </c>
      <c r="AL47" s="2">
        <f t="shared" si="36"/>
        <v>3579.4714344910258</v>
      </c>
      <c r="AM47" s="35">
        <f t="shared" si="13"/>
        <v>60.368710931107408</v>
      </c>
      <c r="AN47" s="35">
        <f t="shared" si="30"/>
        <v>104.08398436397829</v>
      </c>
      <c r="AO47" s="35">
        <f t="shared" si="14"/>
        <v>4.901272515341355</v>
      </c>
      <c r="AP47" s="35">
        <f t="shared" si="15"/>
        <v>2776.578939994864</v>
      </c>
      <c r="AQ47" s="35">
        <f t="shared" si="16"/>
        <v>2672.4949556308857</v>
      </c>
      <c r="AR47" s="2">
        <f t="shared" si="17"/>
        <v>20.390481138688109</v>
      </c>
      <c r="AS47" s="2">
        <f t="shared" si="31"/>
        <v>35.156001963255363</v>
      </c>
      <c r="AT47" s="2">
        <f t="shared" si="18"/>
        <v>1.7026930065260248</v>
      </c>
      <c r="AU47" s="2">
        <f t="shared" si="19"/>
        <v>1289.4526587879338</v>
      </c>
      <c r="AV47" s="2">
        <f t="shared" si="20"/>
        <v>1254.2966568246786</v>
      </c>
      <c r="AW47" s="2">
        <f t="shared" si="32"/>
        <v>68.944627116901785</v>
      </c>
      <c r="AX47" s="2">
        <f t="shared" si="33"/>
        <v>118.87004675327896</v>
      </c>
      <c r="AY47">
        <f t="shared" si="34"/>
        <v>5.6338028490610625</v>
      </c>
    </row>
    <row r="48" spans="1:51" ht="16" x14ac:dyDescent="0.2">
      <c r="A48" s="2" t="s">
        <v>4</v>
      </c>
      <c r="B48" s="2" t="str">
        <f t="shared" si="37"/>
        <v>P1</v>
      </c>
      <c r="C48" s="2" t="s">
        <v>32</v>
      </c>
      <c r="D48" s="5">
        <v>1</v>
      </c>
      <c r="E48" s="2" t="s">
        <v>18</v>
      </c>
      <c r="F48" s="1" t="s">
        <v>13</v>
      </c>
      <c r="G48" s="9">
        <v>40</v>
      </c>
      <c r="H48" s="45">
        <v>35</v>
      </c>
      <c r="I48" s="2" t="s">
        <v>22</v>
      </c>
      <c r="J48" s="5">
        <v>0</v>
      </c>
      <c r="K48" s="5">
        <v>4000</v>
      </c>
      <c r="L48" s="2">
        <v>1.4677905471706953</v>
      </c>
      <c r="M48" s="2">
        <v>0.88969027996063199</v>
      </c>
      <c r="N48" s="2">
        <f t="shared" si="21"/>
        <v>8.8969027996063197</v>
      </c>
      <c r="O48" s="2">
        <v>8.0098949372768402E-2</v>
      </c>
      <c r="P48" s="2">
        <f t="shared" si="22"/>
        <v>0.80098949372768402</v>
      </c>
      <c r="Q48" s="3">
        <v>4.08</v>
      </c>
      <c r="R48" s="40">
        <f t="shared" si="38"/>
        <v>10</v>
      </c>
      <c r="S48" s="35">
        <f t="shared" si="23"/>
        <v>13.058789828358652</v>
      </c>
      <c r="T48" s="35">
        <f t="shared" si="24"/>
        <v>22.515154876480437</v>
      </c>
      <c r="U48" s="35">
        <f t="shared" si="25"/>
        <v>1.1756848072765356</v>
      </c>
      <c r="V48" s="35">
        <f t="shared" si="26"/>
        <v>1467.7905471706954</v>
      </c>
      <c r="W48" s="35">
        <f t="shared" si="27"/>
        <v>1445.275392294215</v>
      </c>
      <c r="X48" s="35">
        <f t="shared" si="1"/>
        <v>87.731778168370113</v>
      </c>
      <c r="Y48" s="35">
        <f t="shared" si="2"/>
        <v>151.26168649718986</v>
      </c>
      <c r="Z48" s="35">
        <f t="shared" si="3"/>
        <v>7.2987879558650546</v>
      </c>
      <c r="AA48" s="35">
        <f t="shared" si="4"/>
        <v>5781.8317022241627</v>
      </c>
      <c r="AB48" s="35">
        <f t="shared" si="5"/>
        <v>5630.570015726973</v>
      </c>
      <c r="AC48" s="2">
        <f t="shared" si="6"/>
        <v>12.651992795896417</v>
      </c>
      <c r="AD48" s="2">
        <f t="shared" si="28"/>
        <v>21.813780682580028</v>
      </c>
      <c r="AE48" s="2">
        <f t="shared" si="7"/>
        <v>1.216484925723244</v>
      </c>
      <c r="AF48" s="2">
        <f t="shared" si="8"/>
        <v>1236.6848374058161</v>
      </c>
      <c r="AG48" s="2">
        <f t="shared" si="9"/>
        <v>1214.8710567232361</v>
      </c>
      <c r="AH48" s="2">
        <f t="shared" si="10"/>
        <v>243.5395624991248</v>
      </c>
      <c r="AI48" s="2">
        <f t="shared" si="29"/>
        <v>419.89579741228431</v>
      </c>
      <c r="AJ48" s="2">
        <f t="shared" si="11"/>
        <v>20.03542272670483</v>
      </c>
      <c r="AK48" s="2">
        <f t="shared" si="12"/>
        <v>14802.923271055066</v>
      </c>
      <c r="AL48" s="2">
        <f t="shared" si="36"/>
        <v>4794.3424912142618</v>
      </c>
      <c r="AM48" s="35">
        <f t="shared" si="13"/>
        <v>74.672988340011457</v>
      </c>
      <c r="AN48" s="35">
        <f t="shared" si="30"/>
        <v>128.74653162070942</v>
      </c>
      <c r="AO48" s="35">
        <f t="shared" si="14"/>
        <v>6.1231031485885188</v>
      </c>
      <c r="AP48" s="35">
        <f t="shared" si="15"/>
        <v>4314.0411550534673</v>
      </c>
      <c r="AQ48" s="35">
        <f t="shared" si="16"/>
        <v>4185.2946234327583</v>
      </c>
      <c r="AR48" s="2">
        <f t="shared" si="17"/>
        <v>15.204932080965804</v>
      </c>
      <c r="AS48" s="2">
        <f t="shared" si="31"/>
        <v>26.215400139596209</v>
      </c>
      <c r="AT48" s="2">
        <f t="shared" si="18"/>
        <v>1.3422494817943573</v>
      </c>
      <c r="AU48" s="2">
        <f t="shared" si="19"/>
        <v>1245.1136831919628</v>
      </c>
      <c r="AV48" s="2">
        <f t="shared" si="20"/>
        <v>1218.8982830523669</v>
      </c>
      <c r="AW48" s="2">
        <f t="shared" si="32"/>
        <v>80.17604204394496</v>
      </c>
      <c r="AX48" s="2">
        <f t="shared" si="33"/>
        <v>138.23455524818098</v>
      </c>
      <c r="AY48">
        <f t="shared" si="34"/>
        <v>6.6185438991005956</v>
      </c>
    </row>
    <row r="49" spans="1:51" ht="16" x14ac:dyDescent="0.2">
      <c r="A49" s="2" t="s">
        <v>4</v>
      </c>
      <c r="B49" s="2" t="str">
        <f t="shared" si="37"/>
        <v>P1</v>
      </c>
      <c r="C49" s="2" t="s">
        <v>32</v>
      </c>
      <c r="D49" s="5">
        <v>1</v>
      </c>
      <c r="E49" s="2" t="s">
        <v>18</v>
      </c>
      <c r="F49" s="1" t="s">
        <v>6</v>
      </c>
      <c r="G49" s="9">
        <v>5</v>
      </c>
      <c r="H49" s="45">
        <v>2.5</v>
      </c>
      <c r="I49" s="2" t="s">
        <v>23</v>
      </c>
      <c r="J49" s="5">
        <v>0</v>
      </c>
      <c r="K49" s="5">
        <v>-4000</v>
      </c>
      <c r="L49" s="2">
        <v>1.4295933608286406</v>
      </c>
      <c r="M49" s="2">
        <v>2.5371773242950399</v>
      </c>
      <c r="N49" s="2">
        <f t="shared" si="21"/>
        <v>25.3717732429504</v>
      </c>
      <c r="O49" s="2">
        <v>0.19537097215652499</v>
      </c>
      <c r="P49" s="2">
        <f t="shared" si="22"/>
        <v>1.9537097215652499</v>
      </c>
      <c r="Q49" s="3">
        <v>4.6100000000000003</v>
      </c>
      <c r="R49" s="40">
        <f t="shared" si="38"/>
        <v>5</v>
      </c>
      <c r="S49" s="35">
        <f t="shared" si="23"/>
        <v>18.135659290285822</v>
      </c>
      <c r="T49" s="35">
        <f t="shared" si="24"/>
        <v>31.268378086699695</v>
      </c>
      <c r="U49" s="35">
        <f t="shared" si="25"/>
        <v>1.3965052234680266</v>
      </c>
      <c r="V49" s="35">
        <f t="shared" si="26"/>
        <v>714.79668041432035</v>
      </c>
      <c r="W49" s="35">
        <f t="shared" si="27"/>
        <v>683.52830232762062</v>
      </c>
      <c r="X49" s="35">
        <f t="shared" si="1"/>
        <v>18.135659290285822</v>
      </c>
      <c r="Y49" s="35">
        <f t="shared" si="2"/>
        <v>31.268378086699695</v>
      </c>
      <c r="Z49" s="35">
        <f t="shared" si="3"/>
        <v>1.3965052234680266</v>
      </c>
      <c r="AA49" s="35">
        <f t="shared" si="4"/>
        <v>714.79668041432035</v>
      </c>
      <c r="AB49" s="35">
        <f t="shared" si="5"/>
        <v>683.52830232762062</v>
      </c>
      <c r="AC49" s="2">
        <f t="shared" si="6"/>
        <v>19.903022012522371</v>
      </c>
      <c r="AD49" s="2">
        <f t="shared" si="28"/>
        <v>34.315555194004091</v>
      </c>
      <c r="AE49" s="2">
        <f t="shared" si="7"/>
        <v>1.4076455570329134</v>
      </c>
      <c r="AF49" s="2">
        <f t="shared" si="8"/>
        <v>554.16159635167037</v>
      </c>
      <c r="AG49" s="2">
        <f t="shared" si="9"/>
        <v>519.84604115766626</v>
      </c>
      <c r="AH49" s="2">
        <f t="shared" si="10"/>
        <v>19.903022012522371</v>
      </c>
      <c r="AI49" s="2">
        <f t="shared" si="29"/>
        <v>34.315555194004091</v>
      </c>
      <c r="AJ49" s="2">
        <f t="shared" si="11"/>
        <v>1.4076455570329134</v>
      </c>
      <c r="AK49" s="2">
        <f t="shared" si="12"/>
        <v>554.16159635167037</v>
      </c>
      <c r="AL49" s="2">
        <f t="shared" si="36"/>
        <v>519.84604115766626</v>
      </c>
      <c r="AM49" s="35">
        <f t="shared" si="13"/>
        <v>0</v>
      </c>
      <c r="AN49" s="35">
        <f t="shared" si="30"/>
        <v>0</v>
      </c>
      <c r="AO49" s="35">
        <f t="shared" si="14"/>
        <v>0</v>
      </c>
      <c r="AP49" s="35">
        <f t="shared" si="15"/>
        <v>0</v>
      </c>
      <c r="AQ49" s="35">
        <f t="shared" si="16"/>
        <v>0</v>
      </c>
      <c r="AR49" s="2">
        <f t="shared" si="17"/>
        <v>0</v>
      </c>
      <c r="AS49" s="2">
        <f t="shared" si="31"/>
        <v>0</v>
      </c>
      <c r="AT49" s="2">
        <f t="shared" si="18"/>
        <v>0</v>
      </c>
      <c r="AU49" s="2">
        <f t="shared" si="19"/>
        <v>0</v>
      </c>
      <c r="AV49" s="2">
        <f t="shared" si="20"/>
        <v>0</v>
      </c>
      <c r="AW49" s="2">
        <f t="shared" si="32"/>
        <v>13.792772960146628</v>
      </c>
      <c r="AX49" s="2">
        <f t="shared" si="33"/>
        <v>23.780643034735569</v>
      </c>
      <c r="AY49">
        <f t="shared" si="34"/>
        <v>1.0620887378089774</v>
      </c>
    </row>
    <row r="50" spans="1:51" ht="16" x14ac:dyDescent="0.2">
      <c r="A50" s="2" t="s">
        <v>4</v>
      </c>
      <c r="B50" s="2" t="str">
        <f t="shared" si="37"/>
        <v>P1</v>
      </c>
      <c r="C50" s="2" t="s">
        <v>32</v>
      </c>
      <c r="D50" s="5">
        <v>1</v>
      </c>
      <c r="E50" s="2" t="s">
        <v>18</v>
      </c>
      <c r="F50" s="1" t="s">
        <v>10</v>
      </c>
      <c r="G50" s="9">
        <v>10</v>
      </c>
      <c r="H50" s="45">
        <v>7.5</v>
      </c>
      <c r="I50" s="2" t="s">
        <v>23</v>
      </c>
      <c r="J50" s="5">
        <v>0</v>
      </c>
      <c r="K50" s="5">
        <v>-4000</v>
      </c>
      <c r="L50" s="2">
        <v>1.2358572317017382</v>
      </c>
      <c r="M50" s="2">
        <v>1.5755420923232999</v>
      </c>
      <c r="N50" s="2">
        <f t="shared" si="21"/>
        <v>15.755420923232998</v>
      </c>
      <c r="O50" s="2">
        <v>0.124728135764599</v>
      </c>
      <c r="P50" s="2">
        <f t="shared" si="22"/>
        <v>1.24728135764599</v>
      </c>
      <c r="Q50" s="3">
        <v>4.3499999999999996</v>
      </c>
      <c r="R50" s="40">
        <f t="shared" si="38"/>
        <v>5</v>
      </c>
      <c r="S50" s="35">
        <f t="shared" si="23"/>
        <v>9.7357254432411899</v>
      </c>
      <c r="T50" s="35">
        <f t="shared" si="24"/>
        <v>16.785733522829638</v>
      </c>
      <c r="U50" s="35">
        <f t="shared" si="25"/>
        <v>0.77073084290677962</v>
      </c>
      <c r="V50" s="35">
        <f t="shared" si="26"/>
        <v>617.92861585086916</v>
      </c>
      <c r="W50" s="35">
        <f t="shared" si="27"/>
        <v>601.14288232803949</v>
      </c>
      <c r="X50" s="35">
        <f t="shared" si="1"/>
        <v>27.871384733527012</v>
      </c>
      <c r="Y50" s="35">
        <f t="shared" si="2"/>
        <v>48.054111609529329</v>
      </c>
      <c r="Z50" s="35">
        <f t="shared" si="3"/>
        <v>2.167236066374806</v>
      </c>
      <c r="AA50" s="35">
        <f t="shared" si="4"/>
        <v>1332.7252962651896</v>
      </c>
      <c r="AB50" s="35">
        <f t="shared" si="5"/>
        <v>1284.67118465566</v>
      </c>
      <c r="AC50" s="2">
        <f t="shared" si="6"/>
        <v>13.029426138302242</v>
      </c>
      <c r="AD50" s="2">
        <f t="shared" si="28"/>
        <v>22.464527824659033</v>
      </c>
      <c r="AE50" s="2">
        <f t="shared" si="7"/>
        <v>1.0094012711584042</v>
      </c>
      <c r="AF50" s="2">
        <f t="shared" si="8"/>
        <v>608.89498128097307</v>
      </c>
      <c r="AG50" s="2">
        <f t="shared" si="9"/>
        <v>586.43045345631413</v>
      </c>
      <c r="AH50" s="2">
        <f t="shared" si="10"/>
        <v>98.797344452473837</v>
      </c>
      <c r="AI50" s="2">
        <f t="shared" si="29"/>
        <v>170.34024905598937</v>
      </c>
      <c r="AJ50" s="2">
        <f t="shared" si="11"/>
        <v>7.2511404845739538</v>
      </c>
      <c r="AK50" s="2">
        <f t="shared" si="12"/>
        <v>3489.1697328979308</v>
      </c>
      <c r="AL50" s="2">
        <f t="shared" si="36"/>
        <v>1106.2764946139805</v>
      </c>
      <c r="AM50" s="35">
        <f t="shared" si="13"/>
        <v>18.135659290285822</v>
      </c>
      <c r="AN50" s="35">
        <f t="shared" si="30"/>
        <v>31.268378086699695</v>
      </c>
      <c r="AO50" s="35">
        <f t="shared" si="14"/>
        <v>1.3965052234680266</v>
      </c>
      <c r="AP50" s="35">
        <f t="shared" si="15"/>
        <v>714.79668041432035</v>
      </c>
      <c r="AQ50" s="35">
        <f t="shared" si="16"/>
        <v>683.52830232762062</v>
      </c>
      <c r="AR50" s="2">
        <f t="shared" si="17"/>
        <v>19.903022012522371</v>
      </c>
      <c r="AS50" s="2">
        <f t="shared" si="31"/>
        <v>34.315555194004091</v>
      </c>
      <c r="AT50" s="2">
        <f t="shared" si="18"/>
        <v>1.4076455570329134</v>
      </c>
      <c r="AU50" s="2">
        <f t="shared" si="19"/>
        <v>554.16159635167037</v>
      </c>
      <c r="AV50" s="2">
        <f t="shared" si="20"/>
        <v>519.84604115766626</v>
      </c>
      <c r="AW50" s="2">
        <f t="shared" si="32"/>
        <v>24.982218490633457</v>
      </c>
      <c r="AX50" s="2">
        <f t="shared" si="33"/>
        <v>43.072790501092165</v>
      </c>
      <c r="AY50">
        <f t="shared" si="34"/>
        <v>1.9385145862277824</v>
      </c>
    </row>
    <row r="51" spans="1:51" ht="16" x14ac:dyDescent="0.2">
      <c r="A51" s="2" t="s">
        <v>4</v>
      </c>
      <c r="B51" s="2" t="str">
        <f t="shared" si="37"/>
        <v>P1</v>
      </c>
      <c r="C51" s="2" t="s">
        <v>32</v>
      </c>
      <c r="D51" s="5">
        <v>1</v>
      </c>
      <c r="E51" s="2" t="s">
        <v>18</v>
      </c>
      <c r="F51" s="1" t="s">
        <v>11</v>
      </c>
      <c r="G51" s="9">
        <v>20</v>
      </c>
      <c r="H51" s="45">
        <v>15</v>
      </c>
      <c r="I51" s="2" t="s">
        <v>23</v>
      </c>
      <c r="J51" s="5">
        <v>0</v>
      </c>
      <c r="K51" s="5">
        <v>-4000</v>
      </c>
      <c r="L51" s="2">
        <v>1.191854073035691</v>
      </c>
      <c r="M51" s="2">
        <v>1.09926640987396</v>
      </c>
      <c r="N51" s="2">
        <f t="shared" si="21"/>
        <v>10.992664098739599</v>
      </c>
      <c r="O51" s="2">
        <v>9.1445602476596805E-2</v>
      </c>
      <c r="P51" s="2">
        <f t="shared" si="22"/>
        <v>0.9144560247659681</v>
      </c>
      <c r="Q51" s="3">
        <v>4.2</v>
      </c>
      <c r="R51" s="40">
        <f t="shared" si="38"/>
        <v>10</v>
      </c>
      <c r="S51" s="35">
        <f t="shared" si="23"/>
        <v>13.101651479596004</v>
      </c>
      <c r="T51" s="35">
        <f t="shared" si="24"/>
        <v>22.589054275165527</v>
      </c>
      <c r="U51" s="35">
        <f t="shared" si="25"/>
        <v>1.089898137729346</v>
      </c>
      <c r="V51" s="35">
        <f t="shared" si="26"/>
        <v>1191.854073035691</v>
      </c>
      <c r="W51" s="35">
        <f t="shared" si="27"/>
        <v>1169.2650187605254</v>
      </c>
      <c r="X51" s="35">
        <f t="shared" si="1"/>
        <v>40.973036213123017</v>
      </c>
      <c r="Y51" s="35">
        <f t="shared" si="2"/>
        <v>70.643165884694852</v>
      </c>
      <c r="Z51" s="35">
        <f t="shared" si="3"/>
        <v>3.257134204104152</v>
      </c>
      <c r="AA51" s="35">
        <f t="shared" si="4"/>
        <v>2524.5793693008809</v>
      </c>
      <c r="AB51" s="35">
        <f t="shared" si="5"/>
        <v>2453.9362034161854</v>
      </c>
      <c r="AC51" s="2">
        <f t="shared" si="6"/>
        <v>20.390481138688109</v>
      </c>
      <c r="AD51" s="2">
        <f t="shared" si="28"/>
        <v>35.156001963255363</v>
      </c>
      <c r="AE51" s="2">
        <f t="shared" si="7"/>
        <v>1.7026930065260248</v>
      </c>
      <c r="AF51" s="2">
        <f t="shared" si="8"/>
        <v>1289.4526587879338</v>
      </c>
      <c r="AG51" s="2">
        <f t="shared" si="9"/>
        <v>1254.2966568246786</v>
      </c>
      <c r="AH51" s="2">
        <f t="shared" si="10"/>
        <v>159.96878786853816</v>
      </c>
      <c r="AI51" s="2">
        <f t="shared" si="29"/>
        <v>275.80825494575549</v>
      </c>
      <c r="AJ51" s="2">
        <f t="shared" si="11"/>
        <v>12.359219504152026</v>
      </c>
      <c r="AK51" s="2">
        <f t="shared" si="12"/>
        <v>7357.5277092617316</v>
      </c>
      <c r="AL51" s="2">
        <f t="shared" si="36"/>
        <v>2360.5731514386589</v>
      </c>
      <c r="AM51" s="35">
        <f t="shared" si="13"/>
        <v>27.871384733527012</v>
      </c>
      <c r="AN51" s="35">
        <f t="shared" si="30"/>
        <v>48.054111609529329</v>
      </c>
      <c r="AO51" s="35">
        <f t="shared" si="14"/>
        <v>2.167236066374806</v>
      </c>
      <c r="AP51" s="35">
        <f t="shared" si="15"/>
        <v>1332.7252962651896</v>
      </c>
      <c r="AQ51" s="35">
        <f t="shared" si="16"/>
        <v>1284.67118465566</v>
      </c>
      <c r="AR51" s="2">
        <f t="shared" si="17"/>
        <v>13.029426138302242</v>
      </c>
      <c r="AS51" s="2">
        <f t="shared" si="31"/>
        <v>22.464527824659033</v>
      </c>
      <c r="AT51" s="2">
        <f t="shared" si="18"/>
        <v>1.0094012711584042</v>
      </c>
      <c r="AU51" s="2">
        <f t="shared" si="19"/>
        <v>608.89498128097307</v>
      </c>
      <c r="AV51" s="2">
        <f t="shared" si="20"/>
        <v>586.43045345631413</v>
      </c>
      <c r="AW51" s="2">
        <f t="shared" si="32"/>
        <v>39.926900265792945</v>
      </c>
      <c r="AX51" s="2">
        <f t="shared" si="33"/>
        <v>68.839483216884389</v>
      </c>
      <c r="AY51">
        <f t="shared" si="34"/>
        <v>3.1701084102504193</v>
      </c>
    </row>
    <row r="52" spans="1:51" ht="16" x14ac:dyDescent="0.2">
      <c r="A52" s="2" t="s">
        <v>4</v>
      </c>
      <c r="B52" s="2" t="str">
        <f t="shared" si="37"/>
        <v>P1</v>
      </c>
      <c r="C52" s="2" t="s">
        <v>32</v>
      </c>
      <c r="D52" s="5">
        <v>1</v>
      </c>
      <c r="E52" s="2" t="s">
        <v>18</v>
      </c>
      <c r="F52" s="1" t="s">
        <v>12</v>
      </c>
      <c r="G52" s="9">
        <v>30</v>
      </c>
      <c r="H52" s="45">
        <v>25</v>
      </c>
      <c r="I52" s="2" t="s">
        <v>23</v>
      </c>
      <c r="J52" s="5">
        <v>0</v>
      </c>
      <c r="K52" s="5">
        <v>-4000</v>
      </c>
      <c r="L52" s="2">
        <v>1.3220300840894139</v>
      </c>
      <c r="M52" s="2">
        <v>1.01308310031891</v>
      </c>
      <c r="N52" s="2">
        <f t="shared" si="21"/>
        <v>10.130831003189101</v>
      </c>
      <c r="O52" s="2">
        <v>8.5410699248313904E-2</v>
      </c>
      <c r="P52" s="2">
        <f t="shared" si="22"/>
        <v>0.85410699248313904</v>
      </c>
      <c r="Q52" s="3">
        <v>4.08</v>
      </c>
      <c r="R52" s="40">
        <f t="shared" si="38"/>
        <v>10</v>
      </c>
      <c r="S52" s="35">
        <f t="shared" si="23"/>
        <v>13.393263363041731</v>
      </c>
      <c r="T52" s="35">
        <f t="shared" si="24"/>
        <v>23.091833384554711</v>
      </c>
      <c r="U52" s="35">
        <f t="shared" si="25"/>
        <v>1.1291551390938408</v>
      </c>
      <c r="V52" s="35">
        <f t="shared" si="26"/>
        <v>1322.030084089414</v>
      </c>
      <c r="W52" s="35">
        <f t="shared" si="27"/>
        <v>1298.9382507048592</v>
      </c>
      <c r="X52" s="35">
        <f t="shared" si="1"/>
        <v>54.366299576164749</v>
      </c>
      <c r="Y52" s="35">
        <f t="shared" si="2"/>
        <v>93.734999269249556</v>
      </c>
      <c r="Z52" s="35">
        <f t="shared" si="3"/>
        <v>4.3862893431979924</v>
      </c>
      <c r="AA52" s="35">
        <f t="shared" si="4"/>
        <v>3846.6094533902951</v>
      </c>
      <c r="AB52" s="35">
        <f t="shared" si="5"/>
        <v>3752.8744541210444</v>
      </c>
      <c r="AC52" s="2">
        <f t="shared" si="6"/>
        <v>15.204932080965804</v>
      </c>
      <c r="AD52" s="2">
        <f t="shared" si="28"/>
        <v>26.215400139596209</v>
      </c>
      <c r="AE52" s="2">
        <f t="shared" si="7"/>
        <v>1.3422494817943573</v>
      </c>
      <c r="AF52" s="2">
        <f t="shared" si="8"/>
        <v>1245.1136831919628</v>
      </c>
      <c r="AG52" s="2">
        <f t="shared" si="9"/>
        <v>1218.8982830523669</v>
      </c>
      <c r="AH52" s="2">
        <f t="shared" si="10"/>
        <v>205.58358411143558</v>
      </c>
      <c r="AI52" s="2">
        <f t="shared" si="29"/>
        <v>354.45445536454417</v>
      </c>
      <c r="AJ52" s="2">
        <f t="shared" si="11"/>
        <v>16.3859679495351</v>
      </c>
      <c r="AK52" s="2">
        <f t="shared" si="12"/>
        <v>11092.86875883762</v>
      </c>
      <c r="AL52" s="2">
        <f t="shared" si="36"/>
        <v>3579.4714344910258</v>
      </c>
      <c r="AM52" s="35">
        <f t="shared" si="13"/>
        <v>40.973036213123017</v>
      </c>
      <c r="AN52" s="35">
        <f t="shared" si="30"/>
        <v>70.643165884694852</v>
      </c>
      <c r="AO52" s="35">
        <f t="shared" si="14"/>
        <v>3.257134204104152</v>
      </c>
      <c r="AP52" s="35">
        <f t="shared" si="15"/>
        <v>2524.5793693008809</v>
      </c>
      <c r="AQ52" s="35">
        <f t="shared" si="16"/>
        <v>2453.9362034161854</v>
      </c>
      <c r="AR52" s="2">
        <f t="shared" si="17"/>
        <v>20.390481138688109</v>
      </c>
      <c r="AS52" s="2">
        <f t="shared" si="31"/>
        <v>35.156001963255363</v>
      </c>
      <c r="AT52" s="2">
        <f t="shared" si="18"/>
        <v>1.7026930065260248</v>
      </c>
      <c r="AU52" s="2">
        <f t="shared" si="19"/>
        <v>1289.4526587879338</v>
      </c>
      <c r="AV52" s="2">
        <f t="shared" si="20"/>
        <v>1254.2966568246786</v>
      </c>
      <c r="AW52" s="2">
        <f t="shared" si="32"/>
        <v>52.578352913887862</v>
      </c>
      <c r="AX52" s="2">
        <f t="shared" si="33"/>
        <v>90.652332610151461</v>
      </c>
      <c r="AY52">
        <f t="shared" si="34"/>
        <v>4.2355516844652721</v>
      </c>
    </row>
    <row r="53" spans="1:51" ht="16" x14ac:dyDescent="0.2">
      <c r="A53" s="2" t="s">
        <v>4</v>
      </c>
      <c r="B53" s="2" t="str">
        <f t="shared" si="37"/>
        <v>P1</v>
      </c>
      <c r="C53" s="2" t="s">
        <v>32</v>
      </c>
      <c r="D53" s="5">
        <v>1</v>
      </c>
      <c r="E53" s="2" t="s">
        <v>18</v>
      </c>
      <c r="F53" s="1" t="s">
        <v>13</v>
      </c>
      <c r="G53" s="9">
        <v>40</v>
      </c>
      <c r="H53" s="45">
        <v>35</v>
      </c>
      <c r="I53" s="2" t="s">
        <v>23</v>
      </c>
      <c r="J53" s="5">
        <v>0</v>
      </c>
      <c r="K53" s="5">
        <v>-4000</v>
      </c>
      <c r="L53" s="2">
        <v>1.5588526394101543</v>
      </c>
      <c r="M53" s="2">
        <v>0.63880366086959794</v>
      </c>
      <c r="N53" s="2">
        <f t="shared" si="21"/>
        <v>6.3880366086959794</v>
      </c>
      <c r="O53" s="2">
        <v>5.7539086788892697E-2</v>
      </c>
      <c r="P53" s="2">
        <f t="shared" si="22"/>
        <v>0.57539086788892702</v>
      </c>
      <c r="Q53" s="3">
        <v>4.18</v>
      </c>
      <c r="R53" s="40">
        <f t="shared" si="38"/>
        <v>10</v>
      </c>
      <c r="S53" s="35">
        <f t="shared" si="23"/>
        <v>9.9580077281144206</v>
      </c>
      <c r="T53" s="35">
        <f t="shared" si="24"/>
        <v>17.168978841576589</v>
      </c>
      <c r="U53" s="35">
        <f t="shared" si="25"/>
        <v>0.89694957310115342</v>
      </c>
      <c r="V53" s="35">
        <f t="shared" si="26"/>
        <v>1558.8526394101546</v>
      </c>
      <c r="W53" s="35">
        <f t="shared" si="27"/>
        <v>1541.683660568578</v>
      </c>
      <c r="X53" s="35">
        <f t="shared" si="1"/>
        <v>64.324307304279174</v>
      </c>
      <c r="Y53" s="35">
        <f t="shared" si="2"/>
        <v>110.90397811082615</v>
      </c>
      <c r="Z53" s="35">
        <f t="shared" si="3"/>
        <v>5.2832389162991458</v>
      </c>
      <c r="AA53" s="35">
        <f t="shared" si="4"/>
        <v>5405.4620928004497</v>
      </c>
      <c r="AB53" s="35">
        <f t="shared" si="5"/>
        <v>5294.558114689622</v>
      </c>
      <c r="AC53" s="2">
        <f t="shared" si="6"/>
        <v>12.651992795896417</v>
      </c>
      <c r="AD53" s="2">
        <f t="shared" si="28"/>
        <v>21.813780682580028</v>
      </c>
      <c r="AE53" s="2">
        <f t="shared" si="7"/>
        <v>1.216484925723244</v>
      </c>
      <c r="AF53" s="2">
        <f t="shared" si="8"/>
        <v>1236.6848374058161</v>
      </c>
      <c r="AG53" s="2">
        <f t="shared" si="9"/>
        <v>1214.8710567232361</v>
      </c>
      <c r="AH53" s="2">
        <f t="shared" si="10"/>
        <v>243.5395624991248</v>
      </c>
      <c r="AI53" s="2">
        <f t="shared" si="29"/>
        <v>419.89579741228431</v>
      </c>
      <c r="AJ53" s="2">
        <f t="shared" si="11"/>
        <v>20.03542272670483</v>
      </c>
      <c r="AK53" s="2">
        <f t="shared" si="12"/>
        <v>14802.923271055066</v>
      </c>
      <c r="AL53" s="2">
        <f t="shared" si="36"/>
        <v>4794.3424912142618</v>
      </c>
      <c r="AM53" s="35">
        <f t="shared" si="13"/>
        <v>54.366299576164749</v>
      </c>
      <c r="AN53" s="35">
        <f t="shared" si="30"/>
        <v>93.734999269249556</v>
      </c>
      <c r="AO53" s="35">
        <f t="shared" si="14"/>
        <v>4.3862893431979924</v>
      </c>
      <c r="AP53" s="35">
        <f t="shared" si="15"/>
        <v>3846.6094533902951</v>
      </c>
      <c r="AQ53" s="35">
        <f t="shared" si="16"/>
        <v>3752.8744541210444</v>
      </c>
      <c r="AR53" s="2">
        <f t="shared" si="17"/>
        <v>15.204932080965804</v>
      </c>
      <c r="AS53" s="2">
        <f t="shared" si="31"/>
        <v>26.215400139596209</v>
      </c>
      <c r="AT53" s="2">
        <f t="shared" si="18"/>
        <v>1.3422494817943573</v>
      </c>
      <c r="AU53" s="2">
        <f t="shared" si="19"/>
        <v>1245.1136831919628</v>
      </c>
      <c r="AV53" s="2">
        <f t="shared" si="20"/>
        <v>1218.8982830523669</v>
      </c>
      <c r="AW53" s="2">
        <f t="shared" si="32"/>
        <v>61.093326026022552</v>
      </c>
      <c r="AX53" s="2">
        <f t="shared" si="33"/>
        <v>105.33332073452162</v>
      </c>
      <c r="AY53">
        <f t="shared" si="34"/>
        <v>4.9922141091935934</v>
      </c>
    </row>
    <row r="54" spans="1:51" ht="16" x14ac:dyDescent="0.2">
      <c r="A54" s="2" t="s">
        <v>24</v>
      </c>
      <c r="B54" s="2" t="str">
        <f t="shared" si="37"/>
        <v>P2</v>
      </c>
      <c r="C54" s="2" t="s">
        <v>32</v>
      </c>
      <c r="D54" s="5">
        <v>2</v>
      </c>
      <c r="E54" s="2" t="s">
        <v>5</v>
      </c>
      <c r="F54" s="1" t="s">
        <v>6</v>
      </c>
      <c r="G54" s="9">
        <v>5</v>
      </c>
      <c r="H54" s="45">
        <v>2.5</v>
      </c>
      <c r="I54" t="s">
        <v>7</v>
      </c>
      <c r="J54">
        <v>0</v>
      </c>
      <c r="K54">
        <v>0</v>
      </c>
      <c r="L54" s="34">
        <v>1.5587507802465754</v>
      </c>
      <c r="M54" s="2">
        <v>2.61265897750854</v>
      </c>
      <c r="N54" s="2">
        <f t="shared" si="21"/>
        <v>26.126589775085399</v>
      </c>
      <c r="O54" s="2">
        <v>0.217790722846985</v>
      </c>
      <c r="P54" s="2">
        <f t="shared" si="22"/>
        <v>2.17790722846985</v>
      </c>
      <c r="Q54" s="3">
        <v>4.67</v>
      </c>
      <c r="R54" s="40">
        <f t="shared" si="38"/>
        <v>5</v>
      </c>
      <c r="S54" s="35">
        <f t="shared" si="23"/>
        <v>20.362421098548285</v>
      </c>
      <c r="T54" s="35">
        <f t="shared" si="24"/>
        <v>35.107622583703943</v>
      </c>
      <c r="U54" s="35">
        <f t="shared" si="25"/>
        <v>1.6974072958410178</v>
      </c>
      <c r="V54" s="35">
        <f t="shared" si="26"/>
        <v>779.37539012328773</v>
      </c>
      <c r="W54" s="35">
        <f t="shared" si="27"/>
        <v>744.26776753958382</v>
      </c>
      <c r="X54" s="35">
        <f t="shared" si="1"/>
        <v>20.362421098548285</v>
      </c>
      <c r="Y54" s="35">
        <f t="shared" si="2"/>
        <v>35.107622583703943</v>
      </c>
      <c r="Z54" s="35">
        <f t="shared" si="3"/>
        <v>1.6974072958410178</v>
      </c>
      <c r="AA54" s="35">
        <f t="shared" si="4"/>
        <v>779.37539012328773</v>
      </c>
      <c r="AB54" s="35">
        <f t="shared" si="5"/>
        <v>744.26776753958382</v>
      </c>
      <c r="AC54" s="2">
        <f t="shared" si="6"/>
        <v>19.903022012522371</v>
      </c>
      <c r="AD54" s="2">
        <f t="shared" si="28"/>
        <v>34.315555194004091</v>
      </c>
      <c r="AE54" s="2">
        <f t="shared" si="7"/>
        <v>1.4076455570329134</v>
      </c>
      <c r="AF54" s="2">
        <f t="shared" si="8"/>
        <v>554.16159635167037</v>
      </c>
      <c r="AG54" s="2">
        <f t="shared" si="9"/>
        <v>519.84604115766626</v>
      </c>
      <c r="AH54" s="2">
        <f t="shared" si="10"/>
        <v>19.903022012522371</v>
      </c>
      <c r="AI54" s="2">
        <f t="shared" si="29"/>
        <v>34.315555194004091</v>
      </c>
      <c r="AJ54" s="2">
        <f t="shared" si="11"/>
        <v>1.4076455570329134</v>
      </c>
      <c r="AK54" s="2">
        <f t="shared" si="12"/>
        <v>554.16159635167037</v>
      </c>
      <c r="AL54" s="2">
        <f t="shared" si="36"/>
        <v>519.84604115766626</v>
      </c>
      <c r="AM54" s="35">
        <f t="shared" si="13"/>
        <v>0</v>
      </c>
      <c r="AN54" s="35">
        <f t="shared" si="30"/>
        <v>0</v>
      </c>
      <c r="AO54" s="35">
        <f t="shared" si="14"/>
        <v>0</v>
      </c>
      <c r="AP54" s="35">
        <f t="shared" si="15"/>
        <v>0</v>
      </c>
      <c r="AQ54" s="35">
        <f t="shared" si="16"/>
        <v>0</v>
      </c>
      <c r="AR54" s="2">
        <f t="shared" si="17"/>
        <v>0</v>
      </c>
      <c r="AS54" s="2">
        <f t="shared" si="31"/>
        <v>0</v>
      </c>
      <c r="AT54" s="2">
        <f t="shared" si="18"/>
        <v>0</v>
      </c>
      <c r="AU54" s="2">
        <f t="shared" si="19"/>
        <v>0</v>
      </c>
      <c r="AV54" s="2">
        <f t="shared" si="20"/>
        <v>0</v>
      </c>
      <c r="AW54" s="2">
        <f t="shared" si="32"/>
        <v>14.222467313691217</v>
      </c>
      <c r="AX54" s="2">
        <f t="shared" si="33"/>
        <v>24.521495368433136</v>
      </c>
      <c r="AY54">
        <f t="shared" si="34"/>
        <v>1.185581992744517</v>
      </c>
    </row>
    <row r="55" spans="1:51" ht="16" x14ac:dyDescent="0.2">
      <c r="A55" s="2" t="s">
        <v>24</v>
      </c>
      <c r="B55" s="2" t="str">
        <f t="shared" si="37"/>
        <v>P2</v>
      </c>
      <c r="C55" s="2" t="s">
        <v>32</v>
      </c>
      <c r="D55" s="5">
        <v>2</v>
      </c>
      <c r="E55" s="2" t="s">
        <v>5</v>
      </c>
      <c r="F55" s="1" t="s">
        <v>6</v>
      </c>
      <c r="G55" s="9">
        <v>5</v>
      </c>
      <c r="H55" s="45">
        <v>2.5</v>
      </c>
      <c r="I55" t="s">
        <v>8</v>
      </c>
      <c r="J55">
        <v>0</v>
      </c>
      <c r="K55">
        <v>40</v>
      </c>
      <c r="L55" s="34">
        <v>1.3204003374721529</v>
      </c>
      <c r="M55" s="2">
        <v>2.7445988655090301</v>
      </c>
      <c r="N55" s="2">
        <f t="shared" si="21"/>
        <v>27.4459886550903</v>
      </c>
      <c r="O55" s="2">
        <v>0.22993518412113201</v>
      </c>
      <c r="P55" s="2">
        <f t="shared" si="22"/>
        <v>2.2993518412113199</v>
      </c>
      <c r="Q55" s="3">
        <v>4.68</v>
      </c>
      <c r="R55" s="40">
        <f t="shared" si="38"/>
        <v>5</v>
      </c>
      <c r="S55" s="35">
        <f t="shared" si="23"/>
        <v>18.119846341219059</v>
      </c>
      <c r="T55" s="35">
        <f t="shared" si="24"/>
        <v>31.241114381412174</v>
      </c>
      <c r="U55" s="35">
        <f t="shared" si="25"/>
        <v>1.5180324735513218</v>
      </c>
      <c r="V55" s="35">
        <f t="shared" si="26"/>
        <v>660.20016873607653</v>
      </c>
      <c r="W55" s="35">
        <f t="shared" si="27"/>
        <v>628.95905435466432</v>
      </c>
      <c r="X55" s="35">
        <f t="shared" si="1"/>
        <v>18.119846341219059</v>
      </c>
      <c r="Y55" s="35">
        <f t="shared" si="2"/>
        <v>31.241114381412174</v>
      </c>
      <c r="Z55" s="35">
        <f t="shared" si="3"/>
        <v>1.5180324735513218</v>
      </c>
      <c r="AA55" s="35">
        <f t="shared" si="4"/>
        <v>660.20016873607653</v>
      </c>
      <c r="AB55" s="35">
        <f t="shared" si="5"/>
        <v>628.95905435466432</v>
      </c>
      <c r="AC55" s="2">
        <f t="shared" si="6"/>
        <v>19.903022012522371</v>
      </c>
      <c r="AD55" s="2">
        <f t="shared" si="28"/>
        <v>34.315555194004091</v>
      </c>
      <c r="AE55" s="2">
        <f t="shared" si="7"/>
        <v>1.4076455570329134</v>
      </c>
      <c r="AF55" s="2">
        <f t="shared" si="8"/>
        <v>554.16159635167037</v>
      </c>
      <c r="AG55" s="2">
        <f t="shared" si="9"/>
        <v>519.84604115766626</v>
      </c>
      <c r="AH55" s="2">
        <f t="shared" si="10"/>
        <v>19.903022012522371</v>
      </c>
      <c r="AI55" s="2">
        <f t="shared" si="29"/>
        <v>34.315555194004091</v>
      </c>
      <c r="AJ55" s="2">
        <f t="shared" si="11"/>
        <v>1.4076455570329134</v>
      </c>
      <c r="AK55" s="2">
        <f t="shared" si="12"/>
        <v>554.16159635167037</v>
      </c>
      <c r="AL55" s="2">
        <f t="shared" si="36"/>
        <v>519.84604115766626</v>
      </c>
      <c r="AM55" s="35">
        <f t="shared" si="13"/>
        <v>0</v>
      </c>
      <c r="AN55" s="35">
        <f t="shared" si="30"/>
        <v>0</v>
      </c>
      <c r="AO55" s="35">
        <f t="shared" si="14"/>
        <v>0</v>
      </c>
      <c r="AP55" s="35">
        <f t="shared" si="15"/>
        <v>0</v>
      </c>
      <c r="AQ55" s="35">
        <f t="shared" si="16"/>
        <v>0</v>
      </c>
      <c r="AR55" s="2">
        <f t="shared" si="17"/>
        <v>0</v>
      </c>
      <c r="AS55" s="2">
        <f t="shared" si="31"/>
        <v>0</v>
      </c>
      <c r="AT55" s="2">
        <f t="shared" si="18"/>
        <v>0</v>
      </c>
      <c r="AU55" s="2">
        <f t="shared" si="19"/>
        <v>0</v>
      </c>
      <c r="AV55" s="2">
        <f t="shared" si="20"/>
        <v>0</v>
      </c>
      <c r="AW55" s="2">
        <f t="shared" si="32"/>
        <v>14.976380929173114</v>
      </c>
      <c r="AX55" s="2">
        <f t="shared" si="33"/>
        <v>25.821346429608823</v>
      </c>
      <c r="AY55">
        <f t="shared" si="34"/>
        <v>1.254681312337772</v>
      </c>
    </row>
    <row r="56" spans="1:51" ht="16" x14ac:dyDescent="0.2">
      <c r="A56" s="2" t="s">
        <v>24</v>
      </c>
      <c r="B56" s="2" t="str">
        <f t="shared" si="37"/>
        <v>P2</v>
      </c>
      <c r="C56" s="2" t="s">
        <v>32</v>
      </c>
      <c r="D56" s="5">
        <v>2</v>
      </c>
      <c r="E56" s="2" t="s">
        <v>5</v>
      </c>
      <c r="F56" s="1" t="s">
        <v>6</v>
      </c>
      <c r="G56" s="9">
        <v>5</v>
      </c>
      <c r="H56" s="45">
        <v>2.4</v>
      </c>
      <c r="I56" t="s">
        <v>9</v>
      </c>
      <c r="J56">
        <v>0</v>
      </c>
      <c r="K56">
        <v>80</v>
      </c>
      <c r="L56" s="34">
        <v>1.6835282556306215</v>
      </c>
      <c r="M56" s="2">
        <v>2.1788973808288601</v>
      </c>
      <c r="N56" s="2">
        <f t="shared" si="21"/>
        <v>21.788973808288603</v>
      </c>
      <c r="O56" s="2">
        <v>0.184562087059021</v>
      </c>
      <c r="P56" s="2">
        <f t="shared" si="22"/>
        <v>1.84562087059021</v>
      </c>
      <c r="Q56" s="3">
        <v>4.59</v>
      </c>
      <c r="R56" s="40">
        <f t="shared" si="38"/>
        <v>5</v>
      </c>
      <c r="S56" s="35">
        <f t="shared" si="23"/>
        <v>18.341176533724706</v>
      </c>
      <c r="T56" s="35">
        <f t="shared" si="24"/>
        <v>31.622718161594324</v>
      </c>
      <c r="U56" s="35">
        <f t="shared" si="25"/>
        <v>1.5535774424101028</v>
      </c>
      <c r="V56" s="35">
        <f t="shared" si="26"/>
        <v>841.76412781531076</v>
      </c>
      <c r="W56" s="35">
        <f t="shared" si="27"/>
        <v>810.14140965371644</v>
      </c>
      <c r="X56" s="35">
        <f t="shared" si="1"/>
        <v>18.341176533724706</v>
      </c>
      <c r="Y56" s="35">
        <f t="shared" si="2"/>
        <v>31.622718161594324</v>
      </c>
      <c r="Z56" s="35">
        <f t="shared" si="3"/>
        <v>1.5535774424101028</v>
      </c>
      <c r="AA56" s="35">
        <f t="shared" si="4"/>
        <v>841.76412781531076</v>
      </c>
      <c r="AB56" s="35">
        <f t="shared" si="5"/>
        <v>810.14140965371644</v>
      </c>
      <c r="AC56" s="2">
        <f t="shared" si="6"/>
        <v>19.903022012522371</v>
      </c>
      <c r="AD56" s="2">
        <f t="shared" si="28"/>
        <v>34.315555194004091</v>
      </c>
      <c r="AE56" s="2">
        <f t="shared" si="7"/>
        <v>1.4076455570329134</v>
      </c>
      <c r="AF56" s="2">
        <f t="shared" si="8"/>
        <v>554.16159635167037</v>
      </c>
      <c r="AG56" s="2">
        <f t="shared" si="9"/>
        <v>519.84604115766626</v>
      </c>
      <c r="AH56" s="2">
        <f t="shared" si="10"/>
        <v>19.903022012522371</v>
      </c>
      <c r="AI56" s="2">
        <f t="shared" si="29"/>
        <v>34.315555194004091</v>
      </c>
      <c r="AJ56" s="2">
        <f t="shared" si="11"/>
        <v>1.4076455570329134</v>
      </c>
      <c r="AK56" s="2">
        <f t="shared" si="12"/>
        <v>554.16159635167037</v>
      </c>
      <c r="AL56" s="2">
        <f t="shared" si="36"/>
        <v>519.84604115766626</v>
      </c>
      <c r="AM56" s="35">
        <f t="shared" si="13"/>
        <v>0</v>
      </c>
      <c r="AN56" s="35">
        <f t="shared" si="30"/>
        <v>0</v>
      </c>
      <c r="AO56" s="35">
        <f t="shared" si="14"/>
        <v>0</v>
      </c>
      <c r="AP56" s="35">
        <f t="shared" si="15"/>
        <v>0</v>
      </c>
      <c r="AQ56" s="35">
        <f t="shared" si="16"/>
        <v>0</v>
      </c>
      <c r="AR56" s="2">
        <f t="shared" si="17"/>
        <v>0</v>
      </c>
      <c r="AS56" s="2">
        <f t="shared" si="31"/>
        <v>0</v>
      </c>
      <c r="AT56" s="2">
        <f t="shared" si="18"/>
        <v>0</v>
      </c>
      <c r="AU56" s="2">
        <f t="shared" si="19"/>
        <v>0</v>
      </c>
      <c r="AV56" s="2">
        <f t="shared" si="20"/>
        <v>0</v>
      </c>
      <c r="AW56" s="2">
        <f t="shared" si="32"/>
        <v>11.769041672991513</v>
      </c>
      <c r="AX56" s="2">
        <f t="shared" si="33"/>
        <v>20.29145116033019</v>
      </c>
      <c r="AY56">
        <f t="shared" si="34"/>
        <v>0.99688902881035357</v>
      </c>
    </row>
    <row r="57" spans="1:51" ht="16" x14ac:dyDescent="0.2">
      <c r="A57" s="2" t="s">
        <v>24</v>
      </c>
      <c r="B57" s="2" t="str">
        <f t="shared" si="37"/>
        <v>P2</v>
      </c>
      <c r="C57" s="2" t="s">
        <v>32</v>
      </c>
      <c r="D57" s="5">
        <v>2</v>
      </c>
      <c r="E57" s="2" t="s">
        <v>5</v>
      </c>
      <c r="F57" s="1" t="s">
        <v>10</v>
      </c>
      <c r="G57" s="9">
        <v>10</v>
      </c>
      <c r="H57" s="45">
        <v>7.5</v>
      </c>
      <c r="I57" t="s">
        <v>7</v>
      </c>
      <c r="J57">
        <v>0</v>
      </c>
      <c r="K57">
        <v>0</v>
      </c>
      <c r="L57" s="34">
        <v>1.5949107833170542</v>
      </c>
      <c r="M57" s="2">
        <v>1.8157324790954601</v>
      </c>
      <c r="N57" s="2">
        <f t="shared" si="21"/>
        <v>18.157324790954601</v>
      </c>
      <c r="O57" s="2">
        <v>0.14405021071433999</v>
      </c>
      <c r="P57" s="2">
        <f t="shared" si="22"/>
        <v>1.4405021071433999</v>
      </c>
      <c r="Q57" s="3">
        <v>4.51</v>
      </c>
      <c r="R57" s="40">
        <f t="shared" si="38"/>
        <v>5</v>
      </c>
      <c r="S57" s="35">
        <f t="shared" si="23"/>
        <v>14.479656552641783</v>
      </c>
      <c r="T57" s="35">
        <f t="shared" si="24"/>
        <v>24.964925090761696</v>
      </c>
      <c r="U57" s="35">
        <f t="shared" si="25"/>
        <v>1.1487361720369735</v>
      </c>
      <c r="V57" s="35">
        <f t="shared" si="26"/>
        <v>797.45539165852711</v>
      </c>
      <c r="W57" s="35">
        <f t="shared" si="27"/>
        <v>772.49046656776545</v>
      </c>
      <c r="X57" s="35">
        <f t="shared" si="1"/>
        <v>34.842077651190067</v>
      </c>
      <c r="Y57" s="35">
        <f t="shared" si="2"/>
        <v>60.072547674465639</v>
      </c>
      <c r="Z57" s="35">
        <f t="shared" si="3"/>
        <v>2.8461434678779911</v>
      </c>
      <c r="AA57" s="35">
        <f t="shared" si="4"/>
        <v>1576.8307817818149</v>
      </c>
      <c r="AB57" s="35">
        <f t="shared" si="5"/>
        <v>1516.7582341073494</v>
      </c>
      <c r="AC57" s="2">
        <f t="shared" si="6"/>
        <v>13.029426138302242</v>
      </c>
      <c r="AD57" s="2">
        <f t="shared" si="28"/>
        <v>22.464527824659033</v>
      </c>
      <c r="AE57" s="2">
        <f t="shared" si="7"/>
        <v>1.0094012711584042</v>
      </c>
      <c r="AF57" s="2">
        <f t="shared" si="8"/>
        <v>608.89498128097307</v>
      </c>
      <c r="AG57" s="2">
        <f t="shared" si="9"/>
        <v>586.43045345631413</v>
      </c>
      <c r="AH57" s="2">
        <f t="shared" si="10"/>
        <v>98.797344452473837</v>
      </c>
      <c r="AI57" s="2">
        <f t="shared" si="29"/>
        <v>170.34024905598937</v>
      </c>
      <c r="AJ57" s="2">
        <f t="shared" si="11"/>
        <v>7.2511404845739538</v>
      </c>
      <c r="AK57" s="2">
        <f t="shared" si="12"/>
        <v>3489.1697328979308</v>
      </c>
      <c r="AL57" s="2">
        <f t="shared" si="36"/>
        <v>1106.2764946139805</v>
      </c>
      <c r="AM57" s="35">
        <f t="shared" si="13"/>
        <v>20.362421098548285</v>
      </c>
      <c r="AN57" s="35">
        <f t="shared" si="30"/>
        <v>35.107622583703943</v>
      </c>
      <c r="AO57" s="35">
        <f t="shared" si="14"/>
        <v>1.6974072958410178</v>
      </c>
      <c r="AP57" s="35">
        <f t="shared" si="15"/>
        <v>779.37539012328773</v>
      </c>
      <c r="AQ57" s="35">
        <f t="shared" si="16"/>
        <v>744.26776753958382</v>
      </c>
      <c r="AR57" s="2">
        <f t="shared" si="17"/>
        <v>19.903022012522371</v>
      </c>
      <c r="AS57" s="2">
        <f t="shared" si="31"/>
        <v>34.315555194004091</v>
      </c>
      <c r="AT57" s="2">
        <f t="shared" si="18"/>
        <v>1.4076455570329134</v>
      </c>
      <c r="AU57" s="2">
        <f t="shared" si="19"/>
        <v>554.16159635167037</v>
      </c>
      <c r="AV57" s="2">
        <f t="shared" si="20"/>
        <v>519.84604115766626</v>
      </c>
      <c r="AW57" s="2">
        <f t="shared" si="32"/>
        <v>27.147957314141792</v>
      </c>
      <c r="AX57" s="2">
        <f t="shared" si="33"/>
        <v>46.806822955416891</v>
      </c>
      <c r="AY57">
        <f t="shared" si="34"/>
        <v>2.2357343527833313</v>
      </c>
    </row>
    <row r="58" spans="1:51" ht="16" x14ac:dyDescent="0.2">
      <c r="A58" s="2" t="s">
        <v>24</v>
      </c>
      <c r="B58" s="2" t="str">
        <f t="shared" si="37"/>
        <v>P2</v>
      </c>
      <c r="C58" s="2" t="s">
        <v>32</v>
      </c>
      <c r="D58" s="5">
        <v>2</v>
      </c>
      <c r="E58" s="2" t="s">
        <v>5</v>
      </c>
      <c r="F58" s="1" t="s">
        <v>10</v>
      </c>
      <c r="G58" s="9">
        <v>10</v>
      </c>
      <c r="H58" s="45">
        <v>7.5</v>
      </c>
      <c r="I58" t="s">
        <v>8</v>
      </c>
      <c r="J58">
        <v>0</v>
      </c>
      <c r="K58">
        <v>40</v>
      </c>
      <c r="L58" s="34">
        <v>1.3555417489068438</v>
      </c>
      <c r="M58" s="2">
        <v>1.87550389766693</v>
      </c>
      <c r="N58" s="2">
        <f t="shared" si="21"/>
        <v>18.755038976669301</v>
      </c>
      <c r="O58" s="2">
        <v>0.149552881717682</v>
      </c>
      <c r="P58" s="2">
        <f t="shared" si="22"/>
        <v>1.49552881717682</v>
      </c>
      <c r="Q58" s="3">
        <v>4.49</v>
      </c>
      <c r="R58" s="40">
        <f t="shared" si="38"/>
        <v>5</v>
      </c>
      <c r="S58" s="35">
        <f t="shared" si="23"/>
        <v>12.711619167625162</v>
      </c>
      <c r="T58" s="35">
        <f t="shared" si="24"/>
        <v>21.916584771767521</v>
      </c>
      <c r="U58" s="35">
        <f t="shared" si="25"/>
        <v>1.0136258741882251</v>
      </c>
      <c r="V58" s="35">
        <f t="shared" si="26"/>
        <v>677.77087445342192</v>
      </c>
      <c r="W58" s="35">
        <f t="shared" si="27"/>
        <v>655.85428968165445</v>
      </c>
      <c r="X58" s="35">
        <f t="shared" si="1"/>
        <v>30.831465508844222</v>
      </c>
      <c r="Y58" s="35">
        <f t="shared" si="2"/>
        <v>53.157699153179692</v>
      </c>
      <c r="Z58" s="35">
        <f t="shared" si="3"/>
        <v>2.5316583477395467</v>
      </c>
      <c r="AA58" s="35">
        <f t="shared" si="4"/>
        <v>1337.9710431894985</v>
      </c>
      <c r="AB58" s="35">
        <f t="shared" si="5"/>
        <v>1284.8133440363188</v>
      </c>
      <c r="AC58" s="2">
        <f t="shared" si="6"/>
        <v>13.029426138302242</v>
      </c>
      <c r="AD58" s="2">
        <f t="shared" si="28"/>
        <v>22.464527824659033</v>
      </c>
      <c r="AE58" s="2">
        <f t="shared" si="7"/>
        <v>1.0094012711584042</v>
      </c>
      <c r="AF58" s="2">
        <f t="shared" si="8"/>
        <v>608.89498128097307</v>
      </c>
      <c r="AG58" s="2">
        <f t="shared" si="9"/>
        <v>586.43045345631413</v>
      </c>
      <c r="AH58" s="2">
        <f t="shared" si="10"/>
        <v>98.797344452473837</v>
      </c>
      <c r="AI58" s="2">
        <f t="shared" si="29"/>
        <v>170.34024905598937</v>
      </c>
      <c r="AJ58" s="2">
        <f t="shared" si="11"/>
        <v>7.2511404845739538</v>
      </c>
      <c r="AK58" s="2">
        <f t="shared" si="12"/>
        <v>3489.1697328979308</v>
      </c>
      <c r="AL58" s="2">
        <f t="shared" si="36"/>
        <v>1106.2764946139805</v>
      </c>
      <c r="AM58" s="35">
        <f t="shared" si="13"/>
        <v>18.119846341219059</v>
      </c>
      <c r="AN58" s="35">
        <f t="shared" si="30"/>
        <v>31.241114381412174</v>
      </c>
      <c r="AO58" s="35">
        <f t="shared" si="14"/>
        <v>1.5180324735513218</v>
      </c>
      <c r="AP58" s="35">
        <f t="shared" si="15"/>
        <v>660.20016873607653</v>
      </c>
      <c r="AQ58" s="35">
        <f t="shared" si="16"/>
        <v>628.95905435466432</v>
      </c>
      <c r="AR58" s="2">
        <f t="shared" si="17"/>
        <v>19.903022012522371</v>
      </c>
      <c r="AS58" s="2">
        <f t="shared" si="31"/>
        <v>34.315555194004091</v>
      </c>
      <c r="AT58" s="2">
        <f t="shared" si="18"/>
        <v>1.4076455570329134</v>
      </c>
      <c r="AU58" s="2">
        <f t="shared" si="19"/>
        <v>554.16159635167037</v>
      </c>
      <c r="AV58" s="2">
        <f t="shared" si="20"/>
        <v>519.84604115766626</v>
      </c>
      <c r="AW58" s="2">
        <f t="shared" si="32"/>
        <v>27.371104765688919</v>
      </c>
      <c r="AX58" s="2">
        <f t="shared" si="33"/>
        <v>47.191559940842964</v>
      </c>
      <c r="AY58">
        <f t="shared" si="34"/>
        <v>2.2557288113811431</v>
      </c>
    </row>
    <row r="59" spans="1:51" ht="16" x14ac:dyDescent="0.2">
      <c r="A59" s="2" t="s">
        <v>24</v>
      </c>
      <c r="B59" s="2" t="str">
        <f t="shared" si="37"/>
        <v>P2</v>
      </c>
      <c r="C59" s="2" t="s">
        <v>32</v>
      </c>
      <c r="D59" s="5">
        <v>2</v>
      </c>
      <c r="E59" s="2" t="s">
        <v>5</v>
      </c>
      <c r="F59" s="1" t="s">
        <v>10</v>
      </c>
      <c r="G59" s="9">
        <v>10</v>
      </c>
      <c r="H59" s="45">
        <v>7.5</v>
      </c>
      <c r="I59" t="s">
        <v>9</v>
      </c>
      <c r="J59">
        <v>0</v>
      </c>
      <c r="K59">
        <v>80</v>
      </c>
      <c r="L59" s="34">
        <v>1.2497100779484569</v>
      </c>
      <c r="M59" s="2">
        <v>1.8600025177002</v>
      </c>
      <c r="N59" s="2">
        <f t="shared" si="21"/>
        <v>18.600025177001999</v>
      </c>
      <c r="O59" s="2">
        <v>0.156769588589668</v>
      </c>
      <c r="P59" s="2">
        <f t="shared" si="22"/>
        <v>1.5676958858966801</v>
      </c>
      <c r="Q59" s="3">
        <v>4.45</v>
      </c>
      <c r="R59" s="40">
        <f t="shared" si="38"/>
        <v>5</v>
      </c>
      <c r="S59" s="35">
        <f t="shared" si="23"/>
        <v>11.622319456897214</v>
      </c>
      <c r="T59" s="35">
        <f t="shared" si="24"/>
        <v>20.038481822236577</v>
      </c>
      <c r="U59" s="35">
        <f t="shared" si="25"/>
        <v>0.97958267388170761</v>
      </c>
      <c r="V59" s="35">
        <f t="shared" si="26"/>
        <v>624.85503897422848</v>
      </c>
      <c r="W59" s="35">
        <f t="shared" si="27"/>
        <v>604.8165571519919</v>
      </c>
      <c r="X59" s="35">
        <f t="shared" si="1"/>
        <v>29.963495990621922</v>
      </c>
      <c r="Y59" s="35">
        <f t="shared" si="2"/>
        <v>51.661199983830898</v>
      </c>
      <c r="Z59" s="35">
        <f t="shared" si="3"/>
        <v>2.5331601162918105</v>
      </c>
      <c r="AA59" s="35">
        <f t="shared" si="4"/>
        <v>1466.6191667895391</v>
      </c>
      <c r="AB59" s="35">
        <f t="shared" si="5"/>
        <v>1414.9579668057083</v>
      </c>
      <c r="AC59" s="2">
        <f t="shared" si="6"/>
        <v>13.029426138302242</v>
      </c>
      <c r="AD59" s="2">
        <f t="shared" si="28"/>
        <v>22.464527824659033</v>
      </c>
      <c r="AE59" s="2">
        <f t="shared" si="7"/>
        <v>1.0094012711584042</v>
      </c>
      <c r="AF59" s="2">
        <f t="shared" si="8"/>
        <v>608.89498128097307</v>
      </c>
      <c r="AG59" s="2">
        <f t="shared" si="9"/>
        <v>586.43045345631413</v>
      </c>
      <c r="AH59" s="2">
        <f t="shared" si="10"/>
        <v>98.797344452473837</v>
      </c>
      <c r="AI59" s="2">
        <f t="shared" si="29"/>
        <v>170.34024905598937</v>
      </c>
      <c r="AJ59" s="2">
        <f t="shared" si="11"/>
        <v>7.2511404845739538</v>
      </c>
      <c r="AK59" s="2">
        <f t="shared" si="12"/>
        <v>3489.1697328979308</v>
      </c>
      <c r="AL59" s="2">
        <f t="shared" si="36"/>
        <v>1106.2764946139805</v>
      </c>
      <c r="AM59" s="35">
        <f t="shared" si="13"/>
        <v>18.341176533724706</v>
      </c>
      <c r="AN59" s="35">
        <f t="shared" si="30"/>
        <v>31.622718161594324</v>
      </c>
      <c r="AO59" s="35">
        <f t="shared" si="14"/>
        <v>1.5535774424101028</v>
      </c>
      <c r="AP59" s="35">
        <f t="shared" si="15"/>
        <v>841.76412781531076</v>
      </c>
      <c r="AQ59" s="35">
        <f t="shared" si="16"/>
        <v>810.14140965371644</v>
      </c>
      <c r="AR59" s="2">
        <f t="shared" si="17"/>
        <v>19.903022012522371</v>
      </c>
      <c r="AS59" s="2">
        <f t="shared" si="31"/>
        <v>34.315555194004091</v>
      </c>
      <c r="AT59" s="2">
        <f t="shared" si="18"/>
        <v>1.4076455570329134</v>
      </c>
      <c r="AU59" s="2">
        <f t="shared" si="19"/>
        <v>554.16159635167037</v>
      </c>
      <c r="AV59" s="2">
        <f t="shared" si="20"/>
        <v>519.84604115766626</v>
      </c>
      <c r="AW59" s="2">
        <f t="shared" si="32"/>
        <v>24.031788867504879</v>
      </c>
      <c r="AX59" s="2">
        <f t="shared" si="33"/>
        <v>41.434118737077384</v>
      </c>
      <c r="AY59">
        <f t="shared" si="34"/>
        <v>2.0332084890890418</v>
      </c>
    </row>
    <row r="60" spans="1:51" ht="16" x14ac:dyDescent="0.2">
      <c r="A60" s="2" t="s">
        <v>24</v>
      </c>
      <c r="B60" s="2" t="str">
        <f t="shared" si="37"/>
        <v>P2</v>
      </c>
      <c r="C60" s="2" t="s">
        <v>32</v>
      </c>
      <c r="D60" s="5">
        <v>2</v>
      </c>
      <c r="E60" s="2" t="s">
        <v>5</v>
      </c>
      <c r="F60" s="1" t="s">
        <v>11</v>
      </c>
      <c r="G60" s="9">
        <v>20</v>
      </c>
      <c r="H60" s="45">
        <v>15</v>
      </c>
      <c r="I60" t="s">
        <v>7</v>
      </c>
      <c r="J60">
        <v>0</v>
      </c>
      <c r="K60">
        <v>0</v>
      </c>
      <c r="L60" s="34">
        <v>1.4496596160536668</v>
      </c>
      <c r="M60" s="2">
        <v>1.7072468996048</v>
      </c>
      <c r="N60" s="2">
        <f t="shared" si="21"/>
        <v>17.072468996048002</v>
      </c>
      <c r="O60" s="2">
        <v>0.14127382636070299</v>
      </c>
      <c r="P60" s="2">
        <f t="shared" si="22"/>
        <v>1.4127382636070298</v>
      </c>
      <c r="Q60" s="3">
        <v>4.47</v>
      </c>
      <c r="R60" s="40">
        <f t="shared" si="38"/>
        <v>10</v>
      </c>
      <c r="S60" s="35">
        <f t="shared" si="23"/>
        <v>24.749268849899078</v>
      </c>
      <c r="T60" s="35">
        <f t="shared" si="24"/>
        <v>42.671153189481174</v>
      </c>
      <c r="U60" s="35">
        <f t="shared" si="25"/>
        <v>2.0479896088048908</v>
      </c>
      <c r="V60" s="35">
        <f t="shared" si="26"/>
        <v>1449.6596160536669</v>
      </c>
      <c r="W60" s="35">
        <f t="shared" si="27"/>
        <v>1406.9884628641857</v>
      </c>
      <c r="X60" s="35">
        <f t="shared" si="1"/>
        <v>59.591346501089149</v>
      </c>
      <c r="Y60" s="35">
        <f t="shared" si="2"/>
        <v>102.74370086394681</v>
      </c>
      <c r="Z60" s="35">
        <f t="shared" si="3"/>
        <v>4.8941330766828823</v>
      </c>
      <c r="AA60" s="35">
        <f t="shared" si="4"/>
        <v>3026.4903978354819</v>
      </c>
      <c r="AB60" s="35">
        <f t="shared" si="5"/>
        <v>2923.7466969715351</v>
      </c>
      <c r="AC60" s="2">
        <f t="shared" si="6"/>
        <v>20.390481138688109</v>
      </c>
      <c r="AD60" s="2">
        <f t="shared" si="28"/>
        <v>35.156001963255363</v>
      </c>
      <c r="AE60" s="2">
        <f t="shared" si="7"/>
        <v>1.7026930065260248</v>
      </c>
      <c r="AF60" s="2">
        <f t="shared" si="8"/>
        <v>1289.4526587879338</v>
      </c>
      <c r="AG60" s="2">
        <f t="shared" si="9"/>
        <v>1254.2966568246786</v>
      </c>
      <c r="AH60" s="2">
        <f t="shared" si="10"/>
        <v>159.96878786853816</v>
      </c>
      <c r="AI60" s="2">
        <f t="shared" si="29"/>
        <v>275.80825494575549</v>
      </c>
      <c r="AJ60" s="2">
        <f t="shared" si="11"/>
        <v>12.359219504152026</v>
      </c>
      <c r="AK60" s="2">
        <f t="shared" si="12"/>
        <v>7357.5277092617316</v>
      </c>
      <c r="AL60" s="2">
        <f t="shared" si="36"/>
        <v>2360.5731514386589</v>
      </c>
      <c r="AM60" s="35">
        <f t="shared" si="13"/>
        <v>34.842077651190067</v>
      </c>
      <c r="AN60" s="35">
        <f t="shared" si="30"/>
        <v>60.072547674465639</v>
      </c>
      <c r="AO60" s="35">
        <f t="shared" si="14"/>
        <v>2.8461434678779911</v>
      </c>
      <c r="AP60" s="35">
        <f t="shared" si="15"/>
        <v>1576.8307817818149</v>
      </c>
      <c r="AQ60" s="35">
        <f t="shared" si="16"/>
        <v>1516.7582341073494</v>
      </c>
      <c r="AR60" s="2">
        <f t="shared" si="17"/>
        <v>13.029426138302242</v>
      </c>
      <c r="AS60" s="2">
        <f t="shared" si="31"/>
        <v>22.464527824659033</v>
      </c>
      <c r="AT60" s="2">
        <f t="shared" si="18"/>
        <v>1.0094012711584042</v>
      </c>
      <c r="AU60" s="2">
        <f t="shared" si="19"/>
        <v>608.89498128097307</v>
      </c>
      <c r="AV60" s="2">
        <f t="shared" si="20"/>
        <v>586.43045345631413</v>
      </c>
      <c r="AW60" s="2">
        <f t="shared" si="32"/>
        <v>49.684987028055247</v>
      </c>
      <c r="AX60" s="2">
        <f t="shared" si="33"/>
        <v>85.663770738026287</v>
      </c>
      <c r="AY60">
        <f t="shared" si="34"/>
        <v>4.07438678902873</v>
      </c>
    </row>
    <row r="61" spans="1:51" ht="16" x14ac:dyDescent="0.2">
      <c r="A61" s="2" t="s">
        <v>24</v>
      </c>
      <c r="B61" s="2" t="str">
        <f t="shared" si="37"/>
        <v>P2</v>
      </c>
      <c r="C61" s="2" t="s">
        <v>32</v>
      </c>
      <c r="D61" s="5">
        <v>2</v>
      </c>
      <c r="E61" s="2" t="s">
        <v>5</v>
      </c>
      <c r="F61" s="1" t="s">
        <v>11</v>
      </c>
      <c r="G61" s="9">
        <v>20</v>
      </c>
      <c r="H61" s="45">
        <v>15</v>
      </c>
      <c r="I61" t="s">
        <v>8</v>
      </c>
      <c r="J61">
        <v>0</v>
      </c>
      <c r="K61">
        <v>40</v>
      </c>
      <c r="L61" s="34">
        <v>1.617930954285866</v>
      </c>
      <c r="M61" s="2">
        <v>1.87505996227264</v>
      </c>
      <c r="N61" s="2">
        <f t="shared" si="21"/>
        <v>18.750599622726401</v>
      </c>
      <c r="O61" s="2">
        <v>0.15025919675826999</v>
      </c>
      <c r="P61" s="2">
        <f t="shared" si="22"/>
        <v>1.5025919675827</v>
      </c>
      <c r="Q61" s="3">
        <v>4.49</v>
      </c>
      <c r="R61" s="40">
        <f t="shared" si="38"/>
        <v>10</v>
      </c>
      <c r="S61" s="35">
        <f t="shared" si="23"/>
        <v>30.337175541029929</v>
      </c>
      <c r="T61" s="35">
        <f t="shared" si="24"/>
        <v>52.305475070741259</v>
      </c>
      <c r="U61" s="35">
        <f t="shared" si="25"/>
        <v>2.431090056013355</v>
      </c>
      <c r="V61" s="35">
        <f t="shared" si="26"/>
        <v>1617.9309542858662</v>
      </c>
      <c r="W61" s="35">
        <f t="shared" si="27"/>
        <v>1565.6254792151249</v>
      </c>
      <c r="X61" s="35">
        <f t="shared" si="1"/>
        <v>61.168641049874154</v>
      </c>
      <c r="Y61" s="35">
        <f t="shared" si="2"/>
        <v>105.46317422392096</v>
      </c>
      <c r="Z61" s="35">
        <f t="shared" si="3"/>
        <v>4.9627484037529017</v>
      </c>
      <c r="AA61" s="35">
        <f t="shared" si="4"/>
        <v>2955.9019974753646</v>
      </c>
      <c r="AB61" s="35">
        <f t="shared" si="5"/>
        <v>2850.4388232514439</v>
      </c>
      <c r="AC61" s="2">
        <f t="shared" si="6"/>
        <v>20.390481138688109</v>
      </c>
      <c r="AD61" s="2">
        <f t="shared" si="28"/>
        <v>35.156001963255363</v>
      </c>
      <c r="AE61" s="2">
        <f t="shared" si="7"/>
        <v>1.7026930065260248</v>
      </c>
      <c r="AF61" s="2">
        <f t="shared" si="8"/>
        <v>1289.4526587879338</v>
      </c>
      <c r="AG61" s="2">
        <f t="shared" si="9"/>
        <v>1254.2966568246786</v>
      </c>
      <c r="AH61" s="2">
        <f t="shared" si="10"/>
        <v>159.96878786853816</v>
      </c>
      <c r="AI61" s="2">
        <f t="shared" si="29"/>
        <v>275.80825494575549</v>
      </c>
      <c r="AJ61" s="2">
        <f t="shared" si="11"/>
        <v>12.359219504152026</v>
      </c>
      <c r="AK61" s="2">
        <f t="shared" si="12"/>
        <v>7357.5277092617316</v>
      </c>
      <c r="AL61" s="2">
        <f t="shared" si="36"/>
        <v>2360.5731514386589</v>
      </c>
      <c r="AM61" s="35">
        <f t="shared" si="13"/>
        <v>30.831465508844222</v>
      </c>
      <c r="AN61" s="35">
        <f t="shared" si="30"/>
        <v>53.157699153179692</v>
      </c>
      <c r="AO61" s="35">
        <f t="shared" si="14"/>
        <v>2.5316583477395467</v>
      </c>
      <c r="AP61" s="35">
        <f t="shared" si="15"/>
        <v>1337.9710431894985</v>
      </c>
      <c r="AQ61" s="35">
        <f t="shared" si="16"/>
        <v>1284.8133440363188</v>
      </c>
      <c r="AR61" s="2">
        <f t="shared" si="17"/>
        <v>13.029426138302242</v>
      </c>
      <c r="AS61" s="2">
        <f t="shared" si="31"/>
        <v>22.464527824659033</v>
      </c>
      <c r="AT61" s="2">
        <f t="shared" si="18"/>
        <v>1.0094012711584042</v>
      </c>
      <c r="AU61" s="2">
        <f t="shared" si="19"/>
        <v>608.89498128097307</v>
      </c>
      <c r="AV61" s="2">
        <f t="shared" si="20"/>
        <v>586.43045345631413</v>
      </c>
      <c r="AW61" s="2">
        <f t="shared" si="32"/>
        <v>51.676498085543273</v>
      </c>
      <c r="AX61" s="2">
        <f t="shared" si="33"/>
        <v>89.097410492315987</v>
      </c>
      <c r="AY61">
        <f t="shared" si="34"/>
        <v>4.202089114966042</v>
      </c>
    </row>
    <row r="62" spans="1:51" ht="16" x14ac:dyDescent="0.2">
      <c r="A62" s="2" t="s">
        <v>24</v>
      </c>
      <c r="B62" s="2" t="str">
        <f t="shared" si="37"/>
        <v>P2</v>
      </c>
      <c r="C62" s="2" t="s">
        <v>32</v>
      </c>
      <c r="D62" s="5">
        <v>2</v>
      </c>
      <c r="E62" s="2" t="s">
        <v>5</v>
      </c>
      <c r="F62" s="1" t="s">
        <v>11</v>
      </c>
      <c r="G62" s="9">
        <v>20</v>
      </c>
      <c r="H62" s="45">
        <v>15</v>
      </c>
      <c r="I62" t="s">
        <v>9</v>
      </c>
      <c r="J62">
        <v>0</v>
      </c>
      <c r="K62">
        <v>80</v>
      </c>
      <c r="L62" s="34">
        <v>1.4478261511092481</v>
      </c>
      <c r="M62" s="2">
        <v>2.0117616653442401</v>
      </c>
      <c r="N62" s="2">
        <f t="shared" si="21"/>
        <v>20.117616653442401</v>
      </c>
      <c r="O62" s="2">
        <v>0.16750739514827701</v>
      </c>
      <c r="P62" s="2">
        <f t="shared" si="22"/>
        <v>1.6750739514827702</v>
      </c>
      <c r="Q62" s="3">
        <v>4.51</v>
      </c>
      <c r="R62" s="40">
        <f t="shared" si="38"/>
        <v>10</v>
      </c>
      <c r="S62" s="35">
        <f t="shared" si="23"/>
        <v>29.126811488844822</v>
      </c>
      <c r="T62" s="35">
        <f t="shared" si="24"/>
        <v>50.21864049800832</v>
      </c>
      <c r="U62" s="35">
        <f t="shared" si="25"/>
        <v>2.4252158719986583</v>
      </c>
      <c r="V62" s="35">
        <f t="shared" si="26"/>
        <v>1447.826151109248</v>
      </c>
      <c r="W62" s="35">
        <f t="shared" si="27"/>
        <v>1397.6075106112396</v>
      </c>
      <c r="X62" s="35">
        <f t="shared" si="1"/>
        <v>59.090307479466745</v>
      </c>
      <c r="Y62" s="35">
        <f t="shared" si="2"/>
        <v>101.87984048183921</v>
      </c>
      <c r="Z62" s="35">
        <f t="shared" si="3"/>
        <v>4.9583759882904683</v>
      </c>
      <c r="AA62" s="35">
        <f t="shared" si="4"/>
        <v>2914.4453178987869</v>
      </c>
      <c r="AB62" s="35">
        <f t="shared" si="5"/>
        <v>2812.5654774169479</v>
      </c>
      <c r="AC62" s="2">
        <f t="shared" si="6"/>
        <v>20.390481138688109</v>
      </c>
      <c r="AD62" s="2">
        <f t="shared" si="28"/>
        <v>35.156001963255363</v>
      </c>
      <c r="AE62" s="2">
        <f t="shared" si="7"/>
        <v>1.7026930065260248</v>
      </c>
      <c r="AF62" s="2">
        <f t="shared" si="8"/>
        <v>1289.4526587879338</v>
      </c>
      <c r="AG62" s="2">
        <f t="shared" si="9"/>
        <v>1254.2966568246786</v>
      </c>
      <c r="AH62" s="2">
        <f t="shared" si="10"/>
        <v>159.96878786853816</v>
      </c>
      <c r="AI62" s="2">
        <f t="shared" si="29"/>
        <v>275.80825494575549</v>
      </c>
      <c r="AJ62" s="2">
        <f t="shared" si="11"/>
        <v>12.359219504152026</v>
      </c>
      <c r="AK62" s="2">
        <f t="shared" si="12"/>
        <v>7357.5277092617316</v>
      </c>
      <c r="AL62" s="2">
        <f t="shared" si="36"/>
        <v>2360.5731514386589</v>
      </c>
      <c r="AM62" s="35">
        <f t="shared" si="13"/>
        <v>29.963495990621922</v>
      </c>
      <c r="AN62" s="35">
        <f t="shared" si="30"/>
        <v>51.661199983830898</v>
      </c>
      <c r="AO62" s="35">
        <f t="shared" si="14"/>
        <v>2.5331601162918105</v>
      </c>
      <c r="AP62" s="35">
        <f t="shared" si="15"/>
        <v>1466.6191667895391</v>
      </c>
      <c r="AQ62" s="35">
        <f t="shared" si="16"/>
        <v>1414.9579668057083</v>
      </c>
      <c r="AR62" s="2">
        <f t="shared" si="17"/>
        <v>13.029426138302242</v>
      </c>
      <c r="AS62" s="2">
        <f t="shared" si="31"/>
        <v>22.464527824659033</v>
      </c>
      <c r="AT62" s="2">
        <f t="shared" si="18"/>
        <v>1.0094012711584042</v>
      </c>
      <c r="AU62" s="2">
        <f t="shared" si="19"/>
        <v>608.89498128097307</v>
      </c>
      <c r="AV62" s="2">
        <f t="shared" si="20"/>
        <v>586.43045345631413</v>
      </c>
      <c r="AW62" s="2">
        <f t="shared" si="32"/>
        <v>49.670570412215</v>
      </c>
      <c r="AX62" s="2">
        <f t="shared" si="33"/>
        <v>85.638914503818967</v>
      </c>
      <c r="AY62">
        <f t="shared" si="34"/>
        <v>4.1740506647203865</v>
      </c>
    </row>
    <row r="63" spans="1:51" ht="16" x14ac:dyDescent="0.2">
      <c r="A63" s="2" t="s">
        <v>24</v>
      </c>
      <c r="B63" s="2" t="str">
        <f t="shared" si="37"/>
        <v>P2</v>
      </c>
      <c r="C63" s="2" t="s">
        <v>32</v>
      </c>
      <c r="D63" s="5">
        <v>2</v>
      </c>
      <c r="E63" s="2" t="s">
        <v>5</v>
      </c>
      <c r="F63" s="1" t="s">
        <v>12</v>
      </c>
      <c r="G63" s="9">
        <v>30</v>
      </c>
      <c r="H63" s="45">
        <v>25</v>
      </c>
      <c r="I63" t="s">
        <v>7</v>
      </c>
      <c r="J63">
        <v>0</v>
      </c>
      <c r="K63">
        <v>0</v>
      </c>
      <c r="L63" s="34">
        <v>1.7266146818244592</v>
      </c>
      <c r="M63" s="2">
        <v>1.4895558357238801</v>
      </c>
      <c r="N63" s="2">
        <f t="shared" si="21"/>
        <v>14.895558357238802</v>
      </c>
      <c r="O63" s="2">
        <v>0.12387140095233901</v>
      </c>
      <c r="P63" s="2">
        <f t="shared" si="22"/>
        <v>1.2387140095233899</v>
      </c>
      <c r="Q63" s="3">
        <v>4.46</v>
      </c>
      <c r="R63" s="40">
        <f t="shared" si="38"/>
        <v>10</v>
      </c>
      <c r="S63" s="35">
        <f t="shared" si="23"/>
        <v>25.718889753581539</v>
      </c>
      <c r="T63" s="35">
        <f t="shared" si="24"/>
        <v>44.342913368244034</v>
      </c>
      <c r="U63" s="35">
        <f t="shared" si="25"/>
        <v>2.1387817954247286</v>
      </c>
      <c r="V63" s="35">
        <f t="shared" si="26"/>
        <v>1726.6146818244595</v>
      </c>
      <c r="W63" s="35">
        <f t="shared" si="27"/>
        <v>1682.2717684562153</v>
      </c>
      <c r="X63" s="35">
        <f t="shared" si="1"/>
        <v>85.310236254670684</v>
      </c>
      <c r="Y63" s="35">
        <f t="shared" si="2"/>
        <v>147.08661423219084</v>
      </c>
      <c r="Z63" s="35">
        <f t="shared" si="3"/>
        <v>7.0329148721076109</v>
      </c>
      <c r="AA63" s="35">
        <f t="shared" si="4"/>
        <v>4753.1050796599411</v>
      </c>
      <c r="AB63" s="35">
        <f t="shared" si="5"/>
        <v>4606.0184654277509</v>
      </c>
      <c r="AC63" s="2">
        <f t="shared" si="6"/>
        <v>15.204932080965804</v>
      </c>
      <c r="AD63" s="2">
        <f t="shared" si="28"/>
        <v>26.215400139596209</v>
      </c>
      <c r="AE63" s="2">
        <f t="shared" si="7"/>
        <v>1.3422494817943573</v>
      </c>
      <c r="AF63" s="2">
        <f t="shared" si="8"/>
        <v>1245.1136831919628</v>
      </c>
      <c r="AG63" s="2">
        <f t="shared" si="9"/>
        <v>1218.8982830523669</v>
      </c>
      <c r="AH63" s="2">
        <f t="shared" si="10"/>
        <v>205.58358411143558</v>
      </c>
      <c r="AI63" s="2">
        <f t="shared" si="29"/>
        <v>354.45445536454417</v>
      </c>
      <c r="AJ63" s="2">
        <f t="shared" si="11"/>
        <v>16.3859679495351</v>
      </c>
      <c r="AK63" s="2">
        <f t="shared" si="12"/>
        <v>11092.86875883762</v>
      </c>
      <c r="AL63" s="2">
        <f t="shared" si="36"/>
        <v>3579.4714344910258</v>
      </c>
      <c r="AM63" s="35">
        <f t="shared" si="13"/>
        <v>59.591346501089149</v>
      </c>
      <c r="AN63" s="35">
        <f t="shared" si="30"/>
        <v>102.74370086394681</v>
      </c>
      <c r="AO63" s="35">
        <f t="shared" si="14"/>
        <v>4.8941330766828823</v>
      </c>
      <c r="AP63" s="35">
        <f t="shared" si="15"/>
        <v>3026.4903978354819</v>
      </c>
      <c r="AQ63" s="35">
        <f t="shared" si="16"/>
        <v>2923.7466969715351</v>
      </c>
      <c r="AR63" s="2">
        <f t="shared" si="17"/>
        <v>20.390481138688109</v>
      </c>
      <c r="AS63" s="2">
        <f t="shared" si="31"/>
        <v>35.156001963255363</v>
      </c>
      <c r="AT63" s="2">
        <f t="shared" si="18"/>
        <v>1.7026930065260248</v>
      </c>
      <c r="AU63" s="2">
        <f t="shared" si="19"/>
        <v>1289.4526587879338</v>
      </c>
      <c r="AV63" s="2">
        <f t="shared" si="20"/>
        <v>1254.2966568246786</v>
      </c>
      <c r="AW63" s="2">
        <f t="shared" si="32"/>
        <v>69.61619061318892</v>
      </c>
      <c r="AX63" s="2">
        <f t="shared" si="33"/>
        <v>120.02791485032573</v>
      </c>
      <c r="AY63">
        <f t="shared" si="34"/>
        <v>5.7277986934478502</v>
      </c>
    </row>
    <row r="64" spans="1:51" ht="16" x14ac:dyDescent="0.2">
      <c r="A64" s="2" t="s">
        <v>24</v>
      </c>
      <c r="B64" s="2" t="str">
        <f t="shared" si="37"/>
        <v>P2</v>
      </c>
      <c r="C64" s="2" t="s">
        <v>32</v>
      </c>
      <c r="D64" s="5">
        <v>2</v>
      </c>
      <c r="E64" s="2" t="s">
        <v>5</v>
      </c>
      <c r="F64" s="1" t="s">
        <v>12</v>
      </c>
      <c r="G64" s="9">
        <v>30</v>
      </c>
      <c r="H64" s="45">
        <v>25</v>
      </c>
      <c r="I64" t="s">
        <v>8</v>
      </c>
      <c r="J64">
        <v>0</v>
      </c>
      <c r="K64">
        <v>40</v>
      </c>
      <c r="L64" s="34">
        <v>1.769802967181876</v>
      </c>
      <c r="M64" s="2">
        <v>1.2427353858947801</v>
      </c>
      <c r="N64" s="2">
        <f t="shared" si="21"/>
        <v>12.4273538589478</v>
      </c>
      <c r="O64" s="2">
        <v>0.106202282011509</v>
      </c>
      <c r="P64" s="2">
        <f t="shared" si="22"/>
        <v>1.0620228201150899</v>
      </c>
      <c r="Q64" s="3">
        <v>4.5</v>
      </c>
      <c r="R64" s="40">
        <f t="shared" si="38"/>
        <v>10</v>
      </c>
      <c r="S64" s="35">
        <f t="shared" si="23"/>
        <v>21.993967733784956</v>
      </c>
      <c r="T64" s="35">
        <f t="shared" si="24"/>
        <v>37.920634023767171</v>
      </c>
      <c r="U64" s="35">
        <f t="shared" si="25"/>
        <v>1.8795711382545499</v>
      </c>
      <c r="V64" s="35">
        <f t="shared" si="26"/>
        <v>1769.8029671818761</v>
      </c>
      <c r="W64" s="35">
        <f t="shared" si="27"/>
        <v>1731.8823331581088</v>
      </c>
      <c r="X64" s="35">
        <f t="shared" si="1"/>
        <v>83.16260878365911</v>
      </c>
      <c r="Y64" s="35">
        <f t="shared" si="2"/>
        <v>143.38380824768814</v>
      </c>
      <c r="Z64" s="35">
        <f t="shared" si="3"/>
        <v>6.8423195420074521</v>
      </c>
      <c r="AA64" s="35">
        <f t="shared" si="4"/>
        <v>4725.7049646572405</v>
      </c>
      <c r="AB64" s="35">
        <f t="shared" si="5"/>
        <v>4582.3211564095527</v>
      </c>
      <c r="AC64" s="2">
        <f t="shared" si="6"/>
        <v>15.204932080965804</v>
      </c>
      <c r="AD64" s="2">
        <f t="shared" si="28"/>
        <v>26.215400139596209</v>
      </c>
      <c r="AE64" s="2">
        <f t="shared" si="7"/>
        <v>1.3422494817943573</v>
      </c>
      <c r="AF64" s="2">
        <f t="shared" si="8"/>
        <v>1245.1136831919628</v>
      </c>
      <c r="AG64" s="2">
        <f t="shared" si="9"/>
        <v>1218.8982830523669</v>
      </c>
      <c r="AH64" s="2">
        <f t="shared" si="10"/>
        <v>205.58358411143558</v>
      </c>
      <c r="AI64" s="2">
        <f t="shared" si="29"/>
        <v>354.45445536454417</v>
      </c>
      <c r="AJ64" s="2">
        <f t="shared" si="11"/>
        <v>16.3859679495351</v>
      </c>
      <c r="AK64" s="2">
        <f t="shared" si="12"/>
        <v>11092.86875883762</v>
      </c>
      <c r="AL64" s="2">
        <f t="shared" si="36"/>
        <v>3579.4714344910258</v>
      </c>
      <c r="AM64" s="35">
        <f t="shared" si="13"/>
        <v>61.168641049874154</v>
      </c>
      <c r="AN64" s="35">
        <f t="shared" si="30"/>
        <v>105.46317422392096</v>
      </c>
      <c r="AO64" s="35">
        <f t="shared" si="14"/>
        <v>4.9627484037529017</v>
      </c>
      <c r="AP64" s="35">
        <f t="shared" si="15"/>
        <v>2955.9019974753646</v>
      </c>
      <c r="AQ64" s="35">
        <f t="shared" si="16"/>
        <v>2850.4388232514439</v>
      </c>
      <c r="AR64" s="2">
        <f t="shared" si="17"/>
        <v>20.390481138688109</v>
      </c>
      <c r="AS64" s="2">
        <f t="shared" si="31"/>
        <v>35.156001963255363</v>
      </c>
      <c r="AT64" s="2">
        <f t="shared" si="18"/>
        <v>1.7026930065260248</v>
      </c>
      <c r="AU64" s="2">
        <f t="shared" si="19"/>
        <v>1289.4526587879338</v>
      </c>
      <c r="AV64" s="2">
        <f t="shared" si="20"/>
        <v>1254.2966568246786</v>
      </c>
      <c r="AW64" s="2">
        <f t="shared" si="32"/>
        <v>70.426960406502488</v>
      </c>
      <c r="AX64" s="2">
        <f t="shared" si="33"/>
        <v>121.42579380431464</v>
      </c>
      <c r="AY64">
        <f t="shared" si="34"/>
        <v>5.7539503397606246</v>
      </c>
    </row>
    <row r="65" spans="1:51" ht="16" x14ac:dyDescent="0.2">
      <c r="A65" s="2" t="s">
        <v>24</v>
      </c>
      <c r="B65" s="2" t="str">
        <f t="shared" si="37"/>
        <v>P2</v>
      </c>
      <c r="C65" s="2" t="s">
        <v>32</v>
      </c>
      <c r="D65" s="5">
        <v>2</v>
      </c>
      <c r="E65" s="2" t="s">
        <v>5</v>
      </c>
      <c r="F65" s="1" t="s">
        <v>12</v>
      </c>
      <c r="G65" s="9">
        <v>30</v>
      </c>
      <c r="H65" s="45">
        <v>25</v>
      </c>
      <c r="I65" t="s">
        <v>9</v>
      </c>
      <c r="J65">
        <v>0</v>
      </c>
      <c r="K65">
        <v>80</v>
      </c>
      <c r="L65" s="34">
        <v>1.4918293097752955</v>
      </c>
      <c r="M65" s="2">
        <v>1.5310693979263299</v>
      </c>
      <c r="N65" s="2">
        <f t="shared" si="21"/>
        <v>15.310693979263299</v>
      </c>
      <c r="O65" s="2">
        <v>0.13058380782604201</v>
      </c>
      <c r="P65" s="2">
        <f t="shared" si="22"/>
        <v>1.30583807826042</v>
      </c>
      <c r="Q65" s="3">
        <v>4.41</v>
      </c>
      <c r="R65" s="40">
        <f t="shared" si="38"/>
        <v>10</v>
      </c>
      <c r="S65" s="35">
        <f t="shared" si="23"/>
        <v>22.84094203126514</v>
      </c>
      <c r="T65" s="35">
        <f t="shared" si="24"/>
        <v>39.380934536664036</v>
      </c>
      <c r="U65" s="35">
        <f t="shared" si="25"/>
        <v>1.9480875189695408</v>
      </c>
      <c r="V65" s="35">
        <f t="shared" si="26"/>
        <v>1491.8293097752955</v>
      </c>
      <c r="W65" s="35">
        <f t="shared" si="27"/>
        <v>1452.4483752386316</v>
      </c>
      <c r="X65" s="35">
        <f t="shared" si="1"/>
        <v>81.931249510731888</v>
      </c>
      <c r="Y65" s="35">
        <f t="shared" si="2"/>
        <v>141.26077501850324</v>
      </c>
      <c r="Z65" s="35">
        <f t="shared" si="3"/>
        <v>6.9064635072600087</v>
      </c>
      <c r="AA65" s="35">
        <f t="shared" si="4"/>
        <v>4406.2746276740827</v>
      </c>
      <c r="AB65" s="35">
        <f t="shared" si="5"/>
        <v>4265.0138526555793</v>
      </c>
      <c r="AC65" s="2">
        <f t="shared" si="6"/>
        <v>15.204932080965804</v>
      </c>
      <c r="AD65" s="2">
        <f t="shared" si="28"/>
        <v>26.215400139596209</v>
      </c>
      <c r="AE65" s="2">
        <f t="shared" si="7"/>
        <v>1.3422494817943573</v>
      </c>
      <c r="AF65" s="2">
        <f t="shared" si="8"/>
        <v>1245.1136831919628</v>
      </c>
      <c r="AG65" s="2">
        <f t="shared" si="9"/>
        <v>1218.8982830523669</v>
      </c>
      <c r="AH65" s="2">
        <f t="shared" si="10"/>
        <v>205.58358411143558</v>
      </c>
      <c r="AI65" s="2">
        <f t="shared" si="29"/>
        <v>354.45445536454417</v>
      </c>
      <c r="AJ65" s="2">
        <f t="shared" si="11"/>
        <v>16.3859679495351</v>
      </c>
      <c r="AK65" s="2">
        <f t="shared" si="12"/>
        <v>11092.86875883762</v>
      </c>
      <c r="AL65" s="2">
        <f t="shared" si="36"/>
        <v>3579.4714344910258</v>
      </c>
      <c r="AM65" s="35">
        <f t="shared" si="13"/>
        <v>59.090307479466745</v>
      </c>
      <c r="AN65" s="35">
        <f t="shared" si="30"/>
        <v>101.87984048183921</v>
      </c>
      <c r="AO65" s="35">
        <f t="shared" si="14"/>
        <v>4.9583759882904683</v>
      </c>
      <c r="AP65" s="35">
        <f t="shared" si="15"/>
        <v>2914.4453178987869</v>
      </c>
      <c r="AQ65" s="35">
        <f t="shared" si="16"/>
        <v>2812.5654774169479</v>
      </c>
      <c r="AR65" s="2">
        <f t="shared" si="17"/>
        <v>20.390481138688109</v>
      </c>
      <c r="AS65" s="2">
        <f t="shared" si="31"/>
        <v>35.156001963255363</v>
      </c>
      <c r="AT65" s="2">
        <f t="shared" si="18"/>
        <v>1.7026930065260248</v>
      </c>
      <c r="AU65" s="2">
        <f t="shared" si="19"/>
        <v>1289.4526587879338</v>
      </c>
      <c r="AV65" s="2">
        <f t="shared" si="20"/>
        <v>1254.2966568246786</v>
      </c>
      <c r="AW65" s="2">
        <f t="shared" si="32"/>
        <v>71.150532687872499</v>
      </c>
      <c r="AX65" s="2">
        <f t="shared" si="33"/>
        <v>122.67333222046982</v>
      </c>
      <c r="AY65">
        <f t="shared" si="34"/>
        <v>5.9869839227748471</v>
      </c>
    </row>
    <row r="66" spans="1:51" ht="16" x14ac:dyDescent="0.2">
      <c r="A66" s="2" t="s">
        <v>24</v>
      </c>
      <c r="B66" s="2" t="str">
        <f t="shared" si="37"/>
        <v>P2</v>
      </c>
      <c r="C66" s="2" t="s">
        <v>32</v>
      </c>
      <c r="D66" s="5">
        <v>2</v>
      </c>
      <c r="E66" s="2" t="s">
        <v>5</v>
      </c>
      <c r="F66" s="1" t="s">
        <v>13</v>
      </c>
      <c r="G66" s="9">
        <v>40</v>
      </c>
      <c r="H66" s="45">
        <v>35</v>
      </c>
      <c r="I66" t="s">
        <v>7</v>
      </c>
      <c r="J66">
        <v>0</v>
      </c>
      <c r="K66">
        <v>0</v>
      </c>
      <c r="L66" s="34">
        <v>1.5410272857838621</v>
      </c>
      <c r="M66" s="2">
        <v>0.96241605281829801</v>
      </c>
      <c r="N66" s="2">
        <f t="shared" si="21"/>
        <v>9.6241605281829798</v>
      </c>
      <c r="O66" s="2">
        <v>8.1970855593681294E-2</v>
      </c>
      <c r="P66" s="2">
        <f t="shared" si="22"/>
        <v>0.81970855593681291</v>
      </c>
      <c r="Q66" s="3">
        <v>4.47</v>
      </c>
      <c r="R66" s="40">
        <f t="shared" si="38"/>
        <v>10</v>
      </c>
      <c r="S66" s="35">
        <f t="shared" si="23"/>
        <v>14.831093976694</v>
      </c>
      <c r="T66" s="35">
        <f t="shared" si="24"/>
        <v>25.570851683955173</v>
      </c>
      <c r="U66" s="35">
        <f t="shared" si="25"/>
        <v>1.263193251089116</v>
      </c>
      <c r="V66" s="35">
        <f t="shared" si="26"/>
        <v>1541.0272857838622</v>
      </c>
      <c r="W66" s="35">
        <f t="shared" si="27"/>
        <v>1515.456434099907</v>
      </c>
      <c r="X66" s="35">
        <f t="shared" ref="X66:X129" si="39">SUMIFS(S:S,$D:$D,$D66,$I:$I,$I66,$G:$G,"&lt;="&amp;$G66)</f>
        <v>100.14133023136469</v>
      </c>
      <c r="Y66" s="35">
        <f t="shared" ref="Y66:Y129" si="40">SUMIFS(T:T,$D:$D,$D66,$I:$I,$I66,$G:$G,"&lt;="&amp;$G66)</f>
        <v>172.65746591614601</v>
      </c>
      <c r="Z66" s="35">
        <f t="shared" ref="Z66:Z129" si="41">SUMIFS(U:U,$D:$D,$D66,$I:$I,$I66,$G:$G,"&lt;="&amp;$G66)</f>
        <v>8.2961081231967277</v>
      </c>
      <c r="AA66" s="35">
        <f t="shared" ref="AA66:AA129" si="42">SUMIFS(V:V,$D:$D,$D66,$I:$I,$I66,$G:$G,"&lt;="&amp;$G66)</f>
        <v>6294.1323654438038</v>
      </c>
      <c r="AB66" s="35">
        <f t="shared" ref="AB66:AB129" si="43">SUMIFS(W:W,$D:$D,$D66,$I:$I,$I66,$G:$G,"&lt;="&amp;$G66)</f>
        <v>6121.4748995276577</v>
      </c>
      <c r="AC66" s="2">
        <f t="shared" ref="AC66:AC129" si="44">AVERAGEIFS(S$2:S$417,$C$2:$C$417,"Primary forest",$G$2:$G$417,$G66)</f>
        <v>12.651992795896417</v>
      </c>
      <c r="AD66" s="2">
        <f t="shared" si="28"/>
        <v>21.813780682580028</v>
      </c>
      <c r="AE66" s="2">
        <f t="shared" ref="AE66:AE129" si="45">AVERAGEIFS(U$2:U$417,$C$2:$C$417,"Primary forest",$G$2:$G$417,$G66)</f>
        <v>1.216484925723244</v>
      </c>
      <c r="AF66" s="2">
        <f t="shared" ref="AF66:AF129" si="46">AVERAGEIFS(V$2:V$417,$C$2:$C$417,"Primary forest",$G$2:$G$417,$G66)</f>
        <v>1236.6848374058161</v>
      </c>
      <c r="AG66" s="2">
        <f t="shared" ref="AG66:AG129" si="47">AVERAGEIFS(W$2:W$417,$C$2:$C$417,"Primary forest",$G$2:$G$417,$G66)</f>
        <v>1214.8710567232361</v>
      </c>
      <c r="AH66" s="2">
        <f t="shared" ref="AH66:AH129" si="48">IF(G66=5,AC66,SUMIF($G$2:$G$28,"&lt;="&amp;G66,$AC$2:$AC$28))</f>
        <v>243.5395624991248</v>
      </c>
      <c r="AI66" s="2">
        <f t="shared" si="29"/>
        <v>419.89579741228431</v>
      </c>
      <c r="AJ66" s="2">
        <f t="shared" ref="AJ66:AJ129" si="49">IF(G66=5,AE66,SUMIF($G$2:$G$28,"&lt;="&amp;G66,$AE$2:$AE$28))</f>
        <v>20.03542272670483</v>
      </c>
      <c r="AK66" s="2">
        <f t="shared" ref="AK66:AK129" si="50">IF(G66=5,AF66,SUMIF($G$2:$G$28,"&lt;="&amp;G66,$AF$2:$AF$28))</f>
        <v>14802.923271055066</v>
      </c>
      <c r="AL66" s="2">
        <f t="shared" si="36"/>
        <v>4794.3424912142618</v>
      </c>
      <c r="AM66" s="35">
        <f t="shared" ref="AM66:AM129" si="51">IF(G66=5,0,SUMIFS(X$2:X$417,$C$2:$C$417,$C66,$G$2:$G$417,$G66-$R66,$D$2:$D$417,$D66,$I$2:$I$417,$I66))</f>
        <v>85.310236254670684</v>
      </c>
      <c r="AN66" s="35">
        <f t="shared" si="30"/>
        <v>147.08661423219084</v>
      </c>
      <c r="AO66" s="35">
        <f t="shared" ref="AO66:AO129" si="52">IF(G66=5,0,SUMIFS(Z$2:Z$417,$C$2:$C$417,$C66,$G$2:$G$417,$G66-$R66,$D$2:$D$417,$D66,$I$2:$I$417,$I66))</f>
        <v>7.0329148721076109</v>
      </c>
      <c r="AP66" s="35">
        <f t="shared" ref="AP66:AP129" si="53">IF(G66=5,0,SUMIFS(AA$2:AA$417,$C$2:$C$417,$C66,$G$2:$G$417,$G66-$R66,$D$2:$D$417,$D66,$I$2:$I$417,$I66))</f>
        <v>4753.1050796599411</v>
      </c>
      <c r="AQ66" s="35">
        <f t="shared" ref="AQ66:AQ129" si="54">IF(G66=5,0,SUMIFS(AB$2:AB$417,$C$2:$C$417,$C66,$G$2:$G$417,$G66-$R66,$D$2:$D$417,$D66,$I$2:$I$417,$I66))</f>
        <v>4606.0184654277509</v>
      </c>
      <c r="AR66" s="2">
        <f t="shared" ref="AR66:AR129" si="55">IF(G66=5,0,AVERAGEIFS(S$2:S$417,$C$2:$C$417,"Primary forest",$G$2:$G$417,$G66-R66))</f>
        <v>15.204932080965804</v>
      </c>
      <c r="AS66" s="2">
        <f t="shared" si="31"/>
        <v>26.215400139596209</v>
      </c>
      <c r="AT66" s="2">
        <f t="shared" ref="AT66:AT129" si="56">IF(G66=5,0,AVERAGEIFS(U$2:U$417,$C$2:$C$417,"Primary forest",$G$2:$G$417,$G66-R66))</f>
        <v>1.3422494817943573</v>
      </c>
      <c r="AU66" s="2">
        <f t="shared" ref="AU66:AU129" si="57">IF(G66=5,0,AVERAGEIFS(V$2:V$417,$C$2:$C$417,"Primary forest",$G$2:$G$417,$G66-R66))</f>
        <v>1245.1136831919628</v>
      </c>
      <c r="AV66" s="2">
        <f t="shared" ref="AV66:AV129" si="58">IF(G66=5,0,AVERAGEIFS(W$2:W$417,$C$2:$C$417,"Primary forest",$G$2:$G$417,$G66-R66))</f>
        <v>1218.8982830523669</v>
      </c>
      <c r="AW66" s="2">
        <f t="shared" ref="AW66:AW129" si="59">AM66+((AL66-AQ66)*(X66-AM66)/(AB66-AQ66))</f>
        <v>87.15327922288904</v>
      </c>
      <c r="AX66" s="2">
        <f t="shared" si="33"/>
        <v>150.26427452222248</v>
      </c>
      <c r="AY66">
        <f t="shared" si="34"/>
        <v>7.1898904426608787</v>
      </c>
    </row>
    <row r="67" spans="1:51" ht="16" x14ac:dyDescent="0.2">
      <c r="A67" s="2" t="s">
        <v>24</v>
      </c>
      <c r="B67" s="2" t="str">
        <f t="shared" si="37"/>
        <v>P2</v>
      </c>
      <c r="C67" s="2" t="s">
        <v>32</v>
      </c>
      <c r="D67" s="5">
        <v>2</v>
      </c>
      <c r="E67" s="2" t="s">
        <v>5</v>
      </c>
      <c r="F67" s="1" t="s">
        <v>13</v>
      </c>
      <c r="G67" s="9">
        <v>40</v>
      </c>
      <c r="H67" s="45">
        <v>35</v>
      </c>
      <c r="I67" t="s">
        <v>8</v>
      </c>
      <c r="J67">
        <v>0</v>
      </c>
      <c r="K67">
        <v>40</v>
      </c>
      <c r="L67" s="34">
        <v>1.5117937058367426</v>
      </c>
      <c r="M67" s="2">
        <v>0.98293340206146196</v>
      </c>
      <c r="N67" s="2">
        <f t="shared" ref="N67:N130" si="60">M67*10</f>
        <v>9.8293340206146205</v>
      </c>
      <c r="O67" s="2">
        <v>8.6579620838165297E-2</v>
      </c>
      <c r="P67" s="2">
        <f t="shared" ref="P67:P130" si="61">O67*10</f>
        <v>0.86579620838165294</v>
      </c>
      <c r="Q67" s="3">
        <v>4.41</v>
      </c>
      <c r="R67" s="40">
        <f t="shared" si="38"/>
        <v>10</v>
      </c>
      <c r="S67" s="35">
        <f t="shared" ref="S67:S130" si="62">(R67/100)*(L67*10000)*(N67/1000)</f>
        <v>14.859925304932146</v>
      </c>
      <c r="T67" s="35">
        <f t="shared" ref="T67:T130" si="63">S67*(1/0.58)</f>
        <v>25.620560870572668</v>
      </c>
      <c r="U67" s="35">
        <f t="shared" ref="U67:U130" si="64">(R67/100)*(L67*10000)*(P67/1000)</f>
        <v>1.3089052583686998</v>
      </c>
      <c r="V67" s="35">
        <f t="shared" ref="V67:V130" si="65">(10000*L67)*(R67/100)</f>
        <v>1511.7937058367427</v>
      </c>
      <c r="W67" s="35">
        <f t="shared" ref="W67:W130" si="66">V67-T67</f>
        <v>1486.17314496617</v>
      </c>
      <c r="X67" s="35">
        <f t="shared" si="39"/>
        <v>98.022534088591257</v>
      </c>
      <c r="Y67" s="35">
        <f t="shared" si="40"/>
        <v>169.0043691182608</v>
      </c>
      <c r="Z67" s="35">
        <f t="shared" si="41"/>
        <v>8.151224800376152</v>
      </c>
      <c r="AA67" s="35">
        <f t="shared" si="42"/>
        <v>6237.4986704939829</v>
      </c>
      <c r="AB67" s="35">
        <f t="shared" si="43"/>
        <v>6068.4943013757229</v>
      </c>
      <c r="AC67" s="2">
        <f t="shared" si="44"/>
        <v>12.651992795896417</v>
      </c>
      <c r="AD67" s="2">
        <f t="shared" ref="AD67:AD130" si="67">AVERAGEIFS(T$2:T$417,$C$2:$C$417,"Primary forest",$G$2:$G$417,$G67)</f>
        <v>21.813780682580028</v>
      </c>
      <c r="AE67" s="2">
        <f t="shared" si="45"/>
        <v>1.216484925723244</v>
      </c>
      <c r="AF67" s="2">
        <f t="shared" si="46"/>
        <v>1236.6848374058161</v>
      </c>
      <c r="AG67" s="2">
        <f t="shared" si="47"/>
        <v>1214.8710567232361</v>
      </c>
      <c r="AH67" s="2">
        <f t="shared" si="48"/>
        <v>243.5395624991248</v>
      </c>
      <c r="AI67" s="2">
        <f t="shared" ref="AI67:AI130" si="68">IF(G67=5,AD67,SUMIF($G$2:$G$28,"&lt;="&amp;G67,$AD$2:$AD$28))</f>
        <v>419.89579741228431</v>
      </c>
      <c r="AJ67" s="2">
        <f t="shared" si="49"/>
        <v>20.03542272670483</v>
      </c>
      <c r="AK67" s="2">
        <f t="shared" si="50"/>
        <v>14802.923271055066</v>
      </c>
      <c r="AL67" s="2">
        <f t="shared" si="36"/>
        <v>4794.3424912142618</v>
      </c>
      <c r="AM67" s="35">
        <f t="shared" si="51"/>
        <v>83.16260878365911</v>
      </c>
      <c r="AN67" s="35">
        <f t="shared" ref="AN67:AN130" si="69">IF(G67=5,0,SUMIFS(Y$2:Y$417,$C$2:$C$417,$C67,$G$2:$G$417,$G67-$R67,$D$2:$D$417,$D67,$I$2:$I$417,$I67))</f>
        <v>143.38380824768814</v>
      </c>
      <c r="AO67" s="35">
        <f t="shared" si="52"/>
        <v>6.8423195420074521</v>
      </c>
      <c r="AP67" s="35">
        <f t="shared" si="53"/>
        <v>4725.7049646572405</v>
      </c>
      <c r="AQ67" s="35">
        <f t="shared" si="54"/>
        <v>4582.3211564095527</v>
      </c>
      <c r="AR67" s="2">
        <f t="shared" si="55"/>
        <v>15.204932080965804</v>
      </c>
      <c r="AS67" s="2">
        <f t="shared" ref="AS67:AS130" si="70">IF(G67=5,0,AVERAGEIFS(T$2:T$417,$C$2:$C$417,"Primary forest",$G$2:$G$417,$G67-R67))</f>
        <v>26.215400139596209</v>
      </c>
      <c r="AT67" s="2">
        <f t="shared" si="56"/>
        <v>1.3422494817943573</v>
      </c>
      <c r="AU67" s="2">
        <f t="shared" si="57"/>
        <v>1245.1136831919628</v>
      </c>
      <c r="AV67" s="2">
        <f t="shared" si="58"/>
        <v>1218.8982830523669</v>
      </c>
      <c r="AW67" s="2">
        <f t="shared" si="59"/>
        <v>85.282564462391079</v>
      </c>
      <c r="AX67" s="2">
        <f t="shared" ref="AX67:AX130" si="71">AN67+((AL67-AQ67)*(Y67-AN67)/(AB67-AQ67))</f>
        <v>147.03890424550187</v>
      </c>
      <c r="AY67">
        <f t="shared" ref="AY67:AY130" si="72">AO67+((AL67-AQ67)*(Z67-AO67)/(AB67-AQ67))</f>
        <v>7.0290513780335644</v>
      </c>
    </row>
    <row r="68" spans="1:51" ht="16" x14ac:dyDescent="0.2">
      <c r="A68" s="2" t="s">
        <v>24</v>
      </c>
      <c r="B68" s="2" t="str">
        <f t="shared" si="37"/>
        <v>P2</v>
      </c>
      <c r="C68" s="2" t="s">
        <v>32</v>
      </c>
      <c r="D68" s="5">
        <v>2</v>
      </c>
      <c r="E68" s="2" t="s">
        <v>5</v>
      </c>
      <c r="F68" s="1" t="s">
        <v>13</v>
      </c>
      <c r="G68" s="9">
        <v>40</v>
      </c>
      <c r="H68" s="45">
        <v>35</v>
      </c>
      <c r="I68" t="s">
        <v>9</v>
      </c>
      <c r="J68">
        <v>0</v>
      </c>
      <c r="K68">
        <v>80</v>
      </c>
      <c r="L68" s="34">
        <v>1.6547021123378172</v>
      </c>
      <c r="M68" s="2">
        <v>1.00304079055786</v>
      </c>
      <c r="N68" s="2">
        <f t="shared" si="60"/>
        <v>10.030407905578599</v>
      </c>
      <c r="O68" s="2">
        <v>8.5446186363697094E-2</v>
      </c>
      <c r="P68" s="2">
        <f t="shared" si="61"/>
        <v>0.85446186363697096</v>
      </c>
      <c r="Q68" s="3">
        <v>4.49</v>
      </c>
      <c r="R68" s="40">
        <f t="shared" si="38"/>
        <v>10</v>
      </c>
      <c r="S68" s="35">
        <f t="shared" si="62"/>
        <v>16.597337148970851</v>
      </c>
      <c r="T68" s="35">
        <f t="shared" si="63"/>
        <v>28.616098532708367</v>
      </c>
      <c r="U68" s="35">
        <f t="shared" si="64"/>
        <v>1.4138798506722039</v>
      </c>
      <c r="V68" s="35">
        <f t="shared" si="65"/>
        <v>1654.7021123378172</v>
      </c>
      <c r="W68" s="35">
        <f t="shared" si="66"/>
        <v>1626.0860138051089</v>
      </c>
      <c r="X68" s="35">
        <f t="shared" si="39"/>
        <v>98.528586659702739</v>
      </c>
      <c r="Y68" s="35">
        <f t="shared" si="40"/>
        <v>169.87687355121162</v>
      </c>
      <c r="Z68" s="35">
        <f t="shared" si="41"/>
        <v>8.320343357932213</v>
      </c>
      <c r="AA68" s="35">
        <f t="shared" si="42"/>
        <v>6060.9767400118999</v>
      </c>
      <c r="AB68" s="35">
        <f t="shared" si="43"/>
        <v>5891.0998664606886</v>
      </c>
      <c r="AC68" s="2">
        <f t="shared" si="44"/>
        <v>12.651992795896417</v>
      </c>
      <c r="AD68" s="2">
        <f t="shared" si="67"/>
        <v>21.813780682580028</v>
      </c>
      <c r="AE68" s="2">
        <f t="shared" si="45"/>
        <v>1.216484925723244</v>
      </c>
      <c r="AF68" s="2">
        <f t="shared" si="46"/>
        <v>1236.6848374058161</v>
      </c>
      <c r="AG68" s="2">
        <f t="shared" si="47"/>
        <v>1214.8710567232361</v>
      </c>
      <c r="AH68" s="2">
        <f t="shared" si="48"/>
        <v>243.5395624991248</v>
      </c>
      <c r="AI68" s="2">
        <f t="shared" si="68"/>
        <v>419.89579741228431</v>
      </c>
      <c r="AJ68" s="2">
        <f t="shared" si="49"/>
        <v>20.03542272670483</v>
      </c>
      <c r="AK68" s="2">
        <f t="shared" si="50"/>
        <v>14802.923271055066</v>
      </c>
      <c r="AL68" s="2">
        <f t="shared" si="36"/>
        <v>4794.3424912142618</v>
      </c>
      <c r="AM68" s="35">
        <f t="shared" si="51"/>
        <v>81.931249510731888</v>
      </c>
      <c r="AN68" s="35">
        <f t="shared" si="69"/>
        <v>141.26077501850324</v>
      </c>
      <c r="AO68" s="35">
        <f t="shared" si="52"/>
        <v>6.9064635072600087</v>
      </c>
      <c r="AP68" s="35">
        <f t="shared" si="53"/>
        <v>4406.2746276740827</v>
      </c>
      <c r="AQ68" s="35">
        <f t="shared" si="54"/>
        <v>4265.0138526555793</v>
      </c>
      <c r="AR68" s="2">
        <f t="shared" si="55"/>
        <v>15.204932080965804</v>
      </c>
      <c r="AS68" s="2">
        <f t="shared" si="70"/>
        <v>26.215400139596209</v>
      </c>
      <c r="AT68" s="2">
        <f t="shared" si="56"/>
        <v>1.3422494817943573</v>
      </c>
      <c r="AU68" s="2">
        <f t="shared" si="57"/>
        <v>1245.1136831919628</v>
      </c>
      <c r="AV68" s="2">
        <f t="shared" si="58"/>
        <v>1218.8982830523669</v>
      </c>
      <c r="AW68" s="2">
        <f t="shared" si="59"/>
        <v>87.334066952231112</v>
      </c>
      <c r="AX68" s="2">
        <f t="shared" si="71"/>
        <v>150.57597750384673</v>
      </c>
      <c r="AY68">
        <f t="shared" si="72"/>
        <v>7.3667141275150634</v>
      </c>
    </row>
    <row r="69" spans="1:51" ht="16" x14ac:dyDescent="0.2">
      <c r="A69" s="2" t="s">
        <v>24</v>
      </c>
      <c r="B69" s="2" t="str">
        <f t="shared" si="37"/>
        <v>P2</v>
      </c>
      <c r="C69" s="2" t="s">
        <v>32</v>
      </c>
      <c r="D69" s="5">
        <v>2</v>
      </c>
      <c r="E69" s="2" t="s">
        <v>5</v>
      </c>
      <c r="F69" s="1" t="s">
        <v>14</v>
      </c>
      <c r="G69" s="9">
        <v>80</v>
      </c>
      <c r="H69" s="45">
        <v>60</v>
      </c>
      <c r="I69" t="s">
        <v>7</v>
      </c>
      <c r="J69">
        <v>0</v>
      </c>
      <c r="K69">
        <v>0</v>
      </c>
      <c r="L69" s="34">
        <v>1.4479280102728269</v>
      </c>
      <c r="M69" s="2">
        <v>0.67716401815414395</v>
      </c>
      <c r="N69" s="2">
        <f t="shared" si="60"/>
        <v>6.7716401815414393</v>
      </c>
      <c r="O69" s="2">
        <v>6.1512708663940402E-2</v>
      </c>
      <c r="P69" s="2">
        <f t="shared" si="61"/>
        <v>0.61512708663940407</v>
      </c>
      <c r="Q69" s="3">
        <v>4.16</v>
      </c>
      <c r="R69" s="40">
        <f t="shared" si="38"/>
        <v>40</v>
      </c>
      <c r="S69" s="35">
        <f t="shared" si="62"/>
        <v>39.219389977371293</v>
      </c>
      <c r="T69" s="35">
        <f t="shared" si="63"/>
        <v>67.619637892019469</v>
      </c>
      <c r="U69" s="35">
        <f t="shared" si="64"/>
        <v>3.5626389544908537</v>
      </c>
      <c r="V69" s="35">
        <f t="shared" si="65"/>
        <v>5791.7120410913085</v>
      </c>
      <c r="W69" s="35">
        <f t="shared" si="66"/>
        <v>5724.092403199289</v>
      </c>
      <c r="X69" s="35">
        <f t="shared" si="39"/>
        <v>139.36072020873598</v>
      </c>
      <c r="Y69" s="35">
        <f t="shared" si="40"/>
        <v>240.27710380816546</v>
      </c>
      <c r="Z69" s="35">
        <f t="shared" si="41"/>
        <v>11.858747077687582</v>
      </c>
      <c r="AA69" s="35">
        <f t="shared" si="42"/>
        <v>12085.844406535112</v>
      </c>
      <c r="AB69" s="35">
        <f t="shared" si="43"/>
        <v>11845.567302726948</v>
      </c>
      <c r="AC69" s="2">
        <f t="shared" si="44"/>
        <v>39.782401872917774</v>
      </c>
      <c r="AD69" s="2">
        <f t="shared" si="67"/>
        <v>68.590348056754792</v>
      </c>
      <c r="AE69" s="2">
        <f t="shared" si="45"/>
        <v>3.3282497755381102</v>
      </c>
      <c r="AF69" s="2">
        <f t="shared" si="46"/>
        <v>5551.1206967181524</v>
      </c>
      <c r="AG69" s="2">
        <f t="shared" si="47"/>
        <v>5482.5303486613966</v>
      </c>
      <c r="AH69" s="2">
        <f t="shared" si="48"/>
        <v>362.88676811787809</v>
      </c>
      <c r="AI69" s="2">
        <f t="shared" si="68"/>
        <v>625.66684158254873</v>
      </c>
      <c r="AJ69" s="2">
        <f t="shared" si="49"/>
        <v>30.020172053319165</v>
      </c>
      <c r="AK69" s="2">
        <f t="shared" si="50"/>
        <v>31456.285361209524</v>
      </c>
      <c r="AL69" s="2">
        <f t="shared" ref="AL69:AL132" si="73">IF(G69=5,AG69,SUMIFS($AG$2:$AG$28,$G$2:$G$28,"&lt;="&amp;G69,$I$2:$I$28,"R1"))</f>
        <v>10276.872839875658</v>
      </c>
      <c r="AM69" s="35">
        <f t="shared" si="51"/>
        <v>100.14133023136469</v>
      </c>
      <c r="AN69" s="35">
        <f t="shared" si="69"/>
        <v>172.65746591614601</v>
      </c>
      <c r="AO69" s="35">
        <f t="shared" si="52"/>
        <v>8.2961081231967277</v>
      </c>
      <c r="AP69" s="35">
        <f t="shared" si="53"/>
        <v>6294.1323654438038</v>
      </c>
      <c r="AQ69" s="35">
        <f t="shared" si="54"/>
        <v>6121.4748995276577</v>
      </c>
      <c r="AR69" s="2">
        <f t="shared" si="55"/>
        <v>12.651992795896417</v>
      </c>
      <c r="AS69" s="2">
        <f t="shared" si="70"/>
        <v>21.813780682580028</v>
      </c>
      <c r="AT69" s="2">
        <f t="shared" si="56"/>
        <v>1.216484925723244</v>
      </c>
      <c r="AU69" s="2">
        <f t="shared" si="57"/>
        <v>1236.6848374058161</v>
      </c>
      <c r="AV69" s="2">
        <f t="shared" si="58"/>
        <v>1214.8710567232361</v>
      </c>
      <c r="AW69" s="2">
        <f t="shared" si="59"/>
        <v>128.61259883677465</v>
      </c>
      <c r="AX69" s="2">
        <f t="shared" si="71"/>
        <v>221.74586006340456</v>
      </c>
      <c r="AY69">
        <f t="shared" si="72"/>
        <v>10.882401552949982</v>
      </c>
    </row>
    <row r="70" spans="1:51" ht="16" x14ac:dyDescent="0.2">
      <c r="A70" s="2" t="s">
        <v>24</v>
      </c>
      <c r="B70" s="2" t="str">
        <f t="shared" si="37"/>
        <v>P2</v>
      </c>
      <c r="C70" s="2" t="s">
        <v>32</v>
      </c>
      <c r="D70" s="5">
        <v>2</v>
      </c>
      <c r="E70" s="2" t="s">
        <v>5</v>
      </c>
      <c r="F70" s="1" t="s">
        <v>14</v>
      </c>
      <c r="G70" s="9">
        <v>80</v>
      </c>
      <c r="H70" s="45">
        <v>60</v>
      </c>
      <c r="I70" t="s">
        <v>8</v>
      </c>
      <c r="J70">
        <v>0</v>
      </c>
      <c r="K70">
        <v>40</v>
      </c>
      <c r="L70" s="34">
        <v>1.3966928509926841</v>
      </c>
      <c r="M70" s="2">
        <v>0.66704738140106201</v>
      </c>
      <c r="N70" s="2">
        <f t="shared" si="60"/>
        <v>6.6704738140106201</v>
      </c>
      <c r="O70" s="2">
        <v>6.1575133353471798E-2</v>
      </c>
      <c r="P70" s="2">
        <f t="shared" si="61"/>
        <v>0.615751333534718</v>
      </c>
      <c r="Q70" s="3">
        <v>4.1900000000000004</v>
      </c>
      <c r="R70" s="40">
        <f t="shared" si="38"/>
        <v>40</v>
      </c>
      <c r="S70" s="35">
        <f t="shared" si="62"/>
        <v>37.26641235505015</v>
      </c>
      <c r="T70" s="35">
        <f t="shared" si="63"/>
        <v>64.252435094914063</v>
      </c>
      <c r="U70" s="35">
        <f t="shared" si="64"/>
        <v>3.4400619421486098</v>
      </c>
      <c r="V70" s="35">
        <f t="shared" si="65"/>
        <v>5586.7714039707371</v>
      </c>
      <c r="W70" s="35">
        <f t="shared" si="66"/>
        <v>5522.5189688758228</v>
      </c>
      <c r="X70" s="35">
        <f t="shared" si="39"/>
        <v>135.28894644364141</v>
      </c>
      <c r="Y70" s="35">
        <f t="shared" si="40"/>
        <v>233.25680421317486</v>
      </c>
      <c r="Z70" s="35">
        <f t="shared" si="41"/>
        <v>11.591286742524762</v>
      </c>
      <c r="AA70" s="35">
        <f t="shared" si="42"/>
        <v>11824.270074464719</v>
      </c>
      <c r="AB70" s="35">
        <f t="shared" si="43"/>
        <v>11591.013270251546</v>
      </c>
      <c r="AC70" s="2">
        <f t="shared" si="44"/>
        <v>39.782401872917774</v>
      </c>
      <c r="AD70" s="2">
        <f t="shared" si="67"/>
        <v>68.590348056754792</v>
      </c>
      <c r="AE70" s="2">
        <f t="shared" si="45"/>
        <v>3.3282497755381102</v>
      </c>
      <c r="AF70" s="2">
        <f t="shared" si="46"/>
        <v>5551.1206967181524</v>
      </c>
      <c r="AG70" s="2">
        <f t="shared" si="47"/>
        <v>5482.5303486613966</v>
      </c>
      <c r="AH70" s="2">
        <f t="shared" si="48"/>
        <v>362.88676811787809</v>
      </c>
      <c r="AI70" s="2">
        <f t="shared" si="68"/>
        <v>625.66684158254873</v>
      </c>
      <c r="AJ70" s="2">
        <f t="shared" si="49"/>
        <v>30.020172053319165</v>
      </c>
      <c r="AK70" s="2">
        <f t="shared" si="50"/>
        <v>31456.285361209524</v>
      </c>
      <c r="AL70" s="2">
        <f t="shared" si="73"/>
        <v>10276.872839875658</v>
      </c>
      <c r="AM70" s="35">
        <f t="shared" si="51"/>
        <v>98.022534088591257</v>
      </c>
      <c r="AN70" s="35">
        <f t="shared" si="69"/>
        <v>169.0043691182608</v>
      </c>
      <c r="AO70" s="35">
        <f t="shared" si="52"/>
        <v>8.151224800376152</v>
      </c>
      <c r="AP70" s="35">
        <f t="shared" si="53"/>
        <v>6237.4986704939829</v>
      </c>
      <c r="AQ70" s="35">
        <f t="shared" si="54"/>
        <v>6068.4943013757229</v>
      </c>
      <c r="AR70" s="2">
        <f t="shared" si="55"/>
        <v>12.651992795896417</v>
      </c>
      <c r="AS70" s="2">
        <f t="shared" si="70"/>
        <v>21.813780682580028</v>
      </c>
      <c r="AT70" s="2">
        <f t="shared" si="56"/>
        <v>1.216484925723244</v>
      </c>
      <c r="AU70" s="2">
        <f t="shared" si="57"/>
        <v>1236.6848374058161</v>
      </c>
      <c r="AV70" s="2">
        <f t="shared" si="58"/>
        <v>1214.8710567232361</v>
      </c>
      <c r="AW70" s="2">
        <f t="shared" si="59"/>
        <v>126.42101870145747</v>
      </c>
      <c r="AX70" s="2">
        <f t="shared" si="71"/>
        <v>217.96727362320257</v>
      </c>
      <c r="AY70">
        <f t="shared" si="72"/>
        <v>10.772688471219025</v>
      </c>
    </row>
    <row r="71" spans="1:51" ht="16" x14ac:dyDescent="0.2">
      <c r="A71" s="2" t="s">
        <v>24</v>
      </c>
      <c r="B71" s="2" t="str">
        <f t="shared" si="37"/>
        <v>P2</v>
      </c>
      <c r="C71" s="2" t="s">
        <v>32</v>
      </c>
      <c r="D71" s="5">
        <v>2</v>
      </c>
      <c r="E71" s="2" t="s">
        <v>5</v>
      </c>
      <c r="F71" s="1" t="s">
        <v>14</v>
      </c>
      <c r="G71" s="9">
        <v>80</v>
      </c>
      <c r="H71" s="45">
        <v>60</v>
      </c>
      <c r="I71" t="s">
        <v>9</v>
      </c>
      <c r="J71">
        <v>0</v>
      </c>
      <c r="K71">
        <v>80</v>
      </c>
      <c r="L71" s="34">
        <v>1.374283835005345</v>
      </c>
      <c r="M71" s="2">
        <v>0.64812040328979503</v>
      </c>
      <c r="N71" s="2">
        <f t="shared" si="60"/>
        <v>6.4812040328979501</v>
      </c>
      <c r="O71" s="2">
        <v>5.77872470021248E-2</v>
      </c>
      <c r="P71" s="2">
        <f t="shared" si="61"/>
        <v>0.57787247002124797</v>
      </c>
      <c r="Q71" s="3">
        <v>4.18</v>
      </c>
      <c r="R71" s="40">
        <f t="shared" si="38"/>
        <v>40</v>
      </c>
      <c r="S71" s="35">
        <f t="shared" si="62"/>
        <v>35.628055735132421</v>
      </c>
      <c r="T71" s="35">
        <f t="shared" si="63"/>
        <v>61.427682301952451</v>
      </c>
      <c r="U71" s="35">
        <f t="shared" si="64"/>
        <v>3.176643176979248</v>
      </c>
      <c r="V71" s="35">
        <f t="shared" si="65"/>
        <v>5497.1353400213811</v>
      </c>
      <c r="W71" s="35">
        <f t="shared" si="66"/>
        <v>5435.7076577194284</v>
      </c>
      <c r="X71" s="35">
        <f t="shared" si="39"/>
        <v>134.15664239483516</v>
      </c>
      <c r="Y71" s="35">
        <f t="shared" si="40"/>
        <v>231.30455585316406</v>
      </c>
      <c r="Z71" s="35">
        <f t="shared" si="41"/>
        <v>11.496986534911461</v>
      </c>
      <c r="AA71" s="35">
        <f t="shared" si="42"/>
        <v>11558.112080033281</v>
      </c>
      <c r="AB71" s="35">
        <f t="shared" si="43"/>
        <v>11326.807524180116</v>
      </c>
      <c r="AC71" s="2">
        <f t="shared" si="44"/>
        <v>39.782401872917774</v>
      </c>
      <c r="AD71" s="2">
        <f t="shared" si="67"/>
        <v>68.590348056754792</v>
      </c>
      <c r="AE71" s="2">
        <f t="shared" si="45"/>
        <v>3.3282497755381102</v>
      </c>
      <c r="AF71" s="2">
        <f t="shared" si="46"/>
        <v>5551.1206967181524</v>
      </c>
      <c r="AG71" s="2">
        <f t="shared" si="47"/>
        <v>5482.5303486613966</v>
      </c>
      <c r="AH71" s="2">
        <f t="shared" si="48"/>
        <v>362.88676811787809</v>
      </c>
      <c r="AI71" s="2">
        <f t="shared" si="68"/>
        <v>625.66684158254873</v>
      </c>
      <c r="AJ71" s="2">
        <f t="shared" si="49"/>
        <v>30.020172053319165</v>
      </c>
      <c r="AK71" s="2">
        <f t="shared" si="50"/>
        <v>31456.285361209524</v>
      </c>
      <c r="AL71" s="2">
        <f t="shared" si="73"/>
        <v>10276.872839875658</v>
      </c>
      <c r="AM71" s="35">
        <f t="shared" si="51"/>
        <v>98.528586659702739</v>
      </c>
      <c r="AN71" s="35">
        <f t="shared" si="69"/>
        <v>169.87687355121162</v>
      </c>
      <c r="AO71" s="35">
        <f t="shared" si="52"/>
        <v>8.320343357932213</v>
      </c>
      <c r="AP71" s="35">
        <f t="shared" si="53"/>
        <v>6060.9767400118999</v>
      </c>
      <c r="AQ71" s="35">
        <f t="shared" si="54"/>
        <v>5891.0998664606886</v>
      </c>
      <c r="AR71" s="2">
        <f t="shared" si="55"/>
        <v>12.651992795896417</v>
      </c>
      <c r="AS71" s="2">
        <f t="shared" si="70"/>
        <v>21.813780682580028</v>
      </c>
      <c r="AT71" s="2">
        <f t="shared" si="56"/>
        <v>1.216484925723244</v>
      </c>
      <c r="AU71" s="2">
        <f t="shared" si="57"/>
        <v>1236.6848374058161</v>
      </c>
      <c r="AV71" s="2">
        <f t="shared" si="58"/>
        <v>1214.8710567232361</v>
      </c>
      <c r="AW71" s="2">
        <f t="shared" si="59"/>
        <v>127.27490154228494</v>
      </c>
      <c r="AX71" s="2">
        <f t="shared" si="71"/>
        <v>219.43948541773261</v>
      </c>
      <c r="AY71">
        <f t="shared" si="72"/>
        <v>10.883401687971965</v>
      </c>
    </row>
    <row r="72" spans="1:51" ht="16" x14ac:dyDescent="0.2">
      <c r="A72" s="2" t="s">
        <v>24</v>
      </c>
      <c r="B72" s="2" t="str">
        <f t="shared" ref="B72:B105" si="74">LEFT(A72)&amp;RIGHT(A72)</f>
        <v>P2</v>
      </c>
      <c r="C72" s="2" t="s">
        <v>32</v>
      </c>
      <c r="D72" s="5">
        <v>2</v>
      </c>
      <c r="E72" s="2" t="s">
        <v>5</v>
      </c>
      <c r="F72" s="1" t="s">
        <v>15</v>
      </c>
      <c r="G72" s="9">
        <v>120</v>
      </c>
      <c r="H72" s="45">
        <v>100</v>
      </c>
      <c r="I72" t="s">
        <v>7</v>
      </c>
      <c r="J72">
        <v>0</v>
      </c>
      <c r="K72">
        <v>0</v>
      </c>
      <c r="L72" s="34">
        <v>1.6618322537883343</v>
      </c>
      <c r="M72" s="2">
        <v>0.35126215219497697</v>
      </c>
      <c r="N72" s="2">
        <f t="shared" si="60"/>
        <v>3.5126215219497698</v>
      </c>
      <c r="O72" s="2">
        <v>3.4431200474500698E-2</v>
      </c>
      <c r="P72" s="2">
        <f t="shared" si="61"/>
        <v>0.34431200474500701</v>
      </c>
      <c r="Q72" s="3">
        <v>4.29</v>
      </c>
      <c r="R72" s="40">
        <f t="shared" si="38"/>
        <v>40</v>
      </c>
      <c r="S72" s="35">
        <f t="shared" si="62"/>
        <v>23.349550962108786</v>
      </c>
      <c r="T72" s="35">
        <f t="shared" si="63"/>
        <v>40.257846486394463</v>
      </c>
      <c r="U72" s="35">
        <f t="shared" si="64"/>
        <v>2.288755179407099</v>
      </c>
      <c r="V72" s="35">
        <f t="shared" si="65"/>
        <v>6647.3290151533383</v>
      </c>
      <c r="W72" s="35">
        <f t="shared" si="66"/>
        <v>6607.0711686669438</v>
      </c>
      <c r="X72" s="35">
        <f t="shared" si="39"/>
        <v>162.71027117084478</v>
      </c>
      <c r="Y72" s="35">
        <f t="shared" si="40"/>
        <v>280.53495029455991</v>
      </c>
      <c r="Z72" s="35">
        <f t="shared" si="41"/>
        <v>14.147502257094681</v>
      </c>
      <c r="AA72" s="35">
        <f t="shared" si="42"/>
        <v>18733.173421688451</v>
      </c>
      <c r="AB72" s="35">
        <f t="shared" si="43"/>
        <v>18452.63847139389</v>
      </c>
      <c r="AC72" s="2">
        <f t="shared" si="44"/>
        <v>26.641848448774699</v>
      </c>
      <c r="AD72" s="2">
        <f t="shared" si="67"/>
        <v>45.934221463404647</v>
      </c>
      <c r="AE72" s="2">
        <f t="shared" si="45"/>
        <v>2.4038721254002215</v>
      </c>
      <c r="AF72" s="2">
        <f t="shared" si="46"/>
        <v>5471.8742674538362</v>
      </c>
      <c r="AG72" s="2">
        <f t="shared" si="47"/>
        <v>5425.9400459904309</v>
      </c>
      <c r="AH72" s="2">
        <f t="shared" si="48"/>
        <v>442.81231346420213</v>
      </c>
      <c r="AI72" s="2">
        <f t="shared" si="68"/>
        <v>763.46950597276282</v>
      </c>
      <c r="AJ72" s="2">
        <f t="shared" si="49"/>
        <v>37.231788429519824</v>
      </c>
      <c r="AK72" s="2">
        <f t="shared" si="50"/>
        <v>47871.908163571032</v>
      </c>
      <c r="AL72" s="2">
        <f t="shared" si="73"/>
        <v>15702.812885866089</v>
      </c>
      <c r="AM72" s="35">
        <f t="shared" si="51"/>
        <v>139.36072020873598</v>
      </c>
      <c r="AN72" s="35">
        <f t="shared" si="69"/>
        <v>240.27710380816546</v>
      </c>
      <c r="AO72" s="35">
        <f t="shared" si="52"/>
        <v>11.858747077687582</v>
      </c>
      <c r="AP72" s="35">
        <f t="shared" si="53"/>
        <v>12085.844406535112</v>
      </c>
      <c r="AQ72" s="35">
        <f t="shared" si="54"/>
        <v>11845.567302726948</v>
      </c>
      <c r="AR72" s="2">
        <f t="shared" si="55"/>
        <v>39.782401872917774</v>
      </c>
      <c r="AS72" s="2">
        <f t="shared" si="70"/>
        <v>68.590348056754792</v>
      </c>
      <c r="AT72" s="2">
        <f t="shared" si="56"/>
        <v>3.3282497755381102</v>
      </c>
      <c r="AU72" s="2">
        <f t="shared" si="57"/>
        <v>5551.1206967181524</v>
      </c>
      <c r="AV72" s="2">
        <f t="shared" si="58"/>
        <v>5482.5303486613966</v>
      </c>
      <c r="AW72" s="2">
        <f t="shared" si="59"/>
        <v>152.99232035616532</v>
      </c>
      <c r="AX72" s="2">
        <f t="shared" si="71"/>
        <v>263.77986268304363</v>
      </c>
      <c r="AY72">
        <f t="shared" si="72"/>
        <v>13.194935319237292</v>
      </c>
    </row>
    <row r="73" spans="1:51" ht="16" x14ac:dyDescent="0.2">
      <c r="A73" s="2" t="s">
        <v>24</v>
      </c>
      <c r="B73" s="2" t="str">
        <f t="shared" si="74"/>
        <v>P2</v>
      </c>
      <c r="C73" s="2" t="s">
        <v>32</v>
      </c>
      <c r="D73" s="5">
        <v>2</v>
      </c>
      <c r="E73" s="2" t="s">
        <v>5</v>
      </c>
      <c r="F73" s="1" t="s">
        <v>15</v>
      </c>
      <c r="G73" s="9">
        <v>120</v>
      </c>
      <c r="H73" s="45">
        <v>100</v>
      </c>
      <c r="I73" t="s">
        <v>8</v>
      </c>
      <c r="J73">
        <v>0</v>
      </c>
      <c r="K73">
        <v>40</v>
      </c>
      <c r="L73" s="34">
        <v>1.4515949401616641</v>
      </c>
      <c r="M73" s="2">
        <v>0.38388019800186202</v>
      </c>
      <c r="N73" s="2">
        <f t="shared" si="60"/>
        <v>3.8388019800186202</v>
      </c>
      <c r="O73" s="2">
        <v>3.5136383026838303E-2</v>
      </c>
      <c r="P73" s="2">
        <f t="shared" si="61"/>
        <v>0.35136383026838303</v>
      </c>
      <c r="Q73" s="3">
        <v>4.22</v>
      </c>
      <c r="R73" s="40">
        <f t="shared" si="38"/>
        <v>40</v>
      </c>
      <c r="S73" s="35">
        <f t="shared" si="62"/>
        <v>22.289542121910429</v>
      </c>
      <c r="T73" s="35">
        <f t="shared" si="63"/>
        <v>38.430245037776608</v>
      </c>
      <c r="U73" s="35">
        <f t="shared" si="64"/>
        <v>2.0401518326936263</v>
      </c>
      <c r="V73" s="35">
        <f t="shared" si="65"/>
        <v>5806.3797606466569</v>
      </c>
      <c r="W73" s="35">
        <f t="shared" si="66"/>
        <v>5767.9495156088806</v>
      </c>
      <c r="X73" s="35">
        <f t="shared" si="39"/>
        <v>157.57848856555182</v>
      </c>
      <c r="Y73" s="35">
        <f t="shared" si="40"/>
        <v>271.68704925095147</v>
      </c>
      <c r="Z73" s="35">
        <f t="shared" si="41"/>
        <v>13.631438575218388</v>
      </c>
      <c r="AA73" s="35">
        <f t="shared" si="42"/>
        <v>17630.649835111377</v>
      </c>
      <c r="AB73" s="35">
        <f t="shared" si="43"/>
        <v>17358.962785860425</v>
      </c>
      <c r="AC73" s="2">
        <f t="shared" si="44"/>
        <v>26.641848448774699</v>
      </c>
      <c r="AD73" s="2">
        <f t="shared" si="67"/>
        <v>45.934221463404647</v>
      </c>
      <c r="AE73" s="2">
        <f t="shared" si="45"/>
        <v>2.4038721254002215</v>
      </c>
      <c r="AF73" s="2">
        <f t="shared" si="46"/>
        <v>5471.8742674538362</v>
      </c>
      <c r="AG73" s="2">
        <f t="shared" si="47"/>
        <v>5425.9400459904309</v>
      </c>
      <c r="AH73" s="2">
        <f t="shared" si="48"/>
        <v>442.81231346420213</v>
      </c>
      <c r="AI73" s="2">
        <f t="shared" si="68"/>
        <v>763.46950597276282</v>
      </c>
      <c r="AJ73" s="2">
        <f t="shared" si="49"/>
        <v>37.231788429519824</v>
      </c>
      <c r="AK73" s="2">
        <f t="shared" si="50"/>
        <v>47871.908163571032</v>
      </c>
      <c r="AL73" s="2">
        <f t="shared" si="73"/>
        <v>15702.812885866089</v>
      </c>
      <c r="AM73" s="35">
        <f t="shared" si="51"/>
        <v>135.28894644364141</v>
      </c>
      <c r="AN73" s="35">
        <f t="shared" si="69"/>
        <v>233.25680421317486</v>
      </c>
      <c r="AO73" s="35">
        <f t="shared" si="52"/>
        <v>11.591286742524762</v>
      </c>
      <c r="AP73" s="35">
        <f t="shared" si="53"/>
        <v>11824.270074464719</v>
      </c>
      <c r="AQ73" s="35">
        <f t="shared" si="54"/>
        <v>11591.013270251546</v>
      </c>
      <c r="AR73" s="2">
        <f t="shared" si="55"/>
        <v>39.782401872917774</v>
      </c>
      <c r="AS73" s="2">
        <f t="shared" si="70"/>
        <v>68.590348056754792</v>
      </c>
      <c r="AT73" s="2">
        <f t="shared" si="56"/>
        <v>3.3282497755381102</v>
      </c>
      <c r="AU73" s="2">
        <f t="shared" si="57"/>
        <v>5551.1206967181524</v>
      </c>
      <c r="AV73" s="2">
        <f t="shared" si="58"/>
        <v>5482.5303486613966</v>
      </c>
      <c r="AW73" s="2">
        <f t="shared" si="59"/>
        <v>151.17849791788322</v>
      </c>
      <c r="AX73" s="2">
        <f t="shared" si="71"/>
        <v>260.65258261704008</v>
      </c>
      <c r="AY73">
        <f t="shared" si="72"/>
        <v>13.045650290396319</v>
      </c>
    </row>
    <row r="74" spans="1:51" ht="16" x14ac:dyDescent="0.2">
      <c r="A74" s="2" t="s">
        <v>24</v>
      </c>
      <c r="B74" s="2" t="str">
        <f t="shared" si="74"/>
        <v>P2</v>
      </c>
      <c r="C74" s="2" t="s">
        <v>32</v>
      </c>
      <c r="D74" s="5">
        <v>2</v>
      </c>
      <c r="E74" s="2" t="s">
        <v>5</v>
      </c>
      <c r="F74" s="1" t="s">
        <v>15</v>
      </c>
      <c r="G74" s="9">
        <v>120</v>
      </c>
      <c r="H74" s="45">
        <v>100</v>
      </c>
      <c r="I74" t="s">
        <v>9</v>
      </c>
      <c r="J74">
        <v>0</v>
      </c>
      <c r="K74">
        <v>80</v>
      </c>
      <c r="L74" s="34">
        <v>1.4584195041214447</v>
      </c>
      <c r="M74" s="2">
        <v>0.40664914250373801</v>
      </c>
      <c r="N74" s="2">
        <f t="shared" si="60"/>
        <v>4.0664914250373805</v>
      </c>
      <c r="O74" s="2">
        <v>3.7973124533891699E-2</v>
      </c>
      <c r="P74" s="2">
        <f t="shared" si="61"/>
        <v>0.379731245338917</v>
      </c>
      <c r="Q74" s="3">
        <v>4.2699999999999996</v>
      </c>
      <c r="R74" s="40">
        <f t="shared" si="38"/>
        <v>40</v>
      </c>
      <c r="S74" s="35">
        <f t="shared" si="62"/>
        <v>23.722601630468496</v>
      </c>
      <c r="T74" s="35">
        <f t="shared" si="63"/>
        <v>40.901037293911202</v>
      </c>
      <c r="U74" s="35">
        <f t="shared" si="64"/>
        <v>2.2152298181064083</v>
      </c>
      <c r="V74" s="35">
        <f t="shared" si="65"/>
        <v>5833.6780164857792</v>
      </c>
      <c r="W74" s="35">
        <f t="shared" si="66"/>
        <v>5792.7769791918681</v>
      </c>
      <c r="X74" s="35">
        <f t="shared" si="39"/>
        <v>157.87924402530365</v>
      </c>
      <c r="Y74" s="35">
        <f t="shared" si="40"/>
        <v>272.20559314707526</v>
      </c>
      <c r="Z74" s="35">
        <f t="shared" si="41"/>
        <v>13.712216353017869</v>
      </c>
      <c r="AA74" s="35">
        <f t="shared" si="42"/>
        <v>17391.79009651906</v>
      </c>
      <c r="AB74" s="35">
        <f t="shared" si="43"/>
        <v>17119.584503371985</v>
      </c>
      <c r="AC74" s="2">
        <f t="shared" si="44"/>
        <v>26.641848448774699</v>
      </c>
      <c r="AD74" s="2">
        <f t="shared" si="67"/>
        <v>45.934221463404647</v>
      </c>
      <c r="AE74" s="2">
        <f t="shared" si="45"/>
        <v>2.4038721254002215</v>
      </c>
      <c r="AF74" s="2">
        <f t="shared" si="46"/>
        <v>5471.8742674538362</v>
      </c>
      <c r="AG74" s="2">
        <f t="shared" si="47"/>
        <v>5425.9400459904309</v>
      </c>
      <c r="AH74" s="2">
        <f t="shared" si="48"/>
        <v>442.81231346420213</v>
      </c>
      <c r="AI74" s="2">
        <f t="shared" si="68"/>
        <v>763.46950597276282</v>
      </c>
      <c r="AJ74" s="2">
        <f t="shared" si="49"/>
        <v>37.231788429519824</v>
      </c>
      <c r="AK74" s="2">
        <f t="shared" si="50"/>
        <v>47871.908163571032</v>
      </c>
      <c r="AL74" s="2">
        <f t="shared" si="73"/>
        <v>15702.812885866089</v>
      </c>
      <c r="AM74" s="35">
        <f t="shared" si="51"/>
        <v>134.15664239483516</v>
      </c>
      <c r="AN74" s="35">
        <f t="shared" si="69"/>
        <v>231.30455585316406</v>
      </c>
      <c r="AO74" s="35">
        <f t="shared" si="52"/>
        <v>11.496986534911461</v>
      </c>
      <c r="AP74" s="35">
        <f t="shared" si="53"/>
        <v>11558.112080033281</v>
      </c>
      <c r="AQ74" s="35">
        <f t="shared" si="54"/>
        <v>11326.807524180116</v>
      </c>
      <c r="AR74" s="2">
        <f t="shared" si="55"/>
        <v>39.782401872917774</v>
      </c>
      <c r="AS74" s="2">
        <f t="shared" si="70"/>
        <v>68.590348056754792</v>
      </c>
      <c r="AT74" s="2">
        <f t="shared" si="56"/>
        <v>3.3282497755381102</v>
      </c>
      <c r="AU74" s="2">
        <f t="shared" si="57"/>
        <v>5551.1206967181524</v>
      </c>
      <c r="AV74" s="2">
        <f t="shared" si="58"/>
        <v>5482.5303486613966</v>
      </c>
      <c r="AW74" s="2">
        <f t="shared" si="59"/>
        <v>152.07727567675943</v>
      </c>
      <c r="AX74" s="2">
        <f t="shared" si="71"/>
        <v>262.20219944268865</v>
      </c>
      <c r="AY74">
        <f t="shared" si="72"/>
        <v>13.170425301192541</v>
      </c>
    </row>
    <row r="75" spans="1:51" ht="16" x14ac:dyDescent="0.2">
      <c r="A75" s="2" t="s">
        <v>24</v>
      </c>
      <c r="B75" s="2" t="str">
        <f t="shared" si="74"/>
        <v>P2</v>
      </c>
      <c r="C75" s="2" t="s">
        <v>32</v>
      </c>
      <c r="D75" s="5">
        <v>2</v>
      </c>
      <c r="E75" s="2" t="s">
        <v>5</v>
      </c>
      <c r="F75" s="1" t="s">
        <v>16</v>
      </c>
      <c r="G75" s="9">
        <v>160</v>
      </c>
      <c r="H75" s="45">
        <v>140</v>
      </c>
      <c r="I75" t="s">
        <v>7</v>
      </c>
      <c r="J75">
        <v>0</v>
      </c>
      <c r="K75">
        <v>0</v>
      </c>
      <c r="L75" s="34">
        <v>1.5534541037404772</v>
      </c>
      <c r="M75" s="2">
        <v>0.28373968601226801</v>
      </c>
      <c r="N75" s="2">
        <f t="shared" si="60"/>
        <v>2.8373968601226802</v>
      </c>
      <c r="O75" s="2">
        <v>2.82117798924446E-2</v>
      </c>
      <c r="P75" s="2">
        <f t="shared" si="61"/>
        <v>0.28211779892444599</v>
      </c>
      <c r="Q75" s="3">
        <v>4.3099999999999996</v>
      </c>
      <c r="R75" s="40">
        <f t="shared" si="38"/>
        <v>40</v>
      </c>
      <c r="S75" s="35">
        <f t="shared" si="62"/>
        <v>17.631063185191689</v>
      </c>
      <c r="T75" s="35">
        <f t="shared" si="63"/>
        <v>30.39838480205464</v>
      </c>
      <c r="U75" s="35">
        <f t="shared" si="64"/>
        <v>1.7530282099096457</v>
      </c>
      <c r="V75" s="35">
        <f t="shared" si="65"/>
        <v>6213.8164149619088</v>
      </c>
      <c r="W75" s="35">
        <f t="shared" si="66"/>
        <v>6183.4180301598544</v>
      </c>
      <c r="X75" s="35">
        <f t="shared" si="39"/>
        <v>180.34133435603647</v>
      </c>
      <c r="Y75" s="35">
        <f t="shared" si="40"/>
        <v>310.93333509661454</v>
      </c>
      <c r="Z75" s="35">
        <f t="shared" si="41"/>
        <v>15.900530467004327</v>
      </c>
      <c r="AA75" s="35">
        <f t="shared" si="42"/>
        <v>24946.989836650358</v>
      </c>
      <c r="AB75" s="35">
        <f t="shared" si="43"/>
        <v>24636.056501553743</v>
      </c>
      <c r="AC75" s="2">
        <f t="shared" si="44"/>
        <v>19.718855941286563</v>
      </c>
      <c r="AD75" s="2">
        <f t="shared" si="67"/>
        <v>33.998027484976838</v>
      </c>
      <c r="AE75" s="2">
        <f t="shared" si="45"/>
        <v>1.8818290495089876</v>
      </c>
      <c r="AF75" s="2">
        <f t="shared" si="46"/>
        <v>5291.6514540283888</v>
      </c>
      <c r="AG75" s="2">
        <f t="shared" si="47"/>
        <v>5257.653426543412</v>
      </c>
      <c r="AH75" s="2">
        <f t="shared" si="48"/>
        <v>501.96888128806182</v>
      </c>
      <c r="AI75" s="2">
        <f t="shared" si="68"/>
        <v>865.46358842769348</v>
      </c>
      <c r="AJ75" s="2">
        <f t="shared" si="49"/>
        <v>42.877275578046785</v>
      </c>
      <c r="AK75" s="2">
        <f t="shared" si="50"/>
        <v>63746.862525656201</v>
      </c>
      <c r="AL75" s="2">
        <f t="shared" si="73"/>
        <v>20960.466312409502</v>
      </c>
      <c r="AM75" s="35">
        <f t="shared" si="51"/>
        <v>162.71027117084478</v>
      </c>
      <c r="AN75" s="35">
        <f t="shared" si="69"/>
        <v>280.53495029455991</v>
      </c>
      <c r="AO75" s="35">
        <f t="shared" si="52"/>
        <v>14.147502257094681</v>
      </c>
      <c r="AP75" s="35">
        <f t="shared" si="53"/>
        <v>18733.173421688451</v>
      </c>
      <c r="AQ75" s="35">
        <f t="shared" si="54"/>
        <v>18452.63847139389</v>
      </c>
      <c r="AR75" s="2">
        <f t="shared" si="55"/>
        <v>26.641848448774699</v>
      </c>
      <c r="AS75" s="2">
        <f t="shared" si="70"/>
        <v>45.934221463404647</v>
      </c>
      <c r="AT75" s="2">
        <f t="shared" si="56"/>
        <v>2.4038721254002215</v>
      </c>
      <c r="AU75" s="2">
        <f t="shared" si="57"/>
        <v>5471.8742674538362</v>
      </c>
      <c r="AV75" s="2">
        <f t="shared" si="58"/>
        <v>5425.9400459904309</v>
      </c>
      <c r="AW75" s="2">
        <f t="shared" si="59"/>
        <v>169.86095561541339</v>
      </c>
      <c r="AX75" s="2">
        <f t="shared" si="71"/>
        <v>292.86371657829886</v>
      </c>
      <c r="AY75">
        <f t="shared" si="72"/>
        <v>14.858483292090874</v>
      </c>
    </row>
    <row r="76" spans="1:51" ht="16" x14ac:dyDescent="0.2">
      <c r="A76" s="2" t="s">
        <v>24</v>
      </c>
      <c r="B76" s="2" t="str">
        <f t="shared" si="74"/>
        <v>P2</v>
      </c>
      <c r="C76" s="2" t="s">
        <v>32</v>
      </c>
      <c r="D76" s="5">
        <v>2</v>
      </c>
      <c r="E76" s="2" t="s">
        <v>5</v>
      </c>
      <c r="F76" s="1" t="s">
        <v>16</v>
      </c>
      <c r="G76" s="9">
        <v>160</v>
      </c>
      <c r="H76" s="45">
        <v>140</v>
      </c>
      <c r="I76" t="s">
        <v>8</v>
      </c>
      <c r="J76">
        <v>0</v>
      </c>
      <c r="K76">
        <v>40</v>
      </c>
      <c r="L76" s="34">
        <v>1.2724246714265322</v>
      </c>
      <c r="M76" s="2">
        <v>0.31670144200325001</v>
      </c>
      <c r="N76" s="2">
        <f t="shared" si="60"/>
        <v>3.1670144200325003</v>
      </c>
      <c r="O76" s="2">
        <v>3.0629383400082599E-2</v>
      </c>
      <c r="P76" s="2">
        <f t="shared" si="61"/>
        <v>0.30629383400082599</v>
      </c>
      <c r="Q76" s="3">
        <v>4.29</v>
      </c>
      <c r="R76" s="40">
        <f t="shared" si="38"/>
        <v>40</v>
      </c>
      <c r="S76" s="35">
        <f t="shared" si="62"/>
        <v>16.119149131251774</v>
      </c>
      <c r="T76" s="35">
        <f t="shared" si="63"/>
        <v>27.791636433192714</v>
      </c>
      <c r="U76" s="35">
        <f t="shared" si="64"/>
        <v>1.5589433243538953</v>
      </c>
      <c r="V76" s="35">
        <f t="shared" si="65"/>
        <v>5089.6986857061293</v>
      </c>
      <c r="W76" s="35">
        <f t="shared" si="66"/>
        <v>5061.9070492729361</v>
      </c>
      <c r="X76" s="35">
        <f t="shared" si="39"/>
        <v>173.69763769680361</v>
      </c>
      <c r="Y76" s="35">
        <f t="shared" si="40"/>
        <v>299.47868568414418</v>
      </c>
      <c r="Z76" s="35">
        <f t="shared" si="41"/>
        <v>15.190381899572284</v>
      </c>
      <c r="AA76" s="35">
        <f t="shared" si="42"/>
        <v>22720.348520817504</v>
      </c>
      <c r="AB76" s="35">
        <f t="shared" si="43"/>
        <v>22420.869835133362</v>
      </c>
      <c r="AC76" s="2">
        <f t="shared" si="44"/>
        <v>19.718855941286563</v>
      </c>
      <c r="AD76" s="2">
        <f t="shared" si="67"/>
        <v>33.998027484976838</v>
      </c>
      <c r="AE76" s="2">
        <f t="shared" si="45"/>
        <v>1.8818290495089876</v>
      </c>
      <c r="AF76" s="2">
        <f t="shared" si="46"/>
        <v>5291.6514540283888</v>
      </c>
      <c r="AG76" s="2">
        <f t="shared" si="47"/>
        <v>5257.653426543412</v>
      </c>
      <c r="AH76" s="2">
        <f t="shared" si="48"/>
        <v>501.96888128806182</v>
      </c>
      <c r="AI76" s="2">
        <f t="shared" si="68"/>
        <v>865.46358842769348</v>
      </c>
      <c r="AJ76" s="2">
        <f t="shared" si="49"/>
        <v>42.877275578046785</v>
      </c>
      <c r="AK76" s="2">
        <f t="shared" si="50"/>
        <v>63746.862525656201</v>
      </c>
      <c r="AL76" s="2">
        <f t="shared" si="73"/>
        <v>20960.466312409502</v>
      </c>
      <c r="AM76" s="35">
        <f t="shared" si="51"/>
        <v>157.57848856555182</v>
      </c>
      <c r="AN76" s="35">
        <f t="shared" si="69"/>
        <v>271.68704925095147</v>
      </c>
      <c r="AO76" s="35">
        <f t="shared" si="52"/>
        <v>13.631438575218388</v>
      </c>
      <c r="AP76" s="35">
        <f t="shared" si="53"/>
        <v>17630.649835111377</v>
      </c>
      <c r="AQ76" s="35">
        <f t="shared" si="54"/>
        <v>17358.962785860425</v>
      </c>
      <c r="AR76" s="2">
        <f t="shared" si="55"/>
        <v>26.641848448774699</v>
      </c>
      <c r="AS76" s="2">
        <f t="shared" si="70"/>
        <v>45.934221463404647</v>
      </c>
      <c r="AT76" s="2">
        <f t="shared" si="56"/>
        <v>2.4038721254002215</v>
      </c>
      <c r="AU76" s="2">
        <f t="shared" si="57"/>
        <v>5471.8742674538362</v>
      </c>
      <c r="AV76" s="2">
        <f t="shared" si="58"/>
        <v>5425.9400459904309</v>
      </c>
      <c r="AW76" s="2">
        <f t="shared" si="59"/>
        <v>169.04712516359291</v>
      </c>
      <c r="AX76" s="2">
        <f t="shared" si="71"/>
        <v>291.46056062688439</v>
      </c>
      <c r="AY76">
        <f t="shared" si="72"/>
        <v>14.740613403143595</v>
      </c>
    </row>
    <row r="77" spans="1:51" ht="16" x14ac:dyDescent="0.2">
      <c r="A77" s="2" t="s">
        <v>24</v>
      </c>
      <c r="B77" s="2" t="str">
        <f t="shared" si="74"/>
        <v>P2</v>
      </c>
      <c r="C77" s="2" t="s">
        <v>32</v>
      </c>
      <c r="D77" s="5">
        <v>2</v>
      </c>
      <c r="E77" s="2" t="s">
        <v>5</v>
      </c>
      <c r="F77" s="1" t="s">
        <v>16</v>
      </c>
      <c r="G77" s="9">
        <v>160</v>
      </c>
      <c r="H77" s="45">
        <v>140</v>
      </c>
      <c r="I77" t="s">
        <v>9</v>
      </c>
      <c r="J77">
        <v>0</v>
      </c>
      <c r="K77">
        <v>80</v>
      </c>
      <c r="L77" s="34">
        <v>1.4344826006804237</v>
      </c>
      <c r="M77" s="2">
        <v>0.31237393617629999</v>
      </c>
      <c r="N77" s="2">
        <f t="shared" si="60"/>
        <v>3.123739361763</v>
      </c>
      <c r="O77" s="2">
        <v>3.0386518687009801E-2</v>
      </c>
      <c r="P77" s="2">
        <f t="shared" si="61"/>
        <v>0.303865186870098</v>
      </c>
      <c r="Q77" s="3">
        <v>4.3899999999999997</v>
      </c>
      <c r="R77" s="40">
        <f t="shared" si="38"/>
        <v>40</v>
      </c>
      <c r="S77" s="35">
        <f t="shared" si="62"/>
        <v>17.923799054038383</v>
      </c>
      <c r="T77" s="35">
        <f t="shared" si="63"/>
        <v>30.903101817307558</v>
      </c>
      <c r="U77" s="35">
        <f t="shared" si="64"/>
        <v>1.7435572940706445</v>
      </c>
      <c r="V77" s="35">
        <f t="shared" si="65"/>
        <v>5737.9304027216949</v>
      </c>
      <c r="W77" s="35">
        <f t="shared" si="66"/>
        <v>5707.0273009043876</v>
      </c>
      <c r="X77" s="35">
        <f t="shared" si="39"/>
        <v>175.80304307934205</v>
      </c>
      <c r="Y77" s="35">
        <f t="shared" si="40"/>
        <v>303.10869496438283</v>
      </c>
      <c r="Z77" s="35">
        <f t="shared" si="41"/>
        <v>15.455773647088513</v>
      </c>
      <c r="AA77" s="35">
        <f t="shared" si="42"/>
        <v>23129.720499240757</v>
      </c>
      <c r="AB77" s="35">
        <f t="shared" si="43"/>
        <v>22826.611804276374</v>
      </c>
      <c r="AC77" s="2">
        <f t="shared" si="44"/>
        <v>19.718855941286563</v>
      </c>
      <c r="AD77" s="2">
        <f t="shared" si="67"/>
        <v>33.998027484976838</v>
      </c>
      <c r="AE77" s="2">
        <f t="shared" si="45"/>
        <v>1.8818290495089876</v>
      </c>
      <c r="AF77" s="2">
        <f t="shared" si="46"/>
        <v>5291.6514540283888</v>
      </c>
      <c r="AG77" s="2">
        <f t="shared" si="47"/>
        <v>5257.653426543412</v>
      </c>
      <c r="AH77" s="2">
        <f t="shared" si="48"/>
        <v>501.96888128806182</v>
      </c>
      <c r="AI77" s="2">
        <f t="shared" si="68"/>
        <v>865.46358842769348</v>
      </c>
      <c r="AJ77" s="2">
        <f t="shared" si="49"/>
        <v>42.877275578046785</v>
      </c>
      <c r="AK77" s="2">
        <f t="shared" si="50"/>
        <v>63746.862525656201</v>
      </c>
      <c r="AL77" s="2">
        <f t="shared" si="73"/>
        <v>20960.466312409502</v>
      </c>
      <c r="AM77" s="35">
        <f t="shared" si="51"/>
        <v>157.87924402530365</v>
      </c>
      <c r="AN77" s="35">
        <f t="shared" si="69"/>
        <v>272.20559314707526</v>
      </c>
      <c r="AO77" s="35">
        <f t="shared" si="52"/>
        <v>13.712216353017869</v>
      </c>
      <c r="AP77" s="35">
        <f t="shared" si="53"/>
        <v>17391.79009651906</v>
      </c>
      <c r="AQ77" s="35">
        <f t="shared" si="54"/>
        <v>17119.584503371985</v>
      </c>
      <c r="AR77" s="2">
        <f t="shared" si="55"/>
        <v>26.641848448774699</v>
      </c>
      <c r="AS77" s="2">
        <f t="shared" si="70"/>
        <v>45.934221463404647</v>
      </c>
      <c r="AT77" s="2">
        <f t="shared" si="56"/>
        <v>2.4038721254002215</v>
      </c>
      <c r="AU77" s="2">
        <f t="shared" si="57"/>
        <v>5471.8742674538362</v>
      </c>
      <c r="AV77" s="2">
        <f t="shared" si="58"/>
        <v>5425.9400459904309</v>
      </c>
      <c r="AW77" s="2">
        <f t="shared" si="59"/>
        <v>169.94212547053354</v>
      </c>
      <c r="AX77" s="2">
        <f t="shared" si="71"/>
        <v>293.00366460436817</v>
      </c>
      <c r="AY77">
        <f t="shared" si="72"/>
        <v>14.885646431536921</v>
      </c>
    </row>
    <row r="78" spans="1:51" ht="16" x14ac:dyDescent="0.2">
      <c r="A78" s="2" t="s">
        <v>24</v>
      </c>
      <c r="B78" s="2" t="str">
        <f t="shared" si="74"/>
        <v>P2</v>
      </c>
      <c r="C78" s="2" t="s">
        <v>32</v>
      </c>
      <c r="D78" s="5">
        <v>2</v>
      </c>
      <c r="E78" s="2" t="s">
        <v>5</v>
      </c>
      <c r="F78" s="1" t="s">
        <v>17</v>
      </c>
      <c r="G78" s="9">
        <v>200</v>
      </c>
      <c r="H78" s="45">
        <v>180</v>
      </c>
      <c r="I78" t="s">
        <v>7</v>
      </c>
      <c r="J78">
        <v>0</v>
      </c>
      <c r="K78">
        <v>0</v>
      </c>
      <c r="L78" s="34">
        <v>1.4608641240473361</v>
      </c>
      <c r="M78" s="2">
        <v>0.1666</v>
      </c>
      <c r="N78" s="2">
        <f t="shared" si="60"/>
        <v>1.6659999999999999</v>
      </c>
      <c r="O78" s="2">
        <v>2.5399999999999999E-2</v>
      </c>
      <c r="P78" s="2">
        <f t="shared" si="61"/>
        <v>0.254</v>
      </c>
      <c r="Q78" s="2">
        <v>4.3600000000000003</v>
      </c>
      <c r="R78" s="40">
        <f t="shared" si="38"/>
        <v>40</v>
      </c>
      <c r="S78" s="35">
        <f t="shared" si="62"/>
        <v>9.7351985226514479</v>
      </c>
      <c r="T78" s="35">
        <f t="shared" si="63"/>
        <v>16.784825039054223</v>
      </c>
      <c r="U78" s="35">
        <f t="shared" si="64"/>
        <v>1.4842379500320935</v>
      </c>
      <c r="V78" s="35">
        <f t="shared" si="65"/>
        <v>5843.4564961893448</v>
      </c>
      <c r="W78" s="35">
        <f t="shared" si="66"/>
        <v>5826.6716711502904</v>
      </c>
      <c r="X78" s="35">
        <f t="shared" si="39"/>
        <v>190.07653287868791</v>
      </c>
      <c r="Y78" s="35">
        <f t="shared" si="40"/>
        <v>327.71816013566877</v>
      </c>
      <c r="Z78" s="35">
        <f t="shared" si="41"/>
        <v>17.384768417036419</v>
      </c>
      <c r="AA78" s="35">
        <f t="shared" si="42"/>
        <v>30790.446332839703</v>
      </c>
      <c r="AB78" s="35">
        <f t="shared" si="43"/>
        <v>30462.728172704032</v>
      </c>
      <c r="AC78" s="2">
        <f t="shared" si="44"/>
        <v>13.616175545766852</v>
      </c>
      <c r="AD78" s="2">
        <f t="shared" si="67"/>
        <v>23.476164734080783</v>
      </c>
      <c r="AE78" s="2">
        <f t="shared" si="45"/>
        <v>1.5567924001986633</v>
      </c>
      <c r="AF78" s="2">
        <f t="shared" si="46"/>
        <v>5512.6179328853614</v>
      </c>
      <c r="AG78" s="2">
        <f t="shared" si="47"/>
        <v>5489.1417681512794</v>
      </c>
      <c r="AH78" s="2">
        <f t="shared" si="48"/>
        <v>542.81740792536243</v>
      </c>
      <c r="AI78" s="2">
        <f t="shared" si="68"/>
        <v>935.89208262993589</v>
      </c>
      <c r="AJ78" s="2">
        <f t="shared" si="49"/>
        <v>47.547652778642771</v>
      </c>
      <c r="AK78" s="2">
        <f t="shared" si="50"/>
        <v>80284.716324312292</v>
      </c>
      <c r="AL78" s="2">
        <f t="shared" si="73"/>
        <v>26449.608080560782</v>
      </c>
      <c r="AM78" s="35">
        <f t="shared" si="51"/>
        <v>180.34133435603647</v>
      </c>
      <c r="AN78" s="35">
        <f t="shared" si="69"/>
        <v>310.93333509661454</v>
      </c>
      <c r="AO78" s="35">
        <f t="shared" si="52"/>
        <v>15.900530467004327</v>
      </c>
      <c r="AP78" s="35">
        <f t="shared" si="53"/>
        <v>24946.989836650358</v>
      </c>
      <c r="AQ78" s="35">
        <f t="shared" si="54"/>
        <v>24636.056501553743</v>
      </c>
      <c r="AR78" s="2">
        <f t="shared" si="55"/>
        <v>19.718855941286563</v>
      </c>
      <c r="AS78" s="2">
        <f t="shared" si="70"/>
        <v>33.998027484976838</v>
      </c>
      <c r="AT78" s="2">
        <f t="shared" si="56"/>
        <v>1.8818290495089876</v>
      </c>
      <c r="AU78" s="2">
        <f t="shared" si="57"/>
        <v>5291.6514540283888</v>
      </c>
      <c r="AV78" s="2">
        <f t="shared" si="58"/>
        <v>5257.653426543412</v>
      </c>
      <c r="AW78" s="2">
        <f t="shared" si="59"/>
        <v>183.37141493190254</v>
      </c>
      <c r="AX78" s="2">
        <f t="shared" si="71"/>
        <v>316.15761195155602</v>
      </c>
      <c r="AY78">
        <f t="shared" si="72"/>
        <v>16.362499534393269</v>
      </c>
    </row>
    <row r="79" spans="1:51" ht="16" x14ac:dyDescent="0.2">
      <c r="A79" s="2" t="s">
        <v>24</v>
      </c>
      <c r="B79" s="2" t="str">
        <f t="shared" si="74"/>
        <v>P2</v>
      </c>
      <c r="C79" s="2" t="s">
        <v>32</v>
      </c>
      <c r="D79" s="5">
        <v>2</v>
      </c>
      <c r="E79" s="2" t="s">
        <v>5</v>
      </c>
      <c r="F79" s="1" t="s">
        <v>17</v>
      </c>
      <c r="G79" s="9">
        <v>200</v>
      </c>
      <c r="H79" s="45">
        <v>180</v>
      </c>
      <c r="I79" t="s">
        <v>8</v>
      </c>
      <c r="J79">
        <v>0</v>
      </c>
      <c r="K79">
        <v>40</v>
      </c>
      <c r="L79" s="34">
        <v>1.4562804616862897</v>
      </c>
      <c r="M79" s="2">
        <v>0.20780143141746499</v>
      </c>
      <c r="N79" s="2">
        <f t="shared" si="60"/>
        <v>2.0780143141746499</v>
      </c>
      <c r="O79" s="2">
        <v>2.2678934037685401E-2</v>
      </c>
      <c r="P79" s="2">
        <f t="shared" si="61"/>
        <v>0.226789340376854</v>
      </c>
      <c r="Q79" s="3">
        <v>4.34</v>
      </c>
      <c r="R79" s="40">
        <f t="shared" si="38"/>
        <v>40</v>
      </c>
      <c r="S79" s="35">
        <f t="shared" si="62"/>
        <v>12.104686579347911</v>
      </c>
      <c r="T79" s="35">
        <f t="shared" si="63"/>
        <v>20.870149274737781</v>
      </c>
      <c r="U79" s="35">
        <f t="shared" si="64"/>
        <v>1.3210755412381363</v>
      </c>
      <c r="V79" s="35">
        <f t="shared" si="65"/>
        <v>5825.121846745159</v>
      </c>
      <c r="W79" s="35">
        <f t="shared" si="66"/>
        <v>5804.2516974704213</v>
      </c>
      <c r="X79" s="35">
        <f t="shared" si="39"/>
        <v>185.80232427615152</v>
      </c>
      <c r="Y79" s="35">
        <f t="shared" si="40"/>
        <v>320.34883495888198</v>
      </c>
      <c r="Z79" s="35">
        <f t="shared" si="41"/>
        <v>16.511457440810421</v>
      </c>
      <c r="AA79" s="35">
        <f t="shared" si="42"/>
        <v>28545.470367562662</v>
      </c>
      <c r="AB79" s="35">
        <f t="shared" si="43"/>
        <v>28225.121532603785</v>
      </c>
      <c r="AC79" s="2">
        <f t="shared" si="44"/>
        <v>13.616175545766852</v>
      </c>
      <c r="AD79" s="2">
        <f t="shared" si="67"/>
        <v>23.476164734080783</v>
      </c>
      <c r="AE79" s="2">
        <f t="shared" si="45"/>
        <v>1.5567924001986633</v>
      </c>
      <c r="AF79" s="2">
        <f t="shared" si="46"/>
        <v>5512.6179328853614</v>
      </c>
      <c r="AG79" s="2">
        <f t="shared" si="47"/>
        <v>5489.1417681512794</v>
      </c>
      <c r="AH79" s="2">
        <f t="shared" si="48"/>
        <v>542.81740792536243</v>
      </c>
      <c r="AI79" s="2">
        <f t="shared" si="68"/>
        <v>935.89208262993589</v>
      </c>
      <c r="AJ79" s="2">
        <f t="shared" si="49"/>
        <v>47.547652778642771</v>
      </c>
      <c r="AK79" s="2">
        <f t="shared" si="50"/>
        <v>80284.716324312292</v>
      </c>
      <c r="AL79" s="2">
        <f t="shared" si="73"/>
        <v>26449.608080560782</v>
      </c>
      <c r="AM79" s="35">
        <f t="shared" si="51"/>
        <v>173.69763769680361</v>
      </c>
      <c r="AN79" s="35">
        <f t="shared" si="69"/>
        <v>299.47868568414418</v>
      </c>
      <c r="AO79" s="35">
        <f t="shared" si="52"/>
        <v>15.190381899572284</v>
      </c>
      <c r="AP79" s="35">
        <f t="shared" si="53"/>
        <v>22720.348520817504</v>
      </c>
      <c r="AQ79" s="35">
        <f t="shared" si="54"/>
        <v>22420.869835133362</v>
      </c>
      <c r="AR79" s="2">
        <f t="shared" si="55"/>
        <v>19.718855941286563</v>
      </c>
      <c r="AS79" s="2">
        <f t="shared" si="70"/>
        <v>33.998027484976838</v>
      </c>
      <c r="AT79" s="2">
        <f t="shared" si="56"/>
        <v>1.8818290495089876</v>
      </c>
      <c r="AU79" s="2">
        <f t="shared" si="57"/>
        <v>5291.6514540283888</v>
      </c>
      <c r="AV79" s="2">
        <f t="shared" si="58"/>
        <v>5257.653426543412</v>
      </c>
      <c r="AW79" s="2">
        <f t="shared" si="59"/>
        <v>182.09951554651576</v>
      </c>
      <c r="AX79" s="2">
        <f t="shared" si="71"/>
        <v>313.96468197675136</v>
      </c>
      <c r="AY79">
        <f t="shared" si="72"/>
        <v>16.107342058347676</v>
      </c>
    </row>
    <row r="80" spans="1:51" ht="16" x14ac:dyDescent="0.2">
      <c r="A80" s="2" t="s">
        <v>24</v>
      </c>
      <c r="B80" s="2" t="str">
        <f t="shared" si="74"/>
        <v>P2</v>
      </c>
      <c r="C80" s="2" t="s">
        <v>32</v>
      </c>
      <c r="D80" s="5">
        <v>2</v>
      </c>
      <c r="E80" s="2" t="s">
        <v>5</v>
      </c>
      <c r="F80" s="1" t="s">
        <v>17</v>
      </c>
      <c r="G80" s="9">
        <v>200</v>
      </c>
      <c r="H80" s="45">
        <v>180</v>
      </c>
      <c r="I80" t="s">
        <v>9</v>
      </c>
      <c r="J80">
        <v>0</v>
      </c>
      <c r="K80">
        <v>80</v>
      </c>
      <c r="L80" s="34">
        <v>1.3010470963921785</v>
      </c>
      <c r="M80" s="2">
        <v>0.24255809187889099</v>
      </c>
      <c r="N80" s="2">
        <f t="shared" si="60"/>
        <v>2.4255809187889099</v>
      </c>
      <c r="O80" s="2">
        <v>2.4930791929364201E-2</v>
      </c>
      <c r="P80" s="2">
        <f t="shared" si="61"/>
        <v>0.24930791929364202</v>
      </c>
      <c r="Q80" s="3">
        <v>4.3499999999999996</v>
      </c>
      <c r="R80" s="40">
        <f t="shared" si="38"/>
        <v>40</v>
      </c>
      <c r="S80" s="35">
        <f t="shared" si="62"/>
        <v>12.623180045818337</v>
      </c>
      <c r="T80" s="35">
        <f t="shared" si="63"/>
        <v>21.764103527272997</v>
      </c>
      <c r="U80" s="35">
        <f t="shared" si="64"/>
        <v>1.2974453780182742</v>
      </c>
      <c r="V80" s="35">
        <f t="shared" si="65"/>
        <v>5204.1883855687147</v>
      </c>
      <c r="W80" s="35">
        <f t="shared" si="66"/>
        <v>5182.424282041442</v>
      </c>
      <c r="X80" s="35">
        <f t="shared" si="39"/>
        <v>188.42622312516039</v>
      </c>
      <c r="Y80" s="35">
        <f t="shared" si="40"/>
        <v>324.87279849165583</v>
      </c>
      <c r="Z80" s="35">
        <f t="shared" si="41"/>
        <v>16.753219025106787</v>
      </c>
      <c r="AA80" s="35">
        <f t="shared" si="42"/>
        <v>28333.908884809473</v>
      </c>
      <c r="AB80" s="35">
        <f t="shared" si="43"/>
        <v>28009.036086317814</v>
      </c>
      <c r="AC80" s="2">
        <f t="shared" si="44"/>
        <v>13.616175545766852</v>
      </c>
      <c r="AD80" s="2">
        <f t="shared" si="67"/>
        <v>23.476164734080783</v>
      </c>
      <c r="AE80" s="2">
        <f t="shared" si="45"/>
        <v>1.5567924001986633</v>
      </c>
      <c r="AF80" s="2">
        <f t="shared" si="46"/>
        <v>5512.6179328853614</v>
      </c>
      <c r="AG80" s="2">
        <f t="shared" si="47"/>
        <v>5489.1417681512794</v>
      </c>
      <c r="AH80" s="2">
        <f t="shared" si="48"/>
        <v>542.81740792536243</v>
      </c>
      <c r="AI80" s="2">
        <f t="shared" si="68"/>
        <v>935.89208262993589</v>
      </c>
      <c r="AJ80" s="2">
        <f t="shared" si="49"/>
        <v>47.547652778642771</v>
      </c>
      <c r="AK80" s="2">
        <f t="shared" si="50"/>
        <v>80284.716324312292</v>
      </c>
      <c r="AL80" s="2">
        <f t="shared" si="73"/>
        <v>26449.608080560782</v>
      </c>
      <c r="AM80" s="35">
        <f t="shared" si="51"/>
        <v>175.80304307934205</v>
      </c>
      <c r="AN80" s="35">
        <f t="shared" si="69"/>
        <v>303.10869496438283</v>
      </c>
      <c r="AO80" s="35">
        <f t="shared" si="52"/>
        <v>15.455773647088513</v>
      </c>
      <c r="AP80" s="35">
        <f t="shared" si="53"/>
        <v>23129.720499240757</v>
      </c>
      <c r="AQ80" s="35">
        <f t="shared" si="54"/>
        <v>22826.611804276374</v>
      </c>
      <c r="AR80" s="2">
        <f t="shared" si="55"/>
        <v>19.718855941286563</v>
      </c>
      <c r="AS80" s="2">
        <f t="shared" si="70"/>
        <v>33.998027484976838</v>
      </c>
      <c r="AT80" s="2">
        <f t="shared" si="56"/>
        <v>1.8818290495089876</v>
      </c>
      <c r="AU80" s="2">
        <f t="shared" si="57"/>
        <v>5291.6514540283888</v>
      </c>
      <c r="AV80" s="2">
        <f t="shared" si="58"/>
        <v>5257.653426543412</v>
      </c>
      <c r="AW80" s="2">
        <f t="shared" si="59"/>
        <v>184.6278192481609</v>
      </c>
      <c r="AX80" s="2">
        <f t="shared" si="71"/>
        <v>318.32382628993258</v>
      </c>
      <c r="AY80">
        <f t="shared" si="72"/>
        <v>16.362808563070143</v>
      </c>
    </row>
    <row r="81" spans="1:51" ht="16" x14ac:dyDescent="0.2">
      <c r="A81" s="2" t="s">
        <v>24</v>
      </c>
      <c r="B81" s="2" t="str">
        <f t="shared" si="74"/>
        <v>P2</v>
      </c>
      <c r="C81" s="2" t="s">
        <v>32</v>
      </c>
      <c r="D81" s="5">
        <v>2</v>
      </c>
      <c r="E81" s="2" t="s">
        <v>18</v>
      </c>
      <c r="F81" s="1" t="s">
        <v>6</v>
      </c>
      <c r="G81" s="9">
        <v>5</v>
      </c>
      <c r="H81" s="45">
        <v>2.5</v>
      </c>
      <c r="I81" s="2" t="s">
        <v>19</v>
      </c>
      <c r="J81" s="5">
        <v>-100</v>
      </c>
      <c r="K81" s="5">
        <v>-100</v>
      </c>
      <c r="L81" s="2">
        <v>1.5855397402678033</v>
      </c>
      <c r="M81" s="2">
        <v>2.7873063087463401</v>
      </c>
      <c r="N81" s="2">
        <f t="shared" si="60"/>
        <v>27.8730630874634</v>
      </c>
      <c r="O81" s="2">
        <v>0.21232518553733801</v>
      </c>
      <c r="P81" s="2">
        <f t="shared" si="61"/>
        <v>2.1232518553733799</v>
      </c>
      <c r="Q81" s="3">
        <v>4.63</v>
      </c>
      <c r="R81" s="40">
        <f t="shared" si="38"/>
        <v>5</v>
      </c>
      <c r="S81" s="35">
        <f t="shared" si="62"/>
        <v>22.09692460408241</v>
      </c>
      <c r="T81" s="35">
        <f t="shared" si="63"/>
        <v>38.098145869107604</v>
      </c>
      <c r="U81" s="35">
        <f t="shared" si="64"/>
        <v>1.6832500976459202</v>
      </c>
      <c r="V81" s="35">
        <f t="shared" si="65"/>
        <v>792.76987013390169</v>
      </c>
      <c r="W81" s="35">
        <f t="shared" si="66"/>
        <v>754.67172426479408</v>
      </c>
      <c r="X81" s="35">
        <f t="shared" si="39"/>
        <v>22.09692460408241</v>
      </c>
      <c r="Y81" s="35">
        <f t="shared" si="40"/>
        <v>38.098145869107604</v>
      </c>
      <c r="Z81" s="35">
        <f t="shared" si="41"/>
        <v>1.6832500976459202</v>
      </c>
      <c r="AA81" s="35">
        <f t="shared" si="42"/>
        <v>792.76987013390169</v>
      </c>
      <c r="AB81" s="35">
        <f t="shared" si="43"/>
        <v>754.67172426479408</v>
      </c>
      <c r="AC81" s="2">
        <f t="shared" si="44"/>
        <v>19.903022012522371</v>
      </c>
      <c r="AD81" s="2">
        <f t="shared" si="67"/>
        <v>34.315555194004091</v>
      </c>
      <c r="AE81" s="2">
        <f t="shared" si="45"/>
        <v>1.4076455570329134</v>
      </c>
      <c r="AF81" s="2">
        <f t="shared" si="46"/>
        <v>554.16159635167037</v>
      </c>
      <c r="AG81" s="2">
        <f t="shared" si="47"/>
        <v>519.84604115766626</v>
      </c>
      <c r="AH81" s="2">
        <f t="shared" si="48"/>
        <v>19.903022012522371</v>
      </c>
      <c r="AI81" s="2">
        <f t="shared" si="68"/>
        <v>34.315555194004091</v>
      </c>
      <c r="AJ81" s="2">
        <f t="shared" si="49"/>
        <v>1.4076455570329134</v>
      </c>
      <c r="AK81" s="2">
        <f t="shared" si="50"/>
        <v>554.16159635167037</v>
      </c>
      <c r="AL81" s="2">
        <f t="shared" si="73"/>
        <v>519.84604115766626</v>
      </c>
      <c r="AM81" s="35">
        <f t="shared" si="51"/>
        <v>0</v>
      </c>
      <c r="AN81" s="35">
        <f t="shared" si="69"/>
        <v>0</v>
      </c>
      <c r="AO81" s="35">
        <f t="shared" si="52"/>
        <v>0</v>
      </c>
      <c r="AP81" s="35">
        <f t="shared" si="53"/>
        <v>0</v>
      </c>
      <c r="AQ81" s="35">
        <f t="shared" si="54"/>
        <v>0</v>
      </c>
      <c r="AR81" s="2">
        <f t="shared" si="55"/>
        <v>0</v>
      </c>
      <c r="AS81" s="2">
        <f t="shared" si="70"/>
        <v>0</v>
      </c>
      <c r="AT81" s="2">
        <f t="shared" si="56"/>
        <v>0</v>
      </c>
      <c r="AU81" s="2">
        <f t="shared" si="57"/>
        <v>0</v>
      </c>
      <c r="AV81" s="2">
        <f t="shared" si="58"/>
        <v>0</v>
      </c>
      <c r="AW81" s="2">
        <f t="shared" si="59"/>
        <v>15.221186123519308</v>
      </c>
      <c r="AX81" s="2">
        <f t="shared" si="71"/>
        <v>26.24342435089536</v>
      </c>
      <c r="AY81">
        <f t="shared" si="72"/>
        <v>1.1594854708409108</v>
      </c>
    </row>
    <row r="82" spans="1:51" ht="16" x14ac:dyDescent="0.2">
      <c r="A82" s="2" t="s">
        <v>24</v>
      </c>
      <c r="B82" s="2" t="str">
        <f t="shared" si="74"/>
        <v>P2</v>
      </c>
      <c r="C82" s="2" t="s">
        <v>32</v>
      </c>
      <c r="D82" s="5">
        <v>2</v>
      </c>
      <c r="E82" s="2" t="s">
        <v>18</v>
      </c>
      <c r="F82" s="1" t="s">
        <v>10</v>
      </c>
      <c r="G82" s="9">
        <v>10</v>
      </c>
      <c r="H82" s="45">
        <v>7.5</v>
      </c>
      <c r="I82" s="2" t="s">
        <v>19</v>
      </c>
      <c r="J82" s="5">
        <v>-100</v>
      </c>
      <c r="K82" s="5">
        <v>-100</v>
      </c>
      <c r="L82" s="2">
        <v>1.5371566375678671</v>
      </c>
      <c r="M82" s="2">
        <v>0.21680694818496701</v>
      </c>
      <c r="N82" s="2">
        <f t="shared" si="60"/>
        <v>2.16806948184967</v>
      </c>
      <c r="O82" s="2">
        <v>2.2253438830375699E-2</v>
      </c>
      <c r="P82" s="2">
        <f t="shared" si="61"/>
        <v>0.22253438830375699</v>
      </c>
      <c r="Q82" s="3">
        <v>4.51</v>
      </c>
      <c r="R82" s="40">
        <f t="shared" si="38"/>
        <v>5</v>
      </c>
      <c r="S82" s="35">
        <f t="shared" si="62"/>
        <v>1.6663311973667734</v>
      </c>
      <c r="T82" s="35">
        <f t="shared" si="63"/>
        <v>2.8729848230461612</v>
      </c>
      <c r="U82" s="35">
        <f t="shared" si="64"/>
        <v>0.17103510603411259</v>
      </c>
      <c r="V82" s="35">
        <f t="shared" si="65"/>
        <v>768.57831878393358</v>
      </c>
      <c r="W82" s="35">
        <f t="shared" si="66"/>
        <v>765.7053339608874</v>
      </c>
      <c r="X82" s="35">
        <f t="shared" si="39"/>
        <v>23.763255801449183</v>
      </c>
      <c r="Y82" s="35">
        <f t="shared" si="40"/>
        <v>40.971130692153764</v>
      </c>
      <c r="Z82" s="35">
        <f t="shared" si="41"/>
        <v>1.8542852036800328</v>
      </c>
      <c r="AA82" s="35">
        <f t="shared" si="42"/>
        <v>1561.3481889178352</v>
      </c>
      <c r="AB82" s="35">
        <f t="shared" si="43"/>
        <v>1520.3770582256816</v>
      </c>
      <c r="AC82" s="2">
        <f t="shared" si="44"/>
        <v>13.029426138302242</v>
      </c>
      <c r="AD82" s="2">
        <f t="shared" si="67"/>
        <v>22.464527824659033</v>
      </c>
      <c r="AE82" s="2">
        <f t="shared" si="45"/>
        <v>1.0094012711584042</v>
      </c>
      <c r="AF82" s="2">
        <f t="shared" si="46"/>
        <v>608.89498128097307</v>
      </c>
      <c r="AG82" s="2">
        <f t="shared" si="47"/>
        <v>586.43045345631413</v>
      </c>
      <c r="AH82" s="2">
        <f t="shared" si="48"/>
        <v>98.797344452473837</v>
      </c>
      <c r="AI82" s="2">
        <f t="shared" si="68"/>
        <v>170.34024905598937</v>
      </c>
      <c r="AJ82" s="2">
        <f t="shared" si="49"/>
        <v>7.2511404845739538</v>
      </c>
      <c r="AK82" s="2">
        <f t="shared" si="50"/>
        <v>3489.1697328979308</v>
      </c>
      <c r="AL82" s="2">
        <f t="shared" si="73"/>
        <v>1106.2764946139805</v>
      </c>
      <c r="AM82" s="35">
        <f t="shared" si="51"/>
        <v>22.09692460408241</v>
      </c>
      <c r="AN82" s="35">
        <f t="shared" si="69"/>
        <v>38.098145869107604</v>
      </c>
      <c r="AO82" s="35">
        <f t="shared" si="52"/>
        <v>1.6832500976459202</v>
      </c>
      <c r="AP82" s="35">
        <f t="shared" si="53"/>
        <v>792.76987013390169</v>
      </c>
      <c r="AQ82" s="35">
        <f t="shared" si="54"/>
        <v>754.67172426479408</v>
      </c>
      <c r="AR82" s="2">
        <f t="shared" si="55"/>
        <v>19.903022012522371</v>
      </c>
      <c r="AS82" s="2">
        <f t="shared" si="70"/>
        <v>34.315555194004091</v>
      </c>
      <c r="AT82" s="2">
        <f t="shared" si="56"/>
        <v>1.4076455570329134</v>
      </c>
      <c r="AU82" s="2">
        <f t="shared" si="57"/>
        <v>554.16159635167037</v>
      </c>
      <c r="AV82" s="2">
        <f t="shared" si="58"/>
        <v>519.84604115766626</v>
      </c>
      <c r="AW82" s="2">
        <f t="shared" si="59"/>
        <v>22.862088397502916</v>
      </c>
      <c r="AX82" s="2">
        <f t="shared" si="71"/>
        <v>39.417393788798137</v>
      </c>
      <c r="AY82">
        <f t="shared" si="72"/>
        <v>1.7617878281690886</v>
      </c>
    </row>
    <row r="83" spans="1:51" ht="16" x14ac:dyDescent="0.2">
      <c r="A83" s="2" t="s">
        <v>24</v>
      </c>
      <c r="B83" s="2" t="str">
        <f t="shared" si="74"/>
        <v>P2</v>
      </c>
      <c r="C83" s="2" t="s">
        <v>32</v>
      </c>
      <c r="D83" s="5">
        <v>2</v>
      </c>
      <c r="E83" s="2" t="s">
        <v>18</v>
      </c>
      <c r="F83" s="1" t="s">
        <v>11</v>
      </c>
      <c r="G83" s="9">
        <v>20</v>
      </c>
      <c r="H83" s="45">
        <v>15</v>
      </c>
      <c r="I83" s="2" t="s">
        <v>19</v>
      </c>
      <c r="J83" s="5">
        <v>-100</v>
      </c>
      <c r="K83" s="5">
        <v>-100</v>
      </c>
      <c r="L83" s="2">
        <v>1.5283967495000894</v>
      </c>
      <c r="M83" s="2">
        <v>1.58906805515289</v>
      </c>
      <c r="N83" s="2">
        <f t="shared" si="60"/>
        <v>15.890680551528899</v>
      </c>
      <c r="O83" s="2">
        <v>0.12998789548873901</v>
      </c>
      <c r="P83" s="2">
        <f t="shared" si="61"/>
        <v>1.2998789548873901</v>
      </c>
      <c r="Q83" s="3">
        <v>4.5999999999999996</v>
      </c>
      <c r="R83" s="40">
        <f t="shared" si="38"/>
        <v>10</v>
      </c>
      <c r="S83" s="35">
        <f t="shared" si="62"/>
        <v>24.28726450230106</v>
      </c>
      <c r="T83" s="35">
        <f t="shared" si="63"/>
        <v>41.874593969484586</v>
      </c>
      <c r="U83" s="35">
        <f t="shared" si="64"/>
        <v>1.9867307693934604</v>
      </c>
      <c r="V83" s="35">
        <f t="shared" si="65"/>
        <v>1528.3967495000895</v>
      </c>
      <c r="W83" s="35">
        <f t="shared" si="66"/>
        <v>1486.522155530605</v>
      </c>
      <c r="X83" s="35">
        <f t="shared" si="39"/>
        <v>48.050520303750247</v>
      </c>
      <c r="Y83" s="35">
        <f t="shared" si="40"/>
        <v>82.845724661638343</v>
      </c>
      <c r="Z83" s="35">
        <f t="shared" si="41"/>
        <v>3.8410159730734934</v>
      </c>
      <c r="AA83" s="35">
        <f t="shared" si="42"/>
        <v>3089.7449384179245</v>
      </c>
      <c r="AB83" s="35">
        <f t="shared" si="43"/>
        <v>3006.8992137562864</v>
      </c>
      <c r="AC83" s="2">
        <f t="shared" si="44"/>
        <v>20.390481138688109</v>
      </c>
      <c r="AD83" s="2">
        <f t="shared" si="67"/>
        <v>35.156001963255363</v>
      </c>
      <c r="AE83" s="2">
        <f t="shared" si="45"/>
        <v>1.7026930065260248</v>
      </c>
      <c r="AF83" s="2">
        <f t="shared" si="46"/>
        <v>1289.4526587879338</v>
      </c>
      <c r="AG83" s="2">
        <f t="shared" si="47"/>
        <v>1254.2966568246786</v>
      </c>
      <c r="AH83" s="2">
        <f t="shared" si="48"/>
        <v>159.96878786853816</v>
      </c>
      <c r="AI83" s="2">
        <f t="shared" si="68"/>
        <v>275.80825494575549</v>
      </c>
      <c r="AJ83" s="2">
        <f t="shared" si="49"/>
        <v>12.359219504152026</v>
      </c>
      <c r="AK83" s="2">
        <f t="shared" si="50"/>
        <v>7357.5277092617316</v>
      </c>
      <c r="AL83" s="2">
        <f t="shared" si="73"/>
        <v>2360.5731514386589</v>
      </c>
      <c r="AM83" s="35">
        <f t="shared" si="51"/>
        <v>23.763255801449183</v>
      </c>
      <c r="AN83" s="35">
        <f t="shared" si="69"/>
        <v>40.971130692153764</v>
      </c>
      <c r="AO83" s="35">
        <f t="shared" si="52"/>
        <v>1.8542852036800328</v>
      </c>
      <c r="AP83" s="35">
        <f t="shared" si="53"/>
        <v>1561.3481889178352</v>
      </c>
      <c r="AQ83" s="35">
        <f t="shared" si="54"/>
        <v>1520.3770582256816</v>
      </c>
      <c r="AR83" s="2">
        <f t="shared" si="55"/>
        <v>13.029426138302242</v>
      </c>
      <c r="AS83" s="2">
        <f t="shared" si="70"/>
        <v>22.464527824659033</v>
      </c>
      <c r="AT83" s="2">
        <f t="shared" si="56"/>
        <v>1.0094012711584042</v>
      </c>
      <c r="AU83" s="2">
        <f t="shared" si="57"/>
        <v>608.89498128097307</v>
      </c>
      <c r="AV83" s="2">
        <f t="shared" si="58"/>
        <v>586.43045345631413</v>
      </c>
      <c r="AW83" s="2">
        <f t="shared" si="59"/>
        <v>37.490642691542163</v>
      </c>
      <c r="AX83" s="2">
        <f t="shared" si="71"/>
        <v>64.639039123348539</v>
      </c>
      <c r="AY83">
        <f t="shared" si="72"/>
        <v>2.9772038393020983</v>
      </c>
    </row>
    <row r="84" spans="1:51" ht="16" x14ac:dyDescent="0.2">
      <c r="A84" s="2" t="s">
        <v>24</v>
      </c>
      <c r="B84" s="2" t="str">
        <f t="shared" si="74"/>
        <v>P2</v>
      </c>
      <c r="C84" s="2" t="s">
        <v>32</v>
      </c>
      <c r="D84" s="5">
        <v>2</v>
      </c>
      <c r="E84" s="2" t="s">
        <v>18</v>
      </c>
      <c r="F84" s="1" t="s">
        <v>12</v>
      </c>
      <c r="G84" s="9">
        <v>30</v>
      </c>
      <c r="H84" s="45">
        <v>25</v>
      </c>
      <c r="I84" s="2" t="s">
        <v>19</v>
      </c>
      <c r="J84" s="5">
        <v>-100</v>
      </c>
      <c r="K84" s="5">
        <v>-100</v>
      </c>
      <c r="L84" s="2">
        <v>1.4959036763184481</v>
      </c>
      <c r="M84" s="2">
        <v>1.10689926147461</v>
      </c>
      <c r="N84" s="2">
        <f t="shared" si="60"/>
        <v>11.068992614746101</v>
      </c>
      <c r="O84" s="2">
        <v>9.3560621142387404E-2</v>
      </c>
      <c r="P84" s="2">
        <f t="shared" si="61"/>
        <v>0.93560621142387401</v>
      </c>
      <c r="Q84" s="3">
        <v>4.6500000000000004</v>
      </c>
      <c r="R84" s="40">
        <f t="shared" si="38"/>
        <v>10</v>
      </c>
      <c r="S84" s="35">
        <f t="shared" si="62"/>
        <v>16.558146745540448</v>
      </c>
      <c r="T84" s="35">
        <f t="shared" si="63"/>
        <v>28.548528871621464</v>
      </c>
      <c r="U84" s="35">
        <f t="shared" si="64"/>
        <v>1.3995767712553486</v>
      </c>
      <c r="V84" s="35">
        <f t="shared" si="65"/>
        <v>1495.9036763184483</v>
      </c>
      <c r="W84" s="35">
        <f t="shared" si="66"/>
        <v>1467.3551474468268</v>
      </c>
      <c r="X84" s="35">
        <f t="shared" si="39"/>
        <v>64.608667049290688</v>
      </c>
      <c r="Y84" s="35">
        <f t="shared" si="40"/>
        <v>111.39425353325981</v>
      </c>
      <c r="Z84" s="35">
        <f t="shared" si="41"/>
        <v>5.2405927443288416</v>
      </c>
      <c r="AA84" s="35">
        <f t="shared" si="42"/>
        <v>4585.648614736373</v>
      </c>
      <c r="AB84" s="35">
        <f t="shared" si="43"/>
        <v>4474.2543612031131</v>
      </c>
      <c r="AC84" s="2">
        <f t="shared" si="44"/>
        <v>15.204932080965804</v>
      </c>
      <c r="AD84" s="2">
        <f t="shared" si="67"/>
        <v>26.215400139596209</v>
      </c>
      <c r="AE84" s="2">
        <f t="shared" si="45"/>
        <v>1.3422494817943573</v>
      </c>
      <c r="AF84" s="2">
        <f t="shared" si="46"/>
        <v>1245.1136831919628</v>
      </c>
      <c r="AG84" s="2">
        <f t="shared" si="47"/>
        <v>1218.8982830523669</v>
      </c>
      <c r="AH84" s="2">
        <f t="shared" si="48"/>
        <v>205.58358411143558</v>
      </c>
      <c r="AI84" s="2">
        <f t="shared" si="68"/>
        <v>354.45445536454417</v>
      </c>
      <c r="AJ84" s="2">
        <f t="shared" si="49"/>
        <v>16.3859679495351</v>
      </c>
      <c r="AK84" s="2">
        <f t="shared" si="50"/>
        <v>11092.86875883762</v>
      </c>
      <c r="AL84" s="2">
        <f t="shared" si="73"/>
        <v>3579.4714344910258</v>
      </c>
      <c r="AM84" s="35">
        <f t="shared" si="51"/>
        <v>48.050520303750247</v>
      </c>
      <c r="AN84" s="35">
        <f t="shared" si="69"/>
        <v>82.845724661638343</v>
      </c>
      <c r="AO84" s="35">
        <f t="shared" si="52"/>
        <v>3.8410159730734934</v>
      </c>
      <c r="AP84" s="35">
        <f t="shared" si="53"/>
        <v>3089.7449384179245</v>
      </c>
      <c r="AQ84" s="35">
        <f t="shared" si="54"/>
        <v>3006.8992137562864</v>
      </c>
      <c r="AR84" s="2">
        <f t="shared" si="55"/>
        <v>20.390481138688109</v>
      </c>
      <c r="AS84" s="2">
        <f t="shared" si="70"/>
        <v>35.156001963255363</v>
      </c>
      <c r="AT84" s="2">
        <f t="shared" si="56"/>
        <v>1.7026930065260248</v>
      </c>
      <c r="AU84" s="2">
        <f t="shared" si="57"/>
        <v>1289.4526587879338</v>
      </c>
      <c r="AV84" s="2">
        <f t="shared" si="58"/>
        <v>1254.2966568246786</v>
      </c>
      <c r="AW84" s="2">
        <f t="shared" si="59"/>
        <v>54.511624740424701</v>
      </c>
      <c r="AX84" s="2">
        <f t="shared" si="71"/>
        <v>93.985559897283963</v>
      </c>
      <c r="AY84">
        <f t="shared" si="72"/>
        <v>4.3871405983223859</v>
      </c>
    </row>
    <row r="85" spans="1:51" ht="16" x14ac:dyDescent="0.2">
      <c r="A85" s="2" t="s">
        <v>24</v>
      </c>
      <c r="B85" s="2" t="str">
        <f t="shared" si="74"/>
        <v>P2</v>
      </c>
      <c r="C85" s="2" t="s">
        <v>32</v>
      </c>
      <c r="D85" s="5">
        <v>2</v>
      </c>
      <c r="E85" s="2" t="s">
        <v>18</v>
      </c>
      <c r="F85" s="1" t="s">
        <v>13</v>
      </c>
      <c r="G85" s="9">
        <v>40</v>
      </c>
      <c r="H85" s="45">
        <v>35</v>
      </c>
      <c r="I85" s="2" t="s">
        <v>19</v>
      </c>
      <c r="J85" s="5">
        <v>-100</v>
      </c>
      <c r="K85" s="5">
        <v>-100</v>
      </c>
      <c r="L85" s="2">
        <v>1.5145439032533707</v>
      </c>
      <c r="M85" s="2">
        <v>0.81389999999999996</v>
      </c>
      <c r="N85" s="2">
        <f t="shared" si="60"/>
        <v>8.1389999999999993</v>
      </c>
      <c r="O85" s="2">
        <v>7.5800000000000006E-2</v>
      </c>
      <c r="P85" s="2">
        <f t="shared" si="61"/>
        <v>0.75800000000000001</v>
      </c>
      <c r="Q85" s="2">
        <v>4.6500000000000004</v>
      </c>
      <c r="R85" s="40">
        <f t="shared" si="38"/>
        <v>10</v>
      </c>
      <c r="S85" s="35">
        <f t="shared" si="62"/>
        <v>12.326872828579184</v>
      </c>
      <c r="T85" s="35">
        <f t="shared" si="63"/>
        <v>21.253229014791696</v>
      </c>
      <c r="U85" s="35">
        <f t="shared" si="64"/>
        <v>1.1480242786660551</v>
      </c>
      <c r="V85" s="35">
        <f t="shared" si="65"/>
        <v>1514.5439032533709</v>
      </c>
      <c r="W85" s="35">
        <f t="shared" si="66"/>
        <v>1493.2906742385792</v>
      </c>
      <c r="X85" s="35">
        <f t="shared" si="39"/>
        <v>76.935539877869871</v>
      </c>
      <c r="Y85" s="35">
        <f t="shared" si="40"/>
        <v>132.6474825480515</v>
      </c>
      <c r="Z85" s="35">
        <f t="shared" si="41"/>
        <v>6.3886170229948966</v>
      </c>
      <c r="AA85" s="35">
        <f t="shared" si="42"/>
        <v>6100.1925179897444</v>
      </c>
      <c r="AB85" s="35">
        <f t="shared" si="43"/>
        <v>5967.5450354416926</v>
      </c>
      <c r="AC85" s="2">
        <f t="shared" si="44"/>
        <v>12.651992795896417</v>
      </c>
      <c r="AD85" s="2">
        <f t="shared" si="67"/>
        <v>21.813780682580028</v>
      </c>
      <c r="AE85" s="2">
        <f t="shared" si="45"/>
        <v>1.216484925723244</v>
      </c>
      <c r="AF85" s="2">
        <f t="shared" si="46"/>
        <v>1236.6848374058161</v>
      </c>
      <c r="AG85" s="2">
        <f t="shared" si="47"/>
        <v>1214.8710567232361</v>
      </c>
      <c r="AH85" s="2">
        <f t="shared" si="48"/>
        <v>243.5395624991248</v>
      </c>
      <c r="AI85" s="2">
        <f t="shared" si="68"/>
        <v>419.89579741228431</v>
      </c>
      <c r="AJ85" s="2">
        <f t="shared" si="49"/>
        <v>20.03542272670483</v>
      </c>
      <c r="AK85" s="2">
        <f t="shared" si="50"/>
        <v>14802.923271055066</v>
      </c>
      <c r="AL85" s="2">
        <f t="shared" si="73"/>
        <v>4794.3424912142618</v>
      </c>
      <c r="AM85" s="35">
        <f t="shared" si="51"/>
        <v>64.608667049290688</v>
      </c>
      <c r="AN85" s="35">
        <f t="shared" si="69"/>
        <v>111.39425353325981</v>
      </c>
      <c r="AO85" s="35">
        <f t="shared" si="52"/>
        <v>5.2405927443288416</v>
      </c>
      <c r="AP85" s="35">
        <f t="shared" si="53"/>
        <v>4585.648614736373</v>
      </c>
      <c r="AQ85" s="35">
        <f t="shared" si="54"/>
        <v>4474.2543612031131</v>
      </c>
      <c r="AR85" s="2">
        <f t="shared" si="55"/>
        <v>15.204932080965804</v>
      </c>
      <c r="AS85" s="2">
        <f t="shared" si="70"/>
        <v>26.215400139596209</v>
      </c>
      <c r="AT85" s="2">
        <f t="shared" si="56"/>
        <v>1.3422494817943573</v>
      </c>
      <c r="AU85" s="2">
        <f t="shared" si="57"/>
        <v>1245.1136831919628</v>
      </c>
      <c r="AV85" s="2">
        <f t="shared" si="58"/>
        <v>1218.8982830523669</v>
      </c>
      <c r="AW85" s="2">
        <f t="shared" si="59"/>
        <v>67.250942756662283</v>
      </c>
      <c r="AX85" s="2">
        <f t="shared" si="71"/>
        <v>115.94990130459016</v>
      </c>
      <c r="AY85">
        <f t="shared" si="72"/>
        <v>5.486672727887961</v>
      </c>
    </row>
    <row r="86" spans="1:51" ht="16" x14ac:dyDescent="0.2">
      <c r="A86" s="2" t="s">
        <v>24</v>
      </c>
      <c r="B86" s="2" t="str">
        <f t="shared" si="74"/>
        <v>P2</v>
      </c>
      <c r="C86" s="2" t="s">
        <v>32</v>
      </c>
      <c r="D86" s="5">
        <v>2</v>
      </c>
      <c r="E86" s="2" t="s">
        <v>18</v>
      </c>
      <c r="F86" s="1" t="s">
        <v>6</v>
      </c>
      <c r="G86" s="9">
        <v>5</v>
      </c>
      <c r="H86" s="45">
        <v>2.5</v>
      </c>
      <c r="I86" s="2" t="s">
        <v>20</v>
      </c>
      <c r="J86" s="5">
        <v>4000</v>
      </c>
      <c r="K86" s="5">
        <v>0</v>
      </c>
      <c r="L86" s="2">
        <v>1.506191451839908</v>
      </c>
      <c r="M86" s="2">
        <v>2.6275944709777801</v>
      </c>
      <c r="N86" s="2">
        <f t="shared" si="60"/>
        <v>26.2759447097778</v>
      </c>
      <c r="O86" s="2">
        <v>0.199514850974083</v>
      </c>
      <c r="P86" s="2">
        <f t="shared" si="61"/>
        <v>1.9951485097408299</v>
      </c>
      <c r="Q86" s="3">
        <v>4.46</v>
      </c>
      <c r="R86" s="40">
        <f t="shared" si="38"/>
        <v>5</v>
      </c>
      <c r="S86" s="35">
        <f t="shared" si="62"/>
        <v>19.788301655442687</v>
      </c>
      <c r="T86" s="35">
        <f t="shared" si="63"/>
        <v>34.117761474901187</v>
      </c>
      <c r="U86" s="35">
        <f t="shared" si="64"/>
        <v>1.5025378152613846</v>
      </c>
      <c r="V86" s="35">
        <f t="shared" si="65"/>
        <v>753.09572591995402</v>
      </c>
      <c r="W86" s="35">
        <f t="shared" si="66"/>
        <v>718.97796444505286</v>
      </c>
      <c r="X86" s="35">
        <f t="shared" si="39"/>
        <v>19.788301655442687</v>
      </c>
      <c r="Y86" s="35">
        <f t="shared" si="40"/>
        <v>34.117761474901187</v>
      </c>
      <c r="Z86" s="35">
        <f t="shared" si="41"/>
        <v>1.5025378152613846</v>
      </c>
      <c r="AA86" s="35">
        <f t="shared" si="42"/>
        <v>753.09572591995402</v>
      </c>
      <c r="AB86" s="35">
        <f t="shared" si="43"/>
        <v>718.97796444505286</v>
      </c>
      <c r="AC86" s="2">
        <f t="shared" si="44"/>
        <v>19.903022012522371</v>
      </c>
      <c r="AD86" s="2">
        <f t="shared" si="67"/>
        <v>34.315555194004091</v>
      </c>
      <c r="AE86" s="2">
        <f t="shared" si="45"/>
        <v>1.4076455570329134</v>
      </c>
      <c r="AF86" s="2">
        <f t="shared" si="46"/>
        <v>554.16159635167037</v>
      </c>
      <c r="AG86" s="2">
        <f t="shared" si="47"/>
        <v>519.84604115766626</v>
      </c>
      <c r="AH86" s="2">
        <f t="shared" si="48"/>
        <v>19.903022012522371</v>
      </c>
      <c r="AI86" s="2">
        <f t="shared" si="68"/>
        <v>34.315555194004091</v>
      </c>
      <c r="AJ86" s="2">
        <f t="shared" si="49"/>
        <v>1.4076455570329134</v>
      </c>
      <c r="AK86" s="2">
        <f t="shared" si="50"/>
        <v>554.16159635167037</v>
      </c>
      <c r="AL86" s="2">
        <f t="shared" si="73"/>
        <v>519.84604115766626</v>
      </c>
      <c r="AM86" s="35">
        <f t="shared" si="51"/>
        <v>0</v>
      </c>
      <c r="AN86" s="35">
        <f t="shared" si="69"/>
        <v>0</v>
      </c>
      <c r="AO86" s="35">
        <f t="shared" si="52"/>
        <v>0</v>
      </c>
      <c r="AP86" s="35">
        <f t="shared" si="53"/>
        <v>0</v>
      </c>
      <c r="AQ86" s="35">
        <f t="shared" si="54"/>
        <v>0</v>
      </c>
      <c r="AR86" s="2">
        <f t="shared" si="55"/>
        <v>0</v>
      </c>
      <c r="AS86" s="2">
        <f t="shared" si="70"/>
        <v>0</v>
      </c>
      <c r="AT86" s="2">
        <f t="shared" si="56"/>
        <v>0</v>
      </c>
      <c r="AU86" s="2">
        <f t="shared" si="57"/>
        <v>0</v>
      </c>
      <c r="AV86" s="2">
        <f t="shared" si="58"/>
        <v>0</v>
      </c>
      <c r="AW86" s="2">
        <f t="shared" si="59"/>
        <v>14.30762942054219</v>
      </c>
      <c r="AX86" s="2">
        <f t="shared" si="71"/>
        <v>24.668326587141706</v>
      </c>
      <c r="AY86">
        <f t="shared" si="72"/>
        <v>1.0863870293385238</v>
      </c>
    </row>
    <row r="87" spans="1:51" ht="16" x14ac:dyDescent="0.2">
      <c r="A87" s="2" t="s">
        <v>24</v>
      </c>
      <c r="B87" s="2" t="str">
        <f t="shared" si="74"/>
        <v>P2</v>
      </c>
      <c r="C87" s="2" t="s">
        <v>32</v>
      </c>
      <c r="D87" s="5">
        <v>2</v>
      </c>
      <c r="E87" s="2" t="s">
        <v>18</v>
      </c>
      <c r="F87" s="1" t="s">
        <v>10</v>
      </c>
      <c r="G87" s="9">
        <v>10</v>
      </c>
      <c r="H87" s="45">
        <v>7.5</v>
      </c>
      <c r="I87" s="2" t="s">
        <v>20</v>
      </c>
      <c r="J87" s="5">
        <v>4000</v>
      </c>
      <c r="K87" s="5">
        <v>0</v>
      </c>
      <c r="L87" s="2">
        <v>1.4687072796429048</v>
      </c>
      <c r="M87" s="2">
        <v>1.8831713199615501</v>
      </c>
      <c r="N87" s="2">
        <f t="shared" si="60"/>
        <v>18.8317131996155</v>
      </c>
      <c r="O87" s="2">
        <v>0.13248975574970201</v>
      </c>
      <c r="P87" s="2">
        <f t="shared" si="61"/>
        <v>1.3248975574970201</v>
      </c>
      <c r="Q87" s="3">
        <v>4.6399999999999997</v>
      </c>
      <c r="R87" s="40">
        <f t="shared" si="38"/>
        <v>5</v>
      </c>
      <c r="S87" s="35">
        <f t="shared" si="62"/>
        <v>13.829137132211335</v>
      </c>
      <c r="T87" s="35">
        <f t="shared" si="63"/>
        <v>23.843339883122994</v>
      </c>
      <c r="U87" s="35">
        <f t="shared" si="64"/>
        <v>0.9729433437384889</v>
      </c>
      <c r="V87" s="35">
        <f t="shared" si="65"/>
        <v>734.35363982145248</v>
      </c>
      <c r="W87" s="35">
        <f t="shared" si="66"/>
        <v>710.51029993832947</v>
      </c>
      <c r="X87" s="35">
        <f t="shared" si="39"/>
        <v>33.617438787654024</v>
      </c>
      <c r="Y87" s="35">
        <f t="shared" si="40"/>
        <v>57.96110135802418</v>
      </c>
      <c r="Z87" s="35">
        <f t="shared" si="41"/>
        <v>2.4754811589998735</v>
      </c>
      <c r="AA87" s="35">
        <f t="shared" si="42"/>
        <v>1487.4493657414064</v>
      </c>
      <c r="AB87" s="35">
        <f t="shared" si="43"/>
        <v>1429.4882643833823</v>
      </c>
      <c r="AC87" s="2">
        <f t="shared" si="44"/>
        <v>13.029426138302242</v>
      </c>
      <c r="AD87" s="2">
        <f t="shared" si="67"/>
        <v>22.464527824659033</v>
      </c>
      <c r="AE87" s="2">
        <f t="shared" si="45"/>
        <v>1.0094012711584042</v>
      </c>
      <c r="AF87" s="2">
        <f t="shared" si="46"/>
        <v>608.89498128097307</v>
      </c>
      <c r="AG87" s="2">
        <f t="shared" si="47"/>
        <v>586.43045345631413</v>
      </c>
      <c r="AH87" s="2">
        <f t="shared" si="48"/>
        <v>98.797344452473837</v>
      </c>
      <c r="AI87" s="2">
        <f t="shared" si="68"/>
        <v>170.34024905598937</v>
      </c>
      <c r="AJ87" s="2">
        <f t="shared" si="49"/>
        <v>7.2511404845739538</v>
      </c>
      <c r="AK87" s="2">
        <f t="shared" si="50"/>
        <v>3489.1697328979308</v>
      </c>
      <c r="AL87" s="2">
        <f t="shared" si="73"/>
        <v>1106.2764946139805</v>
      </c>
      <c r="AM87" s="35">
        <f t="shared" si="51"/>
        <v>19.788301655442687</v>
      </c>
      <c r="AN87" s="35">
        <f t="shared" si="69"/>
        <v>34.117761474901187</v>
      </c>
      <c r="AO87" s="35">
        <f t="shared" si="52"/>
        <v>1.5025378152613846</v>
      </c>
      <c r="AP87" s="35">
        <f t="shared" si="53"/>
        <v>753.09572591995402</v>
      </c>
      <c r="AQ87" s="35">
        <f t="shared" si="54"/>
        <v>718.97796444505286</v>
      </c>
      <c r="AR87" s="2">
        <f t="shared" si="55"/>
        <v>19.903022012522371</v>
      </c>
      <c r="AS87" s="2">
        <f t="shared" si="70"/>
        <v>34.315555194004091</v>
      </c>
      <c r="AT87" s="2">
        <f t="shared" si="56"/>
        <v>1.4076455570329134</v>
      </c>
      <c r="AU87" s="2">
        <f t="shared" si="57"/>
        <v>554.16159635167037</v>
      </c>
      <c r="AV87" s="2">
        <f t="shared" si="58"/>
        <v>519.84604115766626</v>
      </c>
      <c r="AW87" s="2">
        <f t="shared" si="59"/>
        <v>27.326551959871601</v>
      </c>
      <c r="AX87" s="2">
        <f t="shared" si="71"/>
        <v>47.114744758399311</v>
      </c>
      <c r="AY87">
        <f t="shared" si="72"/>
        <v>2.0328883633115193</v>
      </c>
    </row>
    <row r="88" spans="1:51" ht="16" x14ac:dyDescent="0.2">
      <c r="A88" s="2" t="s">
        <v>24</v>
      </c>
      <c r="B88" s="2" t="str">
        <f t="shared" si="74"/>
        <v>P2</v>
      </c>
      <c r="C88" s="2" t="s">
        <v>32</v>
      </c>
      <c r="D88" s="5">
        <v>2</v>
      </c>
      <c r="E88" s="2" t="s">
        <v>18</v>
      </c>
      <c r="F88" s="1" t="s">
        <v>11</v>
      </c>
      <c r="G88" s="9">
        <v>20</v>
      </c>
      <c r="H88" s="45">
        <v>15</v>
      </c>
      <c r="I88" s="2" t="s">
        <v>20</v>
      </c>
      <c r="J88" s="5">
        <v>4000</v>
      </c>
      <c r="K88" s="5">
        <v>0</v>
      </c>
      <c r="L88" s="2">
        <v>1.4889772531950887</v>
      </c>
      <c r="M88" s="2">
        <v>1.68940258026123</v>
      </c>
      <c r="N88" s="2">
        <f t="shared" si="60"/>
        <v>16.894025802612301</v>
      </c>
      <c r="O88" s="2">
        <v>0.124927282333374</v>
      </c>
      <c r="P88" s="2">
        <f t="shared" si="61"/>
        <v>1.24927282333374</v>
      </c>
      <c r="Q88" s="3">
        <v>4.51</v>
      </c>
      <c r="R88" s="40">
        <f t="shared" si="38"/>
        <v>10</v>
      </c>
      <c r="S88" s="35">
        <f t="shared" si="62"/>
        <v>25.154820134980614</v>
      </c>
      <c r="T88" s="35">
        <f t="shared" si="63"/>
        <v>43.37037954307003</v>
      </c>
      <c r="U88" s="35">
        <f t="shared" si="64"/>
        <v>1.8601388169787454</v>
      </c>
      <c r="V88" s="35">
        <f t="shared" si="65"/>
        <v>1488.9772531950887</v>
      </c>
      <c r="W88" s="35">
        <f t="shared" si="66"/>
        <v>1445.6068736520187</v>
      </c>
      <c r="X88" s="35">
        <f t="shared" si="39"/>
        <v>58.772258922634634</v>
      </c>
      <c r="Y88" s="35">
        <f t="shared" si="40"/>
        <v>101.33148090109421</v>
      </c>
      <c r="Z88" s="35">
        <f t="shared" si="41"/>
        <v>4.3356199759786191</v>
      </c>
      <c r="AA88" s="35">
        <f t="shared" si="42"/>
        <v>2976.4266189364953</v>
      </c>
      <c r="AB88" s="35">
        <f t="shared" si="43"/>
        <v>2875.0951380354009</v>
      </c>
      <c r="AC88" s="2">
        <f t="shared" si="44"/>
        <v>20.390481138688109</v>
      </c>
      <c r="AD88" s="2">
        <f t="shared" si="67"/>
        <v>35.156001963255363</v>
      </c>
      <c r="AE88" s="2">
        <f t="shared" si="45"/>
        <v>1.7026930065260248</v>
      </c>
      <c r="AF88" s="2">
        <f t="shared" si="46"/>
        <v>1289.4526587879338</v>
      </c>
      <c r="AG88" s="2">
        <f t="shared" si="47"/>
        <v>1254.2966568246786</v>
      </c>
      <c r="AH88" s="2">
        <f t="shared" si="48"/>
        <v>159.96878786853816</v>
      </c>
      <c r="AI88" s="2">
        <f t="shared" si="68"/>
        <v>275.80825494575549</v>
      </c>
      <c r="AJ88" s="2">
        <f t="shared" si="49"/>
        <v>12.359219504152026</v>
      </c>
      <c r="AK88" s="2">
        <f t="shared" si="50"/>
        <v>7357.5277092617316</v>
      </c>
      <c r="AL88" s="2">
        <f t="shared" si="73"/>
        <v>2360.5731514386589</v>
      </c>
      <c r="AM88" s="35">
        <f t="shared" si="51"/>
        <v>33.617438787654024</v>
      </c>
      <c r="AN88" s="35">
        <f t="shared" si="69"/>
        <v>57.96110135802418</v>
      </c>
      <c r="AO88" s="35">
        <f t="shared" si="52"/>
        <v>2.4754811589998735</v>
      </c>
      <c r="AP88" s="35">
        <f t="shared" si="53"/>
        <v>1487.4493657414064</v>
      </c>
      <c r="AQ88" s="35">
        <f t="shared" si="54"/>
        <v>1429.4882643833823</v>
      </c>
      <c r="AR88" s="2">
        <f t="shared" si="55"/>
        <v>13.029426138302242</v>
      </c>
      <c r="AS88" s="2">
        <f t="shared" si="70"/>
        <v>22.464527824659033</v>
      </c>
      <c r="AT88" s="2">
        <f t="shared" si="56"/>
        <v>1.0094012711584042</v>
      </c>
      <c r="AU88" s="2">
        <f t="shared" si="57"/>
        <v>608.89498128097307</v>
      </c>
      <c r="AV88" s="2">
        <f t="shared" si="58"/>
        <v>586.43045345631413</v>
      </c>
      <c r="AW88" s="2">
        <f t="shared" si="59"/>
        <v>49.81912770540616</v>
      </c>
      <c r="AX88" s="2">
        <f t="shared" si="71"/>
        <v>85.895047767941662</v>
      </c>
      <c r="AY88">
        <f t="shared" si="72"/>
        <v>3.6735573247131663</v>
      </c>
    </row>
    <row r="89" spans="1:51" ht="16" x14ac:dyDescent="0.2">
      <c r="A89" s="2" t="s">
        <v>24</v>
      </c>
      <c r="B89" s="2" t="str">
        <f t="shared" si="74"/>
        <v>P2</v>
      </c>
      <c r="C89" s="2" t="s">
        <v>32</v>
      </c>
      <c r="D89" s="5">
        <v>2</v>
      </c>
      <c r="E89" s="2" t="s">
        <v>18</v>
      </c>
      <c r="F89" s="1" t="s">
        <v>12</v>
      </c>
      <c r="G89" s="9">
        <v>30</v>
      </c>
      <c r="H89" s="45">
        <v>25</v>
      </c>
      <c r="I89" s="2" t="s">
        <v>20</v>
      </c>
      <c r="J89" s="5">
        <v>4000</v>
      </c>
      <c r="K89" s="5">
        <v>0</v>
      </c>
      <c r="L89" s="2">
        <v>1.3801916664929164</v>
      </c>
      <c r="M89" s="2">
        <v>1.0440765619278001</v>
      </c>
      <c r="N89" s="2">
        <f t="shared" si="60"/>
        <v>10.440765619278</v>
      </c>
      <c r="O89" s="2">
        <v>8.1858791410923004E-2</v>
      </c>
      <c r="P89" s="2">
        <f t="shared" si="61"/>
        <v>0.81858791410923004</v>
      </c>
      <c r="Q89" s="3">
        <v>4.2300000000000004</v>
      </c>
      <c r="R89" s="40">
        <f t="shared" si="38"/>
        <v>10</v>
      </c>
      <c r="S89" s="35">
        <f t="shared" si="62"/>
        <v>14.410257699533251</v>
      </c>
      <c r="T89" s="35">
        <f t="shared" si="63"/>
        <v>24.845271895746986</v>
      </c>
      <c r="U89" s="35">
        <f t="shared" si="64"/>
        <v>1.1298082173453785</v>
      </c>
      <c r="V89" s="35">
        <f t="shared" si="65"/>
        <v>1380.1916664929165</v>
      </c>
      <c r="W89" s="35">
        <f t="shared" si="66"/>
        <v>1355.3463945971696</v>
      </c>
      <c r="X89" s="35">
        <f t="shared" si="39"/>
        <v>73.182516622167881</v>
      </c>
      <c r="Y89" s="35">
        <f t="shared" si="40"/>
        <v>126.1767527968412</v>
      </c>
      <c r="Z89" s="35">
        <f t="shared" si="41"/>
        <v>5.4654281933239979</v>
      </c>
      <c r="AA89" s="35">
        <f t="shared" si="42"/>
        <v>4356.618285429412</v>
      </c>
      <c r="AB89" s="35">
        <f t="shared" si="43"/>
        <v>4230.4415326325707</v>
      </c>
      <c r="AC89" s="2">
        <f t="shared" si="44"/>
        <v>15.204932080965804</v>
      </c>
      <c r="AD89" s="2">
        <f t="shared" si="67"/>
        <v>26.215400139596209</v>
      </c>
      <c r="AE89" s="2">
        <f t="shared" si="45"/>
        <v>1.3422494817943573</v>
      </c>
      <c r="AF89" s="2">
        <f t="shared" si="46"/>
        <v>1245.1136831919628</v>
      </c>
      <c r="AG89" s="2">
        <f t="shared" si="47"/>
        <v>1218.8982830523669</v>
      </c>
      <c r="AH89" s="2">
        <f t="shared" si="48"/>
        <v>205.58358411143558</v>
      </c>
      <c r="AI89" s="2">
        <f t="shared" si="68"/>
        <v>354.45445536454417</v>
      </c>
      <c r="AJ89" s="2">
        <f t="shared" si="49"/>
        <v>16.3859679495351</v>
      </c>
      <c r="AK89" s="2">
        <f t="shared" si="50"/>
        <v>11092.86875883762</v>
      </c>
      <c r="AL89" s="2">
        <f t="shared" si="73"/>
        <v>3579.4714344910258</v>
      </c>
      <c r="AM89" s="35">
        <f t="shared" si="51"/>
        <v>58.772258922634634</v>
      </c>
      <c r="AN89" s="35">
        <f t="shared" si="69"/>
        <v>101.33148090109421</v>
      </c>
      <c r="AO89" s="35">
        <f t="shared" si="52"/>
        <v>4.3356199759786191</v>
      </c>
      <c r="AP89" s="35">
        <f t="shared" si="53"/>
        <v>2976.4266189364953</v>
      </c>
      <c r="AQ89" s="35">
        <f t="shared" si="54"/>
        <v>2875.0951380354009</v>
      </c>
      <c r="AR89" s="2">
        <f t="shared" si="55"/>
        <v>20.390481138688109</v>
      </c>
      <c r="AS89" s="2">
        <f t="shared" si="70"/>
        <v>35.156001963255363</v>
      </c>
      <c r="AT89" s="2">
        <f t="shared" si="56"/>
        <v>1.7026930065260248</v>
      </c>
      <c r="AU89" s="2">
        <f t="shared" si="57"/>
        <v>1289.4526587879338</v>
      </c>
      <c r="AV89" s="2">
        <f t="shared" si="58"/>
        <v>1254.2966568246786</v>
      </c>
      <c r="AW89" s="2">
        <f t="shared" si="59"/>
        <v>66.261299355272669</v>
      </c>
      <c r="AX89" s="2">
        <f t="shared" si="71"/>
        <v>114.24361957805634</v>
      </c>
      <c r="AY89">
        <f t="shared" si="72"/>
        <v>4.9227836199084773</v>
      </c>
    </row>
    <row r="90" spans="1:51" ht="16" x14ac:dyDescent="0.2">
      <c r="A90" s="2" t="s">
        <v>24</v>
      </c>
      <c r="B90" s="2" t="str">
        <f t="shared" si="74"/>
        <v>P2</v>
      </c>
      <c r="C90" s="2" t="s">
        <v>32</v>
      </c>
      <c r="D90" s="5">
        <v>2</v>
      </c>
      <c r="E90" s="2" t="s">
        <v>18</v>
      </c>
      <c r="F90" s="1" t="s">
        <v>13</v>
      </c>
      <c r="G90" s="9">
        <v>40</v>
      </c>
      <c r="H90" s="45">
        <v>35</v>
      </c>
      <c r="I90" s="2" t="s">
        <v>20</v>
      </c>
      <c r="J90" s="5">
        <v>4000</v>
      </c>
      <c r="K90" s="5">
        <v>0</v>
      </c>
      <c r="L90" s="2">
        <v>1.5189238472872597</v>
      </c>
      <c r="M90" s="2">
        <v>0.84992980957031306</v>
      </c>
      <c r="N90" s="2">
        <f t="shared" si="60"/>
        <v>8.4992980957031303</v>
      </c>
      <c r="O90" s="2">
        <v>6.6216513514518696E-2</v>
      </c>
      <c r="P90" s="2">
        <f t="shared" si="61"/>
        <v>0.66216513514518693</v>
      </c>
      <c r="Q90" s="3">
        <v>4.09</v>
      </c>
      <c r="R90" s="40">
        <f t="shared" si="38"/>
        <v>10</v>
      </c>
      <c r="S90" s="35">
        <f t="shared" si="62"/>
        <v>12.90978656276668</v>
      </c>
      <c r="T90" s="35">
        <f t="shared" si="63"/>
        <v>22.258252694425313</v>
      </c>
      <c r="U90" s="35">
        <f t="shared" si="64"/>
        <v>1.0057784146142157</v>
      </c>
      <c r="V90" s="35">
        <f t="shared" si="65"/>
        <v>1518.9238472872598</v>
      </c>
      <c r="W90" s="35">
        <f t="shared" si="66"/>
        <v>1496.6655945928346</v>
      </c>
      <c r="X90" s="35">
        <f t="shared" si="39"/>
        <v>86.092303184934565</v>
      </c>
      <c r="Y90" s="35">
        <f t="shared" si="40"/>
        <v>148.43500549126651</v>
      </c>
      <c r="Z90" s="35">
        <f t="shared" si="41"/>
        <v>6.471206607938214</v>
      </c>
      <c r="AA90" s="35">
        <f t="shared" si="42"/>
        <v>5875.5421327166714</v>
      </c>
      <c r="AB90" s="35">
        <f t="shared" si="43"/>
        <v>5727.1071272254048</v>
      </c>
      <c r="AC90" s="2">
        <f t="shared" si="44"/>
        <v>12.651992795896417</v>
      </c>
      <c r="AD90" s="2">
        <f t="shared" si="67"/>
        <v>21.813780682580028</v>
      </c>
      <c r="AE90" s="2">
        <f t="shared" si="45"/>
        <v>1.216484925723244</v>
      </c>
      <c r="AF90" s="2">
        <f t="shared" si="46"/>
        <v>1236.6848374058161</v>
      </c>
      <c r="AG90" s="2">
        <f t="shared" si="47"/>
        <v>1214.8710567232361</v>
      </c>
      <c r="AH90" s="2">
        <f t="shared" si="48"/>
        <v>243.5395624991248</v>
      </c>
      <c r="AI90" s="2">
        <f t="shared" si="68"/>
        <v>419.89579741228431</v>
      </c>
      <c r="AJ90" s="2">
        <f t="shared" si="49"/>
        <v>20.03542272670483</v>
      </c>
      <c r="AK90" s="2">
        <f t="shared" si="50"/>
        <v>14802.923271055066</v>
      </c>
      <c r="AL90" s="2">
        <f t="shared" si="73"/>
        <v>4794.3424912142618</v>
      </c>
      <c r="AM90" s="35">
        <f t="shared" si="51"/>
        <v>73.182516622167881</v>
      </c>
      <c r="AN90" s="35">
        <f t="shared" si="69"/>
        <v>126.1767527968412</v>
      </c>
      <c r="AO90" s="35">
        <f t="shared" si="52"/>
        <v>5.4654281933239979</v>
      </c>
      <c r="AP90" s="35">
        <f t="shared" si="53"/>
        <v>4356.618285429412</v>
      </c>
      <c r="AQ90" s="35">
        <f t="shared" si="54"/>
        <v>4230.4415326325707</v>
      </c>
      <c r="AR90" s="2">
        <f t="shared" si="55"/>
        <v>15.204932080965804</v>
      </c>
      <c r="AS90" s="2">
        <f t="shared" si="70"/>
        <v>26.215400139596209</v>
      </c>
      <c r="AT90" s="2">
        <f t="shared" si="56"/>
        <v>1.3422494817943573</v>
      </c>
      <c r="AU90" s="2">
        <f t="shared" si="57"/>
        <v>1245.1136831919628</v>
      </c>
      <c r="AV90" s="2">
        <f t="shared" si="58"/>
        <v>1218.8982830523669</v>
      </c>
      <c r="AW90" s="2">
        <f t="shared" si="59"/>
        <v>78.046556421124862</v>
      </c>
      <c r="AX90" s="2">
        <f t="shared" si="71"/>
        <v>134.56302831228427</v>
      </c>
      <c r="AY90">
        <f t="shared" si="72"/>
        <v>5.8443768470317918</v>
      </c>
    </row>
    <row r="91" spans="1:51" ht="16" x14ac:dyDescent="0.2">
      <c r="A91" s="2" t="s">
        <v>24</v>
      </c>
      <c r="B91" s="2" t="str">
        <f t="shared" si="74"/>
        <v>P2</v>
      </c>
      <c r="C91" s="2" t="s">
        <v>32</v>
      </c>
      <c r="D91" s="5">
        <v>2</v>
      </c>
      <c r="E91" s="2" t="s">
        <v>18</v>
      </c>
      <c r="F91" s="1" t="s">
        <v>6</v>
      </c>
      <c r="G91" s="9">
        <v>5</v>
      </c>
      <c r="H91" s="45">
        <v>2.5</v>
      </c>
      <c r="I91" s="2" t="s">
        <v>21</v>
      </c>
      <c r="J91" s="5">
        <v>-4000</v>
      </c>
      <c r="K91" s="5">
        <v>0</v>
      </c>
      <c r="L91" s="2">
        <v>1.5741315139469763</v>
      </c>
      <c r="M91" s="2">
        <v>2.47531294822693</v>
      </c>
      <c r="N91" s="2">
        <f t="shared" si="60"/>
        <v>24.753129482269301</v>
      </c>
      <c r="O91" s="2">
        <v>0.20083656907081601</v>
      </c>
      <c r="P91" s="2">
        <f t="shared" si="61"/>
        <v>2.00836569070816</v>
      </c>
      <c r="Q91" s="3">
        <v>4.5599999999999996</v>
      </c>
      <c r="R91" s="40">
        <f t="shared" si="38"/>
        <v>5</v>
      </c>
      <c r="S91" s="35">
        <f t="shared" si="62"/>
        <v>19.482340593425054</v>
      </c>
      <c r="T91" s="35">
        <f t="shared" si="63"/>
        <v>33.590242402456994</v>
      </c>
      <c r="U91" s="35">
        <f t="shared" si="64"/>
        <v>1.5807158626368003</v>
      </c>
      <c r="V91" s="35">
        <f t="shared" si="65"/>
        <v>787.06575697348819</v>
      </c>
      <c r="W91" s="35">
        <f t="shared" si="66"/>
        <v>753.47551457103123</v>
      </c>
      <c r="X91" s="35">
        <f t="shared" si="39"/>
        <v>19.482340593425054</v>
      </c>
      <c r="Y91" s="35">
        <f t="shared" si="40"/>
        <v>33.590242402456994</v>
      </c>
      <c r="Z91" s="35">
        <f t="shared" si="41"/>
        <v>1.5807158626368003</v>
      </c>
      <c r="AA91" s="35">
        <f t="shared" si="42"/>
        <v>787.06575697348819</v>
      </c>
      <c r="AB91" s="35">
        <f t="shared" si="43"/>
        <v>753.47551457103123</v>
      </c>
      <c r="AC91" s="2">
        <f t="shared" si="44"/>
        <v>19.903022012522371</v>
      </c>
      <c r="AD91" s="2">
        <f t="shared" si="67"/>
        <v>34.315555194004091</v>
      </c>
      <c r="AE91" s="2">
        <f t="shared" si="45"/>
        <v>1.4076455570329134</v>
      </c>
      <c r="AF91" s="2">
        <f t="shared" si="46"/>
        <v>554.16159635167037</v>
      </c>
      <c r="AG91" s="2">
        <f t="shared" si="47"/>
        <v>519.84604115766626</v>
      </c>
      <c r="AH91" s="2">
        <f t="shared" si="48"/>
        <v>19.903022012522371</v>
      </c>
      <c r="AI91" s="2">
        <f t="shared" si="68"/>
        <v>34.315555194004091</v>
      </c>
      <c r="AJ91" s="2">
        <f t="shared" si="49"/>
        <v>1.4076455570329134</v>
      </c>
      <c r="AK91" s="2">
        <f t="shared" si="50"/>
        <v>554.16159635167037</v>
      </c>
      <c r="AL91" s="2">
        <f t="shared" si="73"/>
        <v>519.84604115766626</v>
      </c>
      <c r="AM91" s="35">
        <f t="shared" si="51"/>
        <v>0</v>
      </c>
      <c r="AN91" s="35">
        <f t="shared" si="69"/>
        <v>0</v>
      </c>
      <c r="AO91" s="35">
        <f t="shared" si="52"/>
        <v>0</v>
      </c>
      <c r="AP91" s="35">
        <f t="shared" si="53"/>
        <v>0</v>
      </c>
      <c r="AQ91" s="35">
        <f t="shared" si="54"/>
        <v>0</v>
      </c>
      <c r="AR91" s="2">
        <f t="shared" si="55"/>
        <v>0</v>
      </c>
      <c r="AS91" s="2">
        <f t="shared" si="70"/>
        <v>0</v>
      </c>
      <c r="AT91" s="2">
        <f t="shared" si="56"/>
        <v>0</v>
      </c>
      <c r="AU91" s="2">
        <f t="shared" si="57"/>
        <v>0</v>
      </c>
      <c r="AV91" s="2">
        <f t="shared" si="58"/>
        <v>0</v>
      </c>
      <c r="AW91" s="2">
        <f t="shared" si="59"/>
        <v>13.441468812351896</v>
      </c>
      <c r="AX91" s="2">
        <f t="shared" si="71"/>
        <v>23.174946228192926</v>
      </c>
      <c r="AY91">
        <f t="shared" si="72"/>
        <v>1.0905847204002281</v>
      </c>
    </row>
    <row r="92" spans="1:51" ht="16" x14ac:dyDescent="0.2">
      <c r="A92" s="2" t="s">
        <v>24</v>
      </c>
      <c r="B92" s="2" t="str">
        <f t="shared" si="74"/>
        <v>P2</v>
      </c>
      <c r="C92" s="2" t="s">
        <v>32</v>
      </c>
      <c r="D92" s="5">
        <v>2</v>
      </c>
      <c r="E92" s="2" t="s">
        <v>18</v>
      </c>
      <c r="F92" s="1" t="s">
        <v>10</v>
      </c>
      <c r="G92" s="9">
        <v>10</v>
      </c>
      <c r="H92" s="45">
        <v>7.5</v>
      </c>
      <c r="I92" s="2" t="s">
        <v>21</v>
      </c>
      <c r="J92" s="5">
        <v>-4000</v>
      </c>
      <c r="K92" s="5">
        <v>0</v>
      </c>
      <c r="L92" s="2">
        <v>1.3125571818765847</v>
      </c>
      <c r="M92" s="2">
        <v>1.9047776460647601</v>
      </c>
      <c r="N92" s="2">
        <f t="shared" si="60"/>
        <v>19.047776460647601</v>
      </c>
      <c r="O92" s="2">
        <v>0.14794561266899101</v>
      </c>
      <c r="P92" s="2">
        <f t="shared" si="61"/>
        <v>1.47945612668991</v>
      </c>
      <c r="Q92" s="3">
        <v>4.42</v>
      </c>
      <c r="R92" s="40">
        <f t="shared" si="38"/>
        <v>5</v>
      </c>
      <c r="S92" s="35">
        <f t="shared" si="62"/>
        <v>12.500647896101382</v>
      </c>
      <c r="T92" s="35">
        <f t="shared" si="63"/>
        <v>21.5528412001748</v>
      </c>
      <c r="U92" s="35">
        <f t="shared" si="64"/>
        <v>0.97093538217907793</v>
      </c>
      <c r="V92" s="35">
        <f t="shared" si="65"/>
        <v>656.27859093829238</v>
      </c>
      <c r="W92" s="35">
        <f t="shared" si="66"/>
        <v>634.72574973811754</v>
      </c>
      <c r="X92" s="35">
        <f t="shared" si="39"/>
        <v>31.982988489526434</v>
      </c>
      <c r="Y92" s="35">
        <f t="shared" si="40"/>
        <v>55.143083602631791</v>
      </c>
      <c r="Z92" s="35">
        <f t="shared" si="41"/>
        <v>2.5516512448158783</v>
      </c>
      <c r="AA92" s="35">
        <f t="shared" si="42"/>
        <v>1443.3443479117805</v>
      </c>
      <c r="AB92" s="35">
        <f t="shared" si="43"/>
        <v>1388.2012643091489</v>
      </c>
      <c r="AC92" s="2">
        <f t="shared" si="44"/>
        <v>13.029426138302242</v>
      </c>
      <c r="AD92" s="2">
        <f t="shared" si="67"/>
        <v>22.464527824659033</v>
      </c>
      <c r="AE92" s="2">
        <f t="shared" si="45"/>
        <v>1.0094012711584042</v>
      </c>
      <c r="AF92" s="2">
        <f t="shared" si="46"/>
        <v>608.89498128097307</v>
      </c>
      <c r="AG92" s="2">
        <f t="shared" si="47"/>
        <v>586.43045345631413</v>
      </c>
      <c r="AH92" s="2">
        <f t="shared" si="48"/>
        <v>98.797344452473837</v>
      </c>
      <c r="AI92" s="2">
        <f t="shared" si="68"/>
        <v>170.34024905598937</v>
      </c>
      <c r="AJ92" s="2">
        <f t="shared" si="49"/>
        <v>7.2511404845739538</v>
      </c>
      <c r="AK92" s="2">
        <f t="shared" si="50"/>
        <v>3489.1697328979308</v>
      </c>
      <c r="AL92" s="2">
        <f t="shared" si="73"/>
        <v>1106.2764946139805</v>
      </c>
      <c r="AM92" s="35">
        <f t="shared" si="51"/>
        <v>19.482340593425054</v>
      </c>
      <c r="AN92" s="35">
        <f t="shared" si="69"/>
        <v>33.590242402456994</v>
      </c>
      <c r="AO92" s="35">
        <f t="shared" si="52"/>
        <v>1.5807158626368003</v>
      </c>
      <c r="AP92" s="35">
        <f t="shared" si="53"/>
        <v>787.06575697348819</v>
      </c>
      <c r="AQ92" s="35">
        <f t="shared" si="54"/>
        <v>753.47551457103123</v>
      </c>
      <c r="AR92" s="2">
        <f t="shared" si="55"/>
        <v>19.903022012522371</v>
      </c>
      <c r="AS92" s="2">
        <f t="shared" si="70"/>
        <v>34.315555194004091</v>
      </c>
      <c r="AT92" s="2">
        <f t="shared" si="56"/>
        <v>1.4076455570329134</v>
      </c>
      <c r="AU92" s="2">
        <f t="shared" si="57"/>
        <v>554.16159635167037</v>
      </c>
      <c r="AV92" s="2">
        <f t="shared" si="58"/>
        <v>519.84604115766626</v>
      </c>
      <c r="AW92" s="2">
        <f t="shared" si="59"/>
        <v>26.430602627438997</v>
      </c>
      <c r="AX92" s="2">
        <f t="shared" si="71"/>
        <v>45.570004530067244</v>
      </c>
      <c r="AY92">
        <f t="shared" si="72"/>
        <v>2.1203929665395269</v>
      </c>
    </row>
    <row r="93" spans="1:51" ht="16" x14ac:dyDescent="0.2">
      <c r="A93" s="2" t="s">
        <v>24</v>
      </c>
      <c r="B93" s="2" t="str">
        <f t="shared" si="74"/>
        <v>P2</v>
      </c>
      <c r="C93" s="2" t="s">
        <v>32</v>
      </c>
      <c r="D93" s="5">
        <v>2</v>
      </c>
      <c r="E93" s="2" t="s">
        <v>18</v>
      </c>
      <c r="F93" s="1" t="s">
        <v>11</v>
      </c>
      <c r="G93" s="9">
        <v>20</v>
      </c>
      <c r="H93" s="45">
        <v>15</v>
      </c>
      <c r="I93" s="2" t="s">
        <v>21</v>
      </c>
      <c r="J93" s="5">
        <v>-4000</v>
      </c>
      <c r="K93" s="5">
        <v>0</v>
      </c>
      <c r="L93" s="2">
        <v>1.2776194887690517</v>
      </c>
      <c r="M93" s="2">
        <v>1.44030153751373</v>
      </c>
      <c r="N93" s="2">
        <f t="shared" si="60"/>
        <v>14.403015375137301</v>
      </c>
      <c r="O93" s="2">
        <v>0.11599785089492801</v>
      </c>
      <c r="P93" s="2">
        <f t="shared" si="61"/>
        <v>1.15997850894928</v>
      </c>
      <c r="Q93" s="3">
        <v>4.47</v>
      </c>
      <c r="R93" s="40">
        <f t="shared" si="38"/>
        <v>10</v>
      </c>
      <c r="S93" s="35">
        <f t="shared" si="62"/>
        <v>18.401573140315712</v>
      </c>
      <c r="T93" s="35">
        <f t="shared" si="63"/>
        <v>31.726850241923643</v>
      </c>
      <c r="U93" s="35">
        <f t="shared" si="64"/>
        <v>1.482011149586866</v>
      </c>
      <c r="V93" s="35">
        <f t="shared" si="65"/>
        <v>1277.6194887690517</v>
      </c>
      <c r="W93" s="35">
        <f t="shared" si="66"/>
        <v>1245.8926385271282</v>
      </c>
      <c r="X93" s="35">
        <f t="shared" si="39"/>
        <v>50.384561629842146</v>
      </c>
      <c r="Y93" s="35">
        <f t="shared" si="40"/>
        <v>86.869933844555433</v>
      </c>
      <c r="Z93" s="35">
        <f t="shared" si="41"/>
        <v>4.0336623944027448</v>
      </c>
      <c r="AA93" s="35">
        <f t="shared" si="42"/>
        <v>2720.9638366808322</v>
      </c>
      <c r="AB93" s="35">
        <f t="shared" si="43"/>
        <v>2634.0939028362773</v>
      </c>
      <c r="AC93" s="2">
        <f t="shared" si="44"/>
        <v>20.390481138688109</v>
      </c>
      <c r="AD93" s="2">
        <f t="shared" si="67"/>
        <v>35.156001963255363</v>
      </c>
      <c r="AE93" s="2">
        <f t="shared" si="45"/>
        <v>1.7026930065260248</v>
      </c>
      <c r="AF93" s="2">
        <f t="shared" si="46"/>
        <v>1289.4526587879338</v>
      </c>
      <c r="AG93" s="2">
        <f t="shared" si="47"/>
        <v>1254.2966568246786</v>
      </c>
      <c r="AH93" s="2">
        <f t="shared" si="48"/>
        <v>159.96878786853816</v>
      </c>
      <c r="AI93" s="2">
        <f t="shared" si="68"/>
        <v>275.80825494575549</v>
      </c>
      <c r="AJ93" s="2">
        <f t="shared" si="49"/>
        <v>12.359219504152026</v>
      </c>
      <c r="AK93" s="2">
        <f t="shared" si="50"/>
        <v>7357.5277092617316</v>
      </c>
      <c r="AL93" s="2">
        <f t="shared" si="73"/>
        <v>2360.5731514386589</v>
      </c>
      <c r="AM93" s="35">
        <f t="shared" si="51"/>
        <v>31.982988489526434</v>
      </c>
      <c r="AN93" s="35">
        <f t="shared" si="69"/>
        <v>55.143083602631791</v>
      </c>
      <c r="AO93" s="35">
        <f t="shared" si="52"/>
        <v>2.5516512448158783</v>
      </c>
      <c r="AP93" s="35">
        <f t="shared" si="53"/>
        <v>1443.3443479117805</v>
      </c>
      <c r="AQ93" s="35">
        <f t="shared" si="54"/>
        <v>1388.2012643091489</v>
      </c>
      <c r="AR93" s="2">
        <f t="shared" si="55"/>
        <v>13.029426138302242</v>
      </c>
      <c r="AS93" s="2">
        <f t="shared" si="70"/>
        <v>22.464527824659033</v>
      </c>
      <c r="AT93" s="2">
        <f t="shared" si="56"/>
        <v>1.0094012711584042</v>
      </c>
      <c r="AU93" s="2">
        <f t="shared" si="57"/>
        <v>608.89498128097307</v>
      </c>
      <c r="AV93" s="2">
        <f t="shared" si="58"/>
        <v>586.43045345631413</v>
      </c>
      <c r="AW93" s="2">
        <f t="shared" si="59"/>
        <v>46.344717459811925</v>
      </c>
      <c r="AX93" s="2">
        <f t="shared" si="71"/>
        <v>79.904685275537815</v>
      </c>
      <c r="AY93">
        <f t="shared" si="72"/>
        <v>3.7083046623802982</v>
      </c>
    </row>
    <row r="94" spans="1:51" ht="16" x14ac:dyDescent="0.2">
      <c r="A94" s="2" t="s">
        <v>24</v>
      </c>
      <c r="B94" s="2" t="str">
        <f t="shared" si="74"/>
        <v>P2</v>
      </c>
      <c r="C94" s="2" t="s">
        <v>32</v>
      </c>
      <c r="D94" s="5">
        <v>2</v>
      </c>
      <c r="E94" s="2" t="s">
        <v>18</v>
      </c>
      <c r="F94" s="1" t="s">
        <v>12</v>
      </c>
      <c r="G94" s="9">
        <v>30</v>
      </c>
      <c r="H94" s="45">
        <v>25</v>
      </c>
      <c r="I94" s="2" t="s">
        <v>21</v>
      </c>
      <c r="J94" s="5">
        <v>-4000</v>
      </c>
      <c r="K94" s="5">
        <v>0</v>
      </c>
      <c r="L94" s="2">
        <v>1.5772891480179194</v>
      </c>
      <c r="M94" s="2">
        <v>0.89860659837722801</v>
      </c>
      <c r="N94" s="2">
        <f t="shared" si="60"/>
        <v>8.9860659837722796</v>
      </c>
      <c r="O94" s="2">
        <v>7.5697794556617695E-2</v>
      </c>
      <c r="P94" s="2">
        <f t="shared" si="61"/>
        <v>0.75697794556617692</v>
      </c>
      <c r="Q94" s="3">
        <v>4.49</v>
      </c>
      <c r="R94" s="40">
        <f t="shared" si="38"/>
        <v>10</v>
      </c>
      <c r="S94" s="35">
        <f t="shared" si="62"/>
        <v>14.173624359576989</v>
      </c>
      <c r="T94" s="35">
        <f t="shared" si="63"/>
        <v>24.437283378581018</v>
      </c>
      <c r="U94" s="35">
        <f t="shared" si="64"/>
        <v>1.1939730988304305</v>
      </c>
      <c r="V94" s="35">
        <f t="shared" si="65"/>
        <v>1577.2891480179196</v>
      </c>
      <c r="W94" s="35">
        <f t="shared" si="66"/>
        <v>1552.8518646393386</v>
      </c>
      <c r="X94" s="35">
        <f t="shared" si="39"/>
        <v>64.55818598941913</v>
      </c>
      <c r="Y94" s="35">
        <f t="shared" si="40"/>
        <v>111.30721722313645</v>
      </c>
      <c r="Z94" s="35">
        <f t="shared" si="41"/>
        <v>5.2276354932331754</v>
      </c>
      <c r="AA94" s="35">
        <f t="shared" si="42"/>
        <v>4298.2529846987518</v>
      </c>
      <c r="AB94" s="35">
        <f t="shared" si="43"/>
        <v>4186.9457674756159</v>
      </c>
      <c r="AC94" s="2">
        <f t="shared" si="44"/>
        <v>15.204932080965804</v>
      </c>
      <c r="AD94" s="2">
        <f t="shared" si="67"/>
        <v>26.215400139596209</v>
      </c>
      <c r="AE94" s="2">
        <f t="shared" si="45"/>
        <v>1.3422494817943573</v>
      </c>
      <c r="AF94" s="2">
        <f t="shared" si="46"/>
        <v>1245.1136831919628</v>
      </c>
      <c r="AG94" s="2">
        <f t="shared" si="47"/>
        <v>1218.8982830523669</v>
      </c>
      <c r="AH94" s="2">
        <f t="shared" si="48"/>
        <v>205.58358411143558</v>
      </c>
      <c r="AI94" s="2">
        <f t="shared" si="68"/>
        <v>354.45445536454417</v>
      </c>
      <c r="AJ94" s="2">
        <f t="shared" si="49"/>
        <v>16.3859679495351</v>
      </c>
      <c r="AK94" s="2">
        <f t="shared" si="50"/>
        <v>11092.86875883762</v>
      </c>
      <c r="AL94" s="2">
        <f t="shared" si="73"/>
        <v>3579.4714344910258</v>
      </c>
      <c r="AM94" s="35">
        <f t="shared" si="51"/>
        <v>50.384561629842146</v>
      </c>
      <c r="AN94" s="35">
        <f t="shared" si="69"/>
        <v>86.869933844555433</v>
      </c>
      <c r="AO94" s="35">
        <f t="shared" si="52"/>
        <v>4.0336623944027448</v>
      </c>
      <c r="AP94" s="35">
        <f t="shared" si="53"/>
        <v>2720.9638366808322</v>
      </c>
      <c r="AQ94" s="35">
        <f t="shared" si="54"/>
        <v>2634.0939028362773</v>
      </c>
      <c r="AR94" s="2">
        <f t="shared" si="55"/>
        <v>20.390481138688109</v>
      </c>
      <c r="AS94" s="2">
        <f t="shared" si="70"/>
        <v>35.156001963255363</v>
      </c>
      <c r="AT94" s="2">
        <f t="shared" si="56"/>
        <v>1.7026930065260248</v>
      </c>
      <c r="AU94" s="2">
        <f t="shared" si="57"/>
        <v>1289.4526587879338</v>
      </c>
      <c r="AV94" s="2">
        <f t="shared" si="58"/>
        <v>1254.2966568246786</v>
      </c>
      <c r="AW94" s="2">
        <f t="shared" si="59"/>
        <v>59.013476155936118</v>
      </c>
      <c r="AX94" s="2">
        <f t="shared" si="71"/>
        <v>101.7473726826485</v>
      </c>
      <c r="AY94">
        <f t="shared" si="72"/>
        <v>4.760554229186126</v>
      </c>
    </row>
    <row r="95" spans="1:51" ht="16" x14ac:dyDescent="0.2">
      <c r="A95" s="2" t="s">
        <v>24</v>
      </c>
      <c r="B95" s="2" t="str">
        <f t="shared" si="74"/>
        <v>P2</v>
      </c>
      <c r="C95" s="2" t="s">
        <v>32</v>
      </c>
      <c r="D95" s="5">
        <v>2</v>
      </c>
      <c r="E95" s="2" t="s">
        <v>18</v>
      </c>
      <c r="F95" s="1" t="s">
        <v>13</v>
      </c>
      <c r="G95" s="9">
        <v>40</v>
      </c>
      <c r="H95" s="45">
        <v>35</v>
      </c>
      <c r="I95" s="2" t="s">
        <v>21</v>
      </c>
      <c r="J95" s="5">
        <v>-4000</v>
      </c>
      <c r="K95" s="5">
        <v>0</v>
      </c>
      <c r="L95" s="2">
        <v>1.4629013073189125</v>
      </c>
      <c r="M95" s="2">
        <v>0.92981874942779497</v>
      </c>
      <c r="N95" s="2">
        <f t="shared" si="60"/>
        <v>9.2981874942779505</v>
      </c>
      <c r="O95" s="2">
        <v>7.2413392364978804E-2</v>
      </c>
      <c r="P95" s="2">
        <f t="shared" si="61"/>
        <v>0.72413392364978801</v>
      </c>
      <c r="Q95" s="3">
        <v>4.4800000000000004</v>
      </c>
      <c r="R95" s="40">
        <f t="shared" ref="R95:R158" si="75">IF(G95=5,5,IF(E95="Profile",G95-G92,G95-G94))</f>
        <v>10</v>
      </c>
      <c r="S95" s="35">
        <f t="shared" si="62"/>
        <v>13.602330641075579</v>
      </c>
      <c r="T95" s="35">
        <f t="shared" si="63"/>
        <v>23.452294208750999</v>
      </c>
      <c r="U95" s="35">
        <f t="shared" si="64"/>
        <v>1.0593364635812486</v>
      </c>
      <c r="V95" s="35">
        <f t="shared" si="65"/>
        <v>1462.9013073189126</v>
      </c>
      <c r="W95" s="35">
        <f t="shared" si="66"/>
        <v>1439.4490131101616</v>
      </c>
      <c r="X95" s="35">
        <f t="shared" si="39"/>
        <v>78.160516630494712</v>
      </c>
      <c r="Y95" s="35">
        <f t="shared" si="40"/>
        <v>134.75951143188746</v>
      </c>
      <c r="Z95" s="35">
        <f t="shared" si="41"/>
        <v>6.2869719568144244</v>
      </c>
      <c r="AA95" s="35">
        <f t="shared" si="42"/>
        <v>5761.1542920176644</v>
      </c>
      <c r="AB95" s="35">
        <f t="shared" si="43"/>
        <v>5626.394780585777</v>
      </c>
      <c r="AC95" s="2">
        <f t="shared" si="44"/>
        <v>12.651992795896417</v>
      </c>
      <c r="AD95" s="2">
        <f t="shared" si="67"/>
        <v>21.813780682580028</v>
      </c>
      <c r="AE95" s="2">
        <f t="shared" si="45"/>
        <v>1.216484925723244</v>
      </c>
      <c r="AF95" s="2">
        <f t="shared" si="46"/>
        <v>1236.6848374058161</v>
      </c>
      <c r="AG95" s="2">
        <f t="shared" si="47"/>
        <v>1214.8710567232361</v>
      </c>
      <c r="AH95" s="2">
        <f t="shared" si="48"/>
        <v>243.5395624991248</v>
      </c>
      <c r="AI95" s="2">
        <f t="shared" si="68"/>
        <v>419.89579741228431</v>
      </c>
      <c r="AJ95" s="2">
        <f t="shared" si="49"/>
        <v>20.03542272670483</v>
      </c>
      <c r="AK95" s="2">
        <f t="shared" si="50"/>
        <v>14802.923271055066</v>
      </c>
      <c r="AL95" s="2">
        <f t="shared" si="73"/>
        <v>4794.3424912142618</v>
      </c>
      <c r="AM95" s="35">
        <f t="shared" si="51"/>
        <v>64.55818598941913</v>
      </c>
      <c r="AN95" s="35">
        <f t="shared" si="69"/>
        <v>111.30721722313645</v>
      </c>
      <c r="AO95" s="35">
        <f t="shared" si="52"/>
        <v>5.2276354932331754</v>
      </c>
      <c r="AP95" s="35">
        <f t="shared" si="53"/>
        <v>4298.2529846987518</v>
      </c>
      <c r="AQ95" s="35">
        <f t="shared" si="54"/>
        <v>4186.9457674756159</v>
      </c>
      <c r="AR95" s="2">
        <f t="shared" si="55"/>
        <v>15.204932080965804</v>
      </c>
      <c r="AS95" s="2">
        <f t="shared" si="70"/>
        <v>26.215400139596209</v>
      </c>
      <c r="AT95" s="2">
        <f t="shared" si="56"/>
        <v>1.3422494817943573</v>
      </c>
      <c r="AU95" s="2">
        <f t="shared" si="57"/>
        <v>1245.1136831919628</v>
      </c>
      <c r="AV95" s="2">
        <f t="shared" si="58"/>
        <v>1218.8982830523669</v>
      </c>
      <c r="AW95" s="2">
        <f t="shared" si="59"/>
        <v>70.297889856211668</v>
      </c>
      <c r="AX95" s="2">
        <f t="shared" si="71"/>
        <v>121.20325837277878</v>
      </c>
      <c r="AY95">
        <f t="shared" si="72"/>
        <v>5.6746381251123577</v>
      </c>
    </row>
    <row r="96" spans="1:51" ht="16" x14ac:dyDescent="0.2">
      <c r="A96" s="2" t="s">
        <v>24</v>
      </c>
      <c r="B96" s="2" t="str">
        <f t="shared" si="74"/>
        <v>P2</v>
      </c>
      <c r="C96" s="2" t="s">
        <v>32</v>
      </c>
      <c r="D96" s="5">
        <v>2</v>
      </c>
      <c r="E96" s="2" t="s">
        <v>18</v>
      </c>
      <c r="F96" s="1" t="s">
        <v>6</v>
      </c>
      <c r="G96" s="9">
        <v>5</v>
      </c>
      <c r="H96" s="45">
        <v>2.5</v>
      </c>
      <c r="I96" s="2" t="s">
        <v>22</v>
      </c>
      <c r="J96" s="5">
        <v>0</v>
      </c>
      <c r="K96" s="5">
        <v>4000</v>
      </c>
      <c r="L96" s="2">
        <v>1.4708463220780599</v>
      </c>
      <c r="M96" s="2">
        <v>2.2036583423614502</v>
      </c>
      <c r="N96" s="2">
        <f t="shared" si="60"/>
        <v>22.036583423614502</v>
      </c>
      <c r="O96" s="2">
        <v>0.16378280520439101</v>
      </c>
      <c r="P96" s="2">
        <f t="shared" si="61"/>
        <v>1.6378280520439101</v>
      </c>
      <c r="Q96" s="3">
        <v>4.3899999999999997</v>
      </c>
      <c r="R96" s="40">
        <f t="shared" si="75"/>
        <v>5</v>
      </c>
      <c r="S96" s="35">
        <f t="shared" si="62"/>
        <v>16.206213839894868</v>
      </c>
      <c r="T96" s="35">
        <f t="shared" si="63"/>
        <v>27.941747999818741</v>
      </c>
      <c r="U96" s="35">
        <f t="shared" si="64"/>
        <v>1.2044966832725295</v>
      </c>
      <c r="V96" s="35">
        <f t="shared" si="65"/>
        <v>735.42316103902999</v>
      </c>
      <c r="W96" s="35">
        <f t="shared" si="66"/>
        <v>707.48141303921125</v>
      </c>
      <c r="X96" s="35">
        <f t="shared" si="39"/>
        <v>16.206213839894868</v>
      </c>
      <c r="Y96" s="35">
        <f t="shared" si="40"/>
        <v>27.941747999818741</v>
      </c>
      <c r="Z96" s="35">
        <f t="shared" si="41"/>
        <v>1.2044966832725295</v>
      </c>
      <c r="AA96" s="35">
        <f t="shared" si="42"/>
        <v>735.42316103902999</v>
      </c>
      <c r="AB96" s="35">
        <f t="shared" si="43"/>
        <v>707.48141303921125</v>
      </c>
      <c r="AC96" s="2">
        <f t="shared" si="44"/>
        <v>19.903022012522371</v>
      </c>
      <c r="AD96" s="2">
        <f t="shared" si="67"/>
        <v>34.315555194004091</v>
      </c>
      <c r="AE96" s="2">
        <f t="shared" si="45"/>
        <v>1.4076455570329134</v>
      </c>
      <c r="AF96" s="2">
        <f t="shared" si="46"/>
        <v>554.16159635167037</v>
      </c>
      <c r="AG96" s="2">
        <f t="shared" si="47"/>
        <v>519.84604115766626</v>
      </c>
      <c r="AH96" s="2">
        <f t="shared" si="48"/>
        <v>19.903022012522371</v>
      </c>
      <c r="AI96" s="2">
        <f t="shared" si="68"/>
        <v>34.315555194004091</v>
      </c>
      <c r="AJ96" s="2">
        <f t="shared" si="49"/>
        <v>1.4076455570329134</v>
      </c>
      <c r="AK96" s="2">
        <f t="shared" si="50"/>
        <v>554.16159635167037</v>
      </c>
      <c r="AL96" s="2">
        <f t="shared" si="73"/>
        <v>519.84604115766626</v>
      </c>
      <c r="AM96" s="35">
        <f t="shared" si="51"/>
        <v>0</v>
      </c>
      <c r="AN96" s="35">
        <f t="shared" si="69"/>
        <v>0</v>
      </c>
      <c r="AO96" s="35">
        <f t="shared" si="52"/>
        <v>0</v>
      </c>
      <c r="AP96" s="35">
        <f t="shared" si="53"/>
        <v>0</v>
      </c>
      <c r="AQ96" s="35">
        <f t="shared" si="54"/>
        <v>0</v>
      </c>
      <c r="AR96" s="2">
        <f t="shared" si="55"/>
        <v>0</v>
      </c>
      <c r="AS96" s="2">
        <f t="shared" si="70"/>
        <v>0</v>
      </c>
      <c r="AT96" s="2">
        <f t="shared" si="56"/>
        <v>0</v>
      </c>
      <c r="AU96" s="2">
        <f t="shared" si="57"/>
        <v>0</v>
      </c>
      <c r="AV96" s="2">
        <f t="shared" si="58"/>
        <v>0</v>
      </c>
      <c r="AW96" s="2">
        <f t="shared" si="59"/>
        <v>11.908067055264105</v>
      </c>
      <c r="AX96" s="2">
        <f t="shared" si="71"/>
        <v>20.531150095282943</v>
      </c>
      <c r="AY96">
        <f t="shared" si="72"/>
        <v>0.88504492251877742</v>
      </c>
    </row>
    <row r="97" spans="1:56" ht="16" x14ac:dyDescent="0.2">
      <c r="A97" s="2" t="s">
        <v>24</v>
      </c>
      <c r="B97" s="2" t="str">
        <f t="shared" si="74"/>
        <v>P2</v>
      </c>
      <c r="C97" s="2" t="s">
        <v>32</v>
      </c>
      <c r="D97" s="5">
        <v>2</v>
      </c>
      <c r="E97" s="2" t="s">
        <v>18</v>
      </c>
      <c r="F97" s="1" t="s">
        <v>10</v>
      </c>
      <c r="G97" s="9">
        <v>10</v>
      </c>
      <c r="H97" s="45">
        <v>7.5</v>
      </c>
      <c r="I97" s="2" t="s">
        <v>22</v>
      </c>
      <c r="J97" s="5">
        <v>0</v>
      </c>
      <c r="K97" s="5">
        <v>4000</v>
      </c>
      <c r="L97" s="2">
        <v>1.450576348525876</v>
      </c>
      <c r="M97" s="2">
        <v>1.94225513935089</v>
      </c>
      <c r="N97" s="2">
        <f t="shared" si="60"/>
        <v>19.4225513935089</v>
      </c>
      <c r="O97" s="2">
        <v>0.14710776507854501</v>
      </c>
      <c r="P97" s="2">
        <f t="shared" si="61"/>
        <v>1.4710776507854502</v>
      </c>
      <c r="Q97" s="3">
        <v>4.34</v>
      </c>
      <c r="R97" s="40">
        <f t="shared" si="75"/>
        <v>5</v>
      </c>
      <c r="S97" s="35">
        <f t="shared" si="62"/>
        <v>14.086946839726151</v>
      </c>
      <c r="T97" s="35">
        <f t="shared" si="63"/>
        <v>24.287839378838193</v>
      </c>
      <c r="U97" s="35">
        <f t="shared" si="64"/>
        <v>1.0669552235371911</v>
      </c>
      <c r="V97" s="35">
        <f t="shared" si="65"/>
        <v>725.28817426293801</v>
      </c>
      <c r="W97" s="35">
        <f t="shared" si="66"/>
        <v>701.00033488409986</v>
      </c>
      <c r="X97" s="35">
        <f t="shared" si="39"/>
        <v>30.293160679621018</v>
      </c>
      <c r="Y97" s="35">
        <f t="shared" si="40"/>
        <v>52.22958737865693</v>
      </c>
      <c r="Z97" s="35">
        <f t="shared" si="41"/>
        <v>2.2714519068097205</v>
      </c>
      <c r="AA97" s="35">
        <f t="shared" si="42"/>
        <v>1460.7113353019681</v>
      </c>
      <c r="AB97" s="35">
        <f t="shared" si="43"/>
        <v>1408.4817479233111</v>
      </c>
      <c r="AC97" s="2">
        <f t="shared" si="44"/>
        <v>13.029426138302242</v>
      </c>
      <c r="AD97" s="2">
        <f t="shared" si="67"/>
        <v>22.464527824659033</v>
      </c>
      <c r="AE97" s="2">
        <f t="shared" si="45"/>
        <v>1.0094012711584042</v>
      </c>
      <c r="AF97" s="2">
        <f t="shared" si="46"/>
        <v>608.89498128097307</v>
      </c>
      <c r="AG97" s="2">
        <f t="shared" si="47"/>
        <v>586.43045345631413</v>
      </c>
      <c r="AH97" s="2">
        <f t="shared" si="48"/>
        <v>98.797344452473837</v>
      </c>
      <c r="AI97" s="2">
        <f t="shared" si="68"/>
        <v>170.34024905598937</v>
      </c>
      <c r="AJ97" s="2">
        <f t="shared" si="49"/>
        <v>7.2511404845739538</v>
      </c>
      <c r="AK97" s="2">
        <f t="shared" si="50"/>
        <v>3489.1697328979308</v>
      </c>
      <c r="AL97" s="2">
        <f t="shared" si="73"/>
        <v>1106.2764946139805</v>
      </c>
      <c r="AM97" s="35">
        <f t="shared" si="51"/>
        <v>16.206213839894868</v>
      </c>
      <c r="AN97" s="35">
        <f t="shared" si="69"/>
        <v>27.941747999818741</v>
      </c>
      <c r="AO97" s="35">
        <f t="shared" si="52"/>
        <v>1.2044966832725295</v>
      </c>
      <c r="AP97" s="35">
        <f t="shared" si="53"/>
        <v>735.42316103902999</v>
      </c>
      <c r="AQ97" s="35">
        <f t="shared" si="54"/>
        <v>707.48141303921125</v>
      </c>
      <c r="AR97" s="2">
        <f t="shared" si="55"/>
        <v>19.903022012522371</v>
      </c>
      <c r="AS97" s="2">
        <f t="shared" si="70"/>
        <v>34.315555194004091</v>
      </c>
      <c r="AT97" s="2">
        <f t="shared" si="56"/>
        <v>1.4076455570329134</v>
      </c>
      <c r="AU97" s="2">
        <f t="shared" si="57"/>
        <v>554.16159635167037</v>
      </c>
      <c r="AV97" s="2">
        <f t="shared" si="58"/>
        <v>519.84604115766626</v>
      </c>
      <c r="AW97" s="2">
        <f t="shared" si="59"/>
        <v>24.220197335376149</v>
      </c>
      <c r="AX97" s="2">
        <f t="shared" si="71"/>
        <v>41.758960923062332</v>
      </c>
      <c r="AY97">
        <f t="shared" si="72"/>
        <v>1.8114814081478605</v>
      </c>
    </row>
    <row r="98" spans="1:56" ht="16" x14ac:dyDescent="0.2">
      <c r="A98" s="2" t="s">
        <v>24</v>
      </c>
      <c r="B98" s="2" t="str">
        <f t="shared" si="74"/>
        <v>P2</v>
      </c>
      <c r="C98" s="2" t="s">
        <v>32</v>
      </c>
      <c r="D98" s="5">
        <v>2</v>
      </c>
      <c r="E98" s="2" t="s">
        <v>18</v>
      </c>
      <c r="F98" s="1" t="s">
        <v>11</v>
      </c>
      <c r="G98" s="9">
        <v>20</v>
      </c>
      <c r="H98" s="45">
        <v>15</v>
      </c>
      <c r="I98" s="2" t="s">
        <v>22</v>
      </c>
      <c r="J98" s="5">
        <v>0</v>
      </c>
      <c r="K98" s="5">
        <v>4000</v>
      </c>
      <c r="L98" s="2">
        <v>1.3291602255399311</v>
      </c>
      <c r="M98" s="2">
        <v>1.49370753765106</v>
      </c>
      <c r="N98" s="2">
        <f t="shared" si="60"/>
        <v>14.937075376510601</v>
      </c>
      <c r="O98" s="2">
        <v>0.118337191641331</v>
      </c>
      <c r="P98" s="2">
        <f t="shared" si="61"/>
        <v>1.1833719164133099</v>
      </c>
      <c r="Q98" s="3">
        <v>4.4400000000000004</v>
      </c>
      <c r="R98" s="40">
        <f t="shared" si="75"/>
        <v>10</v>
      </c>
      <c r="S98" s="35">
        <f t="shared" si="62"/>
        <v>19.853766476349779</v>
      </c>
      <c r="T98" s="35">
        <f t="shared" si="63"/>
        <v>34.230631855775485</v>
      </c>
      <c r="U98" s="35">
        <f t="shared" si="64"/>
        <v>1.5728908833175357</v>
      </c>
      <c r="V98" s="35">
        <f t="shared" si="65"/>
        <v>1329.1602255399312</v>
      </c>
      <c r="W98" s="35">
        <f t="shared" si="66"/>
        <v>1294.9295936841556</v>
      </c>
      <c r="X98" s="35">
        <f t="shared" si="39"/>
        <v>50.146927155970801</v>
      </c>
      <c r="Y98" s="35">
        <f t="shared" si="40"/>
        <v>86.460219234432415</v>
      </c>
      <c r="Z98" s="35">
        <f t="shared" si="41"/>
        <v>3.8443427901272562</v>
      </c>
      <c r="AA98" s="35">
        <f t="shared" si="42"/>
        <v>2789.8715608418993</v>
      </c>
      <c r="AB98" s="35">
        <f t="shared" si="43"/>
        <v>2703.411341607467</v>
      </c>
      <c r="AC98" s="2">
        <f t="shared" si="44"/>
        <v>20.390481138688109</v>
      </c>
      <c r="AD98" s="2">
        <f t="shared" si="67"/>
        <v>35.156001963255363</v>
      </c>
      <c r="AE98" s="2">
        <f t="shared" si="45"/>
        <v>1.7026930065260248</v>
      </c>
      <c r="AF98" s="2">
        <f t="shared" si="46"/>
        <v>1289.4526587879338</v>
      </c>
      <c r="AG98" s="2">
        <f t="shared" si="47"/>
        <v>1254.2966568246786</v>
      </c>
      <c r="AH98" s="2">
        <f t="shared" si="48"/>
        <v>159.96878786853816</v>
      </c>
      <c r="AI98" s="2">
        <f t="shared" si="68"/>
        <v>275.80825494575549</v>
      </c>
      <c r="AJ98" s="2">
        <f t="shared" si="49"/>
        <v>12.359219504152026</v>
      </c>
      <c r="AK98" s="2">
        <f t="shared" si="50"/>
        <v>7357.5277092617316</v>
      </c>
      <c r="AL98" s="2">
        <f t="shared" si="73"/>
        <v>2360.5731514386589</v>
      </c>
      <c r="AM98" s="35">
        <f t="shared" si="51"/>
        <v>30.293160679621018</v>
      </c>
      <c r="AN98" s="35">
        <f t="shared" si="69"/>
        <v>52.22958737865693</v>
      </c>
      <c r="AO98" s="35">
        <f t="shared" si="52"/>
        <v>2.2714519068097205</v>
      </c>
      <c r="AP98" s="35">
        <f t="shared" si="53"/>
        <v>1460.7113353019681</v>
      </c>
      <c r="AQ98" s="35">
        <f t="shared" si="54"/>
        <v>1408.4817479233111</v>
      </c>
      <c r="AR98" s="2">
        <f t="shared" si="55"/>
        <v>13.029426138302242</v>
      </c>
      <c r="AS98" s="2">
        <f t="shared" si="70"/>
        <v>22.464527824659033</v>
      </c>
      <c r="AT98" s="2">
        <f t="shared" si="56"/>
        <v>1.0094012711584042</v>
      </c>
      <c r="AU98" s="2">
        <f t="shared" si="57"/>
        <v>608.89498128097307</v>
      </c>
      <c r="AV98" s="2">
        <f t="shared" si="58"/>
        <v>586.43045345631413</v>
      </c>
      <c r="AW98" s="2">
        <f t="shared" si="59"/>
        <v>44.890556925508598</v>
      </c>
      <c r="AX98" s="2">
        <f t="shared" si="71"/>
        <v>77.39751194053207</v>
      </c>
      <c r="AY98">
        <f t="shared" si="72"/>
        <v>3.4279131507092471</v>
      </c>
    </row>
    <row r="99" spans="1:56" ht="16" x14ac:dyDescent="0.2">
      <c r="A99" s="2" t="s">
        <v>24</v>
      </c>
      <c r="B99" s="2" t="str">
        <f t="shared" si="74"/>
        <v>P2</v>
      </c>
      <c r="C99" s="2" t="s">
        <v>32</v>
      </c>
      <c r="D99" s="5">
        <v>2</v>
      </c>
      <c r="E99" s="2" t="s">
        <v>18</v>
      </c>
      <c r="F99" s="1" t="s">
        <v>12</v>
      </c>
      <c r="G99" s="9">
        <v>30</v>
      </c>
      <c r="H99" s="45">
        <v>25</v>
      </c>
      <c r="I99" s="2" t="s">
        <v>22</v>
      </c>
      <c r="J99" s="5">
        <v>0</v>
      </c>
      <c r="K99" s="5">
        <v>4000</v>
      </c>
      <c r="L99" s="2">
        <v>1.6512389007761379</v>
      </c>
      <c r="M99" s="2">
        <v>0.84510731697082497</v>
      </c>
      <c r="N99" s="2">
        <f t="shared" si="60"/>
        <v>8.4510731697082502</v>
      </c>
      <c r="O99" s="2">
        <v>6.9834768772125203E-2</v>
      </c>
      <c r="P99" s="2">
        <f t="shared" si="61"/>
        <v>0.698347687721252</v>
      </c>
      <c r="Q99" s="3">
        <v>4.34</v>
      </c>
      <c r="R99" s="40">
        <f t="shared" si="75"/>
        <v>10</v>
      </c>
      <c r="S99" s="35">
        <f t="shared" si="62"/>
        <v>13.954740771127765</v>
      </c>
      <c r="T99" s="35">
        <f t="shared" si="63"/>
        <v>24.05989788125477</v>
      </c>
      <c r="U99" s="35">
        <f t="shared" si="64"/>
        <v>1.153138868232398</v>
      </c>
      <c r="V99" s="35">
        <f t="shared" si="65"/>
        <v>1651.2389007761381</v>
      </c>
      <c r="W99" s="35">
        <f t="shared" si="66"/>
        <v>1627.1790028948833</v>
      </c>
      <c r="X99" s="35">
        <f t="shared" si="39"/>
        <v>64.101667927098561</v>
      </c>
      <c r="Y99" s="35">
        <f t="shared" si="40"/>
        <v>110.52011711568719</v>
      </c>
      <c r="Z99" s="35">
        <f t="shared" si="41"/>
        <v>4.9974816583596544</v>
      </c>
      <c r="AA99" s="35">
        <f t="shared" si="42"/>
        <v>4441.1104616180373</v>
      </c>
      <c r="AB99" s="35">
        <f t="shared" si="43"/>
        <v>4330.5903445023505</v>
      </c>
      <c r="AC99" s="2">
        <f t="shared" si="44"/>
        <v>15.204932080965804</v>
      </c>
      <c r="AD99" s="2">
        <f t="shared" si="67"/>
        <v>26.215400139596209</v>
      </c>
      <c r="AE99" s="2">
        <f t="shared" si="45"/>
        <v>1.3422494817943573</v>
      </c>
      <c r="AF99" s="2">
        <f t="shared" si="46"/>
        <v>1245.1136831919628</v>
      </c>
      <c r="AG99" s="2">
        <f t="shared" si="47"/>
        <v>1218.8982830523669</v>
      </c>
      <c r="AH99" s="2">
        <f t="shared" si="48"/>
        <v>205.58358411143558</v>
      </c>
      <c r="AI99" s="2">
        <f t="shared" si="68"/>
        <v>354.45445536454417</v>
      </c>
      <c r="AJ99" s="2">
        <f t="shared" si="49"/>
        <v>16.3859679495351</v>
      </c>
      <c r="AK99" s="2">
        <f t="shared" si="50"/>
        <v>11092.86875883762</v>
      </c>
      <c r="AL99" s="2">
        <f t="shared" si="73"/>
        <v>3579.4714344910258</v>
      </c>
      <c r="AM99" s="35">
        <f t="shared" si="51"/>
        <v>50.146927155970801</v>
      </c>
      <c r="AN99" s="35">
        <f t="shared" si="69"/>
        <v>86.460219234432415</v>
      </c>
      <c r="AO99" s="35">
        <f t="shared" si="52"/>
        <v>3.8443427901272562</v>
      </c>
      <c r="AP99" s="35">
        <f t="shared" si="53"/>
        <v>2789.8715608418993</v>
      </c>
      <c r="AQ99" s="35">
        <f t="shared" si="54"/>
        <v>2703.411341607467</v>
      </c>
      <c r="AR99" s="2">
        <f t="shared" si="55"/>
        <v>20.390481138688109</v>
      </c>
      <c r="AS99" s="2">
        <f t="shared" si="70"/>
        <v>35.156001963255363</v>
      </c>
      <c r="AT99" s="2">
        <f t="shared" si="56"/>
        <v>1.7026930065260248</v>
      </c>
      <c r="AU99" s="2">
        <f t="shared" si="57"/>
        <v>1289.4526587879338</v>
      </c>
      <c r="AV99" s="2">
        <f t="shared" si="58"/>
        <v>1254.2966568246786</v>
      </c>
      <c r="AW99" s="2">
        <f t="shared" si="59"/>
        <v>57.660047393123911</v>
      </c>
      <c r="AX99" s="2">
        <f t="shared" si="71"/>
        <v>99.413874815730892</v>
      </c>
      <c r="AY99">
        <f t="shared" si="72"/>
        <v>4.4651834857200923</v>
      </c>
    </row>
    <row r="100" spans="1:56" ht="16" x14ac:dyDescent="0.2">
      <c r="A100" s="2" t="s">
        <v>24</v>
      </c>
      <c r="B100" s="2" t="str">
        <f t="shared" si="74"/>
        <v>P2</v>
      </c>
      <c r="C100" s="2" t="s">
        <v>32</v>
      </c>
      <c r="D100" s="5">
        <v>2</v>
      </c>
      <c r="E100" s="2" t="s">
        <v>18</v>
      </c>
      <c r="F100" s="1" t="s">
        <v>13</v>
      </c>
      <c r="G100" s="9">
        <v>40</v>
      </c>
      <c r="H100" s="45">
        <v>35</v>
      </c>
      <c r="I100" s="2" t="s">
        <v>22</v>
      </c>
      <c r="J100" s="5">
        <v>0</v>
      </c>
      <c r="K100" s="5">
        <v>4000</v>
      </c>
      <c r="L100" s="2">
        <v>1.5962349524435788</v>
      </c>
      <c r="M100" s="2">
        <v>0.83112567663192705</v>
      </c>
      <c r="N100" s="2">
        <f t="shared" si="60"/>
        <v>8.3112567663192713</v>
      </c>
      <c r="O100" s="2">
        <v>6.8942159414291396E-2</v>
      </c>
      <c r="P100" s="2">
        <f t="shared" si="61"/>
        <v>0.68942159414291393</v>
      </c>
      <c r="Q100" s="3">
        <v>4.18</v>
      </c>
      <c r="R100" s="40">
        <f t="shared" si="75"/>
        <v>10</v>
      </c>
      <c r="S100" s="35">
        <f t="shared" si="62"/>
        <v>13.266718549132017</v>
      </c>
      <c r="T100" s="35">
        <f t="shared" si="63"/>
        <v>22.873652670917274</v>
      </c>
      <c r="U100" s="35">
        <f t="shared" si="64"/>
        <v>1.1004788455402907</v>
      </c>
      <c r="V100" s="35">
        <f t="shared" si="65"/>
        <v>1596.234952443579</v>
      </c>
      <c r="W100" s="35">
        <f t="shared" si="66"/>
        <v>1573.3612997726618</v>
      </c>
      <c r="X100" s="35">
        <f t="shared" si="39"/>
        <v>77.368386476230583</v>
      </c>
      <c r="Y100" s="35">
        <f t="shared" si="40"/>
        <v>133.39376978660445</v>
      </c>
      <c r="Z100" s="35">
        <f t="shared" si="41"/>
        <v>6.0979605038999454</v>
      </c>
      <c r="AA100" s="35">
        <f t="shared" si="42"/>
        <v>6037.3454140616159</v>
      </c>
      <c r="AB100" s="35">
        <f t="shared" si="43"/>
        <v>5903.9516442750119</v>
      </c>
      <c r="AC100" s="2">
        <f t="shared" si="44"/>
        <v>12.651992795896417</v>
      </c>
      <c r="AD100" s="2">
        <f t="shared" si="67"/>
        <v>21.813780682580028</v>
      </c>
      <c r="AE100" s="2">
        <f t="shared" si="45"/>
        <v>1.216484925723244</v>
      </c>
      <c r="AF100" s="2">
        <f t="shared" si="46"/>
        <v>1236.6848374058161</v>
      </c>
      <c r="AG100" s="2">
        <f t="shared" si="47"/>
        <v>1214.8710567232361</v>
      </c>
      <c r="AH100" s="2">
        <f t="shared" si="48"/>
        <v>243.5395624991248</v>
      </c>
      <c r="AI100" s="2">
        <f t="shared" si="68"/>
        <v>419.89579741228431</v>
      </c>
      <c r="AJ100" s="2">
        <f t="shared" si="49"/>
        <v>20.03542272670483</v>
      </c>
      <c r="AK100" s="2">
        <f t="shared" si="50"/>
        <v>14802.923271055066</v>
      </c>
      <c r="AL100" s="2">
        <f t="shared" si="73"/>
        <v>4794.3424912142618</v>
      </c>
      <c r="AM100" s="35">
        <f t="shared" si="51"/>
        <v>64.101667927098561</v>
      </c>
      <c r="AN100" s="35">
        <f t="shared" si="69"/>
        <v>110.52011711568719</v>
      </c>
      <c r="AO100" s="35">
        <f t="shared" si="52"/>
        <v>4.9974816583596544</v>
      </c>
      <c r="AP100" s="35">
        <f t="shared" si="53"/>
        <v>4441.1104616180373</v>
      </c>
      <c r="AQ100" s="35">
        <f t="shared" si="54"/>
        <v>4330.5903445023505</v>
      </c>
      <c r="AR100" s="2">
        <f t="shared" si="55"/>
        <v>15.204932080965804</v>
      </c>
      <c r="AS100" s="2">
        <f t="shared" si="70"/>
        <v>26.215400139596209</v>
      </c>
      <c r="AT100" s="2">
        <f t="shared" si="56"/>
        <v>1.3422494817943573</v>
      </c>
      <c r="AU100" s="2">
        <f t="shared" si="57"/>
        <v>1245.1136831919628</v>
      </c>
      <c r="AV100" s="2">
        <f t="shared" si="58"/>
        <v>1218.8982830523669</v>
      </c>
      <c r="AW100" s="2">
        <f t="shared" si="59"/>
        <v>68.012066134981069</v>
      </c>
      <c r="AX100" s="2">
        <f t="shared" si="71"/>
        <v>117.26218299134668</v>
      </c>
      <c r="AY100">
        <f t="shared" si="72"/>
        <v>5.3218505284367925</v>
      </c>
    </row>
    <row r="101" spans="1:56" ht="16" x14ac:dyDescent="0.2">
      <c r="A101" s="2" t="s">
        <v>24</v>
      </c>
      <c r="B101" s="2" t="str">
        <f t="shared" si="74"/>
        <v>P2</v>
      </c>
      <c r="C101" s="2" t="s">
        <v>32</v>
      </c>
      <c r="D101" s="5">
        <v>2</v>
      </c>
      <c r="E101" s="2" t="s">
        <v>18</v>
      </c>
      <c r="F101" s="1" t="s">
        <v>6</v>
      </c>
      <c r="G101" s="9">
        <v>5</v>
      </c>
      <c r="H101" s="45">
        <v>2.5</v>
      </c>
      <c r="I101" s="2" t="s">
        <v>23</v>
      </c>
      <c r="J101" s="5">
        <v>0</v>
      </c>
      <c r="K101" s="5">
        <v>-4000</v>
      </c>
      <c r="L101" s="2">
        <v>1.439269981368628</v>
      </c>
      <c r="M101" s="2">
        <v>2.9094619750976598</v>
      </c>
      <c r="N101" s="2">
        <f t="shared" si="60"/>
        <v>29.094619750976598</v>
      </c>
      <c r="O101" s="2">
        <v>0.231111586093903</v>
      </c>
      <c r="P101" s="2">
        <f t="shared" si="61"/>
        <v>2.3111158609390299</v>
      </c>
      <c r="Q101" s="3">
        <v>4.6100000000000003</v>
      </c>
      <c r="R101" s="40">
        <f t="shared" si="75"/>
        <v>5</v>
      </c>
      <c r="S101" s="35">
        <f t="shared" si="62"/>
        <v>20.937506413457704</v>
      </c>
      <c r="T101" s="35">
        <f t="shared" si="63"/>
        <v>36.099148988720181</v>
      </c>
      <c r="U101" s="35">
        <f t="shared" si="64"/>
        <v>1.6631598410572292</v>
      </c>
      <c r="V101" s="35">
        <f t="shared" si="65"/>
        <v>719.63499068431406</v>
      </c>
      <c r="W101" s="35">
        <f t="shared" si="66"/>
        <v>683.53584169559383</v>
      </c>
      <c r="X101" s="35">
        <f t="shared" si="39"/>
        <v>20.937506413457704</v>
      </c>
      <c r="Y101" s="35">
        <f t="shared" si="40"/>
        <v>36.099148988720181</v>
      </c>
      <c r="Z101" s="35">
        <f t="shared" si="41"/>
        <v>1.6631598410572292</v>
      </c>
      <c r="AA101" s="35">
        <f t="shared" si="42"/>
        <v>719.63499068431406</v>
      </c>
      <c r="AB101" s="35">
        <f t="shared" si="43"/>
        <v>683.53584169559383</v>
      </c>
      <c r="AC101" s="2">
        <f t="shared" si="44"/>
        <v>19.903022012522371</v>
      </c>
      <c r="AD101" s="2">
        <f t="shared" si="67"/>
        <v>34.315555194004091</v>
      </c>
      <c r="AE101" s="2">
        <f t="shared" si="45"/>
        <v>1.4076455570329134</v>
      </c>
      <c r="AF101" s="2">
        <f t="shared" si="46"/>
        <v>554.16159635167037</v>
      </c>
      <c r="AG101" s="2">
        <f t="shared" si="47"/>
        <v>519.84604115766626</v>
      </c>
      <c r="AH101" s="2">
        <f t="shared" si="48"/>
        <v>19.903022012522371</v>
      </c>
      <c r="AI101" s="2">
        <f t="shared" si="68"/>
        <v>34.315555194004091</v>
      </c>
      <c r="AJ101" s="2">
        <f t="shared" si="49"/>
        <v>1.4076455570329134</v>
      </c>
      <c r="AK101" s="2">
        <f t="shared" si="50"/>
        <v>554.16159635167037</v>
      </c>
      <c r="AL101" s="2">
        <f t="shared" si="73"/>
        <v>519.84604115766626</v>
      </c>
      <c r="AM101" s="35">
        <f t="shared" si="51"/>
        <v>0</v>
      </c>
      <c r="AN101" s="35">
        <f t="shared" si="69"/>
        <v>0</v>
      </c>
      <c r="AO101" s="35">
        <f t="shared" si="52"/>
        <v>0</v>
      </c>
      <c r="AP101" s="35">
        <f t="shared" si="53"/>
        <v>0</v>
      </c>
      <c r="AQ101" s="35">
        <f t="shared" si="54"/>
        <v>0</v>
      </c>
      <c r="AR101" s="2">
        <f t="shared" si="55"/>
        <v>0</v>
      </c>
      <c r="AS101" s="2">
        <f t="shared" si="70"/>
        <v>0</v>
      </c>
      <c r="AT101" s="2">
        <f t="shared" si="56"/>
        <v>0</v>
      </c>
      <c r="AU101" s="2">
        <f t="shared" si="57"/>
        <v>0</v>
      </c>
      <c r="AV101" s="2">
        <f t="shared" si="58"/>
        <v>0</v>
      </c>
      <c r="AW101" s="2">
        <f t="shared" si="59"/>
        <v>15.923495385040022</v>
      </c>
      <c r="AX101" s="2">
        <f t="shared" si="71"/>
        <v>27.454302388000041</v>
      </c>
      <c r="AY101">
        <f t="shared" si="72"/>
        <v>1.2648745046657697</v>
      </c>
    </row>
    <row r="102" spans="1:56" ht="16" x14ac:dyDescent="0.2">
      <c r="A102" s="2" t="s">
        <v>24</v>
      </c>
      <c r="B102" s="2" t="str">
        <f t="shared" si="74"/>
        <v>P2</v>
      </c>
      <c r="C102" s="2" t="s">
        <v>32</v>
      </c>
      <c r="D102" s="5">
        <v>2</v>
      </c>
      <c r="E102" s="2" t="s">
        <v>18</v>
      </c>
      <c r="F102" s="1" t="s">
        <v>10</v>
      </c>
      <c r="G102" s="9">
        <v>10</v>
      </c>
      <c r="H102" s="45">
        <v>7.5</v>
      </c>
      <c r="I102" s="2" t="s">
        <v>23</v>
      </c>
      <c r="J102" s="5">
        <v>0</v>
      </c>
      <c r="K102" s="5">
        <v>-4000</v>
      </c>
      <c r="L102" s="2">
        <v>1.5716868940210849</v>
      </c>
      <c r="M102" s="2">
        <v>2.02047896385193</v>
      </c>
      <c r="N102" s="2">
        <f t="shared" si="60"/>
        <v>20.204789638519301</v>
      </c>
      <c r="O102" s="2">
        <v>0.15597665309906</v>
      </c>
      <c r="P102" s="2">
        <f t="shared" si="61"/>
        <v>1.5597665309906001</v>
      </c>
      <c r="Q102" s="3">
        <v>4.3899999999999997</v>
      </c>
      <c r="R102" s="40">
        <f t="shared" si="75"/>
        <v>5</v>
      </c>
      <c r="S102" s="35">
        <f t="shared" si="62"/>
        <v>15.8778015356569</v>
      </c>
      <c r="T102" s="35">
        <f t="shared" si="63"/>
        <v>27.375519889063622</v>
      </c>
      <c r="U102" s="35">
        <f t="shared" si="64"/>
        <v>1.2257323072453294</v>
      </c>
      <c r="V102" s="35">
        <f t="shared" si="65"/>
        <v>785.84344701054249</v>
      </c>
      <c r="W102" s="35">
        <f t="shared" si="66"/>
        <v>758.46792712147885</v>
      </c>
      <c r="X102" s="35">
        <f t="shared" si="39"/>
        <v>36.815307949114604</v>
      </c>
      <c r="Y102" s="35">
        <f t="shared" si="40"/>
        <v>63.474668877783799</v>
      </c>
      <c r="Z102" s="35">
        <f t="shared" si="41"/>
        <v>2.8888921483025589</v>
      </c>
      <c r="AA102" s="35">
        <f t="shared" si="42"/>
        <v>1505.4784376948564</v>
      </c>
      <c r="AB102" s="35">
        <f t="shared" si="43"/>
        <v>1442.0037688170728</v>
      </c>
      <c r="AC102" s="2">
        <f t="shared" si="44"/>
        <v>13.029426138302242</v>
      </c>
      <c r="AD102" s="2">
        <f t="shared" si="67"/>
        <v>22.464527824659033</v>
      </c>
      <c r="AE102" s="2">
        <f t="shared" si="45"/>
        <v>1.0094012711584042</v>
      </c>
      <c r="AF102" s="2">
        <f t="shared" si="46"/>
        <v>608.89498128097307</v>
      </c>
      <c r="AG102" s="2">
        <f t="shared" si="47"/>
        <v>586.43045345631413</v>
      </c>
      <c r="AH102" s="2">
        <f t="shared" si="48"/>
        <v>98.797344452473837</v>
      </c>
      <c r="AI102" s="2">
        <f t="shared" si="68"/>
        <v>170.34024905598937</v>
      </c>
      <c r="AJ102" s="2">
        <f t="shared" si="49"/>
        <v>7.2511404845739538</v>
      </c>
      <c r="AK102" s="2">
        <f t="shared" si="50"/>
        <v>3489.1697328979308</v>
      </c>
      <c r="AL102" s="2">
        <f t="shared" si="73"/>
        <v>1106.2764946139805</v>
      </c>
      <c r="AM102" s="35">
        <f t="shared" si="51"/>
        <v>20.937506413457704</v>
      </c>
      <c r="AN102" s="35">
        <f t="shared" si="69"/>
        <v>36.099148988720181</v>
      </c>
      <c r="AO102" s="35">
        <f t="shared" si="52"/>
        <v>1.6631598410572292</v>
      </c>
      <c r="AP102" s="35">
        <f t="shared" si="53"/>
        <v>719.63499068431406</v>
      </c>
      <c r="AQ102" s="35">
        <f t="shared" si="54"/>
        <v>683.53584169559383</v>
      </c>
      <c r="AR102" s="2">
        <f t="shared" si="55"/>
        <v>19.903022012522371</v>
      </c>
      <c r="AS102" s="2">
        <f t="shared" si="70"/>
        <v>34.315555194004091</v>
      </c>
      <c r="AT102" s="2">
        <f t="shared" si="56"/>
        <v>1.4076455570329134</v>
      </c>
      <c r="AU102" s="2">
        <f t="shared" si="57"/>
        <v>554.16159635167037</v>
      </c>
      <c r="AV102" s="2">
        <f t="shared" si="58"/>
        <v>519.84604115766626</v>
      </c>
      <c r="AW102" s="2">
        <f t="shared" si="59"/>
        <v>29.787178163674128</v>
      </c>
      <c r="AX102" s="2">
        <f t="shared" si="71"/>
        <v>51.357203730472634</v>
      </c>
      <c r="AY102">
        <f t="shared" si="72"/>
        <v>2.3463355658826508</v>
      </c>
    </row>
    <row r="103" spans="1:56" ht="16" x14ac:dyDescent="0.2">
      <c r="A103" s="2" t="s">
        <v>24</v>
      </c>
      <c r="B103" s="2" t="str">
        <f t="shared" si="74"/>
        <v>P2</v>
      </c>
      <c r="C103" s="2" t="s">
        <v>32</v>
      </c>
      <c r="D103" s="5">
        <v>2</v>
      </c>
      <c r="E103" s="2" t="s">
        <v>18</v>
      </c>
      <c r="F103" s="1" t="s">
        <v>11</v>
      </c>
      <c r="G103" s="9">
        <v>20</v>
      </c>
      <c r="H103" s="45">
        <v>15</v>
      </c>
      <c r="I103" s="2" t="s">
        <v>23</v>
      </c>
      <c r="J103" s="5">
        <v>0</v>
      </c>
      <c r="K103" s="5">
        <v>-4000</v>
      </c>
      <c r="L103" s="2">
        <v>1.5464258214535391</v>
      </c>
      <c r="M103" s="2">
        <v>1.3372439146041899</v>
      </c>
      <c r="N103" s="2">
        <f t="shared" si="60"/>
        <v>13.372439146041899</v>
      </c>
      <c r="O103" s="2">
        <v>0.10609143972396901</v>
      </c>
      <c r="P103" s="2">
        <f t="shared" si="61"/>
        <v>1.0609143972396899</v>
      </c>
      <c r="Q103" s="3">
        <v>4.34</v>
      </c>
      <c r="R103" s="40">
        <f t="shared" si="75"/>
        <v>10</v>
      </c>
      <c r="S103" s="35">
        <f t="shared" si="62"/>
        <v>20.67948519125531</v>
      </c>
      <c r="T103" s="35">
        <f t="shared" si="63"/>
        <v>35.654284812509161</v>
      </c>
      <c r="U103" s="35">
        <f t="shared" si="64"/>
        <v>1.6406254182432742</v>
      </c>
      <c r="V103" s="35">
        <f t="shared" si="65"/>
        <v>1546.4258214535394</v>
      </c>
      <c r="W103" s="35">
        <f t="shared" si="66"/>
        <v>1510.7715366410303</v>
      </c>
      <c r="X103" s="35">
        <f t="shared" si="39"/>
        <v>57.494793140369914</v>
      </c>
      <c r="Y103" s="35">
        <f t="shared" si="40"/>
        <v>99.12895369029296</v>
      </c>
      <c r="Z103" s="35">
        <f t="shared" si="41"/>
        <v>4.5295175665458327</v>
      </c>
      <c r="AA103" s="35">
        <f t="shared" si="42"/>
        <v>3051.9042591483958</v>
      </c>
      <c r="AB103" s="35">
        <f t="shared" si="43"/>
        <v>2952.775305458103</v>
      </c>
      <c r="AC103" s="2">
        <f t="shared" si="44"/>
        <v>20.390481138688109</v>
      </c>
      <c r="AD103" s="2">
        <f t="shared" si="67"/>
        <v>35.156001963255363</v>
      </c>
      <c r="AE103" s="2">
        <f t="shared" si="45"/>
        <v>1.7026930065260248</v>
      </c>
      <c r="AF103" s="2">
        <f t="shared" si="46"/>
        <v>1289.4526587879338</v>
      </c>
      <c r="AG103" s="2">
        <f t="shared" si="47"/>
        <v>1254.2966568246786</v>
      </c>
      <c r="AH103" s="2">
        <f t="shared" si="48"/>
        <v>159.96878786853816</v>
      </c>
      <c r="AI103" s="2">
        <f t="shared" si="68"/>
        <v>275.80825494575549</v>
      </c>
      <c r="AJ103" s="2">
        <f t="shared" si="49"/>
        <v>12.359219504152026</v>
      </c>
      <c r="AK103" s="2">
        <f t="shared" si="50"/>
        <v>7357.5277092617316</v>
      </c>
      <c r="AL103" s="2">
        <f t="shared" si="73"/>
        <v>2360.5731514386589</v>
      </c>
      <c r="AM103" s="35">
        <f t="shared" si="51"/>
        <v>36.815307949114604</v>
      </c>
      <c r="AN103" s="35">
        <f t="shared" si="69"/>
        <v>63.474668877783799</v>
      </c>
      <c r="AO103" s="35">
        <f t="shared" si="52"/>
        <v>2.8888921483025589</v>
      </c>
      <c r="AP103" s="35">
        <f t="shared" si="53"/>
        <v>1505.4784376948564</v>
      </c>
      <c r="AQ103" s="35">
        <f t="shared" si="54"/>
        <v>1442.0037688170728</v>
      </c>
      <c r="AR103" s="2">
        <f t="shared" si="55"/>
        <v>13.029426138302242</v>
      </c>
      <c r="AS103" s="2">
        <f t="shared" si="70"/>
        <v>22.464527824659033</v>
      </c>
      <c r="AT103" s="2">
        <f t="shared" si="56"/>
        <v>1.0094012711584042</v>
      </c>
      <c r="AU103" s="2">
        <f t="shared" si="57"/>
        <v>608.89498128097307</v>
      </c>
      <c r="AV103" s="2">
        <f t="shared" si="58"/>
        <v>586.43045345631413</v>
      </c>
      <c r="AW103" s="2">
        <f t="shared" si="59"/>
        <v>49.388712652844532</v>
      </c>
      <c r="AX103" s="2">
        <f t="shared" si="71"/>
        <v>85.152952849731946</v>
      </c>
      <c r="AY103">
        <f t="shared" si="72"/>
        <v>3.886414434762663</v>
      </c>
    </row>
    <row r="104" spans="1:56" ht="16" x14ac:dyDescent="0.2">
      <c r="A104" s="2" t="s">
        <v>24</v>
      </c>
      <c r="B104" s="2" t="str">
        <f t="shared" si="74"/>
        <v>P2</v>
      </c>
      <c r="C104" s="2" t="s">
        <v>32</v>
      </c>
      <c r="D104" s="5">
        <v>2</v>
      </c>
      <c r="E104" s="2" t="s">
        <v>18</v>
      </c>
      <c r="F104" s="1" t="s">
        <v>12</v>
      </c>
      <c r="G104" s="9">
        <v>30</v>
      </c>
      <c r="H104" s="45">
        <v>25</v>
      </c>
      <c r="I104" s="2" t="s">
        <v>23</v>
      </c>
      <c r="J104" s="5">
        <v>0</v>
      </c>
      <c r="K104" s="5">
        <v>-4000</v>
      </c>
      <c r="L104" s="2">
        <v>1.3887478362335366</v>
      </c>
      <c r="M104" s="2">
        <v>0.77268099784851096</v>
      </c>
      <c r="N104" s="2">
        <f t="shared" si="60"/>
        <v>7.7268099784851092</v>
      </c>
      <c r="O104" s="2">
        <v>6.2871426343917805E-2</v>
      </c>
      <c r="P104" s="2">
        <f t="shared" si="61"/>
        <v>0.62871426343917802</v>
      </c>
      <c r="Q104" s="3">
        <v>4.21</v>
      </c>
      <c r="R104" s="40">
        <f t="shared" si="75"/>
        <v>10</v>
      </c>
      <c r="S104" s="35">
        <f t="shared" si="62"/>
        <v>10.730590638608895</v>
      </c>
      <c r="T104" s="35">
        <f t="shared" si="63"/>
        <v>18.501018342429131</v>
      </c>
      <c r="U104" s="35">
        <f t="shared" si="64"/>
        <v>0.87312557296032034</v>
      </c>
      <c r="V104" s="35">
        <f t="shared" si="65"/>
        <v>1388.7478362335366</v>
      </c>
      <c r="W104" s="35">
        <f t="shared" si="66"/>
        <v>1370.2468178911074</v>
      </c>
      <c r="X104" s="35">
        <f t="shared" si="39"/>
        <v>68.225383778978809</v>
      </c>
      <c r="Y104" s="35">
        <f t="shared" si="40"/>
        <v>117.62997203272209</v>
      </c>
      <c r="Z104" s="35">
        <f t="shared" si="41"/>
        <v>5.4026431395061527</v>
      </c>
      <c r="AA104" s="35">
        <f t="shared" si="42"/>
        <v>4440.6520953819327</v>
      </c>
      <c r="AB104" s="35">
        <f t="shared" si="43"/>
        <v>4323.0221233492102</v>
      </c>
      <c r="AC104" s="2">
        <f t="shared" si="44"/>
        <v>15.204932080965804</v>
      </c>
      <c r="AD104" s="2">
        <f t="shared" si="67"/>
        <v>26.215400139596209</v>
      </c>
      <c r="AE104" s="2">
        <f t="shared" si="45"/>
        <v>1.3422494817943573</v>
      </c>
      <c r="AF104" s="2">
        <f t="shared" si="46"/>
        <v>1245.1136831919628</v>
      </c>
      <c r="AG104" s="2">
        <f t="shared" si="47"/>
        <v>1218.8982830523669</v>
      </c>
      <c r="AH104" s="2">
        <f t="shared" si="48"/>
        <v>205.58358411143558</v>
      </c>
      <c r="AI104" s="2">
        <f t="shared" si="68"/>
        <v>354.45445536454417</v>
      </c>
      <c r="AJ104" s="2">
        <f t="shared" si="49"/>
        <v>16.3859679495351</v>
      </c>
      <c r="AK104" s="2">
        <f t="shared" si="50"/>
        <v>11092.86875883762</v>
      </c>
      <c r="AL104" s="2">
        <f t="shared" si="73"/>
        <v>3579.4714344910258</v>
      </c>
      <c r="AM104" s="35">
        <f t="shared" si="51"/>
        <v>57.494793140369914</v>
      </c>
      <c r="AN104" s="35">
        <f t="shared" si="69"/>
        <v>99.12895369029296</v>
      </c>
      <c r="AO104" s="35">
        <f t="shared" si="52"/>
        <v>4.5295175665458327</v>
      </c>
      <c r="AP104" s="35">
        <f t="shared" si="53"/>
        <v>3051.9042591483958</v>
      </c>
      <c r="AQ104" s="35">
        <f t="shared" si="54"/>
        <v>2952.775305458103</v>
      </c>
      <c r="AR104" s="2">
        <f t="shared" si="55"/>
        <v>20.390481138688109</v>
      </c>
      <c r="AS104" s="2">
        <f t="shared" si="70"/>
        <v>35.156001963255363</v>
      </c>
      <c r="AT104" s="2">
        <f t="shared" si="56"/>
        <v>1.7026930065260248</v>
      </c>
      <c r="AU104" s="2">
        <f t="shared" si="57"/>
        <v>1289.4526587879338</v>
      </c>
      <c r="AV104" s="2">
        <f t="shared" si="58"/>
        <v>1254.2966568246786</v>
      </c>
      <c r="AW104" s="2">
        <f t="shared" si="59"/>
        <v>62.402536422564154</v>
      </c>
      <c r="AX104" s="2">
        <f t="shared" si="71"/>
        <v>107.59058003890371</v>
      </c>
      <c r="AY104">
        <f t="shared" si="72"/>
        <v>4.928850306888215</v>
      </c>
    </row>
    <row r="105" spans="1:56" ht="16" x14ac:dyDescent="0.2">
      <c r="A105" s="2" t="s">
        <v>24</v>
      </c>
      <c r="B105" s="2" t="str">
        <f t="shared" si="74"/>
        <v>P2</v>
      </c>
      <c r="C105" s="2" t="s">
        <v>32</v>
      </c>
      <c r="D105" s="5">
        <v>2</v>
      </c>
      <c r="E105" s="2" t="s">
        <v>18</v>
      </c>
      <c r="F105" s="1" t="s">
        <v>13</v>
      </c>
      <c r="G105" s="9">
        <v>40</v>
      </c>
      <c r="H105" s="45">
        <v>35</v>
      </c>
      <c r="I105" s="2" t="s">
        <v>23</v>
      </c>
      <c r="J105" s="5">
        <v>0</v>
      </c>
      <c r="K105" s="5">
        <v>-4000</v>
      </c>
      <c r="L105" s="2">
        <v>1.4285747691928525</v>
      </c>
      <c r="M105" s="2">
        <v>0.88145893812179599</v>
      </c>
      <c r="N105" s="2">
        <f t="shared" si="60"/>
        <v>8.8145893812179601</v>
      </c>
      <c r="O105" s="2">
        <v>7.0831514894962297E-2</v>
      </c>
      <c r="P105" s="2">
        <f t="shared" si="61"/>
        <v>0.708315148949623</v>
      </c>
      <c r="Q105" s="3">
        <v>4.09</v>
      </c>
      <c r="R105" s="40">
        <f t="shared" si="75"/>
        <v>10</v>
      </c>
      <c r="S105" s="35">
        <f t="shared" si="62"/>
        <v>12.592299990803216</v>
      </c>
      <c r="T105" s="35">
        <f t="shared" si="63"/>
        <v>21.710862053108993</v>
      </c>
      <c r="U105" s="35">
        <f t="shared" si="64"/>
        <v>1.0118811504265088</v>
      </c>
      <c r="V105" s="35">
        <f t="shared" si="65"/>
        <v>1428.5747691928527</v>
      </c>
      <c r="W105" s="35">
        <f t="shared" si="66"/>
        <v>1406.8639071397438</v>
      </c>
      <c r="X105" s="35">
        <f t="shared" si="39"/>
        <v>80.817683769782022</v>
      </c>
      <c r="Y105" s="35">
        <f t="shared" si="40"/>
        <v>139.34083408583109</v>
      </c>
      <c r="Z105" s="35">
        <f t="shared" si="41"/>
        <v>6.4145242899326611</v>
      </c>
      <c r="AA105" s="35">
        <f t="shared" si="42"/>
        <v>5869.2268645747854</v>
      </c>
      <c r="AB105" s="35">
        <f t="shared" si="43"/>
        <v>5729.886030488954</v>
      </c>
      <c r="AC105" s="2">
        <f t="shared" si="44"/>
        <v>12.651992795896417</v>
      </c>
      <c r="AD105" s="2">
        <f t="shared" si="67"/>
        <v>21.813780682580028</v>
      </c>
      <c r="AE105" s="2">
        <f t="shared" si="45"/>
        <v>1.216484925723244</v>
      </c>
      <c r="AF105" s="2">
        <f t="shared" si="46"/>
        <v>1236.6848374058161</v>
      </c>
      <c r="AG105" s="2">
        <f t="shared" si="47"/>
        <v>1214.8710567232361</v>
      </c>
      <c r="AH105" s="2">
        <f t="shared" si="48"/>
        <v>243.5395624991248</v>
      </c>
      <c r="AI105" s="2">
        <f t="shared" si="68"/>
        <v>419.89579741228431</v>
      </c>
      <c r="AJ105" s="2">
        <f t="shared" si="49"/>
        <v>20.03542272670483</v>
      </c>
      <c r="AK105" s="2">
        <f t="shared" si="50"/>
        <v>14802.923271055066</v>
      </c>
      <c r="AL105" s="2">
        <f t="shared" si="73"/>
        <v>4794.3424912142618</v>
      </c>
      <c r="AM105" s="35">
        <f t="shared" si="51"/>
        <v>68.225383778978809</v>
      </c>
      <c r="AN105" s="35">
        <f t="shared" si="69"/>
        <v>117.62997203272209</v>
      </c>
      <c r="AO105" s="35">
        <f t="shared" si="52"/>
        <v>5.4026431395061527</v>
      </c>
      <c r="AP105" s="35">
        <f t="shared" si="53"/>
        <v>4440.6520953819327</v>
      </c>
      <c r="AQ105" s="35">
        <f t="shared" si="54"/>
        <v>4323.0221233492102</v>
      </c>
      <c r="AR105" s="2">
        <f t="shared" si="55"/>
        <v>15.204932080965804</v>
      </c>
      <c r="AS105" s="2">
        <f t="shared" si="70"/>
        <v>26.215400139596209</v>
      </c>
      <c r="AT105" s="2">
        <f t="shared" si="56"/>
        <v>1.3422494817943573</v>
      </c>
      <c r="AU105" s="2">
        <f t="shared" si="57"/>
        <v>1245.1136831919628</v>
      </c>
      <c r="AV105" s="2">
        <f t="shared" si="58"/>
        <v>1218.8982830523669</v>
      </c>
      <c r="AW105" s="2">
        <f t="shared" si="59"/>
        <v>72.443991871639852</v>
      </c>
      <c r="AX105" s="2">
        <f t="shared" si="71"/>
        <v>124.90343426144803</v>
      </c>
      <c r="AY105">
        <f t="shared" si="72"/>
        <v>5.7416383995553968</v>
      </c>
    </row>
    <row r="106" spans="1:56" ht="16" x14ac:dyDescent="0.2">
      <c r="A106" s="2" t="s">
        <v>25</v>
      </c>
      <c r="B106" s="2" t="str">
        <f>LEFT(A106)&amp;RIGHT(A106,4)</f>
        <v>C2005</v>
      </c>
      <c r="C106" s="2" t="s">
        <v>33</v>
      </c>
      <c r="D106" s="5">
        <v>3</v>
      </c>
      <c r="E106" s="2" t="s">
        <v>5</v>
      </c>
      <c r="F106" s="1" t="s">
        <v>6</v>
      </c>
      <c r="G106" s="9">
        <v>5</v>
      </c>
      <c r="H106" s="45">
        <v>2.5</v>
      </c>
      <c r="I106" t="s">
        <v>7</v>
      </c>
      <c r="J106">
        <v>0</v>
      </c>
      <c r="K106">
        <v>0</v>
      </c>
      <c r="L106" s="2">
        <v>1.484902886651936</v>
      </c>
      <c r="M106" s="2">
        <v>2.8240272998809801</v>
      </c>
      <c r="N106" s="2">
        <f t="shared" si="60"/>
        <v>28.2402729988098</v>
      </c>
      <c r="O106" s="2">
        <v>0.22006763517856601</v>
      </c>
      <c r="P106" s="2">
        <f t="shared" si="61"/>
        <v>2.2006763517856602</v>
      </c>
      <c r="Q106" s="36">
        <v>3.78</v>
      </c>
      <c r="R106" s="40">
        <f t="shared" si="75"/>
        <v>5</v>
      </c>
      <c r="S106" s="35">
        <f t="shared" si="62"/>
        <v>20.967031447885699</v>
      </c>
      <c r="T106" s="35">
        <f t="shared" si="63"/>
        <v>36.150054220492585</v>
      </c>
      <c r="U106" s="35">
        <f t="shared" si="64"/>
        <v>1.6338953336765893</v>
      </c>
      <c r="V106" s="35">
        <f t="shared" si="65"/>
        <v>742.45144332596806</v>
      </c>
      <c r="W106" s="35">
        <f t="shared" si="66"/>
        <v>706.30138910547544</v>
      </c>
      <c r="X106" s="35">
        <f t="shared" si="39"/>
        <v>20.967031447885699</v>
      </c>
      <c r="Y106" s="35">
        <f t="shared" si="40"/>
        <v>36.150054220492585</v>
      </c>
      <c r="Z106" s="35">
        <f t="shared" si="41"/>
        <v>1.6338953336765893</v>
      </c>
      <c r="AA106" s="35">
        <f t="shared" si="42"/>
        <v>742.45144332596806</v>
      </c>
      <c r="AB106" s="35">
        <f t="shared" si="43"/>
        <v>706.30138910547544</v>
      </c>
      <c r="AC106" s="2">
        <f t="shared" si="44"/>
        <v>19.903022012522371</v>
      </c>
      <c r="AD106" s="2">
        <f t="shared" si="67"/>
        <v>34.315555194004091</v>
      </c>
      <c r="AE106" s="2">
        <f t="shared" si="45"/>
        <v>1.4076455570329134</v>
      </c>
      <c r="AF106" s="2">
        <f t="shared" si="46"/>
        <v>554.16159635167037</v>
      </c>
      <c r="AG106" s="2">
        <f t="shared" si="47"/>
        <v>519.84604115766626</v>
      </c>
      <c r="AH106" s="2">
        <f t="shared" si="48"/>
        <v>19.903022012522371</v>
      </c>
      <c r="AI106" s="2">
        <f t="shared" si="68"/>
        <v>34.315555194004091</v>
      </c>
      <c r="AJ106" s="2">
        <f t="shared" si="49"/>
        <v>1.4076455570329134</v>
      </c>
      <c r="AK106" s="2">
        <f t="shared" si="50"/>
        <v>554.16159635167037</v>
      </c>
      <c r="AL106" s="2">
        <f t="shared" si="73"/>
        <v>519.84604115766626</v>
      </c>
      <c r="AM106" s="35">
        <f t="shared" si="51"/>
        <v>0</v>
      </c>
      <c r="AN106" s="35">
        <f t="shared" si="69"/>
        <v>0</v>
      </c>
      <c r="AO106" s="35">
        <f t="shared" si="52"/>
        <v>0</v>
      </c>
      <c r="AP106" s="35">
        <f t="shared" si="53"/>
        <v>0</v>
      </c>
      <c r="AQ106" s="35">
        <f t="shared" si="54"/>
        <v>0</v>
      </c>
      <c r="AR106" s="2">
        <f t="shared" si="55"/>
        <v>0</v>
      </c>
      <c r="AS106" s="2">
        <f t="shared" si="70"/>
        <v>0</v>
      </c>
      <c r="AT106" s="2">
        <f t="shared" si="56"/>
        <v>0</v>
      </c>
      <c r="AU106" s="2">
        <f t="shared" si="57"/>
        <v>0</v>
      </c>
      <c r="AV106" s="2">
        <f t="shared" si="58"/>
        <v>0</v>
      </c>
      <c r="AW106" s="2">
        <f t="shared" si="59"/>
        <v>15.431979125534436</v>
      </c>
      <c r="AX106" s="2">
        <f t="shared" si="71"/>
        <v>26.60686056126627</v>
      </c>
      <c r="AY106">
        <f t="shared" si="72"/>
        <v>1.2025659781775084</v>
      </c>
      <c r="BD106" s="50"/>
    </row>
    <row r="107" spans="1:56" ht="16" x14ac:dyDescent="0.2">
      <c r="A107" s="2" t="s">
        <v>25</v>
      </c>
      <c r="B107" s="2" t="str">
        <f t="shared" ref="B107:B170" si="76">LEFT(A107)&amp;RIGHT(A107,4)</f>
        <v>C2005</v>
      </c>
      <c r="C107" s="2" t="s">
        <v>33</v>
      </c>
      <c r="D107" s="5">
        <v>3</v>
      </c>
      <c r="E107" s="2" t="s">
        <v>5</v>
      </c>
      <c r="F107" s="1" t="s">
        <v>6</v>
      </c>
      <c r="G107" s="9">
        <v>5</v>
      </c>
      <c r="H107" s="45">
        <v>2.5</v>
      </c>
      <c r="I107" t="s">
        <v>8</v>
      </c>
      <c r="J107">
        <v>0</v>
      </c>
      <c r="K107">
        <v>40</v>
      </c>
      <c r="L107" s="2">
        <v>1.2315791468314281</v>
      </c>
      <c r="M107" s="2">
        <v>3.5388617515564</v>
      </c>
      <c r="N107" s="2">
        <f t="shared" si="60"/>
        <v>35.388617515564</v>
      </c>
      <c r="O107" s="2">
        <v>0.25798431038856501</v>
      </c>
      <c r="P107" s="2">
        <f t="shared" si="61"/>
        <v>2.5798431038856502</v>
      </c>
      <c r="Q107" s="36">
        <v>3.68</v>
      </c>
      <c r="R107" s="40">
        <f t="shared" si="75"/>
        <v>5</v>
      </c>
      <c r="S107" s="35">
        <f t="shared" si="62"/>
        <v>21.791941683681024</v>
      </c>
      <c r="T107" s="35">
        <f t="shared" si="63"/>
        <v>37.572313247725909</v>
      </c>
      <c r="U107" s="35">
        <f t="shared" si="64"/>
        <v>1.5886404844212163</v>
      </c>
      <c r="V107" s="35">
        <f t="shared" si="65"/>
        <v>615.78957341571413</v>
      </c>
      <c r="W107" s="35">
        <f t="shared" si="66"/>
        <v>578.21726016798823</v>
      </c>
      <c r="X107" s="35">
        <f t="shared" si="39"/>
        <v>21.791941683681024</v>
      </c>
      <c r="Y107" s="35">
        <f t="shared" si="40"/>
        <v>37.572313247725909</v>
      </c>
      <c r="Z107" s="35">
        <f t="shared" si="41"/>
        <v>1.5886404844212163</v>
      </c>
      <c r="AA107" s="35">
        <f t="shared" si="42"/>
        <v>615.78957341571413</v>
      </c>
      <c r="AB107" s="35">
        <f t="shared" si="43"/>
        <v>578.21726016798823</v>
      </c>
      <c r="AC107" s="2">
        <f t="shared" si="44"/>
        <v>19.903022012522371</v>
      </c>
      <c r="AD107" s="2">
        <f t="shared" si="67"/>
        <v>34.315555194004091</v>
      </c>
      <c r="AE107" s="2">
        <f t="shared" si="45"/>
        <v>1.4076455570329134</v>
      </c>
      <c r="AF107" s="2">
        <f t="shared" si="46"/>
        <v>554.16159635167037</v>
      </c>
      <c r="AG107" s="2">
        <f t="shared" si="47"/>
        <v>519.84604115766626</v>
      </c>
      <c r="AH107" s="2">
        <f t="shared" si="48"/>
        <v>19.903022012522371</v>
      </c>
      <c r="AI107" s="2">
        <f t="shared" si="68"/>
        <v>34.315555194004091</v>
      </c>
      <c r="AJ107" s="2">
        <f t="shared" si="49"/>
        <v>1.4076455570329134</v>
      </c>
      <c r="AK107" s="2">
        <f t="shared" si="50"/>
        <v>554.16159635167037</v>
      </c>
      <c r="AL107" s="2">
        <f t="shared" si="73"/>
        <v>519.84604115766626</v>
      </c>
      <c r="AM107" s="35">
        <f t="shared" si="51"/>
        <v>0</v>
      </c>
      <c r="AN107" s="35">
        <f t="shared" si="69"/>
        <v>0</v>
      </c>
      <c r="AO107" s="35">
        <f t="shared" si="52"/>
        <v>0</v>
      </c>
      <c r="AP107" s="35">
        <f t="shared" si="53"/>
        <v>0</v>
      </c>
      <c r="AQ107" s="35">
        <f t="shared" si="54"/>
        <v>0</v>
      </c>
      <c r="AR107" s="2">
        <f t="shared" si="55"/>
        <v>0</v>
      </c>
      <c r="AS107" s="2">
        <f t="shared" si="70"/>
        <v>0</v>
      </c>
      <c r="AT107" s="2">
        <f t="shared" si="56"/>
        <v>0</v>
      </c>
      <c r="AU107" s="2">
        <f t="shared" si="57"/>
        <v>0</v>
      </c>
      <c r="AV107" s="2">
        <f t="shared" si="58"/>
        <v>0</v>
      </c>
      <c r="AW107" s="2">
        <f t="shared" si="59"/>
        <v>19.592038138240767</v>
      </c>
      <c r="AX107" s="2">
        <f t="shared" si="71"/>
        <v>33.779376100415121</v>
      </c>
      <c r="AY107">
        <f t="shared" si="72"/>
        <v>1.4282667148490766</v>
      </c>
      <c r="BD107" s="50"/>
    </row>
    <row r="108" spans="1:56" ht="16" x14ac:dyDescent="0.2">
      <c r="A108" s="2" t="s">
        <v>25</v>
      </c>
      <c r="B108" s="2" t="str">
        <f t="shared" si="76"/>
        <v>C2005</v>
      </c>
      <c r="C108" s="2" t="s">
        <v>33</v>
      </c>
      <c r="D108" s="5">
        <v>3</v>
      </c>
      <c r="E108" s="2" t="s">
        <v>5</v>
      </c>
      <c r="F108" s="1" t="s">
        <v>6</v>
      </c>
      <c r="G108" s="9">
        <v>5</v>
      </c>
      <c r="H108" s="45">
        <v>2.4</v>
      </c>
      <c r="I108" t="s">
        <v>9</v>
      </c>
      <c r="J108">
        <v>0</v>
      </c>
      <c r="K108">
        <v>80</v>
      </c>
      <c r="L108" s="2">
        <v>1.5835025569962271</v>
      </c>
      <c r="M108" s="2">
        <v>2.6788663864135698</v>
      </c>
      <c r="N108" s="2">
        <f t="shared" si="60"/>
        <v>26.7886638641357</v>
      </c>
      <c r="O108" s="2">
        <v>0.20114754140377</v>
      </c>
      <c r="P108" s="2">
        <f t="shared" si="61"/>
        <v>2.0114754140377</v>
      </c>
      <c r="Q108" s="36">
        <v>3.75</v>
      </c>
      <c r="R108" s="40">
        <f t="shared" si="75"/>
        <v>5</v>
      </c>
      <c r="S108" s="35">
        <f t="shared" si="62"/>
        <v>21.209958863685657</v>
      </c>
      <c r="T108" s="35">
        <f t="shared" si="63"/>
        <v>36.568894592561477</v>
      </c>
      <c r="U108" s="35">
        <f t="shared" si="64"/>
        <v>1.5925882307318713</v>
      </c>
      <c r="V108" s="35">
        <f t="shared" si="65"/>
        <v>791.75127849811361</v>
      </c>
      <c r="W108" s="35">
        <f t="shared" si="66"/>
        <v>755.18238390555211</v>
      </c>
      <c r="X108" s="35">
        <f t="shared" si="39"/>
        <v>21.209958863685657</v>
      </c>
      <c r="Y108" s="35">
        <f t="shared" si="40"/>
        <v>36.568894592561477</v>
      </c>
      <c r="Z108" s="35">
        <f t="shared" si="41"/>
        <v>1.5925882307318713</v>
      </c>
      <c r="AA108" s="35">
        <f t="shared" si="42"/>
        <v>791.75127849811361</v>
      </c>
      <c r="AB108" s="35">
        <f t="shared" si="43"/>
        <v>755.18238390555211</v>
      </c>
      <c r="AC108" s="2">
        <f t="shared" si="44"/>
        <v>19.903022012522371</v>
      </c>
      <c r="AD108" s="2">
        <f t="shared" si="67"/>
        <v>34.315555194004091</v>
      </c>
      <c r="AE108" s="2">
        <f t="shared" si="45"/>
        <v>1.4076455570329134</v>
      </c>
      <c r="AF108" s="2">
        <f t="shared" si="46"/>
        <v>554.16159635167037</v>
      </c>
      <c r="AG108" s="2">
        <f t="shared" si="47"/>
        <v>519.84604115766626</v>
      </c>
      <c r="AH108" s="2">
        <f t="shared" si="48"/>
        <v>19.903022012522371</v>
      </c>
      <c r="AI108" s="2">
        <f t="shared" si="68"/>
        <v>34.315555194004091</v>
      </c>
      <c r="AJ108" s="2">
        <f t="shared" si="49"/>
        <v>1.4076455570329134</v>
      </c>
      <c r="AK108" s="2">
        <f t="shared" si="50"/>
        <v>554.16159635167037</v>
      </c>
      <c r="AL108" s="2">
        <f t="shared" si="73"/>
        <v>519.84604115766626</v>
      </c>
      <c r="AM108" s="35">
        <f t="shared" si="51"/>
        <v>0</v>
      </c>
      <c r="AN108" s="35">
        <f t="shared" si="69"/>
        <v>0</v>
      </c>
      <c r="AO108" s="35">
        <f t="shared" si="52"/>
        <v>0</v>
      </c>
      <c r="AP108" s="35">
        <f t="shared" si="53"/>
        <v>0</v>
      </c>
      <c r="AQ108" s="35">
        <f t="shared" si="54"/>
        <v>0</v>
      </c>
      <c r="AR108" s="2">
        <f t="shared" si="55"/>
        <v>0</v>
      </c>
      <c r="AS108" s="2">
        <f t="shared" si="70"/>
        <v>0</v>
      </c>
      <c r="AT108" s="2">
        <f t="shared" si="56"/>
        <v>0</v>
      </c>
      <c r="AU108" s="2">
        <f t="shared" si="57"/>
        <v>0</v>
      </c>
      <c r="AV108" s="2">
        <f t="shared" si="58"/>
        <v>0</v>
      </c>
      <c r="AW108" s="2">
        <f t="shared" si="59"/>
        <v>14.600331500559623</v>
      </c>
      <c r="AX108" s="2">
        <f t="shared" si="71"/>
        <v>25.172985345792451</v>
      </c>
      <c r="AY108">
        <f t="shared" si="72"/>
        <v>1.0962923719944688</v>
      </c>
      <c r="BD108" s="50"/>
    </row>
    <row r="109" spans="1:56" ht="16" x14ac:dyDescent="0.2">
      <c r="A109" s="2" t="s">
        <v>25</v>
      </c>
      <c r="B109" s="2" t="str">
        <f t="shared" si="76"/>
        <v>C2005</v>
      </c>
      <c r="C109" s="2" t="s">
        <v>33</v>
      </c>
      <c r="D109" s="5">
        <v>3</v>
      </c>
      <c r="E109" s="2" t="s">
        <v>5</v>
      </c>
      <c r="F109" s="1" t="s">
        <v>10</v>
      </c>
      <c r="G109" s="9">
        <v>10</v>
      </c>
      <c r="H109" s="45">
        <v>7.5</v>
      </c>
      <c r="I109" t="s">
        <v>7</v>
      </c>
      <c r="J109">
        <v>0</v>
      </c>
      <c r="K109">
        <v>0</v>
      </c>
      <c r="L109" s="2">
        <v>1.5994944456781006</v>
      </c>
      <c r="M109" s="2">
        <v>1.8392219543457</v>
      </c>
      <c r="N109" s="2">
        <f t="shared" si="60"/>
        <v>18.392219543456999</v>
      </c>
      <c r="O109" s="2">
        <v>0.147831201553345</v>
      </c>
      <c r="P109" s="2">
        <f t="shared" si="61"/>
        <v>1.4783120155334499</v>
      </c>
      <c r="Q109" s="36">
        <v>3.85</v>
      </c>
      <c r="R109" s="40">
        <f t="shared" si="75"/>
        <v>5</v>
      </c>
      <c r="S109" s="35">
        <f t="shared" si="62"/>
        <v>14.709126501725841</v>
      </c>
      <c r="T109" s="35">
        <f t="shared" si="63"/>
        <v>25.360562934010073</v>
      </c>
      <c r="U109" s="35">
        <f t="shared" si="64"/>
        <v>1.1822759289124758</v>
      </c>
      <c r="V109" s="35">
        <f t="shared" si="65"/>
        <v>799.74722283905032</v>
      </c>
      <c r="W109" s="35">
        <f t="shared" si="66"/>
        <v>774.38665990504023</v>
      </c>
      <c r="X109" s="35">
        <f t="shared" si="39"/>
        <v>35.676157949611536</v>
      </c>
      <c r="Y109" s="35">
        <f t="shared" si="40"/>
        <v>61.510617154502654</v>
      </c>
      <c r="Z109" s="35">
        <f t="shared" si="41"/>
        <v>2.8161712625890649</v>
      </c>
      <c r="AA109" s="35">
        <f t="shared" si="42"/>
        <v>1542.1986661650185</v>
      </c>
      <c r="AB109" s="35">
        <f t="shared" si="43"/>
        <v>1480.6880490105157</v>
      </c>
      <c r="AC109" s="2">
        <f t="shared" si="44"/>
        <v>13.029426138302242</v>
      </c>
      <c r="AD109" s="2">
        <f t="shared" si="67"/>
        <v>22.464527824659033</v>
      </c>
      <c r="AE109" s="2">
        <f t="shared" si="45"/>
        <v>1.0094012711584042</v>
      </c>
      <c r="AF109" s="2">
        <f t="shared" si="46"/>
        <v>608.89498128097307</v>
      </c>
      <c r="AG109" s="2">
        <f t="shared" si="47"/>
        <v>586.43045345631413</v>
      </c>
      <c r="AH109" s="2">
        <f t="shared" si="48"/>
        <v>98.797344452473837</v>
      </c>
      <c r="AI109" s="2">
        <f t="shared" si="68"/>
        <v>170.34024905598937</v>
      </c>
      <c r="AJ109" s="2">
        <f t="shared" si="49"/>
        <v>7.2511404845739538</v>
      </c>
      <c r="AK109" s="2">
        <f t="shared" si="50"/>
        <v>3489.1697328979308</v>
      </c>
      <c r="AL109" s="2">
        <f t="shared" si="73"/>
        <v>1106.2764946139805</v>
      </c>
      <c r="AM109" s="35">
        <f t="shared" si="51"/>
        <v>20.967031447885699</v>
      </c>
      <c r="AN109" s="35">
        <f t="shared" si="69"/>
        <v>36.150054220492585</v>
      </c>
      <c r="AO109" s="35">
        <f t="shared" si="52"/>
        <v>1.6338953336765893</v>
      </c>
      <c r="AP109" s="35">
        <f t="shared" si="53"/>
        <v>742.45144332596806</v>
      </c>
      <c r="AQ109" s="35">
        <f t="shared" si="54"/>
        <v>706.30138910547544</v>
      </c>
      <c r="AR109" s="2">
        <f t="shared" si="55"/>
        <v>19.903022012522371</v>
      </c>
      <c r="AS109" s="2">
        <f t="shared" si="70"/>
        <v>34.315555194004091</v>
      </c>
      <c r="AT109" s="2">
        <f t="shared" si="56"/>
        <v>1.4076455570329134</v>
      </c>
      <c r="AU109" s="2">
        <f t="shared" si="57"/>
        <v>554.16159635167037</v>
      </c>
      <c r="AV109" s="2">
        <f t="shared" si="58"/>
        <v>519.84604115766626</v>
      </c>
      <c r="AW109" s="2">
        <f t="shared" si="59"/>
        <v>28.564378779756296</v>
      </c>
      <c r="AX109" s="2">
        <f t="shared" si="71"/>
        <v>49.248928930614305</v>
      </c>
      <c r="AY109">
        <f t="shared" si="72"/>
        <v>2.244547561938012</v>
      </c>
      <c r="BD109" s="50"/>
    </row>
    <row r="110" spans="1:56" ht="16" x14ac:dyDescent="0.2">
      <c r="A110" s="2" t="s">
        <v>25</v>
      </c>
      <c r="B110" s="2" t="str">
        <f t="shared" si="76"/>
        <v>C2005</v>
      </c>
      <c r="C110" s="2" t="s">
        <v>33</v>
      </c>
      <c r="D110" s="5">
        <v>3</v>
      </c>
      <c r="E110" s="2" t="s">
        <v>5</v>
      </c>
      <c r="F110" s="1" t="s">
        <v>10</v>
      </c>
      <c r="G110" s="9">
        <v>10</v>
      </c>
      <c r="H110" s="45">
        <v>7.5</v>
      </c>
      <c r="I110" t="s">
        <v>8</v>
      </c>
      <c r="J110">
        <v>0</v>
      </c>
      <c r="K110">
        <v>40</v>
      </c>
      <c r="L110" s="2">
        <v>1.0750216124107925</v>
      </c>
      <c r="M110" s="2">
        <v>2.0792655944824201</v>
      </c>
      <c r="N110" s="2">
        <f t="shared" si="60"/>
        <v>20.792655944824201</v>
      </c>
      <c r="O110" s="2">
        <v>0.155279099941254</v>
      </c>
      <c r="P110" s="2">
        <f t="shared" si="61"/>
        <v>1.55279099941254</v>
      </c>
      <c r="Q110" s="36">
        <v>3.82</v>
      </c>
      <c r="R110" s="40">
        <f t="shared" si="75"/>
        <v>5</v>
      </c>
      <c r="S110" s="35">
        <f t="shared" si="62"/>
        <v>11.176277260053883</v>
      </c>
      <c r="T110" s="35">
        <f t="shared" si="63"/>
        <v>19.269443551817041</v>
      </c>
      <c r="U110" s="35">
        <f t="shared" si="64"/>
        <v>0.83464194196271746</v>
      </c>
      <c r="V110" s="35">
        <f t="shared" si="65"/>
        <v>537.51080620539631</v>
      </c>
      <c r="W110" s="35">
        <f t="shared" si="66"/>
        <v>518.24136265357924</v>
      </c>
      <c r="X110" s="35">
        <f t="shared" si="39"/>
        <v>32.968218943734911</v>
      </c>
      <c r="Y110" s="35">
        <f t="shared" si="40"/>
        <v>56.841756799542949</v>
      </c>
      <c r="Z110" s="35">
        <f t="shared" si="41"/>
        <v>2.4232824263839339</v>
      </c>
      <c r="AA110" s="35">
        <f t="shared" si="42"/>
        <v>1153.3003796211106</v>
      </c>
      <c r="AB110" s="35">
        <f t="shared" si="43"/>
        <v>1096.4586228215676</v>
      </c>
      <c r="AC110" s="2">
        <f t="shared" si="44"/>
        <v>13.029426138302242</v>
      </c>
      <c r="AD110" s="2">
        <f t="shared" si="67"/>
        <v>22.464527824659033</v>
      </c>
      <c r="AE110" s="2">
        <f t="shared" si="45"/>
        <v>1.0094012711584042</v>
      </c>
      <c r="AF110" s="2">
        <f t="shared" si="46"/>
        <v>608.89498128097307</v>
      </c>
      <c r="AG110" s="2">
        <f t="shared" si="47"/>
        <v>586.43045345631413</v>
      </c>
      <c r="AH110" s="2">
        <f t="shared" si="48"/>
        <v>98.797344452473837</v>
      </c>
      <c r="AI110" s="2">
        <f t="shared" si="68"/>
        <v>170.34024905598937</v>
      </c>
      <c r="AJ110" s="2">
        <f t="shared" si="49"/>
        <v>7.2511404845739538</v>
      </c>
      <c r="AK110" s="2">
        <f t="shared" si="50"/>
        <v>3489.1697328979308</v>
      </c>
      <c r="AL110" s="2">
        <f t="shared" si="73"/>
        <v>1106.2764946139805</v>
      </c>
      <c r="AM110" s="35">
        <f t="shared" si="51"/>
        <v>21.791941683681024</v>
      </c>
      <c r="AN110" s="35">
        <f t="shared" si="69"/>
        <v>37.572313247725909</v>
      </c>
      <c r="AO110" s="35">
        <f t="shared" si="52"/>
        <v>1.5886404844212163</v>
      </c>
      <c r="AP110" s="35">
        <f t="shared" si="53"/>
        <v>615.78957341571413</v>
      </c>
      <c r="AQ110" s="35">
        <f t="shared" si="54"/>
        <v>578.21726016798823</v>
      </c>
      <c r="AR110" s="2">
        <f t="shared" si="55"/>
        <v>19.903022012522371</v>
      </c>
      <c r="AS110" s="2">
        <f t="shared" si="70"/>
        <v>34.315555194004091</v>
      </c>
      <c r="AT110" s="2">
        <f t="shared" si="56"/>
        <v>1.4076455570329134</v>
      </c>
      <c r="AU110" s="2">
        <f t="shared" si="57"/>
        <v>554.16159635167037</v>
      </c>
      <c r="AV110" s="2">
        <f t="shared" si="58"/>
        <v>519.84604115766626</v>
      </c>
      <c r="AW110" s="2">
        <f t="shared" si="59"/>
        <v>33.179948969863716</v>
      </c>
      <c r="AX110" s="2">
        <f t="shared" si="71"/>
        <v>57.206808568730544</v>
      </c>
      <c r="AY110">
        <f t="shared" si="72"/>
        <v>2.4390943784380932</v>
      </c>
      <c r="BD110" s="50"/>
    </row>
    <row r="111" spans="1:56" ht="16" x14ac:dyDescent="0.2">
      <c r="A111" s="2" t="s">
        <v>25</v>
      </c>
      <c r="B111" s="2" t="str">
        <f t="shared" si="76"/>
        <v>C2005</v>
      </c>
      <c r="C111" s="2" t="s">
        <v>33</v>
      </c>
      <c r="D111" s="5">
        <v>3</v>
      </c>
      <c r="E111" s="2" t="s">
        <v>5</v>
      </c>
      <c r="F111" s="1" t="s">
        <v>10</v>
      </c>
      <c r="G111" s="9">
        <v>10</v>
      </c>
      <c r="H111" s="45">
        <v>7.5</v>
      </c>
      <c r="I111" t="s">
        <v>9</v>
      </c>
      <c r="J111">
        <v>0</v>
      </c>
      <c r="K111">
        <v>80</v>
      </c>
      <c r="L111" s="2">
        <v>1.3526896923266369</v>
      </c>
      <c r="M111" s="2">
        <v>2.2065126895904501</v>
      </c>
      <c r="N111" s="2">
        <f t="shared" si="60"/>
        <v>22.065126895904502</v>
      </c>
      <c r="O111" s="2">
        <v>0.17051200568676</v>
      </c>
      <c r="P111" s="2">
        <f t="shared" si="61"/>
        <v>1.7051200568675999</v>
      </c>
      <c r="Q111" s="36">
        <v>3.84</v>
      </c>
      <c r="R111" s="40">
        <f t="shared" si="75"/>
        <v>5</v>
      </c>
      <c r="S111" s="35">
        <f t="shared" si="62"/>
        <v>14.923634855984631</v>
      </c>
      <c r="T111" s="35">
        <f t="shared" si="63"/>
        <v>25.730404924111433</v>
      </c>
      <c r="U111" s="35">
        <f t="shared" si="64"/>
        <v>1.1532491625521057</v>
      </c>
      <c r="V111" s="35">
        <f t="shared" si="65"/>
        <v>676.34484616331849</v>
      </c>
      <c r="W111" s="35">
        <f t="shared" si="66"/>
        <v>650.61444123920705</v>
      </c>
      <c r="X111" s="35">
        <f t="shared" si="39"/>
        <v>36.133593719670287</v>
      </c>
      <c r="Y111" s="35">
        <f t="shared" si="40"/>
        <v>62.29929951667291</v>
      </c>
      <c r="Z111" s="35">
        <f t="shared" si="41"/>
        <v>2.7458373932839768</v>
      </c>
      <c r="AA111" s="35">
        <f t="shared" si="42"/>
        <v>1468.096124661432</v>
      </c>
      <c r="AB111" s="35">
        <f t="shared" si="43"/>
        <v>1405.7968251447592</v>
      </c>
      <c r="AC111" s="2">
        <f t="shared" si="44"/>
        <v>13.029426138302242</v>
      </c>
      <c r="AD111" s="2">
        <f t="shared" si="67"/>
        <v>22.464527824659033</v>
      </c>
      <c r="AE111" s="2">
        <f t="shared" si="45"/>
        <v>1.0094012711584042</v>
      </c>
      <c r="AF111" s="2">
        <f t="shared" si="46"/>
        <v>608.89498128097307</v>
      </c>
      <c r="AG111" s="2">
        <f t="shared" si="47"/>
        <v>586.43045345631413</v>
      </c>
      <c r="AH111" s="2">
        <f t="shared" si="48"/>
        <v>98.797344452473837</v>
      </c>
      <c r="AI111" s="2">
        <f t="shared" si="68"/>
        <v>170.34024905598937</v>
      </c>
      <c r="AJ111" s="2">
        <f t="shared" si="49"/>
        <v>7.2511404845739538</v>
      </c>
      <c r="AK111" s="2">
        <f t="shared" si="50"/>
        <v>3489.1697328979308</v>
      </c>
      <c r="AL111" s="2">
        <f t="shared" si="73"/>
        <v>1106.2764946139805</v>
      </c>
      <c r="AM111" s="35">
        <f t="shared" si="51"/>
        <v>21.209958863685657</v>
      </c>
      <c r="AN111" s="35">
        <f t="shared" si="69"/>
        <v>36.568894592561477</v>
      </c>
      <c r="AO111" s="35">
        <f t="shared" si="52"/>
        <v>1.5925882307318713</v>
      </c>
      <c r="AP111" s="35">
        <f t="shared" si="53"/>
        <v>791.75127849811361</v>
      </c>
      <c r="AQ111" s="35">
        <f t="shared" si="54"/>
        <v>755.18238390555211</v>
      </c>
      <c r="AR111" s="2">
        <f t="shared" si="55"/>
        <v>19.903022012522371</v>
      </c>
      <c r="AS111" s="2">
        <f t="shared" si="70"/>
        <v>34.315555194004091</v>
      </c>
      <c r="AT111" s="2">
        <f t="shared" si="56"/>
        <v>1.4076455570329134</v>
      </c>
      <c r="AU111" s="2">
        <f t="shared" si="57"/>
        <v>554.16159635167037</v>
      </c>
      <c r="AV111" s="2">
        <f t="shared" si="58"/>
        <v>519.84604115766626</v>
      </c>
      <c r="AW111" s="2">
        <f t="shared" si="59"/>
        <v>29.263269666808178</v>
      </c>
      <c r="AX111" s="2">
        <f t="shared" si="71"/>
        <v>50.453913218634789</v>
      </c>
      <c r="AY111">
        <f t="shared" si="72"/>
        <v>2.2149214644982038</v>
      </c>
      <c r="BD111" s="50"/>
    </row>
    <row r="112" spans="1:56" ht="16" x14ac:dyDescent="0.2">
      <c r="A112" s="2" t="s">
        <v>25</v>
      </c>
      <c r="B112" s="2" t="str">
        <f t="shared" si="76"/>
        <v>C2005</v>
      </c>
      <c r="C112" s="2" t="s">
        <v>33</v>
      </c>
      <c r="D112" s="5">
        <v>3</v>
      </c>
      <c r="E112" s="2" t="s">
        <v>5</v>
      </c>
      <c r="F112" s="1" t="s">
        <v>11</v>
      </c>
      <c r="G112" s="9">
        <v>20</v>
      </c>
      <c r="H112" s="45">
        <v>15</v>
      </c>
      <c r="I112" t="s">
        <v>7</v>
      </c>
      <c r="J112">
        <v>0</v>
      </c>
      <c r="K112">
        <v>0</v>
      </c>
      <c r="L112" s="2">
        <v>1.3353736345182385</v>
      </c>
      <c r="M112" s="2">
        <v>1.3618128299713099</v>
      </c>
      <c r="N112" s="2">
        <f t="shared" si="60"/>
        <v>13.618128299713099</v>
      </c>
      <c r="O112" s="2">
        <v>0.11557269096374501</v>
      </c>
      <c r="P112" s="2">
        <f t="shared" si="61"/>
        <v>1.1557269096374501</v>
      </c>
      <c r="Q112" s="36">
        <v>3.9</v>
      </c>
      <c r="R112" s="40">
        <f t="shared" si="75"/>
        <v>10</v>
      </c>
      <c r="S112" s="35">
        <f t="shared" si="62"/>
        <v>18.185289482923565</v>
      </c>
      <c r="T112" s="35">
        <f t="shared" si="63"/>
        <v>31.353947384350978</v>
      </c>
      <c r="U112" s="35">
        <f t="shared" si="64"/>
        <v>1.5433272438330938</v>
      </c>
      <c r="V112" s="35">
        <f t="shared" si="65"/>
        <v>1335.3736345182388</v>
      </c>
      <c r="W112" s="35">
        <f t="shared" si="66"/>
        <v>1304.0196871338878</v>
      </c>
      <c r="X112" s="35">
        <f t="shared" si="39"/>
        <v>53.861447432535101</v>
      </c>
      <c r="Y112" s="35">
        <f t="shared" si="40"/>
        <v>92.864564538853628</v>
      </c>
      <c r="Z112" s="35">
        <f t="shared" si="41"/>
        <v>4.3594985064221587</v>
      </c>
      <c r="AA112" s="35">
        <f t="shared" si="42"/>
        <v>2877.5723006832573</v>
      </c>
      <c r="AB112" s="35">
        <f t="shared" si="43"/>
        <v>2784.7077361444035</v>
      </c>
      <c r="AC112" s="2">
        <f t="shared" si="44"/>
        <v>20.390481138688109</v>
      </c>
      <c r="AD112" s="2">
        <f t="shared" si="67"/>
        <v>35.156001963255363</v>
      </c>
      <c r="AE112" s="2">
        <f t="shared" si="45"/>
        <v>1.7026930065260248</v>
      </c>
      <c r="AF112" s="2">
        <f t="shared" si="46"/>
        <v>1289.4526587879338</v>
      </c>
      <c r="AG112" s="2">
        <f t="shared" si="47"/>
        <v>1254.2966568246786</v>
      </c>
      <c r="AH112" s="2">
        <f t="shared" si="48"/>
        <v>159.96878786853816</v>
      </c>
      <c r="AI112" s="2">
        <f t="shared" si="68"/>
        <v>275.80825494575549</v>
      </c>
      <c r="AJ112" s="2">
        <f t="shared" si="49"/>
        <v>12.359219504152026</v>
      </c>
      <c r="AK112" s="2">
        <f t="shared" si="50"/>
        <v>7357.5277092617316</v>
      </c>
      <c r="AL112" s="2">
        <f t="shared" si="73"/>
        <v>2360.5731514386589</v>
      </c>
      <c r="AM112" s="35">
        <f t="shared" si="51"/>
        <v>35.676157949611536</v>
      </c>
      <c r="AN112" s="35">
        <f t="shared" si="69"/>
        <v>61.510617154502654</v>
      </c>
      <c r="AO112" s="35">
        <f t="shared" si="52"/>
        <v>2.8161712625890649</v>
      </c>
      <c r="AP112" s="35">
        <f t="shared" si="53"/>
        <v>1542.1986661650185</v>
      </c>
      <c r="AQ112" s="35">
        <f t="shared" si="54"/>
        <v>1480.6880490105157</v>
      </c>
      <c r="AR112" s="2">
        <f t="shared" si="55"/>
        <v>13.029426138302242</v>
      </c>
      <c r="AS112" s="2">
        <f t="shared" si="70"/>
        <v>22.464527824659033</v>
      </c>
      <c r="AT112" s="2">
        <f t="shared" si="56"/>
        <v>1.0094012711584042</v>
      </c>
      <c r="AU112" s="2">
        <f t="shared" si="57"/>
        <v>608.89498128097307</v>
      </c>
      <c r="AV112" s="2">
        <f t="shared" si="58"/>
        <v>586.43045345631413</v>
      </c>
      <c r="AW112" s="2">
        <f t="shared" si="59"/>
        <v>47.946651606449073</v>
      </c>
      <c r="AX112" s="2">
        <f t="shared" si="71"/>
        <v>82.666640700774266</v>
      </c>
      <c r="AY112">
        <f t="shared" si="72"/>
        <v>3.8575287385677237</v>
      </c>
      <c r="BD112" s="50"/>
    </row>
    <row r="113" spans="1:56" ht="16" x14ac:dyDescent="0.2">
      <c r="A113" s="2" t="s">
        <v>25</v>
      </c>
      <c r="B113" s="2" t="str">
        <f t="shared" si="76"/>
        <v>C2005</v>
      </c>
      <c r="C113" s="2" t="s">
        <v>33</v>
      </c>
      <c r="D113" s="5">
        <v>3</v>
      </c>
      <c r="E113" s="2" t="s">
        <v>5</v>
      </c>
      <c r="F113" s="1" t="s">
        <v>11</v>
      </c>
      <c r="G113" s="9">
        <v>20</v>
      </c>
      <c r="H113" s="45">
        <v>15</v>
      </c>
      <c r="I113" t="s">
        <v>8</v>
      </c>
      <c r="J113">
        <v>0</v>
      </c>
      <c r="K113">
        <v>40</v>
      </c>
      <c r="L113" s="2">
        <v>1.338327550262024</v>
      </c>
      <c r="M113" s="2">
        <v>1.1936661005020099</v>
      </c>
      <c r="N113" s="2">
        <f t="shared" si="60"/>
        <v>11.936661005020099</v>
      </c>
      <c r="O113" s="2">
        <v>9.97760444879532E-2</v>
      </c>
      <c r="P113" s="2">
        <f t="shared" si="61"/>
        <v>0.99776044487953197</v>
      </c>
      <c r="Q113" s="36">
        <v>3.91</v>
      </c>
      <c r="R113" s="40">
        <f t="shared" si="75"/>
        <v>10</v>
      </c>
      <c r="S113" s="35">
        <f t="shared" si="62"/>
        <v>15.975162281156779</v>
      </c>
      <c r="T113" s="35">
        <f t="shared" si="63"/>
        <v>27.543383243373757</v>
      </c>
      <c r="U113" s="35">
        <f t="shared" si="64"/>
        <v>1.3353302919439713</v>
      </c>
      <c r="V113" s="35">
        <f t="shared" si="65"/>
        <v>1338.327550262024</v>
      </c>
      <c r="W113" s="35">
        <f t="shared" si="66"/>
        <v>1310.7841670186504</v>
      </c>
      <c r="X113" s="35">
        <f t="shared" si="39"/>
        <v>48.943381224891688</v>
      </c>
      <c r="Y113" s="35">
        <f t="shared" si="40"/>
        <v>84.385140042916703</v>
      </c>
      <c r="Z113" s="35">
        <f t="shared" si="41"/>
        <v>3.758612718327905</v>
      </c>
      <c r="AA113" s="35">
        <f t="shared" si="42"/>
        <v>2491.6279298831346</v>
      </c>
      <c r="AB113" s="35">
        <f t="shared" si="43"/>
        <v>2407.2427898402179</v>
      </c>
      <c r="AC113" s="2">
        <f t="shared" si="44"/>
        <v>20.390481138688109</v>
      </c>
      <c r="AD113" s="2">
        <f t="shared" si="67"/>
        <v>35.156001963255363</v>
      </c>
      <c r="AE113" s="2">
        <f t="shared" si="45"/>
        <v>1.7026930065260248</v>
      </c>
      <c r="AF113" s="2">
        <f t="shared" si="46"/>
        <v>1289.4526587879338</v>
      </c>
      <c r="AG113" s="2">
        <f t="shared" si="47"/>
        <v>1254.2966568246786</v>
      </c>
      <c r="AH113" s="2">
        <f t="shared" si="48"/>
        <v>159.96878786853816</v>
      </c>
      <c r="AI113" s="2">
        <f t="shared" si="68"/>
        <v>275.80825494575549</v>
      </c>
      <c r="AJ113" s="2">
        <f t="shared" si="49"/>
        <v>12.359219504152026</v>
      </c>
      <c r="AK113" s="2">
        <f t="shared" si="50"/>
        <v>7357.5277092617316</v>
      </c>
      <c r="AL113" s="2">
        <f t="shared" si="73"/>
        <v>2360.5731514386589</v>
      </c>
      <c r="AM113" s="35">
        <f t="shared" si="51"/>
        <v>32.968218943734911</v>
      </c>
      <c r="AN113" s="35">
        <f t="shared" si="69"/>
        <v>56.841756799542949</v>
      </c>
      <c r="AO113" s="35">
        <f t="shared" si="52"/>
        <v>2.4232824263839339</v>
      </c>
      <c r="AP113" s="35">
        <f t="shared" si="53"/>
        <v>1153.3003796211106</v>
      </c>
      <c r="AQ113" s="35">
        <f t="shared" si="54"/>
        <v>1096.4586228215676</v>
      </c>
      <c r="AR113" s="2">
        <f t="shared" si="55"/>
        <v>13.029426138302242</v>
      </c>
      <c r="AS113" s="2">
        <f t="shared" si="70"/>
        <v>22.464527824659033</v>
      </c>
      <c r="AT113" s="2">
        <f t="shared" si="56"/>
        <v>1.0094012711584042</v>
      </c>
      <c r="AU113" s="2">
        <f t="shared" si="57"/>
        <v>608.89498128097307</v>
      </c>
      <c r="AV113" s="2">
        <f t="shared" si="58"/>
        <v>586.43045345631413</v>
      </c>
      <c r="AW113" s="2">
        <f t="shared" si="59"/>
        <v>48.374595710214962</v>
      </c>
      <c r="AX113" s="2">
        <f t="shared" si="71"/>
        <v>83.404475362439584</v>
      </c>
      <c r="AY113">
        <f t="shared" si="72"/>
        <v>3.7110691307261279</v>
      </c>
      <c r="BD113" s="50"/>
    </row>
    <row r="114" spans="1:56" ht="16" x14ac:dyDescent="0.2">
      <c r="A114" s="2" t="s">
        <v>25</v>
      </c>
      <c r="B114" s="2" t="str">
        <f t="shared" si="76"/>
        <v>C2005</v>
      </c>
      <c r="C114" s="2" t="s">
        <v>33</v>
      </c>
      <c r="D114" s="5">
        <v>3</v>
      </c>
      <c r="E114" s="2" t="s">
        <v>5</v>
      </c>
      <c r="F114" s="1" t="s">
        <v>11</v>
      </c>
      <c r="G114" s="9">
        <v>20</v>
      </c>
      <c r="H114" s="45">
        <v>15</v>
      </c>
      <c r="I114" t="s">
        <v>9</v>
      </c>
      <c r="J114">
        <v>0</v>
      </c>
      <c r="K114">
        <v>80</v>
      </c>
      <c r="L114" s="2">
        <v>1.3486153257834843</v>
      </c>
      <c r="M114" s="2">
        <v>1.60118472576141</v>
      </c>
      <c r="N114" s="2">
        <f t="shared" si="60"/>
        <v>16.0118472576141</v>
      </c>
      <c r="O114" s="2">
        <v>0.13149914145469699</v>
      </c>
      <c r="P114" s="2">
        <f t="shared" si="61"/>
        <v>1.3149914145469699</v>
      </c>
      <c r="Q114" s="36">
        <v>3.89</v>
      </c>
      <c r="R114" s="40">
        <f t="shared" si="75"/>
        <v>10</v>
      </c>
      <c r="S114" s="35">
        <f t="shared" si="62"/>
        <v>21.593822605722629</v>
      </c>
      <c r="T114" s="35">
        <f t="shared" si="63"/>
        <v>37.230728630556257</v>
      </c>
      <c r="U114" s="35">
        <f t="shared" si="64"/>
        <v>1.7734175749317467</v>
      </c>
      <c r="V114" s="35">
        <f t="shared" si="65"/>
        <v>1348.6153257834844</v>
      </c>
      <c r="W114" s="35">
        <f t="shared" si="66"/>
        <v>1311.3845971529281</v>
      </c>
      <c r="X114" s="35">
        <f t="shared" si="39"/>
        <v>57.727416325392916</v>
      </c>
      <c r="Y114" s="35">
        <f t="shared" si="40"/>
        <v>99.53002814722916</v>
      </c>
      <c r="Z114" s="35">
        <f t="shared" si="41"/>
        <v>4.5192549682157237</v>
      </c>
      <c r="AA114" s="35">
        <f t="shared" si="42"/>
        <v>2816.7114504449164</v>
      </c>
      <c r="AB114" s="35">
        <f t="shared" si="43"/>
        <v>2717.1814222976873</v>
      </c>
      <c r="AC114" s="2">
        <f t="shared" si="44"/>
        <v>20.390481138688109</v>
      </c>
      <c r="AD114" s="2">
        <f t="shared" si="67"/>
        <v>35.156001963255363</v>
      </c>
      <c r="AE114" s="2">
        <f t="shared" si="45"/>
        <v>1.7026930065260248</v>
      </c>
      <c r="AF114" s="2">
        <f t="shared" si="46"/>
        <v>1289.4526587879338</v>
      </c>
      <c r="AG114" s="2">
        <f t="shared" si="47"/>
        <v>1254.2966568246786</v>
      </c>
      <c r="AH114" s="2">
        <f t="shared" si="48"/>
        <v>159.96878786853816</v>
      </c>
      <c r="AI114" s="2">
        <f t="shared" si="68"/>
        <v>275.80825494575549</v>
      </c>
      <c r="AJ114" s="2">
        <f t="shared" si="49"/>
        <v>12.359219504152026</v>
      </c>
      <c r="AK114" s="2">
        <f t="shared" si="50"/>
        <v>7357.5277092617316</v>
      </c>
      <c r="AL114" s="2">
        <f t="shared" si="73"/>
        <v>2360.5731514386589</v>
      </c>
      <c r="AM114" s="35">
        <f t="shared" si="51"/>
        <v>36.133593719670287</v>
      </c>
      <c r="AN114" s="35">
        <f t="shared" si="69"/>
        <v>62.29929951667291</v>
      </c>
      <c r="AO114" s="35">
        <f t="shared" si="52"/>
        <v>2.7458373932839768</v>
      </c>
      <c r="AP114" s="35">
        <f t="shared" si="53"/>
        <v>1468.096124661432</v>
      </c>
      <c r="AQ114" s="35">
        <f t="shared" si="54"/>
        <v>1405.7968251447592</v>
      </c>
      <c r="AR114" s="2">
        <f t="shared" si="55"/>
        <v>13.029426138302242</v>
      </c>
      <c r="AS114" s="2">
        <f t="shared" si="70"/>
        <v>22.464527824659033</v>
      </c>
      <c r="AT114" s="2">
        <f t="shared" si="56"/>
        <v>1.0094012711584042</v>
      </c>
      <c r="AU114" s="2">
        <f t="shared" si="57"/>
        <v>608.89498128097307</v>
      </c>
      <c r="AV114" s="2">
        <f t="shared" si="58"/>
        <v>586.43045345631413</v>
      </c>
      <c r="AW114" s="2">
        <f t="shared" si="59"/>
        <v>51.855351213921011</v>
      </c>
      <c r="AX114" s="2">
        <f t="shared" si="71"/>
        <v>89.405777955036228</v>
      </c>
      <c r="AY114">
        <f t="shared" si="72"/>
        <v>4.0370048515982013</v>
      </c>
      <c r="BD114" s="50"/>
    </row>
    <row r="115" spans="1:56" ht="16" x14ac:dyDescent="0.2">
      <c r="A115" s="2" t="s">
        <v>25</v>
      </c>
      <c r="B115" s="2" t="str">
        <f t="shared" si="76"/>
        <v>C2005</v>
      </c>
      <c r="C115" s="2" t="s">
        <v>33</v>
      </c>
      <c r="D115" s="5">
        <v>3</v>
      </c>
      <c r="E115" s="2" t="s">
        <v>5</v>
      </c>
      <c r="F115" s="1" t="s">
        <v>12</v>
      </c>
      <c r="G115" s="9">
        <v>30</v>
      </c>
      <c r="H115" s="45">
        <v>25</v>
      </c>
      <c r="I115" t="s">
        <v>7</v>
      </c>
      <c r="J115">
        <v>0</v>
      </c>
      <c r="K115">
        <v>0</v>
      </c>
      <c r="L115" s="2">
        <v>1.5713813165303485</v>
      </c>
      <c r="M115" s="2">
        <v>0.83760088682174705</v>
      </c>
      <c r="N115" s="2">
        <f t="shared" si="60"/>
        <v>8.37600886821747</v>
      </c>
      <c r="O115" s="2">
        <v>7.3582589626312297E-2</v>
      </c>
      <c r="P115" s="2">
        <f t="shared" si="61"/>
        <v>0.735825896263123</v>
      </c>
      <c r="Q115" s="36">
        <v>4.03</v>
      </c>
      <c r="R115" s="40">
        <f t="shared" si="75"/>
        <v>10</v>
      </c>
      <c r="S115" s="35">
        <f t="shared" si="62"/>
        <v>13.161903842609444</v>
      </c>
      <c r="T115" s="35">
        <f t="shared" si="63"/>
        <v>22.692937659671458</v>
      </c>
      <c r="U115" s="35">
        <f t="shared" si="64"/>
        <v>1.15626306560707</v>
      </c>
      <c r="V115" s="35">
        <f t="shared" si="65"/>
        <v>1571.3813165303486</v>
      </c>
      <c r="W115" s="35">
        <f t="shared" si="66"/>
        <v>1548.6883788706771</v>
      </c>
      <c r="X115" s="35">
        <f t="shared" si="39"/>
        <v>67.023351275144549</v>
      </c>
      <c r="Y115" s="35">
        <f t="shared" si="40"/>
        <v>115.55750219852509</v>
      </c>
      <c r="Z115" s="35">
        <f t="shared" si="41"/>
        <v>5.5157615720292288</v>
      </c>
      <c r="AA115" s="35">
        <f t="shared" si="42"/>
        <v>4448.9536172136059</v>
      </c>
      <c r="AB115" s="35">
        <f t="shared" si="43"/>
        <v>4333.3961150150808</v>
      </c>
      <c r="AC115" s="2">
        <f t="shared" si="44"/>
        <v>15.204932080965804</v>
      </c>
      <c r="AD115" s="2">
        <f t="shared" si="67"/>
        <v>26.215400139596209</v>
      </c>
      <c r="AE115" s="2">
        <f t="shared" si="45"/>
        <v>1.3422494817943573</v>
      </c>
      <c r="AF115" s="2">
        <f t="shared" si="46"/>
        <v>1245.1136831919628</v>
      </c>
      <c r="AG115" s="2">
        <f t="shared" si="47"/>
        <v>1218.8982830523669</v>
      </c>
      <c r="AH115" s="2">
        <f t="shared" si="48"/>
        <v>205.58358411143558</v>
      </c>
      <c r="AI115" s="2">
        <f t="shared" si="68"/>
        <v>354.45445536454417</v>
      </c>
      <c r="AJ115" s="2">
        <f t="shared" si="49"/>
        <v>16.3859679495351</v>
      </c>
      <c r="AK115" s="2">
        <f t="shared" si="50"/>
        <v>11092.86875883762</v>
      </c>
      <c r="AL115" s="2">
        <f t="shared" si="73"/>
        <v>3579.4714344910258</v>
      </c>
      <c r="AM115" s="35">
        <f t="shared" si="51"/>
        <v>53.861447432535101</v>
      </c>
      <c r="AN115" s="35">
        <f t="shared" si="69"/>
        <v>92.864564538853628</v>
      </c>
      <c r="AO115" s="35">
        <f t="shared" si="52"/>
        <v>4.3594985064221587</v>
      </c>
      <c r="AP115" s="35">
        <f t="shared" si="53"/>
        <v>2877.5723006832573</v>
      </c>
      <c r="AQ115" s="35">
        <f t="shared" si="54"/>
        <v>2784.7077361444035</v>
      </c>
      <c r="AR115" s="2">
        <f t="shared" si="55"/>
        <v>20.390481138688109</v>
      </c>
      <c r="AS115" s="2">
        <f t="shared" si="70"/>
        <v>35.156001963255363</v>
      </c>
      <c r="AT115" s="2">
        <f t="shared" si="56"/>
        <v>1.7026930065260248</v>
      </c>
      <c r="AU115" s="2">
        <f t="shared" si="57"/>
        <v>1289.4526587879338</v>
      </c>
      <c r="AV115" s="2">
        <f t="shared" si="58"/>
        <v>1254.2966568246786</v>
      </c>
      <c r="AW115" s="2">
        <f t="shared" si="59"/>
        <v>60.61593950334337</v>
      </c>
      <c r="AX115" s="2">
        <f t="shared" si="71"/>
        <v>104.51024052300582</v>
      </c>
      <c r="AY115">
        <f t="shared" si="72"/>
        <v>4.9528754070440852</v>
      </c>
      <c r="BD115" s="50"/>
    </row>
    <row r="116" spans="1:56" ht="16" x14ac:dyDescent="0.2">
      <c r="A116" s="2" t="s">
        <v>25</v>
      </c>
      <c r="B116" s="2" t="str">
        <f t="shared" si="76"/>
        <v>C2005</v>
      </c>
      <c r="C116" s="2" t="s">
        <v>33</v>
      </c>
      <c r="D116" s="5">
        <v>3</v>
      </c>
      <c r="E116" s="2" t="s">
        <v>5</v>
      </c>
      <c r="F116" s="1" t="s">
        <v>12</v>
      </c>
      <c r="G116" s="9">
        <v>30</v>
      </c>
      <c r="H116" s="45">
        <v>25</v>
      </c>
      <c r="I116" t="s">
        <v>8</v>
      </c>
      <c r="J116">
        <v>0</v>
      </c>
      <c r="K116">
        <v>40</v>
      </c>
      <c r="L116" s="2">
        <v>1.4001560625543636</v>
      </c>
      <c r="M116" s="2">
        <v>1.1097726821899401</v>
      </c>
      <c r="N116" s="2">
        <f t="shared" si="60"/>
        <v>11.0977268218994</v>
      </c>
      <c r="O116" s="2">
        <v>9.6370190382003798E-2</v>
      </c>
      <c r="P116" s="2">
        <f t="shared" si="61"/>
        <v>0.96370190382003795</v>
      </c>
      <c r="Q116" s="36">
        <v>3.98</v>
      </c>
      <c r="R116" s="40">
        <f t="shared" si="75"/>
        <v>10</v>
      </c>
      <c r="S116" s="35">
        <f t="shared" si="62"/>
        <v>15.538549490254615</v>
      </c>
      <c r="T116" s="35">
        <f t="shared" si="63"/>
        <v>26.790602569404513</v>
      </c>
      <c r="U116" s="35">
        <f t="shared" si="64"/>
        <v>1.3493330631288085</v>
      </c>
      <c r="V116" s="35">
        <f t="shared" si="65"/>
        <v>1400.1560625543636</v>
      </c>
      <c r="W116" s="35">
        <f t="shared" si="66"/>
        <v>1373.3654599849592</v>
      </c>
      <c r="X116" s="35">
        <f t="shared" si="39"/>
        <v>64.481930715146305</v>
      </c>
      <c r="Y116" s="35">
        <f t="shared" si="40"/>
        <v>111.17574261232122</v>
      </c>
      <c r="Z116" s="35">
        <f t="shared" si="41"/>
        <v>5.1079457814567135</v>
      </c>
      <c r="AA116" s="35">
        <f t="shared" si="42"/>
        <v>3891.7839924374985</v>
      </c>
      <c r="AB116" s="35">
        <f t="shared" si="43"/>
        <v>3780.6082498251772</v>
      </c>
      <c r="AC116" s="2">
        <f t="shared" si="44"/>
        <v>15.204932080965804</v>
      </c>
      <c r="AD116" s="2">
        <f t="shared" si="67"/>
        <v>26.215400139596209</v>
      </c>
      <c r="AE116" s="2">
        <f t="shared" si="45"/>
        <v>1.3422494817943573</v>
      </c>
      <c r="AF116" s="2">
        <f t="shared" si="46"/>
        <v>1245.1136831919628</v>
      </c>
      <c r="AG116" s="2">
        <f t="shared" si="47"/>
        <v>1218.8982830523669</v>
      </c>
      <c r="AH116" s="2">
        <f t="shared" si="48"/>
        <v>205.58358411143558</v>
      </c>
      <c r="AI116" s="2">
        <f t="shared" si="68"/>
        <v>354.45445536454417</v>
      </c>
      <c r="AJ116" s="2">
        <f t="shared" si="49"/>
        <v>16.3859679495351</v>
      </c>
      <c r="AK116" s="2">
        <f t="shared" si="50"/>
        <v>11092.86875883762</v>
      </c>
      <c r="AL116" s="2">
        <f t="shared" si="73"/>
        <v>3579.4714344910258</v>
      </c>
      <c r="AM116" s="35">
        <f t="shared" si="51"/>
        <v>48.943381224891688</v>
      </c>
      <c r="AN116" s="35">
        <f t="shared" si="69"/>
        <v>84.385140042916703</v>
      </c>
      <c r="AO116" s="35">
        <f t="shared" si="52"/>
        <v>3.758612718327905</v>
      </c>
      <c r="AP116" s="35">
        <f t="shared" si="53"/>
        <v>2491.6279298831346</v>
      </c>
      <c r="AQ116" s="35">
        <f t="shared" si="54"/>
        <v>2407.2427898402179</v>
      </c>
      <c r="AR116" s="2">
        <f t="shared" si="55"/>
        <v>20.390481138688109</v>
      </c>
      <c r="AS116" s="2">
        <f t="shared" si="70"/>
        <v>35.156001963255363</v>
      </c>
      <c r="AT116" s="2">
        <f t="shared" si="56"/>
        <v>1.7026930065260248</v>
      </c>
      <c r="AU116" s="2">
        <f t="shared" si="57"/>
        <v>1289.4526587879338</v>
      </c>
      <c r="AV116" s="2">
        <f t="shared" si="58"/>
        <v>1254.2966568246786</v>
      </c>
      <c r="AW116" s="2">
        <f t="shared" si="59"/>
        <v>62.206225922471425</v>
      </c>
      <c r="AX116" s="2">
        <f t="shared" si="71"/>
        <v>107.25211365943349</v>
      </c>
      <c r="AY116">
        <f t="shared" si="72"/>
        <v>4.9103286408991114</v>
      </c>
      <c r="BD116" s="50"/>
    </row>
    <row r="117" spans="1:56" ht="16" x14ac:dyDescent="0.2">
      <c r="A117" s="2" t="s">
        <v>25</v>
      </c>
      <c r="B117" s="2" t="str">
        <f t="shared" si="76"/>
        <v>C2005</v>
      </c>
      <c r="C117" s="2" t="s">
        <v>33</v>
      </c>
      <c r="D117" s="5">
        <v>3</v>
      </c>
      <c r="E117" s="2" t="s">
        <v>5</v>
      </c>
      <c r="F117" s="1" t="s">
        <v>12</v>
      </c>
      <c r="G117" s="9">
        <v>30</v>
      </c>
      <c r="H117" s="45">
        <v>25</v>
      </c>
      <c r="I117" t="s">
        <v>9</v>
      </c>
      <c r="J117">
        <v>0</v>
      </c>
      <c r="K117">
        <v>80</v>
      </c>
      <c r="L117" s="2">
        <v>1.4736983786582667</v>
      </c>
      <c r="M117" s="2">
        <v>0.87791943550109897</v>
      </c>
      <c r="N117" s="2">
        <f t="shared" si="60"/>
        <v>8.7791943550109899</v>
      </c>
      <c r="O117" s="2">
        <v>7.5270146131515503E-2</v>
      </c>
      <c r="P117" s="2">
        <f t="shared" si="61"/>
        <v>0.75270146131515503</v>
      </c>
      <c r="Q117" s="36">
        <v>4.0199999999999996</v>
      </c>
      <c r="R117" s="40">
        <f t="shared" si="75"/>
        <v>10</v>
      </c>
      <c r="S117" s="35">
        <f t="shared" si="62"/>
        <v>12.937884486905505</v>
      </c>
      <c r="T117" s="35">
        <f t="shared" si="63"/>
        <v>22.306697391216389</v>
      </c>
      <c r="U117" s="35">
        <f t="shared" si="64"/>
        <v>1.1092549231538522</v>
      </c>
      <c r="V117" s="35">
        <f t="shared" si="65"/>
        <v>1473.6983786582668</v>
      </c>
      <c r="W117" s="35">
        <f t="shared" si="66"/>
        <v>1451.3916812670504</v>
      </c>
      <c r="X117" s="35">
        <f t="shared" si="39"/>
        <v>70.665300812298426</v>
      </c>
      <c r="Y117" s="35">
        <f t="shared" si="40"/>
        <v>121.83672553844555</v>
      </c>
      <c r="Z117" s="35">
        <f t="shared" si="41"/>
        <v>5.6285098913695757</v>
      </c>
      <c r="AA117" s="35">
        <f t="shared" si="42"/>
        <v>4290.4098291031833</v>
      </c>
      <c r="AB117" s="35">
        <f t="shared" si="43"/>
        <v>4168.5731035647377</v>
      </c>
      <c r="AC117" s="2">
        <f t="shared" si="44"/>
        <v>15.204932080965804</v>
      </c>
      <c r="AD117" s="2">
        <f t="shared" si="67"/>
        <v>26.215400139596209</v>
      </c>
      <c r="AE117" s="2">
        <f t="shared" si="45"/>
        <v>1.3422494817943573</v>
      </c>
      <c r="AF117" s="2">
        <f t="shared" si="46"/>
        <v>1245.1136831919628</v>
      </c>
      <c r="AG117" s="2">
        <f t="shared" si="47"/>
        <v>1218.8982830523669</v>
      </c>
      <c r="AH117" s="2">
        <f t="shared" si="48"/>
        <v>205.58358411143558</v>
      </c>
      <c r="AI117" s="2">
        <f t="shared" si="68"/>
        <v>354.45445536454417</v>
      </c>
      <c r="AJ117" s="2">
        <f t="shared" si="49"/>
        <v>16.3859679495351</v>
      </c>
      <c r="AK117" s="2">
        <f t="shared" si="50"/>
        <v>11092.86875883762</v>
      </c>
      <c r="AL117" s="2">
        <f t="shared" si="73"/>
        <v>3579.4714344910258</v>
      </c>
      <c r="AM117" s="35">
        <f t="shared" si="51"/>
        <v>57.727416325392916</v>
      </c>
      <c r="AN117" s="35">
        <f t="shared" si="69"/>
        <v>99.53002814722916</v>
      </c>
      <c r="AO117" s="35">
        <f t="shared" si="52"/>
        <v>4.5192549682157237</v>
      </c>
      <c r="AP117" s="35">
        <f t="shared" si="53"/>
        <v>2816.7114504449164</v>
      </c>
      <c r="AQ117" s="35">
        <f t="shared" si="54"/>
        <v>2717.1814222976873</v>
      </c>
      <c r="AR117" s="2">
        <f t="shared" si="55"/>
        <v>20.390481138688109</v>
      </c>
      <c r="AS117" s="2">
        <f t="shared" si="70"/>
        <v>35.156001963255363</v>
      </c>
      <c r="AT117" s="2">
        <f t="shared" si="56"/>
        <v>1.7026930065260248</v>
      </c>
      <c r="AU117" s="2">
        <f t="shared" si="57"/>
        <v>1289.4526587879338</v>
      </c>
      <c r="AV117" s="2">
        <f t="shared" si="58"/>
        <v>1254.2966568246786</v>
      </c>
      <c r="AW117" s="2">
        <f t="shared" si="59"/>
        <v>65.413975864049291</v>
      </c>
      <c r="AX117" s="2">
        <f t="shared" si="71"/>
        <v>112.78271700698153</v>
      </c>
      <c r="AY117">
        <f t="shared" si="72"/>
        <v>5.1782772387422034</v>
      </c>
      <c r="BD117" s="50"/>
    </row>
    <row r="118" spans="1:56" ht="16" x14ac:dyDescent="0.2">
      <c r="A118" s="2" t="s">
        <v>25</v>
      </c>
      <c r="B118" s="2" t="str">
        <f t="shared" si="76"/>
        <v>C2005</v>
      </c>
      <c r="C118" s="2" t="s">
        <v>33</v>
      </c>
      <c r="D118" s="5">
        <v>3</v>
      </c>
      <c r="E118" s="2" t="s">
        <v>5</v>
      </c>
      <c r="F118" s="1" t="s">
        <v>13</v>
      </c>
      <c r="G118" s="9">
        <v>40</v>
      </c>
      <c r="H118" s="45">
        <v>35</v>
      </c>
      <c r="I118" t="s">
        <v>7</v>
      </c>
      <c r="J118">
        <v>0</v>
      </c>
      <c r="K118">
        <v>0</v>
      </c>
      <c r="L118" s="2">
        <v>1.4170646837084466</v>
      </c>
      <c r="M118" s="2">
        <v>0.66598951816558805</v>
      </c>
      <c r="N118" s="2">
        <f t="shared" si="60"/>
        <v>6.6598951816558802</v>
      </c>
      <c r="O118" s="2">
        <v>5.9917442500591299E-2</v>
      </c>
      <c r="P118" s="2">
        <f t="shared" si="61"/>
        <v>0.599174425005913</v>
      </c>
      <c r="Q118" s="36">
        <v>4.07</v>
      </c>
      <c r="R118" s="40">
        <f t="shared" si="75"/>
        <v>10</v>
      </c>
      <c r="S118" s="35">
        <f t="shared" si="62"/>
        <v>9.4375022591245994</v>
      </c>
      <c r="T118" s="35">
        <f t="shared" si="63"/>
        <v>16.271555619180344</v>
      </c>
      <c r="U118" s="35">
        <f t="shared" si="64"/>
        <v>0.84906891705719467</v>
      </c>
      <c r="V118" s="35">
        <f t="shared" si="65"/>
        <v>1417.0646837084469</v>
      </c>
      <c r="W118" s="35">
        <f t="shared" si="66"/>
        <v>1400.7931280892665</v>
      </c>
      <c r="X118" s="35">
        <f t="shared" si="39"/>
        <v>76.460853534269148</v>
      </c>
      <c r="Y118" s="35">
        <f t="shared" si="40"/>
        <v>131.82905781770543</v>
      </c>
      <c r="Z118" s="35">
        <f t="shared" si="41"/>
        <v>6.3648304890864233</v>
      </c>
      <c r="AA118" s="35">
        <f t="shared" si="42"/>
        <v>5866.0183009220527</v>
      </c>
      <c r="AB118" s="35">
        <f t="shared" si="43"/>
        <v>5734.189243104347</v>
      </c>
      <c r="AC118" s="2">
        <f t="shared" si="44"/>
        <v>12.651992795896417</v>
      </c>
      <c r="AD118" s="2">
        <f t="shared" si="67"/>
        <v>21.813780682580028</v>
      </c>
      <c r="AE118" s="2">
        <f t="shared" si="45"/>
        <v>1.216484925723244</v>
      </c>
      <c r="AF118" s="2">
        <f t="shared" si="46"/>
        <v>1236.6848374058161</v>
      </c>
      <c r="AG118" s="2">
        <f t="shared" si="47"/>
        <v>1214.8710567232361</v>
      </c>
      <c r="AH118" s="2">
        <f t="shared" si="48"/>
        <v>243.5395624991248</v>
      </c>
      <c r="AI118" s="2">
        <f t="shared" si="68"/>
        <v>419.89579741228431</v>
      </c>
      <c r="AJ118" s="2">
        <f t="shared" si="49"/>
        <v>20.03542272670483</v>
      </c>
      <c r="AK118" s="2">
        <f t="shared" si="50"/>
        <v>14802.923271055066</v>
      </c>
      <c r="AL118" s="2">
        <f t="shared" si="73"/>
        <v>4794.3424912142618</v>
      </c>
      <c r="AM118" s="35">
        <f t="shared" si="51"/>
        <v>67.023351275144549</v>
      </c>
      <c r="AN118" s="35">
        <f t="shared" si="69"/>
        <v>115.55750219852509</v>
      </c>
      <c r="AO118" s="35">
        <f t="shared" si="52"/>
        <v>5.5157615720292288</v>
      </c>
      <c r="AP118" s="35">
        <f t="shared" si="53"/>
        <v>4448.9536172136059</v>
      </c>
      <c r="AQ118" s="35">
        <f t="shared" si="54"/>
        <v>4333.3961150150808</v>
      </c>
      <c r="AR118" s="2">
        <f t="shared" si="55"/>
        <v>15.204932080965804</v>
      </c>
      <c r="AS118" s="2">
        <f t="shared" si="70"/>
        <v>26.215400139596209</v>
      </c>
      <c r="AT118" s="2">
        <f t="shared" si="56"/>
        <v>1.3422494817943573</v>
      </c>
      <c r="AU118" s="2">
        <f t="shared" si="57"/>
        <v>1245.1136831919628</v>
      </c>
      <c r="AV118" s="2">
        <f t="shared" si="58"/>
        <v>1218.8982830523669</v>
      </c>
      <c r="AW118" s="2">
        <f t="shared" si="59"/>
        <v>70.128865129748391</v>
      </c>
      <c r="AX118" s="2">
        <f t="shared" si="71"/>
        <v>120.91183643060067</v>
      </c>
      <c r="AY118">
        <f t="shared" si="72"/>
        <v>5.7951570320817254</v>
      </c>
      <c r="BD118" s="50"/>
    </row>
    <row r="119" spans="1:56" ht="16" x14ac:dyDescent="0.2">
      <c r="A119" s="2" t="s">
        <v>25</v>
      </c>
      <c r="B119" s="2" t="str">
        <f t="shared" si="76"/>
        <v>C2005</v>
      </c>
      <c r="C119" s="2" t="s">
        <v>33</v>
      </c>
      <c r="D119" s="5">
        <v>3</v>
      </c>
      <c r="E119" s="2" t="s">
        <v>5</v>
      </c>
      <c r="F119" s="1" t="s">
        <v>13</v>
      </c>
      <c r="G119" s="9">
        <v>40</v>
      </c>
      <c r="H119" s="45">
        <v>35</v>
      </c>
      <c r="I119" t="s">
        <v>8</v>
      </c>
      <c r="J119">
        <v>0</v>
      </c>
      <c r="K119">
        <v>40</v>
      </c>
      <c r="L119" s="2">
        <v>1.4497614752172456</v>
      </c>
      <c r="M119" s="2">
        <v>0.80047357082366899</v>
      </c>
      <c r="N119" s="2">
        <f t="shared" si="60"/>
        <v>8.0047357082366908</v>
      </c>
      <c r="O119" s="2">
        <v>7.2150290012359605E-2</v>
      </c>
      <c r="P119" s="2">
        <f t="shared" si="61"/>
        <v>0.72150290012359608</v>
      </c>
      <c r="Q119" s="36">
        <v>4.0599999999999996</v>
      </c>
      <c r="R119" s="40">
        <f t="shared" si="75"/>
        <v>10</v>
      </c>
      <c r="S119" s="35">
        <f t="shared" si="62"/>
        <v>11.604957449097389</v>
      </c>
      <c r="T119" s="35">
        <f t="shared" si="63"/>
        <v>20.008547326029984</v>
      </c>
      <c r="U119" s="35">
        <f t="shared" si="64"/>
        <v>1.0460071088567058</v>
      </c>
      <c r="V119" s="35">
        <f t="shared" si="65"/>
        <v>1449.7614752172458</v>
      </c>
      <c r="W119" s="35">
        <f t="shared" si="66"/>
        <v>1429.7529278912159</v>
      </c>
      <c r="X119" s="35">
        <f t="shared" si="39"/>
        <v>76.086888164243689</v>
      </c>
      <c r="Y119" s="35">
        <f t="shared" si="40"/>
        <v>131.18428993835118</v>
      </c>
      <c r="Z119" s="35">
        <f t="shared" si="41"/>
        <v>6.1539528903134197</v>
      </c>
      <c r="AA119" s="35">
        <f t="shared" si="42"/>
        <v>5341.5454676547442</v>
      </c>
      <c r="AB119" s="35">
        <f t="shared" si="43"/>
        <v>5210.3611777163933</v>
      </c>
      <c r="AC119" s="2">
        <f t="shared" si="44"/>
        <v>12.651992795896417</v>
      </c>
      <c r="AD119" s="2">
        <f t="shared" si="67"/>
        <v>21.813780682580028</v>
      </c>
      <c r="AE119" s="2">
        <f t="shared" si="45"/>
        <v>1.216484925723244</v>
      </c>
      <c r="AF119" s="2">
        <f t="shared" si="46"/>
        <v>1236.6848374058161</v>
      </c>
      <c r="AG119" s="2">
        <f t="shared" si="47"/>
        <v>1214.8710567232361</v>
      </c>
      <c r="AH119" s="2">
        <f t="shared" si="48"/>
        <v>243.5395624991248</v>
      </c>
      <c r="AI119" s="2">
        <f t="shared" si="68"/>
        <v>419.89579741228431</v>
      </c>
      <c r="AJ119" s="2">
        <f t="shared" si="49"/>
        <v>20.03542272670483</v>
      </c>
      <c r="AK119" s="2">
        <f t="shared" si="50"/>
        <v>14802.923271055066</v>
      </c>
      <c r="AL119" s="2">
        <f t="shared" si="73"/>
        <v>4794.3424912142618</v>
      </c>
      <c r="AM119" s="35">
        <f t="shared" si="51"/>
        <v>64.481930715146305</v>
      </c>
      <c r="AN119" s="35">
        <f t="shared" si="69"/>
        <v>111.17574261232122</v>
      </c>
      <c r="AO119" s="35">
        <f t="shared" si="52"/>
        <v>5.1079457814567135</v>
      </c>
      <c r="AP119" s="35">
        <f t="shared" si="53"/>
        <v>3891.7839924374985</v>
      </c>
      <c r="AQ119" s="35">
        <f t="shared" si="54"/>
        <v>3780.6082498251772</v>
      </c>
      <c r="AR119" s="2">
        <f t="shared" si="55"/>
        <v>15.204932080965804</v>
      </c>
      <c r="AS119" s="2">
        <f t="shared" si="70"/>
        <v>26.215400139596209</v>
      </c>
      <c r="AT119" s="2">
        <f t="shared" si="56"/>
        <v>1.3422494817943573</v>
      </c>
      <c r="AU119" s="2">
        <f t="shared" si="57"/>
        <v>1245.1136831919628</v>
      </c>
      <c r="AV119" s="2">
        <f t="shared" si="58"/>
        <v>1218.8982830523669</v>
      </c>
      <c r="AW119" s="2">
        <f t="shared" si="59"/>
        <v>72.710165472717264</v>
      </c>
      <c r="AX119" s="2">
        <f t="shared" si="71"/>
        <v>125.36235426330562</v>
      </c>
      <c r="AY119">
        <f t="shared" si="72"/>
        <v>5.849593658022644</v>
      </c>
      <c r="BD119" s="50"/>
    </row>
    <row r="120" spans="1:56" ht="16" x14ac:dyDescent="0.2">
      <c r="A120" s="2" t="s">
        <v>25</v>
      </c>
      <c r="B120" s="2" t="str">
        <f t="shared" si="76"/>
        <v>C2005</v>
      </c>
      <c r="C120" s="2" t="s">
        <v>33</v>
      </c>
      <c r="D120" s="5">
        <v>3</v>
      </c>
      <c r="E120" s="2" t="s">
        <v>5</v>
      </c>
      <c r="F120" s="1" t="s">
        <v>13</v>
      </c>
      <c r="G120" s="9">
        <v>40</v>
      </c>
      <c r="H120" s="45">
        <v>35</v>
      </c>
      <c r="I120" t="s">
        <v>9</v>
      </c>
      <c r="J120">
        <v>0</v>
      </c>
      <c r="K120">
        <v>80</v>
      </c>
      <c r="L120" s="2">
        <v>1.0609650478369164</v>
      </c>
      <c r="M120" s="2">
        <v>0.91564679145812999</v>
      </c>
      <c r="N120" s="2">
        <f t="shared" si="60"/>
        <v>9.1564679145813006</v>
      </c>
      <c r="O120" s="2">
        <v>8.1234842538833604E-2</v>
      </c>
      <c r="P120" s="2">
        <f t="shared" si="61"/>
        <v>0.81234842538833607</v>
      </c>
      <c r="Q120" s="36">
        <v>4.04</v>
      </c>
      <c r="R120" s="40">
        <f t="shared" si="75"/>
        <v>10</v>
      </c>
      <c r="S120" s="35">
        <f t="shared" si="62"/>
        <v>9.7146924190109409</v>
      </c>
      <c r="T120" s="35">
        <f t="shared" si="63"/>
        <v>16.749469687949901</v>
      </c>
      <c r="U120" s="35">
        <f t="shared" si="64"/>
        <v>0.86187328600237978</v>
      </c>
      <c r="V120" s="35">
        <f t="shared" si="65"/>
        <v>1060.9650478369165</v>
      </c>
      <c r="W120" s="35">
        <f t="shared" si="66"/>
        <v>1044.2155781489666</v>
      </c>
      <c r="X120" s="35">
        <f t="shared" si="39"/>
        <v>80.379993231309371</v>
      </c>
      <c r="Y120" s="35">
        <f t="shared" si="40"/>
        <v>138.58619522639546</v>
      </c>
      <c r="Z120" s="35">
        <f t="shared" si="41"/>
        <v>6.4903831773719558</v>
      </c>
      <c r="AA120" s="35">
        <f t="shared" si="42"/>
        <v>5351.3748769401</v>
      </c>
      <c r="AB120" s="35">
        <f t="shared" si="43"/>
        <v>5212.7886817137041</v>
      </c>
      <c r="AC120" s="2">
        <f t="shared" si="44"/>
        <v>12.651992795896417</v>
      </c>
      <c r="AD120" s="2">
        <f t="shared" si="67"/>
        <v>21.813780682580028</v>
      </c>
      <c r="AE120" s="2">
        <f t="shared" si="45"/>
        <v>1.216484925723244</v>
      </c>
      <c r="AF120" s="2">
        <f t="shared" si="46"/>
        <v>1236.6848374058161</v>
      </c>
      <c r="AG120" s="2">
        <f t="shared" si="47"/>
        <v>1214.8710567232361</v>
      </c>
      <c r="AH120" s="2">
        <f t="shared" si="48"/>
        <v>243.5395624991248</v>
      </c>
      <c r="AI120" s="2">
        <f t="shared" si="68"/>
        <v>419.89579741228431</v>
      </c>
      <c r="AJ120" s="2">
        <f t="shared" si="49"/>
        <v>20.03542272670483</v>
      </c>
      <c r="AK120" s="2">
        <f t="shared" si="50"/>
        <v>14802.923271055066</v>
      </c>
      <c r="AL120" s="2">
        <f t="shared" si="73"/>
        <v>4794.3424912142618</v>
      </c>
      <c r="AM120" s="35">
        <f t="shared" si="51"/>
        <v>70.665300812298426</v>
      </c>
      <c r="AN120" s="35">
        <f t="shared" si="69"/>
        <v>121.83672553844555</v>
      </c>
      <c r="AO120" s="35">
        <f t="shared" si="52"/>
        <v>5.6285098913695757</v>
      </c>
      <c r="AP120" s="35">
        <f t="shared" si="53"/>
        <v>4290.4098291031833</v>
      </c>
      <c r="AQ120" s="35">
        <f t="shared" si="54"/>
        <v>4168.5731035647377</v>
      </c>
      <c r="AR120" s="2">
        <f t="shared" si="55"/>
        <v>15.204932080965804</v>
      </c>
      <c r="AS120" s="2">
        <f t="shared" si="70"/>
        <v>26.215400139596209</v>
      </c>
      <c r="AT120" s="2">
        <f t="shared" si="56"/>
        <v>1.3422494817943573</v>
      </c>
      <c r="AU120" s="2">
        <f t="shared" si="57"/>
        <v>1245.1136831919628</v>
      </c>
      <c r="AV120" s="2">
        <f t="shared" si="58"/>
        <v>1218.8982830523669</v>
      </c>
      <c r="AW120" s="2">
        <f t="shared" si="59"/>
        <v>76.487046104610769</v>
      </c>
      <c r="AX120" s="2">
        <f t="shared" si="71"/>
        <v>131.87421742174269</v>
      </c>
      <c r="AY120">
        <f t="shared" si="72"/>
        <v>6.1450066088091351</v>
      </c>
      <c r="BD120" s="50"/>
    </row>
    <row r="121" spans="1:56" ht="16" x14ac:dyDescent="0.2">
      <c r="A121" s="2" t="s">
        <v>25</v>
      </c>
      <c r="B121" s="2" t="str">
        <f t="shared" si="76"/>
        <v>C2005</v>
      </c>
      <c r="C121" s="2" t="s">
        <v>33</v>
      </c>
      <c r="D121" s="5">
        <v>3</v>
      </c>
      <c r="E121" s="2" t="s">
        <v>5</v>
      </c>
      <c r="F121" s="1" t="s">
        <v>14</v>
      </c>
      <c r="G121" s="9">
        <v>80</v>
      </c>
      <c r="H121" s="45">
        <v>60</v>
      </c>
      <c r="I121" t="s">
        <v>7</v>
      </c>
      <c r="J121">
        <v>0</v>
      </c>
      <c r="K121">
        <v>0</v>
      </c>
      <c r="L121" s="2">
        <v>1.3558473263975801</v>
      </c>
      <c r="M121" s="2">
        <v>0.58211839199066195</v>
      </c>
      <c r="N121" s="2">
        <f t="shared" si="60"/>
        <v>5.8211839199066198</v>
      </c>
      <c r="O121" s="2">
        <v>5.3613808006048203E-2</v>
      </c>
      <c r="P121" s="2">
        <f t="shared" si="61"/>
        <v>0.53613808006048203</v>
      </c>
      <c r="Q121" s="36">
        <v>4.16</v>
      </c>
      <c r="R121" s="40">
        <f t="shared" si="75"/>
        <v>40</v>
      </c>
      <c r="S121" s="35">
        <f t="shared" si="62"/>
        <v>31.570546617095903</v>
      </c>
      <c r="T121" s="35">
        <f t="shared" si="63"/>
        <v>54.431976926027424</v>
      </c>
      <c r="U121" s="35">
        <f t="shared" si="64"/>
        <v>2.9076855297197457</v>
      </c>
      <c r="V121" s="35">
        <f t="shared" si="65"/>
        <v>5423.3893055903209</v>
      </c>
      <c r="W121" s="35">
        <f t="shared" si="66"/>
        <v>5368.9573286642935</v>
      </c>
      <c r="X121" s="35">
        <f t="shared" si="39"/>
        <v>108.03140015136505</v>
      </c>
      <c r="Y121" s="35">
        <f t="shared" si="40"/>
        <v>186.26103474373286</v>
      </c>
      <c r="Z121" s="35">
        <f t="shared" si="41"/>
        <v>9.2725160188061686</v>
      </c>
      <c r="AA121" s="35">
        <f t="shared" si="42"/>
        <v>11289.407606512374</v>
      </c>
      <c r="AB121" s="35">
        <f t="shared" si="43"/>
        <v>11103.146571768641</v>
      </c>
      <c r="AC121" s="2">
        <f t="shared" si="44"/>
        <v>39.782401872917774</v>
      </c>
      <c r="AD121" s="2">
        <f t="shared" si="67"/>
        <v>68.590348056754792</v>
      </c>
      <c r="AE121" s="2">
        <f t="shared" si="45"/>
        <v>3.3282497755381102</v>
      </c>
      <c r="AF121" s="2">
        <f t="shared" si="46"/>
        <v>5551.1206967181524</v>
      </c>
      <c r="AG121" s="2">
        <f t="shared" si="47"/>
        <v>5482.5303486613966</v>
      </c>
      <c r="AH121" s="2">
        <f t="shared" si="48"/>
        <v>362.88676811787809</v>
      </c>
      <c r="AI121" s="2">
        <f t="shared" si="68"/>
        <v>625.66684158254873</v>
      </c>
      <c r="AJ121" s="2">
        <f t="shared" si="49"/>
        <v>30.020172053319165</v>
      </c>
      <c r="AK121" s="2">
        <f t="shared" si="50"/>
        <v>31456.285361209524</v>
      </c>
      <c r="AL121" s="2">
        <f t="shared" si="73"/>
        <v>10276.872839875658</v>
      </c>
      <c r="AM121" s="35">
        <f t="shared" si="51"/>
        <v>76.460853534269148</v>
      </c>
      <c r="AN121" s="35">
        <f t="shared" si="69"/>
        <v>131.82905781770543</v>
      </c>
      <c r="AO121" s="35">
        <f t="shared" si="52"/>
        <v>6.3648304890864233</v>
      </c>
      <c r="AP121" s="35">
        <f t="shared" si="53"/>
        <v>5866.0183009220527</v>
      </c>
      <c r="AQ121" s="35">
        <f t="shared" si="54"/>
        <v>5734.189243104347</v>
      </c>
      <c r="AR121" s="2">
        <f t="shared" si="55"/>
        <v>12.651992795896417</v>
      </c>
      <c r="AS121" s="2">
        <f t="shared" si="70"/>
        <v>21.813780682580028</v>
      </c>
      <c r="AT121" s="2">
        <f t="shared" si="56"/>
        <v>1.216484925723244</v>
      </c>
      <c r="AU121" s="2">
        <f t="shared" si="57"/>
        <v>1236.6848374058161</v>
      </c>
      <c r="AV121" s="2">
        <f t="shared" si="58"/>
        <v>1214.8710567232361</v>
      </c>
      <c r="AW121" s="2">
        <f t="shared" si="59"/>
        <v>103.17274477857241</v>
      </c>
      <c r="AX121" s="2">
        <f t="shared" si="71"/>
        <v>177.88404272167656</v>
      </c>
      <c r="AY121">
        <f t="shared" si="72"/>
        <v>8.8250279821652686</v>
      </c>
      <c r="BD121" s="50"/>
    </row>
    <row r="122" spans="1:56" ht="16" x14ac:dyDescent="0.2">
      <c r="A122" s="2" t="s">
        <v>25</v>
      </c>
      <c r="B122" s="2" t="str">
        <f t="shared" si="76"/>
        <v>C2005</v>
      </c>
      <c r="C122" s="2" t="s">
        <v>33</v>
      </c>
      <c r="D122" s="5">
        <v>3</v>
      </c>
      <c r="E122" s="2" t="s">
        <v>5</v>
      </c>
      <c r="F122" s="1" t="s">
        <v>14</v>
      </c>
      <c r="G122" s="9">
        <v>80</v>
      </c>
      <c r="H122" s="45">
        <v>60</v>
      </c>
      <c r="I122" t="s">
        <v>8</v>
      </c>
      <c r="J122">
        <v>0</v>
      </c>
      <c r="K122">
        <v>40</v>
      </c>
      <c r="L122" s="2">
        <v>1.3507543682186394</v>
      </c>
      <c r="M122" s="2">
        <v>0.59023386240005504</v>
      </c>
      <c r="N122" s="2">
        <f t="shared" si="60"/>
        <v>5.9023386240005502</v>
      </c>
      <c r="O122" s="2">
        <v>5.04888594150543E-2</v>
      </c>
      <c r="P122" s="2">
        <f t="shared" si="61"/>
        <v>0.50488859415054299</v>
      </c>
      <c r="Q122" s="36">
        <v>4.1399999999999997</v>
      </c>
      <c r="R122" s="40">
        <f t="shared" si="75"/>
        <v>40</v>
      </c>
      <c r="S122" s="35">
        <f t="shared" si="62"/>
        <v>31.890438716297346</v>
      </c>
      <c r="T122" s="35">
        <f t="shared" si="63"/>
        <v>54.983515028098878</v>
      </c>
      <c r="U122" s="35">
        <f t="shared" si="64"/>
        <v>2.727921896050455</v>
      </c>
      <c r="V122" s="35">
        <f t="shared" si="65"/>
        <v>5403.0174728745578</v>
      </c>
      <c r="W122" s="35">
        <f t="shared" si="66"/>
        <v>5348.0339578464591</v>
      </c>
      <c r="X122" s="35">
        <f t="shared" si="39"/>
        <v>107.97732688054103</v>
      </c>
      <c r="Y122" s="35">
        <f t="shared" si="40"/>
        <v>186.16780496645006</v>
      </c>
      <c r="Z122" s="35">
        <f t="shared" si="41"/>
        <v>8.8818747863638752</v>
      </c>
      <c r="AA122" s="35">
        <f t="shared" si="42"/>
        <v>10744.562940529302</v>
      </c>
      <c r="AB122" s="35">
        <f t="shared" si="43"/>
        <v>10558.395135562852</v>
      </c>
      <c r="AC122" s="2">
        <f t="shared" si="44"/>
        <v>39.782401872917774</v>
      </c>
      <c r="AD122" s="2">
        <f t="shared" si="67"/>
        <v>68.590348056754792</v>
      </c>
      <c r="AE122" s="2">
        <f t="shared" si="45"/>
        <v>3.3282497755381102</v>
      </c>
      <c r="AF122" s="2">
        <f t="shared" si="46"/>
        <v>5551.1206967181524</v>
      </c>
      <c r="AG122" s="2">
        <f t="shared" si="47"/>
        <v>5482.5303486613966</v>
      </c>
      <c r="AH122" s="2">
        <f t="shared" si="48"/>
        <v>362.88676811787809</v>
      </c>
      <c r="AI122" s="2">
        <f t="shared" si="68"/>
        <v>625.66684158254873</v>
      </c>
      <c r="AJ122" s="2">
        <f t="shared" si="49"/>
        <v>30.020172053319165</v>
      </c>
      <c r="AK122" s="2">
        <f t="shared" si="50"/>
        <v>31456.285361209524</v>
      </c>
      <c r="AL122" s="2">
        <f t="shared" si="73"/>
        <v>10276.872839875658</v>
      </c>
      <c r="AM122" s="35">
        <f t="shared" si="51"/>
        <v>76.086888164243689</v>
      </c>
      <c r="AN122" s="35">
        <f t="shared" si="69"/>
        <v>131.18428993835118</v>
      </c>
      <c r="AO122" s="35">
        <f t="shared" si="52"/>
        <v>6.1539528903134197</v>
      </c>
      <c r="AP122" s="35">
        <f t="shared" si="53"/>
        <v>5341.5454676547442</v>
      </c>
      <c r="AQ122" s="35">
        <f t="shared" si="54"/>
        <v>5210.3611777163933</v>
      </c>
      <c r="AR122" s="2">
        <f t="shared" si="55"/>
        <v>12.651992795896417</v>
      </c>
      <c r="AS122" s="2">
        <f t="shared" si="70"/>
        <v>21.813780682580028</v>
      </c>
      <c r="AT122" s="2">
        <f t="shared" si="56"/>
        <v>1.216484925723244</v>
      </c>
      <c r="AU122" s="2">
        <f t="shared" si="57"/>
        <v>1236.6848374058161</v>
      </c>
      <c r="AV122" s="2">
        <f t="shared" si="58"/>
        <v>1214.8710567232361</v>
      </c>
      <c r="AW122" s="2">
        <f t="shared" si="59"/>
        <v>106.29860352376207</v>
      </c>
      <c r="AX122" s="2">
        <f t="shared" si="71"/>
        <v>183.27345435131394</v>
      </c>
      <c r="AY122">
        <f t="shared" si="72"/>
        <v>8.7382760656592797</v>
      </c>
      <c r="BD122" s="50"/>
    </row>
    <row r="123" spans="1:56" ht="16" x14ac:dyDescent="0.2">
      <c r="A123" s="2" t="s">
        <v>25</v>
      </c>
      <c r="B123" s="2" t="str">
        <f t="shared" si="76"/>
        <v>C2005</v>
      </c>
      <c r="C123" s="2" t="s">
        <v>33</v>
      </c>
      <c r="D123" s="5">
        <v>3</v>
      </c>
      <c r="E123" s="2" t="s">
        <v>5</v>
      </c>
      <c r="F123" s="1" t="s">
        <v>14</v>
      </c>
      <c r="G123" s="9">
        <v>80</v>
      </c>
      <c r="H123" s="45">
        <v>60</v>
      </c>
      <c r="I123" t="s">
        <v>9</v>
      </c>
      <c r="J123">
        <v>0</v>
      </c>
      <c r="K123">
        <v>80</v>
      </c>
      <c r="L123" s="2">
        <v>1.3981188792827872</v>
      </c>
      <c r="M123" s="2">
        <v>0.698153495788574</v>
      </c>
      <c r="N123" s="2">
        <f t="shared" si="60"/>
        <v>6.9815349578857404</v>
      </c>
      <c r="O123" s="2">
        <v>6.4601100981235504E-2</v>
      </c>
      <c r="P123" s="2">
        <f t="shared" si="61"/>
        <v>0.64601100981235504</v>
      </c>
      <c r="Q123" s="36">
        <v>4.1100000000000003</v>
      </c>
      <c r="R123" s="40">
        <f t="shared" si="75"/>
        <v>40</v>
      </c>
      <c r="S123" s="35">
        <f t="shared" si="62"/>
        <v>39.044063323971251</v>
      </c>
      <c r="T123" s="35">
        <f t="shared" si="63"/>
        <v>67.317350558571121</v>
      </c>
      <c r="U123" s="35">
        <f t="shared" si="64"/>
        <v>3.6128007561727662</v>
      </c>
      <c r="V123" s="35">
        <f t="shared" si="65"/>
        <v>5592.475517131149</v>
      </c>
      <c r="W123" s="35">
        <f t="shared" si="66"/>
        <v>5525.158166572578</v>
      </c>
      <c r="X123" s="35">
        <f t="shared" si="39"/>
        <v>119.42405655528063</v>
      </c>
      <c r="Y123" s="35">
        <f t="shared" si="40"/>
        <v>205.90354578496658</v>
      </c>
      <c r="Z123" s="35">
        <f t="shared" si="41"/>
        <v>10.103183933544722</v>
      </c>
      <c r="AA123" s="35">
        <f t="shared" si="42"/>
        <v>10943.850394071249</v>
      </c>
      <c r="AB123" s="35">
        <f t="shared" si="43"/>
        <v>10737.946848286283</v>
      </c>
      <c r="AC123" s="2">
        <f t="shared" si="44"/>
        <v>39.782401872917774</v>
      </c>
      <c r="AD123" s="2">
        <f t="shared" si="67"/>
        <v>68.590348056754792</v>
      </c>
      <c r="AE123" s="2">
        <f t="shared" si="45"/>
        <v>3.3282497755381102</v>
      </c>
      <c r="AF123" s="2">
        <f t="shared" si="46"/>
        <v>5551.1206967181524</v>
      </c>
      <c r="AG123" s="2">
        <f t="shared" si="47"/>
        <v>5482.5303486613966</v>
      </c>
      <c r="AH123" s="2">
        <f t="shared" si="48"/>
        <v>362.88676811787809</v>
      </c>
      <c r="AI123" s="2">
        <f t="shared" si="68"/>
        <v>625.66684158254873</v>
      </c>
      <c r="AJ123" s="2">
        <f t="shared" si="49"/>
        <v>30.020172053319165</v>
      </c>
      <c r="AK123" s="2">
        <f t="shared" si="50"/>
        <v>31456.285361209524</v>
      </c>
      <c r="AL123" s="2">
        <f t="shared" si="73"/>
        <v>10276.872839875658</v>
      </c>
      <c r="AM123" s="35">
        <f t="shared" si="51"/>
        <v>80.379993231309371</v>
      </c>
      <c r="AN123" s="35">
        <f t="shared" si="69"/>
        <v>138.58619522639546</v>
      </c>
      <c r="AO123" s="35">
        <f t="shared" si="52"/>
        <v>6.4903831773719558</v>
      </c>
      <c r="AP123" s="35">
        <f t="shared" si="53"/>
        <v>5351.3748769401</v>
      </c>
      <c r="AQ123" s="35">
        <f t="shared" si="54"/>
        <v>5212.7886817137041</v>
      </c>
      <c r="AR123" s="2">
        <f t="shared" si="55"/>
        <v>12.651992795896417</v>
      </c>
      <c r="AS123" s="2">
        <f t="shared" si="70"/>
        <v>21.813780682580028</v>
      </c>
      <c r="AT123" s="2">
        <f t="shared" si="56"/>
        <v>1.216484925723244</v>
      </c>
      <c r="AU123" s="2">
        <f t="shared" si="57"/>
        <v>1236.6848374058161</v>
      </c>
      <c r="AV123" s="2">
        <f t="shared" si="58"/>
        <v>1214.8710567232361</v>
      </c>
      <c r="AW123" s="2">
        <f t="shared" si="59"/>
        <v>116.16583258436596</v>
      </c>
      <c r="AX123" s="2">
        <f t="shared" si="71"/>
        <v>200.2859182489068</v>
      </c>
      <c r="AY123">
        <f t="shared" si="72"/>
        <v>9.8016959985358234</v>
      </c>
      <c r="BD123" s="50"/>
    </row>
    <row r="124" spans="1:56" ht="16" x14ac:dyDescent="0.2">
      <c r="A124" s="2" t="s">
        <v>25</v>
      </c>
      <c r="B124" s="2" t="str">
        <f t="shared" si="76"/>
        <v>C2005</v>
      </c>
      <c r="C124" s="2" t="s">
        <v>33</v>
      </c>
      <c r="D124" s="5">
        <v>3</v>
      </c>
      <c r="E124" s="2" t="s">
        <v>5</v>
      </c>
      <c r="F124" s="1" t="s">
        <v>15</v>
      </c>
      <c r="G124" s="9">
        <v>120</v>
      </c>
      <c r="H124" s="45">
        <v>100</v>
      </c>
      <c r="I124" t="s">
        <v>7</v>
      </c>
      <c r="J124">
        <v>0</v>
      </c>
      <c r="K124">
        <v>0</v>
      </c>
      <c r="L124" s="2">
        <v>1.3356792120089749</v>
      </c>
      <c r="M124" s="2">
        <v>0.330706506967545</v>
      </c>
      <c r="N124" s="2">
        <f t="shared" si="60"/>
        <v>3.30706506967545</v>
      </c>
      <c r="O124" s="2">
        <v>3.2820217311382301E-2</v>
      </c>
      <c r="P124" s="2">
        <f t="shared" si="61"/>
        <v>0.32820217311382299</v>
      </c>
      <c r="Q124" s="36">
        <v>4.32</v>
      </c>
      <c r="R124" s="40">
        <f t="shared" si="75"/>
        <v>40</v>
      </c>
      <c r="S124" s="35">
        <f t="shared" si="62"/>
        <v>17.668712265306041</v>
      </c>
      <c r="T124" s="35">
        <f t="shared" si="63"/>
        <v>30.463297009148349</v>
      </c>
      <c r="U124" s="35">
        <f t="shared" si="64"/>
        <v>1.7534912798572171</v>
      </c>
      <c r="V124" s="35">
        <f t="shared" si="65"/>
        <v>5342.7168480358996</v>
      </c>
      <c r="W124" s="35">
        <f t="shared" si="66"/>
        <v>5312.2535510267517</v>
      </c>
      <c r="X124" s="35">
        <f t="shared" si="39"/>
        <v>125.70011241667109</v>
      </c>
      <c r="Y124" s="35">
        <f t="shared" si="40"/>
        <v>216.7243317528812</v>
      </c>
      <c r="Z124" s="35">
        <f t="shared" si="41"/>
        <v>11.026007298663385</v>
      </c>
      <c r="AA124" s="35">
        <f t="shared" si="42"/>
        <v>16632.124454548273</v>
      </c>
      <c r="AB124" s="35">
        <f t="shared" si="43"/>
        <v>16415.400122795392</v>
      </c>
      <c r="AC124" s="2">
        <f t="shared" si="44"/>
        <v>26.641848448774699</v>
      </c>
      <c r="AD124" s="2">
        <f t="shared" si="67"/>
        <v>45.934221463404647</v>
      </c>
      <c r="AE124" s="2">
        <f t="shared" si="45"/>
        <v>2.4038721254002215</v>
      </c>
      <c r="AF124" s="2">
        <f t="shared" si="46"/>
        <v>5471.8742674538362</v>
      </c>
      <c r="AG124" s="2">
        <f t="shared" si="47"/>
        <v>5425.9400459904309</v>
      </c>
      <c r="AH124" s="2">
        <f t="shared" si="48"/>
        <v>442.81231346420213</v>
      </c>
      <c r="AI124" s="2">
        <f t="shared" si="68"/>
        <v>763.46950597276282</v>
      </c>
      <c r="AJ124" s="2">
        <f t="shared" si="49"/>
        <v>37.231788429519824</v>
      </c>
      <c r="AK124" s="2">
        <f t="shared" si="50"/>
        <v>47871.908163571032</v>
      </c>
      <c r="AL124" s="2">
        <f t="shared" si="73"/>
        <v>15702.812885866089</v>
      </c>
      <c r="AM124" s="35">
        <f t="shared" si="51"/>
        <v>108.03140015136505</v>
      </c>
      <c r="AN124" s="35">
        <f t="shared" si="69"/>
        <v>186.26103474373286</v>
      </c>
      <c r="AO124" s="35">
        <f t="shared" si="52"/>
        <v>9.2725160188061686</v>
      </c>
      <c r="AP124" s="35">
        <f t="shared" si="53"/>
        <v>11289.407606512374</v>
      </c>
      <c r="AQ124" s="35">
        <f t="shared" si="54"/>
        <v>11103.146571768641</v>
      </c>
      <c r="AR124" s="2">
        <f t="shared" si="55"/>
        <v>39.782401872917774</v>
      </c>
      <c r="AS124" s="2">
        <f t="shared" si="70"/>
        <v>68.590348056754792</v>
      </c>
      <c r="AT124" s="2">
        <f t="shared" si="56"/>
        <v>3.3282497755381102</v>
      </c>
      <c r="AU124" s="2">
        <f t="shared" si="57"/>
        <v>5551.1206967181524</v>
      </c>
      <c r="AV124" s="2">
        <f t="shared" si="58"/>
        <v>5482.5303486613966</v>
      </c>
      <c r="AW124" s="2">
        <f t="shared" si="59"/>
        <v>123.33002621270973</v>
      </c>
      <c r="AX124" s="2">
        <f t="shared" si="71"/>
        <v>212.63797622880986</v>
      </c>
      <c r="AY124">
        <f t="shared" si="72"/>
        <v>10.790793468206898</v>
      </c>
      <c r="BD124" s="50"/>
    </row>
    <row r="125" spans="1:56" ht="16" x14ac:dyDescent="0.2">
      <c r="A125" s="2" t="s">
        <v>25</v>
      </c>
      <c r="B125" s="2" t="str">
        <f t="shared" si="76"/>
        <v>C2005</v>
      </c>
      <c r="C125" s="2" t="s">
        <v>33</v>
      </c>
      <c r="D125" s="5">
        <v>3</v>
      </c>
      <c r="E125" s="2" t="s">
        <v>5</v>
      </c>
      <c r="F125" s="1" t="s">
        <v>15</v>
      </c>
      <c r="G125" s="9">
        <v>120</v>
      </c>
      <c r="H125" s="45">
        <v>100</v>
      </c>
      <c r="I125" t="s">
        <v>8</v>
      </c>
      <c r="J125">
        <v>0</v>
      </c>
      <c r="K125">
        <v>40</v>
      </c>
      <c r="L125" s="2">
        <v>1.359004960468523</v>
      </c>
      <c r="M125" s="2">
        <v>0.40460574626922602</v>
      </c>
      <c r="N125" s="2">
        <f t="shared" si="60"/>
        <v>4.0460574626922599</v>
      </c>
      <c r="O125" s="2">
        <v>3.7375722080469097E-2</v>
      </c>
      <c r="P125" s="2">
        <f t="shared" si="61"/>
        <v>0.37375722080469098</v>
      </c>
      <c r="Q125" s="36">
        <v>4.3</v>
      </c>
      <c r="R125" s="40">
        <f t="shared" si="75"/>
        <v>40</v>
      </c>
      <c r="S125" s="35">
        <f t="shared" si="62"/>
        <v>21.994448648557867</v>
      </c>
      <c r="T125" s="35">
        <f t="shared" si="63"/>
        <v>37.92146318716874</v>
      </c>
      <c r="U125" s="35">
        <f t="shared" si="64"/>
        <v>2.0317516683380163</v>
      </c>
      <c r="V125" s="35">
        <f t="shared" si="65"/>
        <v>5436.019841874092</v>
      </c>
      <c r="W125" s="35">
        <f t="shared" si="66"/>
        <v>5398.0983786869228</v>
      </c>
      <c r="X125" s="35">
        <f t="shared" si="39"/>
        <v>129.97177552909889</v>
      </c>
      <c r="Y125" s="35">
        <f t="shared" si="40"/>
        <v>224.0892681536188</v>
      </c>
      <c r="Z125" s="35">
        <f t="shared" si="41"/>
        <v>10.913626454701891</v>
      </c>
      <c r="AA125" s="35">
        <f t="shared" si="42"/>
        <v>16180.582782403395</v>
      </c>
      <c r="AB125" s="35">
        <f t="shared" si="43"/>
        <v>15956.493514249774</v>
      </c>
      <c r="AC125" s="2">
        <f t="shared" si="44"/>
        <v>26.641848448774699</v>
      </c>
      <c r="AD125" s="2">
        <f t="shared" si="67"/>
        <v>45.934221463404647</v>
      </c>
      <c r="AE125" s="2">
        <f t="shared" si="45"/>
        <v>2.4038721254002215</v>
      </c>
      <c r="AF125" s="2">
        <f t="shared" si="46"/>
        <v>5471.8742674538362</v>
      </c>
      <c r="AG125" s="2">
        <f t="shared" si="47"/>
        <v>5425.9400459904309</v>
      </c>
      <c r="AH125" s="2">
        <f t="shared" si="48"/>
        <v>442.81231346420213</v>
      </c>
      <c r="AI125" s="2">
        <f t="shared" si="68"/>
        <v>763.46950597276282</v>
      </c>
      <c r="AJ125" s="2">
        <f t="shared" si="49"/>
        <v>37.231788429519824</v>
      </c>
      <c r="AK125" s="2">
        <f t="shared" si="50"/>
        <v>47871.908163571032</v>
      </c>
      <c r="AL125" s="2">
        <f t="shared" si="73"/>
        <v>15702.812885866089</v>
      </c>
      <c r="AM125" s="35">
        <f t="shared" si="51"/>
        <v>107.97732688054103</v>
      </c>
      <c r="AN125" s="35">
        <f t="shared" si="69"/>
        <v>186.16780496645006</v>
      </c>
      <c r="AO125" s="35">
        <f t="shared" si="52"/>
        <v>8.8818747863638752</v>
      </c>
      <c r="AP125" s="35">
        <f t="shared" si="53"/>
        <v>10744.562940529302</v>
      </c>
      <c r="AQ125" s="35">
        <f t="shared" si="54"/>
        <v>10558.395135562852</v>
      </c>
      <c r="AR125" s="2">
        <f t="shared" si="55"/>
        <v>39.782401872917774</v>
      </c>
      <c r="AS125" s="2">
        <f t="shared" si="70"/>
        <v>68.590348056754792</v>
      </c>
      <c r="AT125" s="2">
        <f t="shared" si="56"/>
        <v>3.3282497755381102</v>
      </c>
      <c r="AU125" s="2">
        <f t="shared" si="57"/>
        <v>5551.1206967181524</v>
      </c>
      <c r="AV125" s="2">
        <f t="shared" si="58"/>
        <v>5482.5303486613966</v>
      </c>
      <c r="AW125" s="2">
        <f t="shared" si="59"/>
        <v>128.93815865836004</v>
      </c>
      <c r="AX125" s="2">
        <f t="shared" si="71"/>
        <v>222.30717010062079</v>
      </c>
      <c r="AY125">
        <f t="shared" si="72"/>
        <v>10.818145416049727</v>
      </c>
      <c r="BD125" s="50"/>
    </row>
    <row r="126" spans="1:56" ht="16" x14ac:dyDescent="0.2">
      <c r="A126" s="2" t="s">
        <v>25</v>
      </c>
      <c r="B126" s="2" t="str">
        <f t="shared" si="76"/>
        <v>C2005</v>
      </c>
      <c r="C126" s="2" t="s">
        <v>33</v>
      </c>
      <c r="D126" s="5">
        <v>3</v>
      </c>
      <c r="E126" s="2" t="s">
        <v>5</v>
      </c>
      <c r="F126" s="1" t="s">
        <v>15</v>
      </c>
      <c r="G126" s="9">
        <v>120</v>
      </c>
      <c r="H126" s="45">
        <v>100</v>
      </c>
      <c r="I126" t="s">
        <v>9</v>
      </c>
      <c r="J126">
        <v>0</v>
      </c>
      <c r="K126">
        <v>80</v>
      </c>
      <c r="L126" s="2">
        <v>1.4563823208498683</v>
      </c>
      <c r="M126" s="2">
        <v>0.323797166347504</v>
      </c>
      <c r="N126" s="2">
        <f t="shared" si="60"/>
        <v>3.2379716634750402</v>
      </c>
      <c r="O126" s="2">
        <v>3.0817473307251899E-2</v>
      </c>
      <c r="P126" s="2">
        <f t="shared" si="61"/>
        <v>0.30817473307251897</v>
      </c>
      <c r="Q126" s="36">
        <v>4.2699999999999996</v>
      </c>
      <c r="R126" s="40">
        <f t="shared" si="75"/>
        <v>40</v>
      </c>
      <c r="S126" s="35">
        <f t="shared" si="62"/>
        <v>18.862898744391551</v>
      </c>
      <c r="T126" s="35">
        <f t="shared" si="63"/>
        <v>32.522239214468193</v>
      </c>
      <c r="U126" s="35">
        <f t="shared" si="64"/>
        <v>1.7952809319177754</v>
      </c>
      <c r="V126" s="35">
        <f t="shared" si="65"/>
        <v>5825.5292833994736</v>
      </c>
      <c r="W126" s="35">
        <f t="shared" si="66"/>
        <v>5793.0070441850057</v>
      </c>
      <c r="X126" s="35">
        <f t="shared" si="39"/>
        <v>138.28695529967217</v>
      </c>
      <c r="Y126" s="35">
        <f t="shared" si="40"/>
        <v>238.42578499943477</v>
      </c>
      <c r="Z126" s="35">
        <f t="shared" si="41"/>
        <v>11.898464865462497</v>
      </c>
      <c r="AA126" s="35">
        <f t="shared" si="42"/>
        <v>16769.379677470723</v>
      </c>
      <c r="AB126" s="35">
        <f t="shared" si="43"/>
        <v>16530.953892471291</v>
      </c>
      <c r="AC126" s="2">
        <f t="shared" si="44"/>
        <v>26.641848448774699</v>
      </c>
      <c r="AD126" s="2">
        <f t="shared" si="67"/>
        <v>45.934221463404647</v>
      </c>
      <c r="AE126" s="2">
        <f t="shared" si="45"/>
        <v>2.4038721254002215</v>
      </c>
      <c r="AF126" s="2">
        <f t="shared" si="46"/>
        <v>5471.8742674538362</v>
      </c>
      <c r="AG126" s="2">
        <f t="shared" si="47"/>
        <v>5425.9400459904309</v>
      </c>
      <c r="AH126" s="2">
        <f t="shared" si="48"/>
        <v>442.81231346420213</v>
      </c>
      <c r="AI126" s="2">
        <f t="shared" si="68"/>
        <v>763.46950597276282</v>
      </c>
      <c r="AJ126" s="2">
        <f t="shared" si="49"/>
        <v>37.231788429519824</v>
      </c>
      <c r="AK126" s="2">
        <f t="shared" si="50"/>
        <v>47871.908163571032</v>
      </c>
      <c r="AL126" s="2">
        <f t="shared" si="73"/>
        <v>15702.812885866089</v>
      </c>
      <c r="AM126" s="35">
        <f t="shared" si="51"/>
        <v>119.42405655528063</v>
      </c>
      <c r="AN126" s="35">
        <f t="shared" si="69"/>
        <v>205.90354578496658</v>
      </c>
      <c r="AO126" s="35">
        <f t="shared" si="52"/>
        <v>10.103183933544722</v>
      </c>
      <c r="AP126" s="35">
        <f t="shared" si="53"/>
        <v>10943.850394071249</v>
      </c>
      <c r="AQ126" s="35">
        <f t="shared" si="54"/>
        <v>10737.946848286283</v>
      </c>
      <c r="AR126" s="2">
        <f t="shared" si="55"/>
        <v>39.782401872917774</v>
      </c>
      <c r="AS126" s="2">
        <f t="shared" si="70"/>
        <v>68.590348056754792</v>
      </c>
      <c r="AT126" s="2">
        <f t="shared" si="56"/>
        <v>3.3282497755381102</v>
      </c>
      <c r="AU126" s="2">
        <f t="shared" si="57"/>
        <v>5551.1206967181524</v>
      </c>
      <c r="AV126" s="2">
        <f t="shared" si="58"/>
        <v>5482.5303486613966</v>
      </c>
      <c r="AW126" s="2">
        <f t="shared" si="59"/>
        <v>135.59040412434555</v>
      </c>
      <c r="AX126" s="2">
        <f t="shared" si="71"/>
        <v>233.77655883507856</v>
      </c>
      <c r="AY126">
        <f t="shared" si="72"/>
        <v>11.641819957773338</v>
      </c>
      <c r="BD126" s="50"/>
    </row>
    <row r="127" spans="1:56" ht="16" x14ac:dyDescent="0.2">
      <c r="A127" s="2" t="s">
        <v>25</v>
      </c>
      <c r="B127" s="2" t="str">
        <f t="shared" si="76"/>
        <v>C2005</v>
      </c>
      <c r="C127" s="2" t="s">
        <v>33</v>
      </c>
      <c r="D127" s="5">
        <v>3</v>
      </c>
      <c r="E127" s="2" t="s">
        <v>5</v>
      </c>
      <c r="F127" s="1" t="s">
        <v>16</v>
      </c>
      <c r="G127" s="9">
        <v>160</v>
      </c>
      <c r="H127" s="45">
        <v>140</v>
      </c>
      <c r="I127" t="s">
        <v>7</v>
      </c>
      <c r="J127">
        <v>0</v>
      </c>
      <c r="K127">
        <v>0</v>
      </c>
      <c r="L127" s="2">
        <v>1.3288546480491945</v>
      </c>
      <c r="M127" s="2">
        <v>0.23827239871025099</v>
      </c>
      <c r="N127" s="2">
        <f t="shared" si="60"/>
        <v>2.3827239871025099</v>
      </c>
      <c r="O127" s="2">
        <v>2.4723559617996198E-2</v>
      </c>
      <c r="P127" s="2">
        <f t="shared" si="61"/>
        <v>0.24723559617996199</v>
      </c>
      <c r="Q127" s="36">
        <v>4.4000000000000004</v>
      </c>
      <c r="R127" s="40">
        <f t="shared" si="75"/>
        <v>40</v>
      </c>
      <c r="S127" s="35">
        <f t="shared" si="62"/>
        <v>12.665175381117917</v>
      </c>
      <c r="T127" s="35">
        <f t="shared" si="63"/>
        <v>21.836509277789514</v>
      </c>
      <c r="U127" s="35">
        <f t="shared" si="64"/>
        <v>1.3141606845878249</v>
      </c>
      <c r="V127" s="35">
        <f t="shared" si="65"/>
        <v>5315.4185921967783</v>
      </c>
      <c r="W127" s="35">
        <f t="shared" si="66"/>
        <v>5293.5820829189888</v>
      </c>
      <c r="X127" s="35">
        <f t="shared" si="39"/>
        <v>138.36528779778899</v>
      </c>
      <c r="Y127" s="35">
        <f t="shared" si="40"/>
        <v>238.5608410306707</v>
      </c>
      <c r="Z127" s="35">
        <f t="shared" si="41"/>
        <v>12.340167983251209</v>
      </c>
      <c r="AA127" s="35">
        <f t="shared" si="42"/>
        <v>21947.54304674505</v>
      </c>
      <c r="AB127" s="35">
        <f t="shared" si="43"/>
        <v>21708.982205714383</v>
      </c>
      <c r="AC127" s="2">
        <f t="shared" si="44"/>
        <v>19.718855941286563</v>
      </c>
      <c r="AD127" s="2">
        <f t="shared" si="67"/>
        <v>33.998027484976838</v>
      </c>
      <c r="AE127" s="2">
        <f t="shared" si="45"/>
        <v>1.8818290495089876</v>
      </c>
      <c r="AF127" s="2">
        <f t="shared" si="46"/>
        <v>5291.6514540283888</v>
      </c>
      <c r="AG127" s="2">
        <f t="shared" si="47"/>
        <v>5257.653426543412</v>
      </c>
      <c r="AH127" s="2">
        <f t="shared" si="48"/>
        <v>501.96888128806182</v>
      </c>
      <c r="AI127" s="2">
        <f t="shared" si="68"/>
        <v>865.46358842769348</v>
      </c>
      <c r="AJ127" s="2">
        <f t="shared" si="49"/>
        <v>42.877275578046785</v>
      </c>
      <c r="AK127" s="2">
        <f t="shared" si="50"/>
        <v>63746.862525656201</v>
      </c>
      <c r="AL127" s="2">
        <f t="shared" si="73"/>
        <v>20960.466312409502</v>
      </c>
      <c r="AM127" s="35">
        <f t="shared" si="51"/>
        <v>125.70011241667109</v>
      </c>
      <c r="AN127" s="35">
        <f t="shared" si="69"/>
        <v>216.7243317528812</v>
      </c>
      <c r="AO127" s="35">
        <f t="shared" si="52"/>
        <v>11.026007298663385</v>
      </c>
      <c r="AP127" s="35">
        <f t="shared" si="53"/>
        <v>16632.124454548273</v>
      </c>
      <c r="AQ127" s="35">
        <f t="shared" si="54"/>
        <v>16415.400122795392</v>
      </c>
      <c r="AR127" s="2">
        <f t="shared" si="55"/>
        <v>26.641848448774699</v>
      </c>
      <c r="AS127" s="2">
        <f t="shared" si="70"/>
        <v>45.934221463404647</v>
      </c>
      <c r="AT127" s="2">
        <f t="shared" si="56"/>
        <v>2.4038721254002215</v>
      </c>
      <c r="AU127" s="2">
        <f t="shared" si="57"/>
        <v>5471.8742674538362</v>
      </c>
      <c r="AV127" s="2">
        <f t="shared" si="58"/>
        <v>5425.9400459904309</v>
      </c>
      <c r="AW127" s="2">
        <f t="shared" si="59"/>
        <v>136.57442389584816</v>
      </c>
      <c r="AX127" s="2">
        <f t="shared" si="71"/>
        <v>235.47314464801406</v>
      </c>
      <c r="AY127">
        <f t="shared" si="72"/>
        <v>12.154344821663813</v>
      </c>
      <c r="BD127" s="50"/>
    </row>
    <row r="128" spans="1:56" ht="16" x14ac:dyDescent="0.2">
      <c r="A128" s="2" t="s">
        <v>25</v>
      </c>
      <c r="B128" s="2" t="str">
        <f t="shared" si="76"/>
        <v>C2005</v>
      </c>
      <c r="C128" s="2" t="s">
        <v>33</v>
      </c>
      <c r="D128" s="5">
        <v>3</v>
      </c>
      <c r="E128" s="2" t="s">
        <v>5</v>
      </c>
      <c r="F128" s="1" t="s">
        <v>16</v>
      </c>
      <c r="G128" s="9">
        <v>160</v>
      </c>
      <c r="H128" s="45">
        <v>140</v>
      </c>
      <c r="I128" t="s">
        <v>8</v>
      </c>
      <c r="J128">
        <v>0</v>
      </c>
      <c r="K128">
        <v>40</v>
      </c>
      <c r="L128" s="2">
        <v>1.5971516849157881</v>
      </c>
      <c r="M128" s="2">
        <v>0.299174785614014</v>
      </c>
      <c r="N128" s="2">
        <f t="shared" si="60"/>
        <v>2.9917478561401403</v>
      </c>
      <c r="O128" s="2">
        <v>2.95958239585161E-2</v>
      </c>
      <c r="P128" s="2">
        <f t="shared" si="61"/>
        <v>0.29595823958516099</v>
      </c>
      <c r="Q128" s="36">
        <v>4.3600000000000003</v>
      </c>
      <c r="R128" s="40">
        <f t="shared" si="75"/>
        <v>40</v>
      </c>
      <c r="S128" s="35">
        <f t="shared" si="62"/>
        <v>19.113100517109689</v>
      </c>
      <c r="T128" s="35">
        <f t="shared" si="63"/>
        <v>32.953621581223608</v>
      </c>
      <c r="U128" s="35">
        <f t="shared" si="64"/>
        <v>1.8907608040726014</v>
      </c>
      <c r="V128" s="35">
        <f t="shared" si="65"/>
        <v>6388.6067396631524</v>
      </c>
      <c r="W128" s="35">
        <f t="shared" si="66"/>
        <v>6355.6531180819293</v>
      </c>
      <c r="X128" s="35">
        <f t="shared" si="39"/>
        <v>149.08487604620859</v>
      </c>
      <c r="Y128" s="35">
        <f t="shared" si="40"/>
        <v>257.04288973484239</v>
      </c>
      <c r="Z128" s="35">
        <f t="shared" si="41"/>
        <v>12.804387258774492</v>
      </c>
      <c r="AA128" s="35">
        <f t="shared" si="42"/>
        <v>22569.189522066546</v>
      </c>
      <c r="AB128" s="35">
        <f t="shared" si="43"/>
        <v>22312.146632331704</v>
      </c>
      <c r="AC128" s="2">
        <f t="shared" si="44"/>
        <v>19.718855941286563</v>
      </c>
      <c r="AD128" s="2">
        <f t="shared" si="67"/>
        <v>33.998027484976838</v>
      </c>
      <c r="AE128" s="2">
        <f t="shared" si="45"/>
        <v>1.8818290495089876</v>
      </c>
      <c r="AF128" s="2">
        <f t="shared" si="46"/>
        <v>5291.6514540283888</v>
      </c>
      <c r="AG128" s="2">
        <f t="shared" si="47"/>
        <v>5257.653426543412</v>
      </c>
      <c r="AH128" s="2">
        <f t="shared" si="48"/>
        <v>501.96888128806182</v>
      </c>
      <c r="AI128" s="2">
        <f t="shared" si="68"/>
        <v>865.46358842769348</v>
      </c>
      <c r="AJ128" s="2">
        <f t="shared" si="49"/>
        <v>42.877275578046785</v>
      </c>
      <c r="AK128" s="2">
        <f t="shared" si="50"/>
        <v>63746.862525656201</v>
      </c>
      <c r="AL128" s="2">
        <f t="shared" si="73"/>
        <v>20960.466312409502</v>
      </c>
      <c r="AM128" s="35">
        <f t="shared" si="51"/>
        <v>129.97177552909889</v>
      </c>
      <c r="AN128" s="35">
        <f t="shared" si="69"/>
        <v>224.0892681536188</v>
      </c>
      <c r="AO128" s="35">
        <f t="shared" si="52"/>
        <v>10.913626454701891</v>
      </c>
      <c r="AP128" s="35">
        <f t="shared" si="53"/>
        <v>16180.582782403395</v>
      </c>
      <c r="AQ128" s="35">
        <f t="shared" si="54"/>
        <v>15956.493514249774</v>
      </c>
      <c r="AR128" s="2">
        <f t="shared" si="55"/>
        <v>26.641848448774699</v>
      </c>
      <c r="AS128" s="2">
        <f t="shared" si="70"/>
        <v>45.934221463404647</v>
      </c>
      <c r="AT128" s="2">
        <f t="shared" si="56"/>
        <v>2.4038721254002215</v>
      </c>
      <c r="AU128" s="2">
        <f t="shared" si="57"/>
        <v>5471.8742674538362</v>
      </c>
      <c r="AV128" s="2">
        <f t="shared" si="58"/>
        <v>5425.9400459904309</v>
      </c>
      <c r="AW128" s="2">
        <f t="shared" si="59"/>
        <v>145.02002207421134</v>
      </c>
      <c r="AX128" s="2">
        <f t="shared" si="71"/>
        <v>250.03452081760577</v>
      </c>
      <c r="AY128">
        <f t="shared" si="72"/>
        <v>12.402272146281302</v>
      </c>
      <c r="BD128" s="50"/>
    </row>
    <row r="129" spans="1:56" ht="16" x14ac:dyDescent="0.2">
      <c r="A129" s="2" t="s">
        <v>25</v>
      </c>
      <c r="B129" s="2" t="str">
        <f t="shared" si="76"/>
        <v>C2005</v>
      </c>
      <c r="C129" s="2" t="s">
        <v>33</v>
      </c>
      <c r="D129" s="5">
        <v>3</v>
      </c>
      <c r="E129" s="2" t="s">
        <v>5</v>
      </c>
      <c r="F129" s="1" t="s">
        <v>16</v>
      </c>
      <c r="G129" s="9">
        <v>160</v>
      </c>
      <c r="H129" s="45">
        <v>140</v>
      </c>
      <c r="I129" t="s">
        <v>9</v>
      </c>
      <c r="J129">
        <v>0</v>
      </c>
      <c r="K129">
        <v>80</v>
      </c>
      <c r="L129" s="2">
        <v>1.3176501400555252</v>
      </c>
      <c r="M129" s="2">
        <v>0.34433165192604098</v>
      </c>
      <c r="N129" s="2">
        <f t="shared" si="60"/>
        <v>3.44331651926041</v>
      </c>
      <c r="O129" s="2">
        <v>3.2170735299587298E-2</v>
      </c>
      <c r="P129" s="2">
        <f t="shared" si="61"/>
        <v>0.321707352995873</v>
      </c>
      <c r="Q129" s="36">
        <v>4.38</v>
      </c>
      <c r="R129" s="40">
        <f t="shared" si="75"/>
        <v>40</v>
      </c>
      <c r="S129" s="35">
        <f t="shared" si="62"/>
        <v>18.148345975435934</v>
      </c>
      <c r="T129" s="35">
        <f t="shared" si="63"/>
        <v>31.290251681786096</v>
      </c>
      <c r="U129" s="35">
        <f t="shared" si="64"/>
        <v>1.6955909549276176</v>
      </c>
      <c r="V129" s="35">
        <f t="shared" si="65"/>
        <v>5270.6005602221012</v>
      </c>
      <c r="W129" s="35">
        <f t="shared" si="66"/>
        <v>5239.3103085403154</v>
      </c>
      <c r="X129" s="35">
        <f t="shared" si="39"/>
        <v>156.43530127510812</v>
      </c>
      <c r="Y129" s="35">
        <f t="shared" si="40"/>
        <v>269.71603668122088</v>
      </c>
      <c r="Z129" s="35">
        <f t="shared" si="41"/>
        <v>13.594055820390114</v>
      </c>
      <c r="AA129" s="35">
        <f t="shared" si="42"/>
        <v>22039.980237692824</v>
      </c>
      <c r="AB129" s="35">
        <f t="shared" si="43"/>
        <v>21770.264201011607</v>
      </c>
      <c r="AC129" s="2">
        <f t="shared" si="44"/>
        <v>19.718855941286563</v>
      </c>
      <c r="AD129" s="2">
        <f t="shared" si="67"/>
        <v>33.998027484976838</v>
      </c>
      <c r="AE129" s="2">
        <f t="shared" si="45"/>
        <v>1.8818290495089876</v>
      </c>
      <c r="AF129" s="2">
        <f t="shared" si="46"/>
        <v>5291.6514540283888</v>
      </c>
      <c r="AG129" s="2">
        <f t="shared" si="47"/>
        <v>5257.653426543412</v>
      </c>
      <c r="AH129" s="2">
        <f t="shared" si="48"/>
        <v>501.96888128806182</v>
      </c>
      <c r="AI129" s="2">
        <f t="shared" si="68"/>
        <v>865.46358842769348</v>
      </c>
      <c r="AJ129" s="2">
        <f t="shared" si="49"/>
        <v>42.877275578046785</v>
      </c>
      <c r="AK129" s="2">
        <f t="shared" si="50"/>
        <v>63746.862525656201</v>
      </c>
      <c r="AL129" s="2">
        <f t="shared" si="73"/>
        <v>20960.466312409502</v>
      </c>
      <c r="AM129" s="35">
        <f t="shared" si="51"/>
        <v>138.28695529967217</v>
      </c>
      <c r="AN129" s="35">
        <f t="shared" si="69"/>
        <v>238.42578499943477</v>
      </c>
      <c r="AO129" s="35">
        <f t="shared" si="52"/>
        <v>11.898464865462497</v>
      </c>
      <c r="AP129" s="35">
        <f t="shared" si="53"/>
        <v>16769.379677470723</v>
      </c>
      <c r="AQ129" s="35">
        <f t="shared" si="54"/>
        <v>16530.953892471291</v>
      </c>
      <c r="AR129" s="2">
        <f t="shared" si="55"/>
        <v>26.641848448774699</v>
      </c>
      <c r="AS129" s="2">
        <f t="shared" si="70"/>
        <v>45.934221463404647</v>
      </c>
      <c r="AT129" s="2">
        <f t="shared" si="56"/>
        <v>2.4038721254002215</v>
      </c>
      <c r="AU129" s="2">
        <f t="shared" si="57"/>
        <v>5471.8742674538362</v>
      </c>
      <c r="AV129" s="2">
        <f t="shared" si="58"/>
        <v>5425.9400459904309</v>
      </c>
      <c r="AW129" s="2">
        <f t="shared" si="59"/>
        <v>153.63025797989184</v>
      </c>
      <c r="AX129" s="2">
        <f t="shared" si="71"/>
        <v>264.87975513774455</v>
      </c>
      <c r="AY129">
        <f t="shared" si="72"/>
        <v>13.331982017852589</v>
      </c>
      <c r="BD129" s="50"/>
    </row>
    <row r="130" spans="1:56" ht="16" x14ac:dyDescent="0.2">
      <c r="A130" s="2" t="s">
        <v>25</v>
      </c>
      <c r="B130" s="2" t="str">
        <f t="shared" si="76"/>
        <v>C2005</v>
      </c>
      <c r="C130" s="2" t="s">
        <v>33</v>
      </c>
      <c r="D130" s="5">
        <v>3</v>
      </c>
      <c r="E130" s="2" t="s">
        <v>5</v>
      </c>
      <c r="F130" s="1" t="s">
        <v>17</v>
      </c>
      <c r="G130" s="9">
        <v>200</v>
      </c>
      <c r="H130" s="45">
        <v>180</v>
      </c>
      <c r="I130" t="s">
        <v>7</v>
      </c>
      <c r="J130">
        <v>0</v>
      </c>
      <c r="K130">
        <v>0</v>
      </c>
      <c r="L130" s="2">
        <v>1.4352974739890541</v>
      </c>
      <c r="M130" s="2">
        <v>0.22370122373104101</v>
      </c>
      <c r="N130" s="2">
        <f t="shared" si="60"/>
        <v>2.23701223731041</v>
      </c>
      <c r="O130" s="2">
        <v>2.1968355402350401E-2</v>
      </c>
      <c r="P130" s="2">
        <f t="shared" si="61"/>
        <v>0.21968355402350401</v>
      </c>
      <c r="Q130" s="36">
        <v>4.42</v>
      </c>
      <c r="R130" s="40">
        <f t="shared" si="75"/>
        <v>40</v>
      </c>
      <c r="S130" s="35">
        <f t="shared" si="62"/>
        <v>12.843112053976936</v>
      </c>
      <c r="T130" s="35">
        <f t="shared" si="63"/>
        <v>22.143296644787824</v>
      </c>
      <c r="U130" s="35">
        <f t="shared" si="64"/>
        <v>1.2612450006674929</v>
      </c>
      <c r="V130" s="35">
        <f t="shared" si="65"/>
        <v>5741.1898959562168</v>
      </c>
      <c r="W130" s="35">
        <f t="shared" si="66"/>
        <v>5719.0465993114285</v>
      </c>
      <c r="X130" s="35">
        <f t="shared" ref="X130:X193" si="77">SUMIFS(S:S,$D:$D,$D130,$I:$I,$I130,$G:$G,"&lt;="&amp;$G130)</f>
        <v>151.20839985176593</v>
      </c>
      <c r="Y130" s="35">
        <f t="shared" ref="Y130:Y193" si="78">SUMIFS(T:T,$D:$D,$D130,$I:$I,$I130,$G:$G,"&lt;="&amp;$G130)</f>
        <v>260.70413767545853</v>
      </c>
      <c r="Z130" s="35">
        <f t="shared" ref="Z130:Z193" si="79">SUMIFS(U:U,$D:$D,$D130,$I:$I,$I130,$G:$G,"&lt;="&amp;$G130)</f>
        <v>13.601412983918703</v>
      </c>
      <c r="AA130" s="35">
        <f t="shared" ref="AA130:AA193" si="80">SUMIFS(V:V,$D:$D,$D130,$I:$I,$I130,$G:$G,"&lt;="&amp;$G130)</f>
        <v>27688.732942701266</v>
      </c>
      <c r="AB130" s="35">
        <f t="shared" ref="AB130:AB193" si="81">SUMIFS(W:W,$D:$D,$D130,$I:$I,$I130,$G:$G,"&lt;="&amp;$G130)</f>
        <v>27428.02880502581</v>
      </c>
      <c r="AC130" s="2">
        <f t="shared" ref="AC130:AC193" si="82">AVERAGEIFS(S$2:S$417,$C$2:$C$417,"Primary forest",$G$2:$G$417,$G130)</f>
        <v>13.616175545766852</v>
      </c>
      <c r="AD130" s="2">
        <f t="shared" si="67"/>
        <v>23.476164734080783</v>
      </c>
      <c r="AE130" s="2">
        <f t="shared" ref="AE130:AE193" si="83">AVERAGEIFS(U$2:U$417,$C$2:$C$417,"Primary forest",$G$2:$G$417,$G130)</f>
        <v>1.5567924001986633</v>
      </c>
      <c r="AF130" s="2">
        <f t="shared" ref="AF130:AF193" si="84">AVERAGEIFS(V$2:V$417,$C$2:$C$417,"Primary forest",$G$2:$G$417,$G130)</f>
        <v>5512.6179328853614</v>
      </c>
      <c r="AG130" s="2">
        <f t="shared" ref="AG130:AG193" si="85">AVERAGEIFS(W$2:W$417,$C$2:$C$417,"Primary forest",$G$2:$G$417,$G130)</f>
        <v>5489.1417681512794</v>
      </c>
      <c r="AH130" s="2">
        <f t="shared" ref="AH130:AH193" si="86">IF(G130=5,AC130,SUMIF($G$2:$G$28,"&lt;="&amp;G130,$AC$2:$AC$28))</f>
        <v>542.81740792536243</v>
      </c>
      <c r="AI130" s="2">
        <f t="shared" si="68"/>
        <v>935.89208262993589</v>
      </c>
      <c r="AJ130" s="2">
        <f t="shared" ref="AJ130:AJ193" si="87">IF(G130=5,AE130,SUMIF($G$2:$G$28,"&lt;="&amp;G130,$AE$2:$AE$28))</f>
        <v>47.547652778642771</v>
      </c>
      <c r="AK130" s="2">
        <f t="shared" ref="AK130:AK193" si="88">IF(G130=5,AF130,SUMIF($G$2:$G$28,"&lt;="&amp;G130,$AF$2:$AF$28))</f>
        <v>80284.716324312292</v>
      </c>
      <c r="AL130" s="2">
        <f t="shared" si="73"/>
        <v>26449.608080560782</v>
      </c>
      <c r="AM130" s="35">
        <f t="shared" ref="AM130:AM193" si="89">IF(G130=5,0,SUMIFS(X$2:X$417,$C$2:$C$417,$C130,$G$2:$G$417,$G130-$R130,$D$2:$D$417,$D130,$I$2:$I$417,$I130))</f>
        <v>138.36528779778899</v>
      </c>
      <c r="AN130" s="35">
        <f t="shared" si="69"/>
        <v>238.5608410306707</v>
      </c>
      <c r="AO130" s="35">
        <f t="shared" ref="AO130:AO193" si="90">IF(G130=5,0,SUMIFS(Z$2:Z$417,$C$2:$C$417,$C130,$G$2:$G$417,$G130-$R130,$D$2:$D$417,$D130,$I$2:$I$417,$I130))</f>
        <v>12.340167983251209</v>
      </c>
      <c r="AP130" s="35">
        <f t="shared" ref="AP130:AP193" si="91">IF(G130=5,0,SUMIFS(AA$2:AA$417,$C$2:$C$417,$C130,$G$2:$G$417,$G130-$R130,$D$2:$D$417,$D130,$I$2:$I$417,$I130))</f>
        <v>21947.54304674505</v>
      </c>
      <c r="AQ130" s="35">
        <f t="shared" ref="AQ130:AQ193" si="92">IF(G130=5,0,SUMIFS(AB$2:AB$417,$C$2:$C$417,$C130,$G$2:$G$417,$G130-$R130,$D$2:$D$417,$D130,$I$2:$I$417,$I130))</f>
        <v>21708.982205714383</v>
      </c>
      <c r="AR130" s="2">
        <f t="shared" ref="AR130:AR193" si="93">IF(G130=5,0,AVERAGEIFS(S$2:S$417,$C$2:$C$417,"Primary forest",$G$2:$G$417,$G130-R130))</f>
        <v>19.718855941286563</v>
      </c>
      <c r="AS130" s="2">
        <f t="shared" si="70"/>
        <v>33.998027484976838</v>
      </c>
      <c r="AT130" s="2">
        <f t="shared" ref="AT130:AT193" si="94">IF(G130=5,0,AVERAGEIFS(U$2:U$417,$C$2:$C$417,"Primary forest",$G$2:$G$417,$G130-R130))</f>
        <v>1.8818290495089876</v>
      </c>
      <c r="AU130" s="2">
        <f t="shared" ref="AU130:AU193" si="95">IF(G130=5,0,AVERAGEIFS(V$2:V$417,$C$2:$C$417,"Primary forest",$G$2:$G$417,$G130-R130))</f>
        <v>5291.6514540283888</v>
      </c>
      <c r="AV130" s="2">
        <f t="shared" ref="AV130:AV193" si="96">IF(G130=5,0,AVERAGEIFS(W$2:W$417,$C$2:$C$417,"Primary forest",$G$2:$G$417,$G130-R130))</f>
        <v>5257.653426543412</v>
      </c>
      <c r="AW130" s="2">
        <f t="shared" ref="AW130:AW193" si="97">AM130+((AL130-AQ130)*(X130-AM130)/(AB130-AQ130))</f>
        <v>149.01118624596131</v>
      </c>
      <c r="AX130" s="2">
        <f t="shared" si="71"/>
        <v>256.91583835510573</v>
      </c>
      <c r="AY130">
        <f t="shared" si="72"/>
        <v>13.385637814779574</v>
      </c>
      <c r="BD130" s="50"/>
    </row>
    <row r="131" spans="1:56" ht="16" x14ac:dyDescent="0.2">
      <c r="A131" s="2" t="s">
        <v>25</v>
      </c>
      <c r="B131" s="2" t="str">
        <f t="shared" si="76"/>
        <v>C2005</v>
      </c>
      <c r="C131" s="2" t="s">
        <v>33</v>
      </c>
      <c r="D131" s="5">
        <v>3</v>
      </c>
      <c r="E131" s="2" t="s">
        <v>5</v>
      </c>
      <c r="F131" s="1" t="s">
        <v>17</v>
      </c>
      <c r="G131" s="9">
        <v>200</v>
      </c>
      <c r="H131" s="45">
        <v>180</v>
      </c>
      <c r="I131" t="s">
        <v>8</v>
      </c>
      <c r="J131">
        <v>0</v>
      </c>
      <c r="K131">
        <v>40</v>
      </c>
      <c r="L131" s="2">
        <v>1.3812102581287045</v>
      </c>
      <c r="M131" s="2">
        <v>0.26336634159088101</v>
      </c>
      <c r="N131" s="2">
        <f t="shared" ref="N131:N194" si="98">M131*10</f>
        <v>2.6336634159088099</v>
      </c>
      <c r="O131" s="2">
        <v>2.52048913389444E-2</v>
      </c>
      <c r="P131" s="2">
        <f t="shared" ref="P131:P194" si="99">O131*10</f>
        <v>0.25204891338944402</v>
      </c>
      <c r="Q131" s="36">
        <v>4.4000000000000004</v>
      </c>
      <c r="R131" s="40">
        <f t="shared" si="75"/>
        <v>40</v>
      </c>
      <c r="S131" s="35">
        <f t="shared" ref="S131:S194" si="100">(R131/100)*(L131*10000)*(N131/1000)</f>
        <v>14.550571706046133</v>
      </c>
      <c r="T131" s="35">
        <f t="shared" ref="T131:T194" si="101">S131*(1/0.58)</f>
        <v>25.087192596631265</v>
      </c>
      <c r="U131" s="35">
        <f t="shared" ref="U131:U194" si="102">(R131/100)*(L131*10000)*(P131/1000)</f>
        <v>1.3925301788947737</v>
      </c>
      <c r="V131" s="35">
        <f t="shared" ref="V131:V194" si="103">(10000*L131)*(R131/100)</f>
        <v>5524.8410325148179</v>
      </c>
      <c r="W131" s="35">
        <f t="shared" ref="W131:W194" si="104">V131-T131</f>
        <v>5499.7538399181867</v>
      </c>
      <c r="X131" s="35">
        <f t="shared" si="77"/>
        <v>163.63544775225472</v>
      </c>
      <c r="Y131" s="35">
        <f t="shared" si="78"/>
        <v>282.13008233147366</v>
      </c>
      <c r="Z131" s="35">
        <f t="shared" si="79"/>
        <v>14.196917437669265</v>
      </c>
      <c r="AA131" s="35">
        <f t="shared" si="80"/>
        <v>28094.030554581364</v>
      </c>
      <c r="AB131" s="35">
        <f t="shared" si="81"/>
        <v>27811.90047224989</v>
      </c>
      <c r="AC131" s="2">
        <f t="shared" si="82"/>
        <v>13.616175545766852</v>
      </c>
      <c r="AD131" s="2">
        <f t="shared" ref="AD131:AD194" si="105">AVERAGEIFS(T$2:T$417,$C$2:$C$417,"Primary forest",$G$2:$G$417,$G131)</f>
        <v>23.476164734080783</v>
      </c>
      <c r="AE131" s="2">
        <f t="shared" si="83"/>
        <v>1.5567924001986633</v>
      </c>
      <c r="AF131" s="2">
        <f t="shared" si="84"/>
        <v>5512.6179328853614</v>
      </c>
      <c r="AG131" s="2">
        <f t="shared" si="85"/>
        <v>5489.1417681512794</v>
      </c>
      <c r="AH131" s="2">
        <f t="shared" si="86"/>
        <v>542.81740792536243</v>
      </c>
      <c r="AI131" s="2">
        <f t="shared" ref="AI131:AI194" si="106">IF(G131=5,AD131,SUMIF($G$2:$G$28,"&lt;="&amp;G131,$AD$2:$AD$28))</f>
        <v>935.89208262993589</v>
      </c>
      <c r="AJ131" s="2">
        <f t="shared" si="87"/>
        <v>47.547652778642771</v>
      </c>
      <c r="AK131" s="2">
        <f t="shared" si="88"/>
        <v>80284.716324312292</v>
      </c>
      <c r="AL131" s="2">
        <f t="shared" si="73"/>
        <v>26449.608080560782</v>
      </c>
      <c r="AM131" s="35">
        <f t="shared" si="89"/>
        <v>149.08487604620859</v>
      </c>
      <c r="AN131" s="35">
        <f t="shared" ref="AN131:AN194" si="107">IF(G131=5,0,SUMIFS(Y$2:Y$417,$C$2:$C$417,$C131,$G$2:$G$417,$G131-$R131,$D$2:$D$417,$D131,$I$2:$I$417,$I131))</f>
        <v>257.04288973484239</v>
      </c>
      <c r="AO131" s="35">
        <f t="shared" si="90"/>
        <v>12.804387258774492</v>
      </c>
      <c r="AP131" s="35">
        <f t="shared" si="91"/>
        <v>22569.189522066546</v>
      </c>
      <c r="AQ131" s="35">
        <f t="shared" si="92"/>
        <v>22312.146632331704</v>
      </c>
      <c r="AR131" s="2">
        <f t="shared" si="93"/>
        <v>19.718855941286563</v>
      </c>
      <c r="AS131" s="2">
        <f t="shared" ref="AS131:AS194" si="108">IF(G131=5,0,AVERAGEIFS(T$2:T$417,$C$2:$C$417,"Primary forest",$G$2:$G$417,$G131-R131))</f>
        <v>33.998027484976838</v>
      </c>
      <c r="AT131" s="2">
        <f t="shared" si="94"/>
        <v>1.8818290495089876</v>
      </c>
      <c r="AU131" s="2">
        <f t="shared" si="95"/>
        <v>5291.6514540283888</v>
      </c>
      <c r="AV131" s="2">
        <f t="shared" si="96"/>
        <v>5257.653426543412</v>
      </c>
      <c r="AW131" s="2">
        <f t="shared" si="97"/>
        <v>160.03126223653203</v>
      </c>
      <c r="AX131" s="2">
        <f t="shared" ref="AX131:AX194" si="109">AN131+((AL131-AQ131)*(Y131-AN131)/(AB131-AQ131))</f>
        <v>275.91596937333105</v>
      </c>
      <c r="AY131">
        <f t="shared" ref="AY131:AY194" si="110">AO131+((AL131-AQ131)*(Z131-AO131)/(AB131-AQ131))</f>
        <v>13.851986860206539</v>
      </c>
      <c r="BD131" s="50"/>
    </row>
    <row r="132" spans="1:56" ht="16" x14ac:dyDescent="0.2">
      <c r="A132" s="2" t="s">
        <v>25</v>
      </c>
      <c r="B132" s="2" t="str">
        <f t="shared" si="76"/>
        <v>C2005</v>
      </c>
      <c r="C132" s="2" t="s">
        <v>33</v>
      </c>
      <c r="D132" s="5">
        <v>3</v>
      </c>
      <c r="E132" s="2" t="s">
        <v>5</v>
      </c>
      <c r="F132" s="1" t="s">
        <v>17</v>
      </c>
      <c r="G132" s="9">
        <v>200</v>
      </c>
      <c r="H132" s="45">
        <v>180</v>
      </c>
      <c r="I132" t="s">
        <v>9</v>
      </c>
      <c r="J132">
        <v>0</v>
      </c>
      <c r="K132">
        <v>80</v>
      </c>
      <c r="L132" s="2">
        <v>1.4634106031368064</v>
      </c>
      <c r="M132" s="2">
        <v>0.23408259451389299</v>
      </c>
      <c r="N132" s="2">
        <f t="shared" si="98"/>
        <v>2.3408259451389299</v>
      </c>
      <c r="O132" s="2">
        <v>2.3441174998879401E-2</v>
      </c>
      <c r="P132" s="2">
        <f t="shared" si="99"/>
        <v>0.23441174998879402</v>
      </c>
      <c r="Q132" s="36">
        <v>4.41</v>
      </c>
      <c r="R132" s="40">
        <f t="shared" si="75"/>
        <v>40</v>
      </c>
      <c r="S132" s="35">
        <f t="shared" si="100"/>
        <v>13.702358032856186</v>
      </c>
      <c r="T132" s="35">
        <f t="shared" si="101"/>
        <v>23.624755229062391</v>
      </c>
      <c r="U132" s="35">
        <f t="shared" si="102"/>
        <v>1.3721625617338213</v>
      </c>
      <c r="V132" s="35">
        <f t="shared" si="103"/>
        <v>5853.6424125472258</v>
      </c>
      <c r="W132" s="35">
        <f t="shared" si="104"/>
        <v>5830.0176573181634</v>
      </c>
      <c r="X132" s="35">
        <f t="shared" si="77"/>
        <v>170.1376593079643</v>
      </c>
      <c r="Y132" s="35">
        <f t="shared" si="78"/>
        <v>293.34079191028326</v>
      </c>
      <c r="Z132" s="35">
        <f t="shared" si="79"/>
        <v>14.966218382123936</v>
      </c>
      <c r="AA132" s="35">
        <f t="shared" si="80"/>
        <v>27893.62265024005</v>
      </c>
      <c r="AB132" s="35">
        <f t="shared" si="81"/>
        <v>27600.28185832977</v>
      </c>
      <c r="AC132" s="2">
        <f t="shared" si="82"/>
        <v>13.616175545766852</v>
      </c>
      <c r="AD132" s="2">
        <f t="shared" si="105"/>
        <v>23.476164734080783</v>
      </c>
      <c r="AE132" s="2">
        <f t="shared" si="83"/>
        <v>1.5567924001986633</v>
      </c>
      <c r="AF132" s="2">
        <f t="shared" si="84"/>
        <v>5512.6179328853614</v>
      </c>
      <c r="AG132" s="2">
        <f t="shared" si="85"/>
        <v>5489.1417681512794</v>
      </c>
      <c r="AH132" s="2">
        <f t="shared" si="86"/>
        <v>542.81740792536243</v>
      </c>
      <c r="AI132" s="2">
        <f t="shared" si="106"/>
        <v>935.89208262993589</v>
      </c>
      <c r="AJ132" s="2">
        <f t="shared" si="87"/>
        <v>47.547652778642771</v>
      </c>
      <c r="AK132" s="2">
        <f t="shared" si="88"/>
        <v>80284.716324312292</v>
      </c>
      <c r="AL132" s="2">
        <f t="shared" si="73"/>
        <v>26449.608080560782</v>
      </c>
      <c r="AM132" s="35">
        <f t="shared" si="89"/>
        <v>156.43530127510812</v>
      </c>
      <c r="AN132" s="35">
        <f t="shared" si="107"/>
        <v>269.71603668122088</v>
      </c>
      <c r="AO132" s="35">
        <f t="shared" si="90"/>
        <v>13.594055820390114</v>
      </c>
      <c r="AP132" s="35">
        <f t="shared" si="91"/>
        <v>22039.980237692824</v>
      </c>
      <c r="AQ132" s="35">
        <f t="shared" si="92"/>
        <v>21770.264201011607</v>
      </c>
      <c r="AR132" s="2">
        <f t="shared" si="93"/>
        <v>19.718855941286563</v>
      </c>
      <c r="AS132" s="2">
        <f t="shared" si="108"/>
        <v>33.998027484976838</v>
      </c>
      <c r="AT132" s="2">
        <f t="shared" si="94"/>
        <v>1.8818290495089876</v>
      </c>
      <c r="AU132" s="2">
        <f t="shared" si="95"/>
        <v>5291.6514540283888</v>
      </c>
      <c r="AV132" s="2">
        <f t="shared" si="96"/>
        <v>5257.653426543412</v>
      </c>
      <c r="AW132" s="2">
        <f t="shared" si="97"/>
        <v>167.43321739907603</v>
      </c>
      <c r="AX132" s="2">
        <f t="shared" si="109"/>
        <v>288.6779610328897</v>
      </c>
      <c r="AY132">
        <f t="shared" si="110"/>
        <v>14.695393905865018</v>
      </c>
      <c r="BD132" s="50"/>
    </row>
    <row r="133" spans="1:56" ht="16" x14ac:dyDescent="0.2">
      <c r="A133" s="2" t="s">
        <v>25</v>
      </c>
      <c r="B133" s="2" t="str">
        <f t="shared" si="76"/>
        <v>C2005</v>
      </c>
      <c r="C133" s="2" t="s">
        <v>33</v>
      </c>
      <c r="D133" s="5">
        <v>3</v>
      </c>
      <c r="E133" s="2" t="s">
        <v>18</v>
      </c>
      <c r="F133" s="1" t="s">
        <v>6</v>
      </c>
      <c r="G133" s="9">
        <v>5</v>
      </c>
      <c r="H133" s="45">
        <v>2.5</v>
      </c>
      <c r="I133" s="2" t="s">
        <v>19</v>
      </c>
      <c r="J133" s="5">
        <v>-100</v>
      </c>
      <c r="K133" s="5">
        <v>-100</v>
      </c>
      <c r="L133" s="2">
        <v>1.3569677771969468</v>
      </c>
      <c r="M133" s="2">
        <v>2.64988040924072</v>
      </c>
      <c r="N133" s="2">
        <f t="shared" si="98"/>
        <v>26.498804092407198</v>
      </c>
      <c r="O133" s="2">
        <v>0.20181123912334401</v>
      </c>
      <c r="P133" s="2">
        <f t="shared" si="99"/>
        <v>2.0181123912334402</v>
      </c>
      <c r="Q133" s="36">
        <v>3.78</v>
      </c>
      <c r="R133" s="40">
        <f t="shared" si="75"/>
        <v>5</v>
      </c>
      <c r="S133" s="35">
        <f t="shared" si="100"/>
        <v>17.979011643825579</v>
      </c>
      <c r="T133" s="35">
        <f t="shared" si="101"/>
        <v>30.99829593763031</v>
      </c>
      <c r="U133" s="35">
        <f t="shared" si="102"/>
        <v>1.3692567428328284</v>
      </c>
      <c r="V133" s="35">
        <f t="shared" si="103"/>
        <v>678.48388859847353</v>
      </c>
      <c r="W133" s="35">
        <f t="shared" si="104"/>
        <v>647.48559266084317</v>
      </c>
      <c r="X133" s="35">
        <f t="shared" si="77"/>
        <v>17.979011643825579</v>
      </c>
      <c r="Y133" s="35">
        <f t="shared" si="78"/>
        <v>30.99829593763031</v>
      </c>
      <c r="Z133" s="35">
        <f t="shared" si="79"/>
        <v>1.3692567428328284</v>
      </c>
      <c r="AA133" s="35">
        <f t="shared" si="80"/>
        <v>678.48388859847353</v>
      </c>
      <c r="AB133" s="35">
        <f t="shared" si="81"/>
        <v>647.48559266084317</v>
      </c>
      <c r="AC133" s="2">
        <f t="shared" si="82"/>
        <v>19.903022012522371</v>
      </c>
      <c r="AD133" s="2">
        <f t="shared" si="105"/>
        <v>34.315555194004091</v>
      </c>
      <c r="AE133" s="2">
        <f t="shared" si="83"/>
        <v>1.4076455570329134</v>
      </c>
      <c r="AF133" s="2">
        <f t="shared" si="84"/>
        <v>554.16159635167037</v>
      </c>
      <c r="AG133" s="2">
        <f t="shared" si="85"/>
        <v>519.84604115766626</v>
      </c>
      <c r="AH133" s="2">
        <f t="shared" si="86"/>
        <v>19.903022012522371</v>
      </c>
      <c r="AI133" s="2">
        <f t="shared" si="106"/>
        <v>34.315555194004091</v>
      </c>
      <c r="AJ133" s="2">
        <f t="shared" si="87"/>
        <v>1.4076455570329134</v>
      </c>
      <c r="AK133" s="2">
        <f t="shared" si="88"/>
        <v>554.16159635167037</v>
      </c>
      <c r="AL133" s="2">
        <f t="shared" ref="AL133:AL196" si="111">IF(G133=5,AG133,SUMIFS($AG$2:$AG$28,$G$2:$G$28,"&lt;="&amp;G133,$I$2:$I$28,"R1"))</f>
        <v>519.84604115766626</v>
      </c>
      <c r="AM133" s="35">
        <f t="shared" si="89"/>
        <v>0</v>
      </c>
      <c r="AN133" s="35">
        <f t="shared" si="107"/>
        <v>0</v>
      </c>
      <c r="AO133" s="35">
        <f t="shared" si="90"/>
        <v>0</v>
      </c>
      <c r="AP133" s="35">
        <f t="shared" si="91"/>
        <v>0</v>
      </c>
      <c r="AQ133" s="35">
        <f t="shared" si="92"/>
        <v>0</v>
      </c>
      <c r="AR133" s="2">
        <f t="shared" si="93"/>
        <v>0</v>
      </c>
      <c r="AS133" s="2">
        <f t="shared" si="108"/>
        <v>0</v>
      </c>
      <c r="AT133" s="2">
        <f t="shared" si="94"/>
        <v>0</v>
      </c>
      <c r="AU133" s="2">
        <f t="shared" si="95"/>
        <v>0</v>
      </c>
      <c r="AV133" s="2">
        <f t="shared" si="96"/>
        <v>0</v>
      </c>
      <c r="AW133" s="2">
        <f t="shared" si="97"/>
        <v>14.434789179727696</v>
      </c>
      <c r="AX133" s="2">
        <f t="shared" si="109"/>
        <v>24.887567551254648</v>
      </c>
      <c r="AY133">
        <f t="shared" si="110"/>
        <v>1.0993336456567815</v>
      </c>
      <c r="BD133" s="50"/>
    </row>
    <row r="134" spans="1:56" ht="16" x14ac:dyDescent="0.2">
      <c r="A134" s="2" t="s">
        <v>25</v>
      </c>
      <c r="B134" s="2" t="str">
        <f t="shared" si="76"/>
        <v>C2005</v>
      </c>
      <c r="C134" s="2" t="s">
        <v>33</v>
      </c>
      <c r="D134" s="5">
        <v>3</v>
      </c>
      <c r="E134" s="2" t="s">
        <v>18</v>
      </c>
      <c r="F134" s="1" t="s">
        <v>10</v>
      </c>
      <c r="G134" s="9">
        <v>10</v>
      </c>
      <c r="H134" s="45">
        <v>7.5</v>
      </c>
      <c r="I134" s="2" t="s">
        <v>19</v>
      </c>
      <c r="J134" s="5">
        <v>-100</v>
      </c>
      <c r="K134" s="5">
        <v>-100</v>
      </c>
      <c r="L134" s="2">
        <v>1.369394595153562</v>
      </c>
      <c r="M134" s="2">
        <v>1.8304238319396999</v>
      </c>
      <c r="N134" s="2">
        <f t="shared" si="98"/>
        <v>18.304238319397001</v>
      </c>
      <c r="O134" s="2">
        <v>0.145475938916206</v>
      </c>
      <c r="P134" s="2">
        <f t="shared" si="99"/>
        <v>1.45475938916206</v>
      </c>
      <c r="Q134" s="36">
        <v>3.87</v>
      </c>
      <c r="R134" s="40">
        <f t="shared" si="75"/>
        <v>5</v>
      </c>
      <c r="S134" s="35">
        <f t="shared" si="100"/>
        <v>12.532862511492487</v>
      </c>
      <c r="T134" s="35">
        <f t="shared" si="101"/>
        <v>21.60838364050429</v>
      </c>
      <c r="U134" s="35">
        <f t="shared" si="102"/>
        <v>0.99606982238371122</v>
      </c>
      <c r="V134" s="35">
        <f t="shared" si="103"/>
        <v>684.69729757678101</v>
      </c>
      <c r="W134" s="35">
        <f t="shared" si="104"/>
        <v>663.08891393627675</v>
      </c>
      <c r="X134" s="35">
        <f t="shared" si="77"/>
        <v>30.511874155318068</v>
      </c>
      <c r="Y134" s="35">
        <f t="shared" si="78"/>
        <v>52.606679578134603</v>
      </c>
      <c r="Z134" s="35">
        <f t="shared" si="79"/>
        <v>2.3653265652165398</v>
      </c>
      <c r="AA134" s="35">
        <f t="shared" si="80"/>
        <v>1363.1811861752544</v>
      </c>
      <c r="AB134" s="35">
        <f t="shared" si="81"/>
        <v>1310.57450659712</v>
      </c>
      <c r="AC134" s="2">
        <f t="shared" si="82"/>
        <v>13.029426138302242</v>
      </c>
      <c r="AD134" s="2">
        <f t="shared" si="105"/>
        <v>22.464527824659033</v>
      </c>
      <c r="AE134" s="2">
        <f t="shared" si="83"/>
        <v>1.0094012711584042</v>
      </c>
      <c r="AF134" s="2">
        <f t="shared" si="84"/>
        <v>608.89498128097307</v>
      </c>
      <c r="AG134" s="2">
        <f t="shared" si="85"/>
        <v>586.43045345631413</v>
      </c>
      <c r="AH134" s="2">
        <f t="shared" si="86"/>
        <v>98.797344452473837</v>
      </c>
      <c r="AI134" s="2">
        <f t="shared" si="106"/>
        <v>170.34024905598937</v>
      </c>
      <c r="AJ134" s="2">
        <f t="shared" si="87"/>
        <v>7.2511404845739538</v>
      </c>
      <c r="AK134" s="2">
        <f t="shared" si="88"/>
        <v>3489.1697328979308</v>
      </c>
      <c r="AL134" s="2">
        <f t="shared" si="111"/>
        <v>1106.2764946139805</v>
      </c>
      <c r="AM134" s="35">
        <f t="shared" si="89"/>
        <v>17.979011643825579</v>
      </c>
      <c r="AN134" s="35">
        <f t="shared" si="107"/>
        <v>30.99829593763031</v>
      </c>
      <c r="AO134" s="35">
        <f t="shared" si="90"/>
        <v>1.3692567428328284</v>
      </c>
      <c r="AP134" s="35">
        <f t="shared" si="91"/>
        <v>678.48388859847353</v>
      </c>
      <c r="AQ134" s="35">
        <f t="shared" si="92"/>
        <v>647.48559266084317</v>
      </c>
      <c r="AR134" s="2">
        <f t="shared" si="93"/>
        <v>19.903022012522371</v>
      </c>
      <c r="AS134" s="2">
        <f t="shared" si="108"/>
        <v>34.315555194004091</v>
      </c>
      <c r="AT134" s="2">
        <f t="shared" si="94"/>
        <v>1.4076455570329134</v>
      </c>
      <c r="AU134" s="2">
        <f t="shared" si="95"/>
        <v>554.16159635167037</v>
      </c>
      <c r="AV134" s="2">
        <f t="shared" si="96"/>
        <v>519.84604115766626</v>
      </c>
      <c r="AW134" s="2">
        <f t="shared" si="97"/>
        <v>26.650493212668209</v>
      </c>
      <c r="AX134" s="2">
        <f t="shared" si="109"/>
        <v>45.949126228738294</v>
      </c>
      <c r="AY134">
        <f t="shared" si="110"/>
        <v>2.0584369758530427</v>
      </c>
      <c r="BD134" s="50"/>
    </row>
    <row r="135" spans="1:56" ht="16" x14ac:dyDescent="0.2">
      <c r="A135" s="2" t="s">
        <v>25</v>
      </c>
      <c r="B135" s="2" t="str">
        <f t="shared" si="76"/>
        <v>C2005</v>
      </c>
      <c r="C135" s="2" t="s">
        <v>33</v>
      </c>
      <c r="D135" s="5">
        <v>3</v>
      </c>
      <c r="E135" s="2" t="s">
        <v>18</v>
      </c>
      <c r="F135" s="1" t="s">
        <v>11</v>
      </c>
      <c r="G135" s="9">
        <v>20</v>
      </c>
      <c r="H135" s="45">
        <v>15</v>
      </c>
      <c r="I135" s="2" t="s">
        <v>19</v>
      </c>
      <c r="J135" s="5">
        <v>-100</v>
      </c>
      <c r="K135" s="5">
        <v>-100</v>
      </c>
      <c r="L135" s="2">
        <v>1.3824325680916503</v>
      </c>
      <c r="M135" s="2">
        <v>1.10939252376556</v>
      </c>
      <c r="N135" s="2">
        <f t="shared" si="98"/>
        <v>11.093925237655601</v>
      </c>
      <c r="O135" s="2">
        <v>9.0204283595085102E-2</v>
      </c>
      <c r="P135" s="2">
        <f t="shared" si="99"/>
        <v>0.902042835950851</v>
      </c>
      <c r="Q135" s="36">
        <v>3.98</v>
      </c>
      <c r="R135" s="40">
        <f t="shared" si="75"/>
        <v>10</v>
      </c>
      <c r="S135" s="35">
        <f t="shared" si="100"/>
        <v>15.336603556509006</v>
      </c>
      <c r="T135" s="35">
        <f t="shared" si="101"/>
        <v>26.442419925015528</v>
      </c>
      <c r="U135" s="35">
        <f t="shared" si="102"/>
        <v>1.2470133942322104</v>
      </c>
      <c r="V135" s="35">
        <f t="shared" si="103"/>
        <v>1382.4325680916504</v>
      </c>
      <c r="W135" s="35">
        <f t="shared" si="104"/>
        <v>1355.990148166635</v>
      </c>
      <c r="X135" s="35">
        <f t="shared" si="77"/>
        <v>45.848477711827073</v>
      </c>
      <c r="Y135" s="35">
        <f t="shared" si="78"/>
        <v>79.049099503150131</v>
      </c>
      <c r="Z135" s="35">
        <f t="shared" si="79"/>
        <v>3.6123399594487502</v>
      </c>
      <c r="AA135" s="35">
        <f t="shared" si="80"/>
        <v>2745.6137542669048</v>
      </c>
      <c r="AB135" s="35">
        <f t="shared" si="81"/>
        <v>2666.5646547637552</v>
      </c>
      <c r="AC135" s="2">
        <f t="shared" si="82"/>
        <v>20.390481138688109</v>
      </c>
      <c r="AD135" s="2">
        <f t="shared" si="105"/>
        <v>35.156001963255363</v>
      </c>
      <c r="AE135" s="2">
        <f t="shared" si="83"/>
        <v>1.7026930065260248</v>
      </c>
      <c r="AF135" s="2">
        <f t="shared" si="84"/>
        <v>1289.4526587879338</v>
      </c>
      <c r="AG135" s="2">
        <f t="shared" si="85"/>
        <v>1254.2966568246786</v>
      </c>
      <c r="AH135" s="2">
        <f t="shared" si="86"/>
        <v>159.96878786853816</v>
      </c>
      <c r="AI135" s="2">
        <f t="shared" si="106"/>
        <v>275.80825494575549</v>
      </c>
      <c r="AJ135" s="2">
        <f t="shared" si="87"/>
        <v>12.359219504152026</v>
      </c>
      <c r="AK135" s="2">
        <f t="shared" si="88"/>
        <v>7357.5277092617316</v>
      </c>
      <c r="AL135" s="2">
        <f t="shared" si="111"/>
        <v>2360.5731514386589</v>
      </c>
      <c r="AM135" s="35">
        <f t="shared" si="89"/>
        <v>30.511874155318068</v>
      </c>
      <c r="AN135" s="35">
        <f t="shared" si="107"/>
        <v>52.606679578134603</v>
      </c>
      <c r="AO135" s="35">
        <f t="shared" si="90"/>
        <v>2.3653265652165398</v>
      </c>
      <c r="AP135" s="35">
        <f t="shared" si="91"/>
        <v>1363.1811861752544</v>
      </c>
      <c r="AQ135" s="35">
        <f t="shared" si="92"/>
        <v>1310.57450659712</v>
      </c>
      <c r="AR135" s="2">
        <f t="shared" si="93"/>
        <v>13.029426138302242</v>
      </c>
      <c r="AS135" s="2">
        <f t="shared" si="108"/>
        <v>22.464527824659033</v>
      </c>
      <c r="AT135" s="2">
        <f t="shared" si="94"/>
        <v>1.0094012711584042</v>
      </c>
      <c r="AU135" s="2">
        <f t="shared" si="95"/>
        <v>608.89498128097307</v>
      </c>
      <c r="AV135" s="2">
        <f t="shared" si="96"/>
        <v>586.43045345631413</v>
      </c>
      <c r="AW135" s="2">
        <f t="shared" si="97"/>
        <v>42.387633704588382</v>
      </c>
      <c r="AX135" s="2">
        <f t="shared" si="109"/>
        <v>73.082127076876517</v>
      </c>
      <c r="AY135">
        <f t="shared" si="110"/>
        <v>3.3309400512830796</v>
      </c>
      <c r="BD135" s="50"/>
    </row>
    <row r="136" spans="1:56" ht="16" x14ac:dyDescent="0.2">
      <c r="A136" s="2" t="s">
        <v>25</v>
      </c>
      <c r="B136" s="2" t="str">
        <f t="shared" si="76"/>
        <v>C2005</v>
      </c>
      <c r="C136" s="2" t="s">
        <v>33</v>
      </c>
      <c r="D136" s="5">
        <v>3</v>
      </c>
      <c r="E136" s="2" t="s">
        <v>18</v>
      </c>
      <c r="F136" s="1" t="s">
        <v>12</v>
      </c>
      <c r="G136" s="9">
        <v>30</v>
      </c>
      <c r="H136" s="45">
        <v>25</v>
      </c>
      <c r="I136" s="2" t="s">
        <v>19</v>
      </c>
      <c r="J136" s="5">
        <v>-100</v>
      </c>
      <c r="K136" s="5">
        <v>-100</v>
      </c>
      <c r="L136" s="2">
        <v>1.3174464217283675</v>
      </c>
      <c r="M136" s="2">
        <v>0.88728058338165305</v>
      </c>
      <c r="N136" s="2">
        <f t="shared" si="98"/>
        <v>8.8728058338165301</v>
      </c>
      <c r="O136" s="2">
        <v>7.3158219456672696E-2</v>
      </c>
      <c r="P136" s="2">
        <f t="shared" si="99"/>
        <v>0.73158219456672691</v>
      </c>
      <c r="Q136" s="36">
        <v>4.05</v>
      </c>
      <c r="R136" s="40">
        <f t="shared" si="75"/>
        <v>10</v>
      </c>
      <c r="S136" s="35">
        <f t="shared" si="100"/>
        <v>11.689446296452173</v>
      </c>
      <c r="T136" s="35">
        <f t="shared" si="101"/>
        <v>20.154217752503747</v>
      </c>
      <c r="U136" s="35">
        <f t="shared" si="102"/>
        <v>0.96382034443212072</v>
      </c>
      <c r="V136" s="35">
        <f t="shared" si="103"/>
        <v>1317.4464217283676</v>
      </c>
      <c r="W136" s="35">
        <f t="shared" si="104"/>
        <v>1297.2922039758639</v>
      </c>
      <c r="X136" s="35">
        <f t="shared" si="77"/>
        <v>57.537924008279248</v>
      </c>
      <c r="Y136" s="35">
        <f t="shared" si="78"/>
        <v>99.203317255653872</v>
      </c>
      <c r="Z136" s="35">
        <f t="shared" si="79"/>
        <v>4.5761603038808705</v>
      </c>
      <c r="AA136" s="35">
        <f t="shared" si="80"/>
        <v>4063.0601759952724</v>
      </c>
      <c r="AB136" s="35">
        <f t="shared" si="81"/>
        <v>3963.8568587396194</v>
      </c>
      <c r="AC136" s="2">
        <f t="shared" si="82"/>
        <v>15.204932080965804</v>
      </c>
      <c r="AD136" s="2">
        <f t="shared" si="105"/>
        <v>26.215400139596209</v>
      </c>
      <c r="AE136" s="2">
        <f t="shared" si="83"/>
        <v>1.3422494817943573</v>
      </c>
      <c r="AF136" s="2">
        <f t="shared" si="84"/>
        <v>1245.1136831919628</v>
      </c>
      <c r="AG136" s="2">
        <f t="shared" si="85"/>
        <v>1218.8982830523669</v>
      </c>
      <c r="AH136" s="2">
        <f t="shared" si="86"/>
        <v>205.58358411143558</v>
      </c>
      <c r="AI136" s="2">
        <f t="shared" si="106"/>
        <v>354.45445536454417</v>
      </c>
      <c r="AJ136" s="2">
        <f t="shared" si="87"/>
        <v>16.3859679495351</v>
      </c>
      <c r="AK136" s="2">
        <f t="shared" si="88"/>
        <v>11092.86875883762</v>
      </c>
      <c r="AL136" s="2">
        <f t="shared" si="111"/>
        <v>3579.4714344910258</v>
      </c>
      <c r="AM136" s="35">
        <f t="shared" si="89"/>
        <v>45.848477711827073</v>
      </c>
      <c r="AN136" s="35">
        <f t="shared" si="107"/>
        <v>79.049099503150131</v>
      </c>
      <c r="AO136" s="35">
        <f t="shared" si="90"/>
        <v>3.6123399594487502</v>
      </c>
      <c r="AP136" s="35">
        <f t="shared" si="91"/>
        <v>2745.6137542669048</v>
      </c>
      <c r="AQ136" s="35">
        <f t="shared" si="92"/>
        <v>2666.5646547637552</v>
      </c>
      <c r="AR136" s="2">
        <f t="shared" si="93"/>
        <v>20.390481138688109</v>
      </c>
      <c r="AS136" s="2">
        <f t="shared" si="108"/>
        <v>35.156001963255363</v>
      </c>
      <c r="AT136" s="2">
        <f t="shared" si="94"/>
        <v>1.7026930065260248</v>
      </c>
      <c r="AU136" s="2">
        <f t="shared" si="95"/>
        <v>1289.4526587879338</v>
      </c>
      <c r="AV136" s="2">
        <f t="shared" si="96"/>
        <v>1254.2966568246786</v>
      </c>
      <c r="AW136" s="2">
        <f t="shared" si="97"/>
        <v>54.074361396770243</v>
      </c>
      <c r="AX136" s="2">
        <f t="shared" si="109"/>
        <v>93.231657580638341</v>
      </c>
      <c r="AY136">
        <f t="shared" si="110"/>
        <v>4.2905820117593692</v>
      </c>
      <c r="BD136" s="50"/>
    </row>
    <row r="137" spans="1:56" ht="16" x14ac:dyDescent="0.2">
      <c r="A137" s="2" t="s">
        <v>25</v>
      </c>
      <c r="B137" s="2" t="str">
        <f t="shared" si="76"/>
        <v>C2005</v>
      </c>
      <c r="C137" s="2" t="s">
        <v>33</v>
      </c>
      <c r="D137" s="5">
        <v>3</v>
      </c>
      <c r="E137" s="2" t="s">
        <v>18</v>
      </c>
      <c r="F137" s="1" t="s">
        <v>13</v>
      </c>
      <c r="G137" s="9">
        <v>40</v>
      </c>
      <c r="H137" s="45">
        <v>35</v>
      </c>
      <c r="I137" s="2" t="s">
        <v>19</v>
      </c>
      <c r="J137" s="5">
        <v>-100</v>
      </c>
      <c r="K137" s="5">
        <v>-100</v>
      </c>
      <c r="L137" s="2">
        <v>1.3665425385733554</v>
      </c>
      <c r="M137" s="2">
        <v>0.73872935771942105</v>
      </c>
      <c r="N137" s="2">
        <f t="shared" si="98"/>
        <v>7.3872935771942103</v>
      </c>
      <c r="O137" s="2">
        <v>6.43038600683212E-2</v>
      </c>
      <c r="P137" s="2">
        <f t="shared" si="99"/>
        <v>0.64303860068321206</v>
      </c>
      <c r="Q137" s="36">
        <v>4.09</v>
      </c>
      <c r="R137" s="40">
        <f t="shared" si="75"/>
        <v>10</v>
      </c>
      <c r="S137" s="35">
        <f t="shared" si="100"/>
        <v>10.095050918165621</v>
      </c>
      <c r="T137" s="35">
        <f t="shared" si="101"/>
        <v>17.405260203733828</v>
      </c>
      <c r="U137" s="35">
        <f t="shared" si="102"/>
        <v>0.87873960177829469</v>
      </c>
      <c r="V137" s="35">
        <f t="shared" si="103"/>
        <v>1366.5425385733554</v>
      </c>
      <c r="W137" s="35">
        <f t="shared" si="104"/>
        <v>1349.1372783696215</v>
      </c>
      <c r="X137" s="35">
        <f t="shared" si="77"/>
        <v>67.632974926444874</v>
      </c>
      <c r="Y137" s="35">
        <f t="shared" si="78"/>
        <v>116.6085774593877</v>
      </c>
      <c r="Z137" s="35">
        <f t="shared" si="79"/>
        <v>5.4548999056591647</v>
      </c>
      <c r="AA137" s="35">
        <f t="shared" si="80"/>
        <v>5429.6027145686276</v>
      </c>
      <c r="AB137" s="35">
        <f t="shared" si="81"/>
        <v>5312.9941371092409</v>
      </c>
      <c r="AC137" s="2">
        <f t="shared" si="82"/>
        <v>12.651992795896417</v>
      </c>
      <c r="AD137" s="2">
        <f t="shared" si="105"/>
        <v>21.813780682580028</v>
      </c>
      <c r="AE137" s="2">
        <f t="shared" si="83"/>
        <v>1.216484925723244</v>
      </c>
      <c r="AF137" s="2">
        <f t="shared" si="84"/>
        <v>1236.6848374058161</v>
      </c>
      <c r="AG137" s="2">
        <f t="shared" si="85"/>
        <v>1214.8710567232361</v>
      </c>
      <c r="AH137" s="2">
        <f t="shared" si="86"/>
        <v>243.5395624991248</v>
      </c>
      <c r="AI137" s="2">
        <f t="shared" si="106"/>
        <v>419.89579741228431</v>
      </c>
      <c r="AJ137" s="2">
        <f t="shared" si="87"/>
        <v>20.03542272670483</v>
      </c>
      <c r="AK137" s="2">
        <f t="shared" si="88"/>
        <v>14802.923271055066</v>
      </c>
      <c r="AL137" s="2">
        <f t="shared" si="111"/>
        <v>4794.3424912142618</v>
      </c>
      <c r="AM137" s="35">
        <f t="shared" si="89"/>
        <v>57.537924008279248</v>
      </c>
      <c r="AN137" s="35">
        <f t="shared" si="107"/>
        <v>99.203317255653872</v>
      </c>
      <c r="AO137" s="35">
        <f t="shared" si="90"/>
        <v>4.5761603038808705</v>
      </c>
      <c r="AP137" s="35">
        <f t="shared" si="91"/>
        <v>4063.0601759952724</v>
      </c>
      <c r="AQ137" s="35">
        <f t="shared" si="92"/>
        <v>3963.8568587396194</v>
      </c>
      <c r="AR137" s="2">
        <f t="shared" si="93"/>
        <v>15.204932080965804</v>
      </c>
      <c r="AS137" s="2">
        <f t="shared" si="108"/>
        <v>26.215400139596209</v>
      </c>
      <c r="AT137" s="2">
        <f t="shared" si="94"/>
        <v>1.3422494817943573</v>
      </c>
      <c r="AU137" s="2">
        <f t="shared" si="95"/>
        <v>1245.1136831919628</v>
      </c>
      <c r="AV137" s="2">
        <f t="shared" si="96"/>
        <v>1218.8982830523669</v>
      </c>
      <c r="AW137" s="2">
        <f t="shared" si="97"/>
        <v>63.752113535951317</v>
      </c>
      <c r="AX137" s="2">
        <f t="shared" si="109"/>
        <v>109.91743713095055</v>
      </c>
      <c r="AY137">
        <f t="shared" si="110"/>
        <v>5.11708421552704</v>
      </c>
      <c r="BD137" s="50"/>
    </row>
    <row r="138" spans="1:56" ht="16" x14ac:dyDescent="0.2">
      <c r="A138" s="2" t="s">
        <v>25</v>
      </c>
      <c r="B138" s="2" t="str">
        <f t="shared" si="76"/>
        <v>C2005</v>
      </c>
      <c r="C138" s="2" t="s">
        <v>33</v>
      </c>
      <c r="D138" s="5">
        <v>3</v>
      </c>
      <c r="E138" s="2" t="s">
        <v>18</v>
      </c>
      <c r="F138" s="1" t="s">
        <v>6</v>
      </c>
      <c r="G138" s="9">
        <v>5</v>
      </c>
      <c r="H138" s="45">
        <v>2.5</v>
      </c>
      <c r="I138" s="2" t="s">
        <v>20</v>
      </c>
      <c r="J138" s="5">
        <v>4000</v>
      </c>
      <c r="K138" s="5">
        <v>0</v>
      </c>
      <c r="L138" s="2">
        <v>1.2833236019294652</v>
      </c>
      <c r="M138" s="2">
        <v>3.6552207469940199</v>
      </c>
      <c r="N138" s="2">
        <f t="shared" si="98"/>
        <v>36.5522074699402</v>
      </c>
      <c r="O138" s="2">
        <v>0.25853058695793202</v>
      </c>
      <c r="P138" s="2">
        <f t="shared" si="99"/>
        <v>2.5853058695793201</v>
      </c>
      <c r="Q138" s="36">
        <v>3.66</v>
      </c>
      <c r="R138" s="40">
        <f t="shared" si="75"/>
        <v>5</v>
      </c>
      <c r="S138" s="35">
        <f t="shared" si="100"/>
        <v>23.454155274398381</v>
      </c>
      <c r="T138" s="35">
        <f t="shared" si="101"/>
        <v>40.438198748962726</v>
      </c>
      <c r="U138" s="35">
        <f t="shared" si="102"/>
        <v>1.6588920203189605</v>
      </c>
      <c r="V138" s="35">
        <f t="shared" si="103"/>
        <v>641.66180096473261</v>
      </c>
      <c r="W138" s="35">
        <f t="shared" si="104"/>
        <v>601.22360221576992</v>
      </c>
      <c r="X138" s="35">
        <f t="shared" si="77"/>
        <v>23.454155274398381</v>
      </c>
      <c r="Y138" s="35">
        <f t="shared" si="78"/>
        <v>40.438198748962726</v>
      </c>
      <c r="Z138" s="35">
        <f t="shared" si="79"/>
        <v>1.6588920203189605</v>
      </c>
      <c r="AA138" s="35">
        <f t="shared" si="80"/>
        <v>641.66180096473261</v>
      </c>
      <c r="AB138" s="35">
        <f t="shared" si="81"/>
        <v>601.22360221576992</v>
      </c>
      <c r="AC138" s="2">
        <f t="shared" si="82"/>
        <v>19.903022012522371</v>
      </c>
      <c r="AD138" s="2">
        <f t="shared" si="105"/>
        <v>34.315555194004091</v>
      </c>
      <c r="AE138" s="2">
        <f t="shared" si="83"/>
        <v>1.4076455570329134</v>
      </c>
      <c r="AF138" s="2">
        <f t="shared" si="84"/>
        <v>554.16159635167037</v>
      </c>
      <c r="AG138" s="2">
        <f t="shared" si="85"/>
        <v>519.84604115766626</v>
      </c>
      <c r="AH138" s="2">
        <f t="shared" si="86"/>
        <v>19.903022012522371</v>
      </c>
      <c r="AI138" s="2">
        <f t="shared" si="106"/>
        <v>34.315555194004091</v>
      </c>
      <c r="AJ138" s="2">
        <f t="shared" si="87"/>
        <v>1.4076455570329134</v>
      </c>
      <c r="AK138" s="2">
        <f t="shared" si="88"/>
        <v>554.16159635167037</v>
      </c>
      <c r="AL138" s="2">
        <f t="shared" si="111"/>
        <v>519.84604115766626</v>
      </c>
      <c r="AM138" s="35">
        <f t="shared" si="89"/>
        <v>0</v>
      </c>
      <c r="AN138" s="35">
        <f t="shared" si="107"/>
        <v>0</v>
      </c>
      <c r="AO138" s="35">
        <f t="shared" si="90"/>
        <v>0</v>
      </c>
      <c r="AP138" s="35">
        <f t="shared" si="91"/>
        <v>0</v>
      </c>
      <c r="AQ138" s="35">
        <f t="shared" si="92"/>
        <v>0</v>
      </c>
      <c r="AR138" s="2">
        <f t="shared" si="93"/>
        <v>0</v>
      </c>
      <c r="AS138" s="2">
        <f t="shared" si="108"/>
        <v>0</v>
      </c>
      <c r="AT138" s="2">
        <f t="shared" si="94"/>
        <v>0</v>
      </c>
      <c r="AU138" s="2">
        <f t="shared" si="95"/>
        <v>0</v>
      </c>
      <c r="AV138" s="2">
        <f t="shared" si="96"/>
        <v>0</v>
      </c>
      <c r="AW138" s="2">
        <f t="shared" si="97"/>
        <v>20.279559423745773</v>
      </c>
      <c r="AX138" s="2">
        <f t="shared" si="109"/>
        <v>34.964757627147883</v>
      </c>
      <c r="AY138">
        <f t="shared" si="110"/>
        <v>1.434355614604371</v>
      </c>
      <c r="BD138" s="50"/>
    </row>
    <row r="139" spans="1:56" ht="16" x14ac:dyDescent="0.2">
      <c r="A139" s="2" t="s">
        <v>25</v>
      </c>
      <c r="B139" s="2" t="str">
        <f t="shared" si="76"/>
        <v>C2005</v>
      </c>
      <c r="C139" s="2" t="s">
        <v>33</v>
      </c>
      <c r="D139" s="5">
        <v>3</v>
      </c>
      <c r="E139" s="2" t="s">
        <v>18</v>
      </c>
      <c r="F139" s="1" t="s">
        <v>10</v>
      </c>
      <c r="G139" s="9">
        <v>10</v>
      </c>
      <c r="H139" s="45">
        <v>7.5</v>
      </c>
      <c r="I139" s="2" t="s">
        <v>20</v>
      </c>
      <c r="J139" s="5">
        <v>4000</v>
      </c>
      <c r="K139" s="5">
        <v>0</v>
      </c>
      <c r="L139" s="2">
        <v>1.4239911068318061</v>
      </c>
      <c r="M139" s="2">
        <v>2.8004667758941699</v>
      </c>
      <c r="N139" s="2">
        <f t="shared" si="98"/>
        <v>28.0046677589417</v>
      </c>
      <c r="O139" s="2">
        <v>0.20387142896652199</v>
      </c>
      <c r="P139" s="2">
        <f t="shared" si="99"/>
        <v>2.0387142896652199</v>
      </c>
      <c r="Q139" s="36">
        <v>3.71</v>
      </c>
      <c r="R139" s="40">
        <f t="shared" si="75"/>
        <v>5</v>
      </c>
      <c r="S139" s="35">
        <f t="shared" si="100"/>
        <v>19.939198919256192</v>
      </c>
      <c r="T139" s="35">
        <f t="shared" si="101"/>
        <v>34.37792917113137</v>
      </c>
      <c r="U139" s="35">
        <f t="shared" si="102"/>
        <v>1.4515555089270977</v>
      </c>
      <c r="V139" s="35">
        <f t="shared" si="103"/>
        <v>711.99555341590303</v>
      </c>
      <c r="W139" s="35">
        <f t="shared" si="104"/>
        <v>677.6176242447716</v>
      </c>
      <c r="X139" s="35">
        <f t="shared" si="77"/>
        <v>43.393354193654574</v>
      </c>
      <c r="Y139" s="35">
        <f t="shared" si="78"/>
        <v>74.81612792009409</v>
      </c>
      <c r="Z139" s="35">
        <f t="shared" si="79"/>
        <v>3.1104475292460583</v>
      </c>
      <c r="AA139" s="35">
        <f t="shared" si="80"/>
        <v>1353.6573543806358</v>
      </c>
      <c r="AB139" s="35">
        <f t="shared" si="81"/>
        <v>1278.8412264605415</v>
      </c>
      <c r="AC139" s="2">
        <f t="shared" si="82"/>
        <v>13.029426138302242</v>
      </c>
      <c r="AD139" s="2">
        <f t="shared" si="105"/>
        <v>22.464527824659033</v>
      </c>
      <c r="AE139" s="2">
        <f t="shared" si="83"/>
        <v>1.0094012711584042</v>
      </c>
      <c r="AF139" s="2">
        <f t="shared" si="84"/>
        <v>608.89498128097307</v>
      </c>
      <c r="AG139" s="2">
        <f t="shared" si="85"/>
        <v>586.43045345631413</v>
      </c>
      <c r="AH139" s="2">
        <f t="shared" si="86"/>
        <v>98.797344452473837</v>
      </c>
      <c r="AI139" s="2">
        <f t="shared" si="106"/>
        <v>170.34024905598937</v>
      </c>
      <c r="AJ139" s="2">
        <f t="shared" si="87"/>
        <v>7.2511404845739538</v>
      </c>
      <c r="AK139" s="2">
        <f t="shared" si="88"/>
        <v>3489.1697328979308</v>
      </c>
      <c r="AL139" s="2">
        <f t="shared" si="111"/>
        <v>1106.2764946139805</v>
      </c>
      <c r="AM139" s="35">
        <f t="shared" si="89"/>
        <v>23.454155274398381</v>
      </c>
      <c r="AN139" s="35">
        <f t="shared" si="107"/>
        <v>40.438198748962726</v>
      </c>
      <c r="AO139" s="35">
        <f t="shared" si="90"/>
        <v>1.6588920203189605</v>
      </c>
      <c r="AP139" s="35">
        <f t="shared" si="91"/>
        <v>641.66180096473261</v>
      </c>
      <c r="AQ139" s="35">
        <f t="shared" si="92"/>
        <v>601.22360221576992</v>
      </c>
      <c r="AR139" s="2">
        <f t="shared" si="93"/>
        <v>19.903022012522371</v>
      </c>
      <c r="AS139" s="2">
        <f t="shared" si="108"/>
        <v>34.315555194004091</v>
      </c>
      <c r="AT139" s="2">
        <f t="shared" si="94"/>
        <v>1.4076455570329134</v>
      </c>
      <c r="AU139" s="2">
        <f t="shared" si="95"/>
        <v>554.16159635167037</v>
      </c>
      <c r="AV139" s="2">
        <f t="shared" si="96"/>
        <v>519.84604115766626</v>
      </c>
      <c r="AW139" s="2">
        <f t="shared" si="97"/>
        <v>38.31556047692299</v>
      </c>
      <c r="AX139" s="2">
        <f t="shared" si="109"/>
        <v>66.061311167108599</v>
      </c>
      <c r="AY139">
        <f t="shared" si="110"/>
        <v>2.7407887745205155</v>
      </c>
      <c r="BD139" s="50"/>
    </row>
    <row r="140" spans="1:56" ht="16" x14ac:dyDescent="0.2">
      <c r="A140" s="2" t="s">
        <v>25</v>
      </c>
      <c r="B140" s="2" t="str">
        <f t="shared" si="76"/>
        <v>C2005</v>
      </c>
      <c r="C140" s="2" t="s">
        <v>33</v>
      </c>
      <c r="D140" s="5">
        <v>3</v>
      </c>
      <c r="E140" s="2" t="s">
        <v>18</v>
      </c>
      <c r="F140" s="1" t="s">
        <v>11</v>
      </c>
      <c r="G140" s="9">
        <v>20</v>
      </c>
      <c r="H140" s="45">
        <v>15</v>
      </c>
      <c r="I140" s="2" t="s">
        <v>20</v>
      </c>
      <c r="J140" s="5">
        <v>4000</v>
      </c>
      <c r="K140" s="5">
        <v>0</v>
      </c>
      <c r="L140" s="2">
        <v>1.3127609002037421</v>
      </c>
      <c r="M140" s="2">
        <v>2.7446980476379399</v>
      </c>
      <c r="N140" s="2">
        <f t="shared" si="98"/>
        <v>27.446980476379398</v>
      </c>
      <c r="O140" s="2">
        <v>0.19720013439655301</v>
      </c>
      <c r="P140" s="2">
        <f t="shared" si="99"/>
        <v>1.9720013439655302</v>
      </c>
      <c r="Q140" s="36">
        <v>3.73</v>
      </c>
      <c r="R140" s="40">
        <f t="shared" si="75"/>
        <v>10</v>
      </c>
      <c r="S140" s="35">
        <f t="shared" si="100"/>
        <v>36.031322798046354</v>
      </c>
      <c r="T140" s="35">
        <f t="shared" si="101"/>
        <v>62.122970341459236</v>
      </c>
      <c r="U140" s="35">
        <f t="shared" si="102"/>
        <v>2.588766259507179</v>
      </c>
      <c r="V140" s="35">
        <f t="shared" si="103"/>
        <v>1312.7609002037423</v>
      </c>
      <c r="W140" s="35">
        <f t="shared" si="104"/>
        <v>1250.637929862283</v>
      </c>
      <c r="X140" s="35">
        <f t="shared" si="77"/>
        <v>79.42467699170092</v>
      </c>
      <c r="Y140" s="35">
        <f t="shared" si="78"/>
        <v>136.93909826155334</v>
      </c>
      <c r="Z140" s="35">
        <f t="shared" si="79"/>
        <v>5.6992137887532373</v>
      </c>
      <c r="AA140" s="35">
        <f t="shared" si="80"/>
        <v>2666.4182545843778</v>
      </c>
      <c r="AB140" s="35">
        <f t="shared" si="81"/>
        <v>2529.4791563228246</v>
      </c>
      <c r="AC140" s="2">
        <f t="shared" si="82"/>
        <v>20.390481138688109</v>
      </c>
      <c r="AD140" s="2">
        <f t="shared" si="105"/>
        <v>35.156001963255363</v>
      </c>
      <c r="AE140" s="2">
        <f t="shared" si="83"/>
        <v>1.7026930065260248</v>
      </c>
      <c r="AF140" s="2">
        <f t="shared" si="84"/>
        <v>1289.4526587879338</v>
      </c>
      <c r="AG140" s="2">
        <f t="shared" si="85"/>
        <v>1254.2966568246786</v>
      </c>
      <c r="AH140" s="2">
        <f t="shared" si="86"/>
        <v>159.96878786853816</v>
      </c>
      <c r="AI140" s="2">
        <f t="shared" si="106"/>
        <v>275.80825494575549</v>
      </c>
      <c r="AJ140" s="2">
        <f t="shared" si="87"/>
        <v>12.359219504152026</v>
      </c>
      <c r="AK140" s="2">
        <f t="shared" si="88"/>
        <v>7357.5277092617316</v>
      </c>
      <c r="AL140" s="2">
        <f t="shared" si="111"/>
        <v>2360.5731514386589</v>
      </c>
      <c r="AM140" s="35">
        <f t="shared" si="89"/>
        <v>43.393354193654574</v>
      </c>
      <c r="AN140" s="35">
        <f t="shared" si="107"/>
        <v>74.81612792009409</v>
      </c>
      <c r="AO140" s="35">
        <f t="shared" si="90"/>
        <v>3.1104475292460583</v>
      </c>
      <c r="AP140" s="35">
        <f t="shared" si="91"/>
        <v>1353.6573543806358</v>
      </c>
      <c r="AQ140" s="35">
        <f t="shared" si="92"/>
        <v>1278.8412264605415</v>
      </c>
      <c r="AR140" s="2">
        <f t="shared" si="93"/>
        <v>13.029426138302242</v>
      </c>
      <c r="AS140" s="2">
        <f t="shared" si="108"/>
        <v>22.464527824659033</v>
      </c>
      <c r="AT140" s="2">
        <f t="shared" si="94"/>
        <v>1.0094012711584042</v>
      </c>
      <c r="AU140" s="2">
        <f t="shared" si="95"/>
        <v>608.89498128097307</v>
      </c>
      <c r="AV140" s="2">
        <f t="shared" si="96"/>
        <v>586.43045345631413</v>
      </c>
      <c r="AW140" s="2">
        <f t="shared" si="97"/>
        <v>74.558435020949304</v>
      </c>
      <c r="AX140" s="2">
        <f t="shared" si="109"/>
        <v>128.54902589818846</v>
      </c>
      <c r="AY140">
        <f t="shared" si="110"/>
        <v>5.3495856861412907</v>
      </c>
      <c r="BD140" s="50"/>
    </row>
    <row r="141" spans="1:56" ht="16" x14ac:dyDescent="0.2">
      <c r="A141" s="2" t="s">
        <v>25</v>
      </c>
      <c r="B141" s="2" t="str">
        <f t="shared" si="76"/>
        <v>C2005</v>
      </c>
      <c r="C141" s="2" t="s">
        <v>33</v>
      </c>
      <c r="D141" s="5">
        <v>3</v>
      </c>
      <c r="E141" s="2" t="s">
        <v>18</v>
      </c>
      <c r="F141" s="1" t="s">
        <v>12</v>
      </c>
      <c r="G141" s="9">
        <v>30</v>
      </c>
      <c r="H141" s="45">
        <v>25</v>
      </c>
      <c r="I141" s="2" t="s">
        <v>20</v>
      </c>
      <c r="J141" s="5">
        <v>4000</v>
      </c>
      <c r="K141" s="5">
        <v>0</v>
      </c>
      <c r="L141" s="2">
        <v>1.310112561950693</v>
      </c>
      <c r="M141" s="2">
        <v>1.5555227994918801</v>
      </c>
      <c r="N141" s="2">
        <f t="shared" si="98"/>
        <v>15.555227994918802</v>
      </c>
      <c r="O141" s="2">
        <v>0.11250565201044101</v>
      </c>
      <c r="P141" s="2">
        <f t="shared" si="99"/>
        <v>1.12505652010441</v>
      </c>
      <c r="Q141" s="36">
        <v>3.76</v>
      </c>
      <c r="R141" s="40">
        <f t="shared" si="75"/>
        <v>10</v>
      </c>
      <c r="S141" s="35">
        <f t="shared" si="100"/>
        <v>20.379099600150216</v>
      </c>
      <c r="T141" s="35">
        <f t="shared" si="101"/>
        <v>35.136378620948648</v>
      </c>
      <c r="U141" s="35">
        <f t="shared" si="102"/>
        <v>1.47395067989332</v>
      </c>
      <c r="V141" s="35">
        <f t="shared" si="103"/>
        <v>1310.1125619506931</v>
      </c>
      <c r="W141" s="35">
        <f t="shared" si="104"/>
        <v>1274.9761833297446</v>
      </c>
      <c r="X141" s="35">
        <f t="shared" si="77"/>
        <v>99.803776591851133</v>
      </c>
      <c r="Y141" s="35">
        <f t="shared" si="78"/>
        <v>172.07547688250199</v>
      </c>
      <c r="Z141" s="35">
        <f t="shared" si="79"/>
        <v>7.173164468646557</v>
      </c>
      <c r="AA141" s="35">
        <f t="shared" si="80"/>
        <v>3976.5308165350707</v>
      </c>
      <c r="AB141" s="35">
        <f t="shared" si="81"/>
        <v>3804.4553396525689</v>
      </c>
      <c r="AC141" s="2">
        <f t="shared" si="82"/>
        <v>15.204932080965804</v>
      </c>
      <c r="AD141" s="2">
        <f t="shared" si="105"/>
        <v>26.215400139596209</v>
      </c>
      <c r="AE141" s="2">
        <f t="shared" si="83"/>
        <v>1.3422494817943573</v>
      </c>
      <c r="AF141" s="2">
        <f t="shared" si="84"/>
        <v>1245.1136831919628</v>
      </c>
      <c r="AG141" s="2">
        <f t="shared" si="85"/>
        <v>1218.8982830523669</v>
      </c>
      <c r="AH141" s="2">
        <f t="shared" si="86"/>
        <v>205.58358411143558</v>
      </c>
      <c r="AI141" s="2">
        <f t="shared" si="106"/>
        <v>354.45445536454417</v>
      </c>
      <c r="AJ141" s="2">
        <f t="shared" si="87"/>
        <v>16.3859679495351</v>
      </c>
      <c r="AK141" s="2">
        <f t="shared" si="88"/>
        <v>11092.86875883762</v>
      </c>
      <c r="AL141" s="2">
        <f t="shared" si="111"/>
        <v>3579.4714344910258</v>
      </c>
      <c r="AM141" s="35">
        <f t="shared" si="89"/>
        <v>79.42467699170092</v>
      </c>
      <c r="AN141" s="35">
        <f t="shared" si="107"/>
        <v>136.93909826155334</v>
      </c>
      <c r="AO141" s="35">
        <f t="shared" si="90"/>
        <v>5.6992137887532373</v>
      </c>
      <c r="AP141" s="35">
        <f t="shared" si="91"/>
        <v>2666.4182545843778</v>
      </c>
      <c r="AQ141" s="35">
        <f t="shared" si="92"/>
        <v>2529.4791563228246</v>
      </c>
      <c r="AR141" s="2">
        <f t="shared" si="93"/>
        <v>20.390481138688109</v>
      </c>
      <c r="AS141" s="2">
        <f t="shared" si="108"/>
        <v>35.156001963255363</v>
      </c>
      <c r="AT141" s="2">
        <f t="shared" si="94"/>
        <v>1.7026930065260248</v>
      </c>
      <c r="AU141" s="2">
        <f t="shared" si="95"/>
        <v>1289.4526587879338</v>
      </c>
      <c r="AV141" s="2">
        <f t="shared" si="96"/>
        <v>1254.2966568246786</v>
      </c>
      <c r="AW141" s="2">
        <f t="shared" si="97"/>
        <v>96.20765497666639</v>
      </c>
      <c r="AX141" s="2">
        <f t="shared" si="109"/>
        <v>165.87526720114897</v>
      </c>
      <c r="AY141">
        <f t="shared" si="110"/>
        <v>6.9130692728979897</v>
      </c>
      <c r="BD141" s="50"/>
    </row>
    <row r="142" spans="1:56" ht="16" x14ac:dyDescent="0.2">
      <c r="A142" s="2" t="s">
        <v>25</v>
      </c>
      <c r="B142" s="2" t="str">
        <f t="shared" si="76"/>
        <v>C2005</v>
      </c>
      <c r="C142" s="2" t="s">
        <v>33</v>
      </c>
      <c r="D142" s="5">
        <v>3</v>
      </c>
      <c r="E142" s="2" t="s">
        <v>18</v>
      </c>
      <c r="F142" s="1" t="s">
        <v>13</v>
      </c>
      <c r="G142" s="9">
        <v>40</v>
      </c>
      <c r="H142" s="45">
        <v>35</v>
      </c>
      <c r="I142" s="2" t="s">
        <v>20</v>
      </c>
      <c r="J142" s="5">
        <v>4000</v>
      </c>
      <c r="K142" s="5">
        <v>0</v>
      </c>
      <c r="L142" s="2">
        <v>1.390072005360061</v>
      </c>
      <c r="M142" s="2">
        <v>1.00396144390106</v>
      </c>
      <c r="N142" s="2">
        <f t="shared" si="98"/>
        <v>10.039614439010601</v>
      </c>
      <c r="O142" s="2">
        <v>7.5371913611888899E-2</v>
      </c>
      <c r="P142" s="2">
        <f t="shared" si="99"/>
        <v>0.75371913611888897</v>
      </c>
      <c r="Q142" s="36">
        <v>3.79</v>
      </c>
      <c r="R142" s="40">
        <f t="shared" si="75"/>
        <v>10</v>
      </c>
      <c r="S142" s="35">
        <f t="shared" si="100"/>
        <v>13.955786976277292</v>
      </c>
      <c r="T142" s="35">
        <f t="shared" si="101"/>
        <v>24.061701683236713</v>
      </c>
      <c r="U142" s="35">
        <f t="shared" si="102"/>
        <v>1.047723871023037</v>
      </c>
      <c r="V142" s="35">
        <f t="shared" si="103"/>
        <v>1390.0720053600612</v>
      </c>
      <c r="W142" s="35">
        <f t="shared" si="104"/>
        <v>1366.0103036768246</v>
      </c>
      <c r="X142" s="35">
        <f t="shared" si="77"/>
        <v>113.75956356812843</v>
      </c>
      <c r="Y142" s="35">
        <f t="shared" si="78"/>
        <v>196.13717856573871</v>
      </c>
      <c r="Z142" s="35">
        <f t="shared" si="79"/>
        <v>8.2208883396695942</v>
      </c>
      <c r="AA142" s="35">
        <f t="shared" si="80"/>
        <v>5366.6028218951324</v>
      </c>
      <c r="AB142" s="35">
        <f t="shared" si="81"/>
        <v>5170.4656433293931</v>
      </c>
      <c r="AC142" s="2">
        <f t="shared" si="82"/>
        <v>12.651992795896417</v>
      </c>
      <c r="AD142" s="2">
        <f t="shared" si="105"/>
        <v>21.813780682580028</v>
      </c>
      <c r="AE142" s="2">
        <f t="shared" si="83"/>
        <v>1.216484925723244</v>
      </c>
      <c r="AF142" s="2">
        <f t="shared" si="84"/>
        <v>1236.6848374058161</v>
      </c>
      <c r="AG142" s="2">
        <f t="shared" si="85"/>
        <v>1214.8710567232361</v>
      </c>
      <c r="AH142" s="2">
        <f t="shared" si="86"/>
        <v>243.5395624991248</v>
      </c>
      <c r="AI142" s="2">
        <f t="shared" si="106"/>
        <v>419.89579741228431</v>
      </c>
      <c r="AJ142" s="2">
        <f t="shared" si="87"/>
        <v>20.03542272670483</v>
      </c>
      <c r="AK142" s="2">
        <f t="shared" si="88"/>
        <v>14802.923271055066</v>
      </c>
      <c r="AL142" s="2">
        <f t="shared" si="111"/>
        <v>4794.3424912142618</v>
      </c>
      <c r="AM142" s="35">
        <f t="shared" si="89"/>
        <v>99.803776591851133</v>
      </c>
      <c r="AN142" s="35">
        <f t="shared" si="107"/>
        <v>172.07547688250199</v>
      </c>
      <c r="AO142" s="35">
        <f t="shared" si="90"/>
        <v>7.173164468646557</v>
      </c>
      <c r="AP142" s="35">
        <f t="shared" si="91"/>
        <v>3976.5308165350707</v>
      </c>
      <c r="AQ142" s="35">
        <f t="shared" si="92"/>
        <v>3804.4553396525689</v>
      </c>
      <c r="AR142" s="2">
        <f t="shared" si="93"/>
        <v>15.204932080965804</v>
      </c>
      <c r="AS142" s="2">
        <f t="shared" si="108"/>
        <v>26.215400139596209</v>
      </c>
      <c r="AT142" s="2">
        <f t="shared" si="94"/>
        <v>1.3422494817943573</v>
      </c>
      <c r="AU142" s="2">
        <f t="shared" si="95"/>
        <v>1245.1136831919628</v>
      </c>
      <c r="AV142" s="2">
        <f t="shared" si="96"/>
        <v>1218.8982830523669</v>
      </c>
      <c r="AW142" s="2">
        <f t="shared" si="97"/>
        <v>109.91691715935978</v>
      </c>
      <c r="AX142" s="2">
        <f t="shared" si="109"/>
        <v>189.51192613682724</v>
      </c>
      <c r="AY142">
        <f t="shared" si="110"/>
        <v>7.9324035428457753</v>
      </c>
      <c r="BD142" s="50"/>
    </row>
    <row r="143" spans="1:56" ht="16" x14ac:dyDescent="0.2">
      <c r="A143" s="2" t="s">
        <v>25</v>
      </c>
      <c r="B143" s="2" t="str">
        <f t="shared" si="76"/>
        <v>C2005</v>
      </c>
      <c r="C143" s="2" t="s">
        <v>33</v>
      </c>
      <c r="D143" s="5">
        <v>3</v>
      </c>
      <c r="E143" s="2" t="s">
        <v>18</v>
      </c>
      <c r="F143" s="1" t="s">
        <v>6</v>
      </c>
      <c r="G143" s="9">
        <v>5</v>
      </c>
      <c r="H143" s="45">
        <v>2.5</v>
      </c>
      <c r="I143" s="2" t="s">
        <v>21</v>
      </c>
      <c r="J143" s="5">
        <v>-4000</v>
      </c>
      <c r="K143" s="5">
        <v>0</v>
      </c>
      <c r="L143" s="2">
        <v>1.4161479512362374</v>
      </c>
      <c r="M143" s="2">
        <v>2.5360805988311799</v>
      </c>
      <c r="N143" s="2">
        <f t="shared" si="98"/>
        <v>25.3608059883118</v>
      </c>
      <c r="O143" s="2">
        <v>0.18805164098739599</v>
      </c>
      <c r="P143" s="2">
        <f t="shared" si="99"/>
        <v>1.88051640987396</v>
      </c>
      <c r="Q143" s="36">
        <v>3.73</v>
      </c>
      <c r="R143" s="40">
        <f t="shared" si="75"/>
        <v>5</v>
      </c>
      <c r="S143" s="35">
        <f t="shared" si="100"/>
        <v>17.95732672102373</v>
      </c>
      <c r="T143" s="35">
        <f t="shared" si="101"/>
        <v>30.960908139696087</v>
      </c>
      <c r="U143" s="35">
        <f t="shared" si="102"/>
        <v>1.3315447305545665</v>
      </c>
      <c r="V143" s="35">
        <f t="shared" si="103"/>
        <v>708.07397561811877</v>
      </c>
      <c r="W143" s="35">
        <f t="shared" si="104"/>
        <v>677.11306747842264</v>
      </c>
      <c r="X143" s="35">
        <f t="shared" si="77"/>
        <v>17.95732672102373</v>
      </c>
      <c r="Y143" s="35">
        <f t="shared" si="78"/>
        <v>30.960908139696087</v>
      </c>
      <c r="Z143" s="35">
        <f t="shared" si="79"/>
        <v>1.3315447305545665</v>
      </c>
      <c r="AA143" s="35">
        <f t="shared" si="80"/>
        <v>708.07397561811877</v>
      </c>
      <c r="AB143" s="35">
        <f t="shared" si="81"/>
        <v>677.11306747842264</v>
      </c>
      <c r="AC143" s="2">
        <f t="shared" si="82"/>
        <v>19.903022012522371</v>
      </c>
      <c r="AD143" s="2">
        <f t="shared" si="105"/>
        <v>34.315555194004091</v>
      </c>
      <c r="AE143" s="2">
        <f t="shared" si="83"/>
        <v>1.4076455570329134</v>
      </c>
      <c r="AF143" s="2">
        <f t="shared" si="84"/>
        <v>554.16159635167037</v>
      </c>
      <c r="AG143" s="2">
        <f t="shared" si="85"/>
        <v>519.84604115766626</v>
      </c>
      <c r="AH143" s="2">
        <f t="shared" si="86"/>
        <v>19.903022012522371</v>
      </c>
      <c r="AI143" s="2">
        <f t="shared" si="106"/>
        <v>34.315555194004091</v>
      </c>
      <c r="AJ143" s="2">
        <f t="shared" si="87"/>
        <v>1.4076455570329134</v>
      </c>
      <c r="AK143" s="2">
        <f t="shared" si="88"/>
        <v>554.16159635167037</v>
      </c>
      <c r="AL143" s="2">
        <f t="shared" si="111"/>
        <v>519.84604115766626</v>
      </c>
      <c r="AM143" s="35">
        <f t="shared" si="89"/>
        <v>0</v>
      </c>
      <c r="AN143" s="35">
        <f t="shared" si="107"/>
        <v>0</v>
      </c>
      <c r="AO143" s="35">
        <f t="shared" si="90"/>
        <v>0</v>
      </c>
      <c r="AP143" s="35">
        <f t="shared" si="91"/>
        <v>0</v>
      </c>
      <c r="AQ143" s="35">
        <f t="shared" si="92"/>
        <v>0</v>
      </c>
      <c r="AR143" s="2">
        <f t="shared" si="93"/>
        <v>0</v>
      </c>
      <c r="AS143" s="2">
        <f t="shared" si="108"/>
        <v>0</v>
      </c>
      <c r="AT143" s="2">
        <f t="shared" si="94"/>
        <v>0</v>
      </c>
      <c r="AU143" s="2">
        <f t="shared" si="95"/>
        <v>0</v>
      </c>
      <c r="AV143" s="2">
        <f t="shared" si="96"/>
        <v>0</v>
      </c>
      <c r="AW143" s="2">
        <f t="shared" si="97"/>
        <v>13.786538251968441</v>
      </c>
      <c r="AX143" s="2">
        <f t="shared" si="109"/>
        <v>23.769893537876623</v>
      </c>
      <c r="AY143">
        <f t="shared" si="110"/>
        <v>1.0222786858639394</v>
      </c>
      <c r="BD143" s="50"/>
    </row>
    <row r="144" spans="1:56" ht="16" x14ac:dyDescent="0.2">
      <c r="A144" s="2" t="s">
        <v>25</v>
      </c>
      <c r="B144" s="2" t="str">
        <f t="shared" si="76"/>
        <v>C2005</v>
      </c>
      <c r="C144" s="2" t="s">
        <v>33</v>
      </c>
      <c r="D144" s="5">
        <v>3</v>
      </c>
      <c r="E144" s="2" t="s">
        <v>18</v>
      </c>
      <c r="F144" s="1" t="s">
        <v>10</v>
      </c>
      <c r="G144" s="9">
        <v>10</v>
      </c>
      <c r="H144" s="45">
        <v>7.5</v>
      </c>
      <c r="I144" s="2" t="s">
        <v>21</v>
      </c>
      <c r="J144" s="5">
        <v>-4000</v>
      </c>
      <c r="K144" s="5">
        <v>0</v>
      </c>
      <c r="L144" s="2">
        <v>1.241459485698573</v>
      </c>
      <c r="M144" s="2">
        <v>2.2355923652648899</v>
      </c>
      <c r="N144" s="2">
        <f t="shared" si="98"/>
        <v>22.355923652648897</v>
      </c>
      <c r="O144" s="2">
        <v>0.156163945794106</v>
      </c>
      <c r="P144" s="2">
        <f t="shared" si="99"/>
        <v>1.56163945794106</v>
      </c>
      <c r="Q144" s="36">
        <v>3.8</v>
      </c>
      <c r="R144" s="40">
        <f t="shared" si="75"/>
        <v>5</v>
      </c>
      <c r="S144" s="35">
        <f t="shared" si="100"/>
        <v>13.876986740067034</v>
      </c>
      <c r="T144" s="35">
        <f t="shared" si="101"/>
        <v>23.925839207012128</v>
      </c>
      <c r="U144" s="35">
        <f t="shared" si="102"/>
        <v>0.9693560591510535</v>
      </c>
      <c r="V144" s="35">
        <f t="shared" si="103"/>
        <v>620.72974284928659</v>
      </c>
      <c r="W144" s="35">
        <f t="shared" si="104"/>
        <v>596.80390364227446</v>
      </c>
      <c r="X144" s="35">
        <f t="shared" si="77"/>
        <v>31.834313461090765</v>
      </c>
      <c r="Y144" s="35">
        <f t="shared" si="78"/>
        <v>54.886747346708219</v>
      </c>
      <c r="Z144" s="35">
        <f t="shared" si="79"/>
        <v>2.30090078970562</v>
      </c>
      <c r="AA144" s="35">
        <f t="shared" si="80"/>
        <v>1328.8037184674054</v>
      </c>
      <c r="AB144" s="35">
        <f t="shared" si="81"/>
        <v>1273.9169711206971</v>
      </c>
      <c r="AC144" s="2">
        <f t="shared" si="82"/>
        <v>13.029426138302242</v>
      </c>
      <c r="AD144" s="2">
        <f t="shared" si="105"/>
        <v>22.464527824659033</v>
      </c>
      <c r="AE144" s="2">
        <f t="shared" si="83"/>
        <v>1.0094012711584042</v>
      </c>
      <c r="AF144" s="2">
        <f t="shared" si="84"/>
        <v>608.89498128097307</v>
      </c>
      <c r="AG144" s="2">
        <f t="shared" si="85"/>
        <v>586.43045345631413</v>
      </c>
      <c r="AH144" s="2">
        <f t="shared" si="86"/>
        <v>98.797344452473837</v>
      </c>
      <c r="AI144" s="2">
        <f t="shared" si="106"/>
        <v>170.34024905598937</v>
      </c>
      <c r="AJ144" s="2">
        <f t="shared" si="87"/>
        <v>7.2511404845739538</v>
      </c>
      <c r="AK144" s="2">
        <f t="shared" si="88"/>
        <v>3489.1697328979308</v>
      </c>
      <c r="AL144" s="2">
        <f t="shared" si="111"/>
        <v>1106.2764946139805</v>
      </c>
      <c r="AM144" s="35">
        <f t="shared" si="89"/>
        <v>17.95732672102373</v>
      </c>
      <c r="AN144" s="35">
        <f t="shared" si="107"/>
        <v>30.960908139696087</v>
      </c>
      <c r="AO144" s="35">
        <f t="shared" si="90"/>
        <v>1.3315447305545665</v>
      </c>
      <c r="AP144" s="35">
        <f t="shared" si="91"/>
        <v>708.07397561811877</v>
      </c>
      <c r="AQ144" s="35">
        <f t="shared" si="92"/>
        <v>677.11306747842264</v>
      </c>
      <c r="AR144" s="2">
        <f t="shared" si="93"/>
        <v>19.903022012522371</v>
      </c>
      <c r="AS144" s="2">
        <f t="shared" si="108"/>
        <v>34.315555194004091</v>
      </c>
      <c r="AT144" s="2">
        <f t="shared" si="94"/>
        <v>1.4076455570329134</v>
      </c>
      <c r="AU144" s="2">
        <f t="shared" si="95"/>
        <v>554.16159635167037</v>
      </c>
      <c r="AV144" s="2">
        <f t="shared" si="96"/>
        <v>519.84604115766626</v>
      </c>
      <c r="AW144" s="2">
        <f t="shared" si="97"/>
        <v>27.936308345198224</v>
      </c>
      <c r="AX144" s="2">
        <f t="shared" si="109"/>
        <v>48.166048871031421</v>
      </c>
      <c r="AY144">
        <f t="shared" si="110"/>
        <v>2.0286114989201489</v>
      </c>
      <c r="BD144" s="50"/>
    </row>
    <row r="145" spans="1:56" ht="16" x14ac:dyDescent="0.2">
      <c r="A145" s="2" t="s">
        <v>25</v>
      </c>
      <c r="B145" s="2" t="str">
        <f t="shared" si="76"/>
        <v>C2005</v>
      </c>
      <c r="C145" s="2" t="s">
        <v>33</v>
      </c>
      <c r="D145" s="5">
        <v>3</v>
      </c>
      <c r="E145" s="2" t="s">
        <v>18</v>
      </c>
      <c r="F145" s="1" t="s">
        <v>11</v>
      </c>
      <c r="G145" s="9">
        <v>20</v>
      </c>
      <c r="H145" s="45">
        <v>15</v>
      </c>
      <c r="I145" s="2" t="s">
        <v>21</v>
      </c>
      <c r="J145" s="5">
        <v>-4000</v>
      </c>
      <c r="K145" s="5">
        <v>0</v>
      </c>
      <c r="L145" s="2">
        <v>1.316122252601843</v>
      </c>
      <c r="M145" s="2">
        <v>2.0797667503356898</v>
      </c>
      <c r="N145" s="2">
        <f t="shared" si="98"/>
        <v>20.797667503356898</v>
      </c>
      <c r="O145" s="2">
        <v>0.14324983954429599</v>
      </c>
      <c r="P145" s="2">
        <f t="shared" si="99"/>
        <v>1.43249839544296</v>
      </c>
      <c r="Q145" s="36">
        <v>3.84</v>
      </c>
      <c r="R145" s="40">
        <f t="shared" si="75"/>
        <v>10</v>
      </c>
      <c r="S145" s="35">
        <f t="shared" si="100"/>
        <v>27.372273003382226</v>
      </c>
      <c r="T145" s="35">
        <f t="shared" si="101"/>
        <v>47.193574143762461</v>
      </c>
      <c r="U145" s="35">
        <f t="shared" si="102"/>
        <v>1.8853430150589141</v>
      </c>
      <c r="V145" s="35">
        <f t="shared" si="103"/>
        <v>1316.122252601843</v>
      </c>
      <c r="W145" s="35">
        <f t="shared" si="104"/>
        <v>1268.9286784580806</v>
      </c>
      <c r="X145" s="35">
        <f t="shared" si="77"/>
        <v>59.206586464472991</v>
      </c>
      <c r="Y145" s="35">
        <f t="shared" si="78"/>
        <v>102.08032149047068</v>
      </c>
      <c r="Z145" s="35">
        <f t="shared" si="79"/>
        <v>4.1862438047645343</v>
      </c>
      <c r="AA145" s="35">
        <f t="shared" si="80"/>
        <v>2644.9259710692486</v>
      </c>
      <c r="AB145" s="35">
        <f t="shared" si="81"/>
        <v>2542.8456495787777</v>
      </c>
      <c r="AC145" s="2">
        <f t="shared" si="82"/>
        <v>20.390481138688109</v>
      </c>
      <c r="AD145" s="2">
        <f t="shared" si="105"/>
        <v>35.156001963255363</v>
      </c>
      <c r="AE145" s="2">
        <f t="shared" si="83"/>
        <v>1.7026930065260248</v>
      </c>
      <c r="AF145" s="2">
        <f t="shared" si="84"/>
        <v>1289.4526587879338</v>
      </c>
      <c r="AG145" s="2">
        <f t="shared" si="85"/>
        <v>1254.2966568246786</v>
      </c>
      <c r="AH145" s="2">
        <f t="shared" si="86"/>
        <v>159.96878786853816</v>
      </c>
      <c r="AI145" s="2">
        <f t="shared" si="106"/>
        <v>275.80825494575549</v>
      </c>
      <c r="AJ145" s="2">
        <f t="shared" si="87"/>
        <v>12.359219504152026</v>
      </c>
      <c r="AK145" s="2">
        <f t="shared" si="88"/>
        <v>7357.5277092617316</v>
      </c>
      <c r="AL145" s="2">
        <f t="shared" si="111"/>
        <v>2360.5731514386589</v>
      </c>
      <c r="AM145" s="35">
        <f t="shared" si="89"/>
        <v>31.834313461090765</v>
      </c>
      <c r="AN145" s="35">
        <f t="shared" si="107"/>
        <v>54.886747346708219</v>
      </c>
      <c r="AO145" s="35">
        <f t="shared" si="90"/>
        <v>2.30090078970562</v>
      </c>
      <c r="AP145" s="35">
        <f t="shared" si="91"/>
        <v>1328.8037184674054</v>
      </c>
      <c r="AQ145" s="35">
        <f t="shared" si="92"/>
        <v>1273.9169711206971</v>
      </c>
      <c r="AR145" s="2">
        <f t="shared" si="93"/>
        <v>13.029426138302242</v>
      </c>
      <c r="AS145" s="2">
        <f t="shared" si="108"/>
        <v>22.464527824659033</v>
      </c>
      <c r="AT145" s="2">
        <f t="shared" si="94"/>
        <v>1.0094012711584042</v>
      </c>
      <c r="AU145" s="2">
        <f t="shared" si="95"/>
        <v>608.89498128097307</v>
      </c>
      <c r="AV145" s="2">
        <f t="shared" si="96"/>
        <v>586.43045345631413</v>
      </c>
      <c r="AW145" s="2">
        <f t="shared" si="97"/>
        <v>55.274755885813221</v>
      </c>
      <c r="AX145" s="2">
        <f t="shared" si="109"/>
        <v>95.301303251402118</v>
      </c>
      <c r="AY145">
        <f t="shared" si="110"/>
        <v>3.9154278108952898</v>
      </c>
      <c r="BD145" s="50"/>
    </row>
    <row r="146" spans="1:56" ht="16" x14ac:dyDescent="0.2">
      <c r="A146" s="2" t="s">
        <v>25</v>
      </c>
      <c r="B146" s="2" t="str">
        <f t="shared" si="76"/>
        <v>C2005</v>
      </c>
      <c r="C146" s="2" t="s">
        <v>33</v>
      </c>
      <c r="D146" s="5">
        <v>3</v>
      </c>
      <c r="E146" s="2" t="s">
        <v>18</v>
      </c>
      <c r="F146" s="1" t="s">
        <v>12</v>
      </c>
      <c r="G146" s="9">
        <v>30</v>
      </c>
      <c r="H146" s="45">
        <v>25</v>
      </c>
      <c r="I146" s="2" t="s">
        <v>21</v>
      </c>
      <c r="J146" s="5">
        <v>-4000</v>
      </c>
      <c r="K146" s="5">
        <v>0</v>
      </c>
      <c r="L146" s="2">
        <v>1.3004359414107056</v>
      </c>
      <c r="M146" s="2">
        <v>1.03745293617249</v>
      </c>
      <c r="N146" s="2">
        <f t="shared" si="98"/>
        <v>10.3745293617249</v>
      </c>
      <c r="O146" s="2">
        <v>8.2361415028572096E-2</v>
      </c>
      <c r="P146" s="2">
        <f t="shared" si="99"/>
        <v>0.82361415028572094</v>
      </c>
      <c r="Q146" s="36">
        <v>3.87</v>
      </c>
      <c r="R146" s="40">
        <f t="shared" si="75"/>
        <v>10</v>
      </c>
      <c r="S146" s="35">
        <f t="shared" si="100"/>
        <v>13.491410857207729</v>
      </c>
      <c r="T146" s="35">
        <f t="shared" si="101"/>
        <v>23.261053202082294</v>
      </c>
      <c r="U146" s="35">
        <f t="shared" si="102"/>
        <v>1.0710574428859898</v>
      </c>
      <c r="V146" s="35">
        <f t="shared" si="103"/>
        <v>1300.4359414107057</v>
      </c>
      <c r="W146" s="35">
        <f t="shared" si="104"/>
        <v>1277.1748882086233</v>
      </c>
      <c r="X146" s="35">
        <f t="shared" si="77"/>
        <v>72.697997321680717</v>
      </c>
      <c r="Y146" s="35">
        <f t="shared" si="78"/>
        <v>125.34137469255298</v>
      </c>
      <c r="Z146" s="35">
        <f t="shared" si="79"/>
        <v>5.2573012476505241</v>
      </c>
      <c r="AA146" s="35">
        <f t="shared" si="80"/>
        <v>3945.3619124799543</v>
      </c>
      <c r="AB146" s="35">
        <f t="shared" si="81"/>
        <v>3820.0205377874008</v>
      </c>
      <c r="AC146" s="2">
        <f t="shared" si="82"/>
        <v>15.204932080965804</v>
      </c>
      <c r="AD146" s="2">
        <f t="shared" si="105"/>
        <v>26.215400139596209</v>
      </c>
      <c r="AE146" s="2">
        <f t="shared" si="83"/>
        <v>1.3422494817943573</v>
      </c>
      <c r="AF146" s="2">
        <f t="shared" si="84"/>
        <v>1245.1136831919628</v>
      </c>
      <c r="AG146" s="2">
        <f t="shared" si="85"/>
        <v>1218.8982830523669</v>
      </c>
      <c r="AH146" s="2">
        <f t="shared" si="86"/>
        <v>205.58358411143558</v>
      </c>
      <c r="AI146" s="2">
        <f t="shared" si="106"/>
        <v>354.45445536454417</v>
      </c>
      <c r="AJ146" s="2">
        <f t="shared" si="87"/>
        <v>16.3859679495351</v>
      </c>
      <c r="AK146" s="2">
        <f t="shared" si="88"/>
        <v>11092.86875883762</v>
      </c>
      <c r="AL146" s="2">
        <f t="shared" si="111"/>
        <v>3579.4714344910258</v>
      </c>
      <c r="AM146" s="35">
        <f t="shared" si="89"/>
        <v>59.206586464472991</v>
      </c>
      <c r="AN146" s="35">
        <f t="shared" si="107"/>
        <v>102.08032149047068</v>
      </c>
      <c r="AO146" s="35">
        <f t="shared" si="90"/>
        <v>4.1862438047645343</v>
      </c>
      <c r="AP146" s="35">
        <f t="shared" si="91"/>
        <v>2644.9259710692486</v>
      </c>
      <c r="AQ146" s="35">
        <f t="shared" si="92"/>
        <v>2542.8456495787777</v>
      </c>
      <c r="AR146" s="2">
        <f t="shared" si="93"/>
        <v>20.390481138688109</v>
      </c>
      <c r="AS146" s="2">
        <f t="shared" si="108"/>
        <v>35.156001963255363</v>
      </c>
      <c r="AT146" s="2">
        <f t="shared" si="94"/>
        <v>1.7026930065260248</v>
      </c>
      <c r="AU146" s="2">
        <f t="shared" si="95"/>
        <v>1289.4526587879338</v>
      </c>
      <c r="AV146" s="2">
        <f t="shared" si="96"/>
        <v>1254.2966568246786</v>
      </c>
      <c r="AW146" s="2">
        <f t="shared" si="97"/>
        <v>70.156961779981145</v>
      </c>
      <c r="AX146" s="2">
        <f t="shared" si="109"/>
        <v>120.96027893100198</v>
      </c>
      <c r="AY146">
        <f t="shared" si="110"/>
        <v>5.0555732698741176</v>
      </c>
      <c r="BD146" s="50"/>
    </row>
    <row r="147" spans="1:56" ht="16" x14ac:dyDescent="0.2">
      <c r="A147" s="2" t="s">
        <v>25</v>
      </c>
      <c r="B147" s="2" t="str">
        <f t="shared" si="76"/>
        <v>C2005</v>
      </c>
      <c r="C147" s="2" t="s">
        <v>33</v>
      </c>
      <c r="D147" s="5">
        <v>3</v>
      </c>
      <c r="E147" s="2" t="s">
        <v>18</v>
      </c>
      <c r="F147" s="1" t="s">
        <v>13</v>
      </c>
      <c r="G147" s="9">
        <v>40</v>
      </c>
      <c r="H147" s="45">
        <v>35</v>
      </c>
      <c r="I147" s="2" t="s">
        <v>21</v>
      </c>
      <c r="J147" s="5">
        <v>-4000</v>
      </c>
      <c r="K147" s="5">
        <v>0</v>
      </c>
      <c r="L147" s="2">
        <v>1.341077747678652</v>
      </c>
      <c r="M147" s="2">
        <v>0.88879787921905495</v>
      </c>
      <c r="N147" s="2">
        <f t="shared" si="98"/>
        <v>8.88797879219055</v>
      </c>
      <c r="O147" s="2">
        <v>6.7966908216476399E-2</v>
      </c>
      <c r="P147" s="2">
        <f t="shared" si="99"/>
        <v>0.67966908216476396</v>
      </c>
      <c r="Q147" s="36">
        <v>3.92</v>
      </c>
      <c r="R147" s="40">
        <f t="shared" si="75"/>
        <v>10</v>
      </c>
      <c r="S147" s="35">
        <f t="shared" si="100"/>
        <v>11.91947058004653</v>
      </c>
      <c r="T147" s="35">
        <f t="shared" si="101"/>
        <v>20.550811344907814</v>
      </c>
      <c r="U147" s="35">
        <f t="shared" si="102"/>
        <v>0.91148908187633837</v>
      </c>
      <c r="V147" s="35">
        <f t="shared" si="103"/>
        <v>1341.077747678652</v>
      </c>
      <c r="W147" s="35">
        <f t="shared" si="104"/>
        <v>1320.5269363337443</v>
      </c>
      <c r="X147" s="35">
        <f t="shared" si="77"/>
        <v>84.617467901727252</v>
      </c>
      <c r="Y147" s="35">
        <f t="shared" si="78"/>
        <v>145.89218603746079</v>
      </c>
      <c r="Z147" s="35">
        <f t="shared" si="79"/>
        <v>6.1687903295268622</v>
      </c>
      <c r="AA147" s="35">
        <f t="shared" si="80"/>
        <v>5286.4396601586068</v>
      </c>
      <c r="AB147" s="35">
        <f t="shared" si="81"/>
        <v>5140.5474741211456</v>
      </c>
      <c r="AC147" s="2">
        <f t="shared" si="82"/>
        <v>12.651992795896417</v>
      </c>
      <c r="AD147" s="2">
        <f t="shared" si="105"/>
        <v>21.813780682580028</v>
      </c>
      <c r="AE147" s="2">
        <f t="shared" si="83"/>
        <v>1.216484925723244</v>
      </c>
      <c r="AF147" s="2">
        <f t="shared" si="84"/>
        <v>1236.6848374058161</v>
      </c>
      <c r="AG147" s="2">
        <f t="shared" si="85"/>
        <v>1214.8710567232361</v>
      </c>
      <c r="AH147" s="2">
        <f t="shared" si="86"/>
        <v>243.5395624991248</v>
      </c>
      <c r="AI147" s="2">
        <f t="shared" si="106"/>
        <v>419.89579741228431</v>
      </c>
      <c r="AJ147" s="2">
        <f t="shared" si="87"/>
        <v>20.03542272670483</v>
      </c>
      <c r="AK147" s="2">
        <f t="shared" si="88"/>
        <v>14802.923271055066</v>
      </c>
      <c r="AL147" s="2">
        <f t="shared" si="111"/>
        <v>4794.3424912142618</v>
      </c>
      <c r="AM147" s="35">
        <f t="shared" si="89"/>
        <v>72.697997321680717</v>
      </c>
      <c r="AN147" s="35">
        <f t="shared" si="107"/>
        <v>125.34137469255298</v>
      </c>
      <c r="AO147" s="35">
        <f t="shared" si="90"/>
        <v>5.2573012476505241</v>
      </c>
      <c r="AP147" s="35">
        <f t="shared" si="91"/>
        <v>3945.3619124799543</v>
      </c>
      <c r="AQ147" s="35">
        <f t="shared" si="92"/>
        <v>3820.0205377874008</v>
      </c>
      <c r="AR147" s="2">
        <f t="shared" si="93"/>
        <v>15.204932080965804</v>
      </c>
      <c r="AS147" s="2">
        <f t="shared" si="108"/>
        <v>26.215400139596209</v>
      </c>
      <c r="AT147" s="2">
        <f t="shared" si="94"/>
        <v>1.3422494817943573</v>
      </c>
      <c r="AU147" s="2">
        <f t="shared" si="95"/>
        <v>1245.1136831919628</v>
      </c>
      <c r="AV147" s="2">
        <f t="shared" si="96"/>
        <v>1218.8982830523669</v>
      </c>
      <c r="AW147" s="2">
        <f t="shared" si="97"/>
        <v>81.492518311618184</v>
      </c>
      <c r="AX147" s="2">
        <f t="shared" si="109"/>
        <v>140.50434191658309</v>
      </c>
      <c r="AY147">
        <f t="shared" si="110"/>
        <v>5.9298235554851892</v>
      </c>
      <c r="BD147" s="50"/>
    </row>
    <row r="148" spans="1:56" ht="16" x14ac:dyDescent="0.2">
      <c r="A148" s="2" t="s">
        <v>25</v>
      </c>
      <c r="B148" s="2" t="str">
        <f t="shared" si="76"/>
        <v>C2005</v>
      </c>
      <c r="C148" s="2" t="s">
        <v>33</v>
      </c>
      <c r="D148" s="5">
        <v>3</v>
      </c>
      <c r="E148" s="2" t="s">
        <v>18</v>
      </c>
      <c r="F148" s="1" t="s">
        <v>6</v>
      </c>
      <c r="G148" s="9">
        <v>5</v>
      </c>
      <c r="H148" s="45">
        <v>2.5</v>
      </c>
      <c r="I148" s="2" t="s">
        <v>22</v>
      </c>
      <c r="J148" s="5">
        <v>0</v>
      </c>
      <c r="K148" s="5">
        <v>4000</v>
      </c>
      <c r="L148" s="2">
        <v>1.2843421935652533</v>
      </c>
      <c r="M148" s="2">
        <v>3.4965775012970002</v>
      </c>
      <c r="N148" s="2">
        <f t="shared" si="98"/>
        <v>34.965775012969999</v>
      </c>
      <c r="O148" s="2">
        <v>0.23452368378639199</v>
      </c>
      <c r="P148" s="2">
        <f t="shared" si="99"/>
        <v>2.3452368378639199</v>
      </c>
      <c r="Q148" s="36">
        <v>3.73</v>
      </c>
      <c r="R148" s="40">
        <f t="shared" si="75"/>
        <v>5</v>
      </c>
      <c r="S148" s="35">
        <f t="shared" si="100"/>
        <v>22.454010089933504</v>
      </c>
      <c r="T148" s="35">
        <f t="shared" si="101"/>
        <v>38.713810499885355</v>
      </c>
      <c r="U148" s="35">
        <f t="shared" si="102"/>
        <v>1.5060433123860923</v>
      </c>
      <c r="V148" s="35">
        <f t="shared" si="103"/>
        <v>642.17109678262659</v>
      </c>
      <c r="W148" s="35">
        <f t="shared" si="104"/>
        <v>603.45728628274128</v>
      </c>
      <c r="X148" s="35">
        <f t="shared" si="77"/>
        <v>22.454010089933504</v>
      </c>
      <c r="Y148" s="35">
        <f t="shared" si="78"/>
        <v>38.713810499885355</v>
      </c>
      <c r="Z148" s="35">
        <f t="shared" si="79"/>
        <v>1.5060433123860923</v>
      </c>
      <c r="AA148" s="35">
        <f t="shared" si="80"/>
        <v>642.17109678262659</v>
      </c>
      <c r="AB148" s="35">
        <f t="shared" si="81"/>
        <v>603.45728628274128</v>
      </c>
      <c r="AC148" s="2">
        <f t="shared" si="82"/>
        <v>19.903022012522371</v>
      </c>
      <c r="AD148" s="2">
        <f t="shared" si="105"/>
        <v>34.315555194004091</v>
      </c>
      <c r="AE148" s="2">
        <f t="shared" si="83"/>
        <v>1.4076455570329134</v>
      </c>
      <c r="AF148" s="2">
        <f t="shared" si="84"/>
        <v>554.16159635167037</v>
      </c>
      <c r="AG148" s="2">
        <f t="shared" si="85"/>
        <v>519.84604115766626</v>
      </c>
      <c r="AH148" s="2">
        <f t="shared" si="86"/>
        <v>19.903022012522371</v>
      </c>
      <c r="AI148" s="2">
        <f t="shared" si="106"/>
        <v>34.315555194004091</v>
      </c>
      <c r="AJ148" s="2">
        <f t="shared" si="87"/>
        <v>1.4076455570329134</v>
      </c>
      <c r="AK148" s="2">
        <f t="shared" si="88"/>
        <v>554.16159635167037</v>
      </c>
      <c r="AL148" s="2">
        <f t="shared" si="111"/>
        <v>519.84604115766626</v>
      </c>
      <c r="AM148" s="35">
        <f t="shared" si="89"/>
        <v>0</v>
      </c>
      <c r="AN148" s="35">
        <f t="shared" si="107"/>
        <v>0</v>
      </c>
      <c r="AO148" s="35">
        <f t="shared" si="90"/>
        <v>0</v>
      </c>
      <c r="AP148" s="35">
        <f t="shared" si="91"/>
        <v>0</v>
      </c>
      <c r="AQ148" s="35">
        <f t="shared" si="92"/>
        <v>0</v>
      </c>
      <c r="AR148" s="2">
        <f t="shared" si="93"/>
        <v>0</v>
      </c>
      <c r="AS148" s="2">
        <f t="shared" si="108"/>
        <v>0</v>
      </c>
      <c r="AT148" s="2">
        <f t="shared" si="94"/>
        <v>0</v>
      </c>
      <c r="AU148" s="2">
        <f t="shared" si="95"/>
        <v>0</v>
      </c>
      <c r="AV148" s="2">
        <f t="shared" si="96"/>
        <v>0</v>
      </c>
      <c r="AW148" s="2">
        <f t="shared" si="97"/>
        <v>19.342923714234821</v>
      </c>
      <c r="AX148" s="2">
        <f t="shared" si="109"/>
        <v>33.349868472818656</v>
      </c>
      <c r="AY148">
        <f t="shared" si="110"/>
        <v>1.297375425821053</v>
      </c>
      <c r="BD148" s="50"/>
    </row>
    <row r="149" spans="1:56" ht="16" x14ac:dyDescent="0.2">
      <c r="A149" s="2" t="s">
        <v>25</v>
      </c>
      <c r="B149" s="2" t="str">
        <f t="shared" si="76"/>
        <v>C2005</v>
      </c>
      <c r="C149" s="2" t="s">
        <v>33</v>
      </c>
      <c r="D149" s="5">
        <v>3</v>
      </c>
      <c r="E149" s="2" t="s">
        <v>18</v>
      </c>
      <c r="F149" s="1" t="s">
        <v>10</v>
      </c>
      <c r="G149" s="9">
        <v>10</v>
      </c>
      <c r="H149" s="45">
        <v>7.5</v>
      </c>
      <c r="I149" s="2" t="s">
        <v>22</v>
      </c>
      <c r="J149" s="5">
        <v>0</v>
      </c>
      <c r="K149" s="5">
        <v>4000</v>
      </c>
      <c r="L149" s="2">
        <v>1.2029567218657815</v>
      </c>
      <c r="M149" s="2">
        <v>1.9989858865737899</v>
      </c>
      <c r="N149" s="2">
        <f t="shared" si="98"/>
        <v>19.989858865737901</v>
      </c>
      <c r="O149" s="2">
        <v>0.14643405377864799</v>
      </c>
      <c r="P149" s="2">
        <f t="shared" si="99"/>
        <v>1.4643405377864798</v>
      </c>
      <c r="Q149" s="36">
        <v>3.83</v>
      </c>
      <c r="R149" s="40">
        <f t="shared" si="75"/>
        <v>5</v>
      </c>
      <c r="S149" s="35">
        <f t="shared" si="100"/>
        <v>12.023467545843848</v>
      </c>
      <c r="T149" s="35">
        <f t="shared" si="101"/>
        <v>20.730116458351464</v>
      </c>
      <c r="U149" s="35">
        <f t="shared" si="102"/>
        <v>0.88076914651539973</v>
      </c>
      <c r="V149" s="35">
        <f t="shared" si="103"/>
        <v>601.47836093289084</v>
      </c>
      <c r="W149" s="35">
        <f t="shared" si="104"/>
        <v>580.74824447453932</v>
      </c>
      <c r="X149" s="35">
        <f t="shared" si="77"/>
        <v>34.477477635777355</v>
      </c>
      <c r="Y149" s="35">
        <f t="shared" si="78"/>
        <v>59.443926958236815</v>
      </c>
      <c r="Z149" s="35">
        <f t="shared" si="79"/>
        <v>2.3868124589014919</v>
      </c>
      <c r="AA149" s="35">
        <f t="shared" si="80"/>
        <v>1243.6494577155174</v>
      </c>
      <c r="AB149" s="35">
        <f t="shared" si="81"/>
        <v>1184.2055307572805</v>
      </c>
      <c r="AC149" s="2">
        <f t="shared" si="82"/>
        <v>13.029426138302242</v>
      </c>
      <c r="AD149" s="2">
        <f t="shared" si="105"/>
        <v>22.464527824659033</v>
      </c>
      <c r="AE149" s="2">
        <f t="shared" si="83"/>
        <v>1.0094012711584042</v>
      </c>
      <c r="AF149" s="2">
        <f t="shared" si="84"/>
        <v>608.89498128097307</v>
      </c>
      <c r="AG149" s="2">
        <f t="shared" si="85"/>
        <v>586.43045345631413</v>
      </c>
      <c r="AH149" s="2">
        <f t="shared" si="86"/>
        <v>98.797344452473837</v>
      </c>
      <c r="AI149" s="2">
        <f t="shared" si="106"/>
        <v>170.34024905598937</v>
      </c>
      <c r="AJ149" s="2">
        <f t="shared" si="87"/>
        <v>7.2511404845739538</v>
      </c>
      <c r="AK149" s="2">
        <f t="shared" si="88"/>
        <v>3489.1697328979308</v>
      </c>
      <c r="AL149" s="2">
        <f t="shared" si="111"/>
        <v>1106.2764946139805</v>
      </c>
      <c r="AM149" s="35">
        <f t="shared" si="89"/>
        <v>22.454010089933504</v>
      </c>
      <c r="AN149" s="35">
        <f t="shared" si="107"/>
        <v>38.713810499885355</v>
      </c>
      <c r="AO149" s="35">
        <f t="shared" si="90"/>
        <v>1.5060433123860923</v>
      </c>
      <c r="AP149" s="35">
        <f t="shared" si="91"/>
        <v>642.17109678262659</v>
      </c>
      <c r="AQ149" s="35">
        <f t="shared" si="92"/>
        <v>603.45728628274128</v>
      </c>
      <c r="AR149" s="2">
        <f t="shared" si="93"/>
        <v>19.903022012522371</v>
      </c>
      <c r="AS149" s="2">
        <f t="shared" si="108"/>
        <v>34.315555194004091</v>
      </c>
      <c r="AT149" s="2">
        <f t="shared" si="94"/>
        <v>1.4076455570329134</v>
      </c>
      <c r="AU149" s="2">
        <f t="shared" si="95"/>
        <v>554.16159635167037</v>
      </c>
      <c r="AV149" s="2">
        <f t="shared" si="96"/>
        <v>519.84604115766626</v>
      </c>
      <c r="AW149" s="2">
        <f t="shared" si="97"/>
        <v>32.864081046355658</v>
      </c>
      <c r="AX149" s="2">
        <f t="shared" si="109"/>
        <v>56.662208700613199</v>
      </c>
      <c r="AY149">
        <f t="shared" si="110"/>
        <v>2.2686244293968909</v>
      </c>
      <c r="BD149" s="50"/>
    </row>
    <row r="150" spans="1:56" ht="16" x14ac:dyDescent="0.2">
      <c r="A150" s="2" t="s">
        <v>25</v>
      </c>
      <c r="B150" s="2" t="str">
        <f t="shared" si="76"/>
        <v>C2005</v>
      </c>
      <c r="C150" s="2" t="s">
        <v>33</v>
      </c>
      <c r="D150" s="5">
        <v>3</v>
      </c>
      <c r="E150" s="2" t="s">
        <v>18</v>
      </c>
      <c r="F150" s="1" t="s">
        <v>11</v>
      </c>
      <c r="G150" s="9">
        <v>20</v>
      </c>
      <c r="H150" s="45">
        <v>15</v>
      </c>
      <c r="I150" s="2" t="s">
        <v>22</v>
      </c>
      <c r="J150" s="5">
        <v>0</v>
      </c>
      <c r="K150" s="5">
        <v>4000</v>
      </c>
      <c r="L150" s="2">
        <v>1.3340494653917141</v>
      </c>
      <c r="M150" s="2">
        <v>1.2833946943283101</v>
      </c>
      <c r="N150" s="2">
        <f t="shared" si="98"/>
        <v>12.833946943283101</v>
      </c>
      <c r="O150" s="2">
        <v>9.84087064862251E-2</v>
      </c>
      <c r="P150" s="2">
        <f t="shared" si="99"/>
        <v>0.98408706486225106</v>
      </c>
      <c r="Q150" s="36">
        <v>3.88</v>
      </c>
      <c r="R150" s="40">
        <f t="shared" si="75"/>
        <v>10</v>
      </c>
      <c r="S150" s="35">
        <f t="shared" si="100"/>
        <v>17.121120058552442</v>
      </c>
      <c r="T150" s="35">
        <f t="shared" si="101"/>
        <v>29.519172514745591</v>
      </c>
      <c r="U150" s="35">
        <f t="shared" si="102"/>
        <v>1.3128208227783871</v>
      </c>
      <c r="V150" s="35">
        <f t="shared" si="103"/>
        <v>1334.0494653917142</v>
      </c>
      <c r="W150" s="35">
        <f t="shared" si="104"/>
        <v>1304.5302928769686</v>
      </c>
      <c r="X150" s="35">
        <f t="shared" si="77"/>
        <v>51.598597694329797</v>
      </c>
      <c r="Y150" s="35">
        <f t="shared" si="78"/>
        <v>88.963099472982407</v>
      </c>
      <c r="Z150" s="35">
        <f t="shared" si="79"/>
        <v>3.6996332816798789</v>
      </c>
      <c r="AA150" s="35">
        <f t="shared" si="80"/>
        <v>2577.6989231072316</v>
      </c>
      <c r="AB150" s="35">
        <f t="shared" si="81"/>
        <v>2488.7358236342488</v>
      </c>
      <c r="AC150" s="2">
        <f t="shared" si="82"/>
        <v>20.390481138688109</v>
      </c>
      <c r="AD150" s="2">
        <f t="shared" si="105"/>
        <v>35.156001963255363</v>
      </c>
      <c r="AE150" s="2">
        <f t="shared" si="83"/>
        <v>1.7026930065260248</v>
      </c>
      <c r="AF150" s="2">
        <f t="shared" si="84"/>
        <v>1289.4526587879338</v>
      </c>
      <c r="AG150" s="2">
        <f t="shared" si="85"/>
        <v>1254.2966568246786</v>
      </c>
      <c r="AH150" s="2">
        <f t="shared" si="86"/>
        <v>159.96878786853816</v>
      </c>
      <c r="AI150" s="2">
        <f t="shared" si="106"/>
        <v>275.80825494575549</v>
      </c>
      <c r="AJ150" s="2">
        <f t="shared" si="87"/>
        <v>12.359219504152026</v>
      </c>
      <c r="AK150" s="2">
        <f t="shared" si="88"/>
        <v>7357.5277092617316</v>
      </c>
      <c r="AL150" s="2">
        <f t="shared" si="111"/>
        <v>2360.5731514386589</v>
      </c>
      <c r="AM150" s="35">
        <f t="shared" si="89"/>
        <v>34.477477635777355</v>
      </c>
      <c r="AN150" s="35">
        <f t="shared" si="107"/>
        <v>59.443926958236815</v>
      </c>
      <c r="AO150" s="35">
        <f t="shared" si="90"/>
        <v>2.3868124589014919</v>
      </c>
      <c r="AP150" s="35">
        <f t="shared" si="91"/>
        <v>1243.6494577155174</v>
      </c>
      <c r="AQ150" s="35">
        <f t="shared" si="92"/>
        <v>1184.2055307572805</v>
      </c>
      <c r="AR150" s="2">
        <f t="shared" si="93"/>
        <v>13.029426138302242</v>
      </c>
      <c r="AS150" s="2">
        <f t="shared" si="108"/>
        <v>22.464527824659033</v>
      </c>
      <c r="AT150" s="2">
        <f t="shared" si="94"/>
        <v>1.0094012711584042</v>
      </c>
      <c r="AU150" s="2">
        <f t="shared" si="95"/>
        <v>608.89498128097307</v>
      </c>
      <c r="AV150" s="2">
        <f t="shared" si="96"/>
        <v>586.43045345631413</v>
      </c>
      <c r="AW150" s="2">
        <f t="shared" si="97"/>
        <v>49.916545150462547</v>
      </c>
      <c r="AX150" s="2">
        <f t="shared" si="109"/>
        <v>86.06300888010783</v>
      </c>
      <c r="AY150">
        <f t="shared" si="110"/>
        <v>3.5706561121346416</v>
      </c>
      <c r="BD150" s="50"/>
    </row>
    <row r="151" spans="1:56" ht="16" x14ac:dyDescent="0.2">
      <c r="A151" s="2" t="s">
        <v>25</v>
      </c>
      <c r="B151" s="2" t="str">
        <f t="shared" si="76"/>
        <v>C2005</v>
      </c>
      <c r="C151" s="2" t="s">
        <v>33</v>
      </c>
      <c r="D151" s="5">
        <v>3</v>
      </c>
      <c r="E151" s="2" t="s">
        <v>18</v>
      </c>
      <c r="F151" s="1" t="s">
        <v>12</v>
      </c>
      <c r="G151" s="9">
        <v>30</v>
      </c>
      <c r="H151" s="45">
        <v>25</v>
      </c>
      <c r="I151" s="2" t="s">
        <v>22</v>
      </c>
      <c r="J151" s="5">
        <v>0</v>
      </c>
      <c r="K151" s="5">
        <v>4000</v>
      </c>
      <c r="L151" s="2">
        <v>1.3078716603519591</v>
      </c>
      <c r="M151" s="2">
        <v>1.7197250127792401</v>
      </c>
      <c r="N151" s="2">
        <f t="shared" si="98"/>
        <v>17.197250127792401</v>
      </c>
      <c r="O151" s="2">
        <v>0.12379901856184</v>
      </c>
      <c r="P151" s="2">
        <f t="shared" si="99"/>
        <v>1.2379901856184001</v>
      </c>
      <c r="Q151" s="36">
        <v>3.94</v>
      </c>
      <c r="R151" s="40">
        <f t="shared" si="75"/>
        <v>10</v>
      </c>
      <c r="S151" s="35">
        <f t="shared" si="100"/>
        <v>22.491796078123791</v>
      </c>
      <c r="T151" s="35">
        <f t="shared" si="101"/>
        <v>38.778958755385851</v>
      </c>
      <c r="U151" s="35">
        <f t="shared" si="102"/>
        <v>1.6191322795641674</v>
      </c>
      <c r="V151" s="35">
        <f t="shared" si="103"/>
        <v>1307.8716603519592</v>
      </c>
      <c r="W151" s="35">
        <f t="shared" si="104"/>
        <v>1269.0927015965733</v>
      </c>
      <c r="X151" s="35">
        <f t="shared" si="77"/>
        <v>74.090393772453581</v>
      </c>
      <c r="Y151" s="35">
        <f t="shared" si="78"/>
        <v>127.74205822836825</v>
      </c>
      <c r="Z151" s="35">
        <f t="shared" si="79"/>
        <v>5.3187655612440459</v>
      </c>
      <c r="AA151" s="35">
        <f t="shared" si="80"/>
        <v>3885.5705834591909</v>
      </c>
      <c r="AB151" s="35">
        <f t="shared" si="81"/>
        <v>3757.8285252308224</v>
      </c>
      <c r="AC151" s="2">
        <f t="shared" si="82"/>
        <v>15.204932080965804</v>
      </c>
      <c r="AD151" s="2">
        <f t="shared" si="105"/>
        <v>26.215400139596209</v>
      </c>
      <c r="AE151" s="2">
        <f t="shared" si="83"/>
        <v>1.3422494817943573</v>
      </c>
      <c r="AF151" s="2">
        <f t="shared" si="84"/>
        <v>1245.1136831919628</v>
      </c>
      <c r="AG151" s="2">
        <f t="shared" si="85"/>
        <v>1218.8982830523669</v>
      </c>
      <c r="AH151" s="2">
        <f t="shared" si="86"/>
        <v>205.58358411143558</v>
      </c>
      <c r="AI151" s="2">
        <f t="shared" si="106"/>
        <v>354.45445536454417</v>
      </c>
      <c r="AJ151" s="2">
        <f t="shared" si="87"/>
        <v>16.3859679495351</v>
      </c>
      <c r="AK151" s="2">
        <f t="shared" si="88"/>
        <v>11092.86875883762</v>
      </c>
      <c r="AL151" s="2">
        <f t="shared" si="111"/>
        <v>3579.4714344910258</v>
      </c>
      <c r="AM151" s="35">
        <f t="shared" si="89"/>
        <v>51.598597694329797</v>
      </c>
      <c r="AN151" s="35">
        <f t="shared" si="107"/>
        <v>88.963099472982407</v>
      </c>
      <c r="AO151" s="35">
        <f t="shared" si="90"/>
        <v>3.6996332816798789</v>
      </c>
      <c r="AP151" s="35">
        <f t="shared" si="91"/>
        <v>2577.6989231072316</v>
      </c>
      <c r="AQ151" s="35">
        <f t="shared" si="92"/>
        <v>2488.7358236342488</v>
      </c>
      <c r="AR151" s="2">
        <f t="shared" si="93"/>
        <v>20.390481138688109</v>
      </c>
      <c r="AS151" s="2">
        <f t="shared" si="108"/>
        <v>35.156001963255363</v>
      </c>
      <c r="AT151" s="2">
        <f t="shared" si="94"/>
        <v>1.7026930065260248</v>
      </c>
      <c r="AU151" s="2">
        <f t="shared" si="95"/>
        <v>1289.4526587879338</v>
      </c>
      <c r="AV151" s="2">
        <f t="shared" si="96"/>
        <v>1254.2966568246786</v>
      </c>
      <c r="AW151" s="2">
        <f t="shared" si="97"/>
        <v>70.929417975366263</v>
      </c>
      <c r="AX151" s="2">
        <f t="shared" si="109"/>
        <v>122.29209995752805</v>
      </c>
      <c r="AY151">
        <f t="shared" si="110"/>
        <v>5.0912142385213972</v>
      </c>
      <c r="BD151" s="50"/>
    </row>
    <row r="152" spans="1:56" ht="16" x14ac:dyDescent="0.2">
      <c r="A152" s="2" t="s">
        <v>25</v>
      </c>
      <c r="B152" s="2" t="str">
        <f t="shared" si="76"/>
        <v>C2005</v>
      </c>
      <c r="C152" s="2" t="s">
        <v>33</v>
      </c>
      <c r="D152" s="5">
        <v>3</v>
      </c>
      <c r="E152" s="2" t="s">
        <v>18</v>
      </c>
      <c r="F152" s="1" t="s">
        <v>13</v>
      </c>
      <c r="G152" s="9">
        <v>40</v>
      </c>
      <c r="H152" s="45">
        <v>35</v>
      </c>
      <c r="I152" s="2" t="s">
        <v>22</v>
      </c>
      <c r="J152" s="5">
        <v>0</v>
      </c>
      <c r="K152" s="5">
        <v>4000</v>
      </c>
      <c r="L152" s="2">
        <v>1.3665425385733554</v>
      </c>
      <c r="M152" s="2">
        <v>0.78939999999999999</v>
      </c>
      <c r="N152" s="2">
        <f t="shared" si="98"/>
        <v>7.8940000000000001</v>
      </c>
      <c r="O152" s="2">
        <v>7.1999999999999995E-2</v>
      </c>
      <c r="P152" s="2">
        <f t="shared" si="99"/>
        <v>0.72</v>
      </c>
      <c r="Q152" s="2">
        <v>4.04</v>
      </c>
      <c r="R152" s="40">
        <f t="shared" si="75"/>
        <v>10</v>
      </c>
      <c r="S152" s="35">
        <f t="shared" si="100"/>
        <v>10.787486799498067</v>
      </c>
      <c r="T152" s="35">
        <f t="shared" si="101"/>
        <v>18.599115171548394</v>
      </c>
      <c r="U152" s="35">
        <f t="shared" si="102"/>
        <v>0.98391062777281579</v>
      </c>
      <c r="V152" s="35">
        <f t="shared" si="103"/>
        <v>1366.5425385733554</v>
      </c>
      <c r="W152" s="35">
        <f t="shared" si="104"/>
        <v>1347.943423401807</v>
      </c>
      <c r="X152" s="35">
        <f t="shared" si="77"/>
        <v>84.87788057195165</v>
      </c>
      <c r="Y152" s="35">
        <f t="shared" si="78"/>
        <v>146.34117339991664</v>
      </c>
      <c r="Z152" s="35">
        <f t="shared" si="79"/>
        <v>6.3026761890168617</v>
      </c>
      <c r="AA152" s="35">
        <f t="shared" si="80"/>
        <v>5252.113122032546</v>
      </c>
      <c r="AB152" s="35">
        <f t="shared" si="81"/>
        <v>5105.7719486326296</v>
      </c>
      <c r="AC152" s="2">
        <f t="shared" si="82"/>
        <v>12.651992795896417</v>
      </c>
      <c r="AD152" s="2">
        <f t="shared" si="105"/>
        <v>21.813780682580028</v>
      </c>
      <c r="AE152" s="2">
        <f t="shared" si="83"/>
        <v>1.216484925723244</v>
      </c>
      <c r="AF152" s="2">
        <f t="shared" si="84"/>
        <v>1236.6848374058161</v>
      </c>
      <c r="AG152" s="2">
        <f t="shared" si="85"/>
        <v>1214.8710567232361</v>
      </c>
      <c r="AH152" s="2">
        <f t="shared" si="86"/>
        <v>243.5395624991248</v>
      </c>
      <c r="AI152" s="2">
        <f t="shared" si="106"/>
        <v>419.89579741228431</v>
      </c>
      <c r="AJ152" s="2">
        <f t="shared" si="87"/>
        <v>20.03542272670483</v>
      </c>
      <c r="AK152" s="2">
        <f t="shared" si="88"/>
        <v>14802.923271055066</v>
      </c>
      <c r="AL152" s="2">
        <f t="shared" si="111"/>
        <v>4794.3424912142618</v>
      </c>
      <c r="AM152" s="35">
        <f t="shared" si="89"/>
        <v>74.090393772453581</v>
      </c>
      <c r="AN152" s="35">
        <f t="shared" si="107"/>
        <v>127.74205822836825</v>
      </c>
      <c r="AO152" s="35">
        <f t="shared" si="90"/>
        <v>5.3187655612440459</v>
      </c>
      <c r="AP152" s="35">
        <f t="shared" si="91"/>
        <v>3885.5705834591909</v>
      </c>
      <c r="AQ152" s="35">
        <f t="shared" si="92"/>
        <v>3757.8285252308224</v>
      </c>
      <c r="AR152" s="2">
        <f t="shared" si="93"/>
        <v>15.204932080965804</v>
      </c>
      <c r="AS152" s="2">
        <f t="shared" si="108"/>
        <v>26.215400139596209</v>
      </c>
      <c r="AT152" s="2">
        <f t="shared" si="94"/>
        <v>1.3422494817943573</v>
      </c>
      <c r="AU152" s="2">
        <f t="shared" si="95"/>
        <v>1245.1136831919628</v>
      </c>
      <c r="AV152" s="2">
        <f t="shared" si="96"/>
        <v>1218.8982830523669</v>
      </c>
      <c r="AW152" s="2">
        <f t="shared" si="97"/>
        <v>82.385534749011242</v>
      </c>
      <c r="AX152" s="2">
        <f t="shared" si="109"/>
        <v>142.04402542932974</v>
      </c>
      <c r="AY152">
        <f t="shared" si="110"/>
        <v>6.075353033136814</v>
      </c>
      <c r="BD152" s="50"/>
    </row>
    <row r="153" spans="1:56" ht="16" x14ac:dyDescent="0.2">
      <c r="A153" s="2" t="s">
        <v>25</v>
      </c>
      <c r="B153" s="2" t="str">
        <f t="shared" si="76"/>
        <v>C2005</v>
      </c>
      <c r="C153" s="2" t="s">
        <v>33</v>
      </c>
      <c r="D153" s="5">
        <v>3</v>
      </c>
      <c r="E153" s="2" t="s">
        <v>18</v>
      </c>
      <c r="F153" s="1" t="s">
        <v>6</v>
      </c>
      <c r="G153" s="9">
        <v>5</v>
      </c>
      <c r="H153" s="45">
        <v>2.5</v>
      </c>
      <c r="I153" s="2" t="s">
        <v>23</v>
      </c>
      <c r="J153" s="5">
        <v>0</v>
      </c>
      <c r="K153" s="5">
        <v>-4000</v>
      </c>
      <c r="L153" s="2">
        <v>1.2582662476890771</v>
      </c>
      <c r="M153" s="2">
        <v>3.090087890625</v>
      </c>
      <c r="N153" s="2">
        <f t="shared" si="98"/>
        <v>30.90087890625</v>
      </c>
      <c r="O153" s="2">
        <v>0.23864080011844599</v>
      </c>
      <c r="P153" s="2">
        <f t="shared" si="99"/>
        <v>2.3864080011844599</v>
      </c>
      <c r="Q153" s="36">
        <v>3.81</v>
      </c>
      <c r="R153" s="40">
        <f t="shared" si="75"/>
        <v>5</v>
      </c>
      <c r="S153" s="35">
        <f t="shared" si="100"/>
        <v>19.440766475830873</v>
      </c>
      <c r="T153" s="35">
        <f t="shared" si="101"/>
        <v>33.518562889363579</v>
      </c>
      <c r="U153" s="35">
        <f t="shared" si="102"/>
        <v>1.5013683205527808</v>
      </c>
      <c r="V153" s="35">
        <f t="shared" si="103"/>
        <v>629.13312384453866</v>
      </c>
      <c r="W153" s="35">
        <f t="shared" si="104"/>
        <v>595.61456095517508</v>
      </c>
      <c r="X153" s="35">
        <f t="shared" si="77"/>
        <v>19.440766475830873</v>
      </c>
      <c r="Y153" s="35">
        <f t="shared" si="78"/>
        <v>33.518562889363579</v>
      </c>
      <c r="Z153" s="35">
        <f t="shared" si="79"/>
        <v>1.5013683205527808</v>
      </c>
      <c r="AA153" s="35">
        <f t="shared" si="80"/>
        <v>629.13312384453866</v>
      </c>
      <c r="AB153" s="35">
        <f t="shared" si="81"/>
        <v>595.61456095517508</v>
      </c>
      <c r="AC153" s="2">
        <f t="shared" si="82"/>
        <v>19.903022012522371</v>
      </c>
      <c r="AD153" s="2">
        <f t="shared" si="105"/>
        <v>34.315555194004091</v>
      </c>
      <c r="AE153" s="2">
        <f t="shared" si="83"/>
        <v>1.4076455570329134</v>
      </c>
      <c r="AF153" s="2">
        <f t="shared" si="84"/>
        <v>554.16159635167037</v>
      </c>
      <c r="AG153" s="2">
        <f t="shared" si="85"/>
        <v>519.84604115766626</v>
      </c>
      <c r="AH153" s="2">
        <f t="shared" si="86"/>
        <v>19.903022012522371</v>
      </c>
      <c r="AI153" s="2">
        <f t="shared" si="106"/>
        <v>34.315555194004091</v>
      </c>
      <c r="AJ153" s="2">
        <f t="shared" si="87"/>
        <v>1.4076455570329134</v>
      </c>
      <c r="AK153" s="2">
        <f t="shared" si="88"/>
        <v>554.16159635167037</v>
      </c>
      <c r="AL153" s="2">
        <f t="shared" si="111"/>
        <v>519.84604115766626</v>
      </c>
      <c r="AM153" s="35">
        <f t="shared" si="89"/>
        <v>0</v>
      </c>
      <c r="AN153" s="35">
        <f t="shared" si="107"/>
        <v>0</v>
      </c>
      <c r="AO153" s="35">
        <f t="shared" si="90"/>
        <v>0</v>
      </c>
      <c r="AP153" s="35">
        <f t="shared" si="91"/>
        <v>0</v>
      </c>
      <c r="AQ153" s="35">
        <f t="shared" si="92"/>
        <v>0</v>
      </c>
      <c r="AR153" s="2">
        <f t="shared" si="93"/>
        <v>0</v>
      </c>
      <c r="AS153" s="2">
        <f t="shared" si="108"/>
        <v>0</v>
      </c>
      <c r="AT153" s="2">
        <f t="shared" si="94"/>
        <v>0</v>
      </c>
      <c r="AU153" s="2">
        <f t="shared" si="95"/>
        <v>0</v>
      </c>
      <c r="AV153" s="2">
        <f t="shared" si="96"/>
        <v>0</v>
      </c>
      <c r="AW153" s="2">
        <f t="shared" si="97"/>
        <v>16.967693793993611</v>
      </c>
      <c r="AX153" s="2">
        <f t="shared" si="109"/>
        <v>29.254644472402788</v>
      </c>
      <c r="AY153">
        <f t="shared" si="110"/>
        <v>1.3103782696434696</v>
      </c>
      <c r="BD153" s="50"/>
    </row>
    <row r="154" spans="1:56" ht="16" x14ac:dyDescent="0.2">
      <c r="A154" s="2" t="s">
        <v>25</v>
      </c>
      <c r="B154" s="2" t="str">
        <f t="shared" si="76"/>
        <v>C2005</v>
      </c>
      <c r="C154" s="2" t="s">
        <v>33</v>
      </c>
      <c r="D154" s="5">
        <v>3</v>
      </c>
      <c r="E154" s="2" t="s">
        <v>18</v>
      </c>
      <c r="F154" s="1" t="s">
        <v>10</v>
      </c>
      <c r="G154" s="9">
        <v>10</v>
      </c>
      <c r="H154" s="45">
        <v>7.5</v>
      </c>
      <c r="I154" s="2" t="s">
        <v>23</v>
      </c>
      <c r="J154" s="5">
        <v>0</v>
      </c>
      <c r="K154" s="5">
        <v>-4000</v>
      </c>
      <c r="L154" s="2">
        <v>1.3547268755982131</v>
      </c>
      <c r="M154" s="2">
        <v>1.9929003715515099</v>
      </c>
      <c r="N154" s="2">
        <f t="shared" si="98"/>
        <v>19.929003715515098</v>
      </c>
      <c r="O154" s="2">
        <v>0.153434857726097</v>
      </c>
      <c r="P154" s="2">
        <f t="shared" si="99"/>
        <v>1.53434857726097</v>
      </c>
      <c r="Q154" s="36">
        <v>3.92</v>
      </c>
      <c r="R154" s="40">
        <f t="shared" si="75"/>
        <v>5</v>
      </c>
      <c r="S154" s="35">
        <f t="shared" si="100"/>
        <v>13.499178468652476</v>
      </c>
      <c r="T154" s="35">
        <f t="shared" si="101"/>
        <v>23.274445635607719</v>
      </c>
      <c r="U154" s="35">
        <f t="shared" si="102"/>
        <v>1.0393116270756586</v>
      </c>
      <c r="V154" s="35">
        <f t="shared" si="103"/>
        <v>677.36343779910658</v>
      </c>
      <c r="W154" s="35">
        <f t="shared" si="104"/>
        <v>654.08899216349892</v>
      </c>
      <c r="X154" s="35">
        <f t="shared" si="77"/>
        <v>32.939944944483351</v>
      </c>
      <c r="Y154" s="35">
        <f t="shared" si="78"/>
        <v>56.793008524971299</v>
      </c>
      <c r="Z154" s="35">
        <f t="shared" si="79"/>
        <v>2.5406799476284396</v>
      </c>
      <c r="AA154" s="35">
        <f t="shared" si="80"/>
        <v>1306.4965616436452</v>
      </c>
      <c r="AB154" s="35">
        <f t="shared" si="81"/>
        <v>1249.7035531186739</v>
      </c>
      <c r="AC154" s="2">
        <f t="shared" si="82"/>
        <v>13.029426138302242</v>
      </c>
      <c r="AD154" s="2">
        <f t="shared" si="105"/>
        <v>22.464527824659033</v>
      </c>
      <c r="AE154" s="2">
        <f t="shared" si="83"/>
        <v>1.0094012711584042</v>
      </c>
      <c r="AF154" s="2">
        <f t="shared" si="84"/>
        <v>608.89498128097307</v>
      </c>
      <c r="AG154" s="2">
        <f t="shared" si="85"/>
        <v>586.43045345631413</v>
      </c>
      <c r="AH154" s="2">
        <f t="shared" si="86"/>
        <v>98.797344452473837</v>
      </c>
      <c r="AI154" s="2">
        <f t="shared" si="106"/>
        <v>170.34024905598937</v>
      </c>
      <c r="AJ154" s="2">
        <f t="shared" si="87"/>
        <v>7.2511404845739538</v>
      </c>
      <c r="AK154" s="2">
        <f t="shared" si="88"/>
        <v>3489.1697328979308</v>
      </c>
      <c r="AL154" s="2">
        <f t="shared" si="111"/>
        <v>1106.2764946139805</v>
      </c>
      <c r="AM154" s="35">
        <f t="shared" si="89"/>
        <v>19.440766475830873</v>
      </c>
      <c r="AN154" s="35">
        <f t="shared" si="107"/>
        <v>33.518562889363579</v>
      </c>
      <c r="AO154" s="35">
        <f t="shared" si="90"/>
        <v>1.5013683205527808</v>
      </c>
      <c r="AP154" s="35">
        <f t="shared" si="91"/>
        <v>629.13312384453866</v>
      </c>
      <c r="AQ154" s="35">
        <f t="shared" si="92"/>
        <v>595.61456095517508</v>
      </c>
      <c r="AR154" s="2">
        <f t="shared" si="93"/>
        <v>19.903022012522371</v>
      </c>
      <c r="AS154" s="2">
        <f t="shared" si="108"/>
        <v>34.315555194004091</v>
      </c>
      <c r="AT154" s="2">
        <f t="shared" si="94"/>
        <v>1.4076455570329134</v>
      </c>
      <c r="AU154" s="2">
        <f t="shared" si="95"/>
        <v>554.16159635167037</v>
      </c>
      <c r="AV154" s="2">
        <f t="shared" si="96"/>
        <v>519.84604115766626</v>
      </c>
      <c r="AW154" s="2">
        <f t="shared" si="97"/>
        <v>29.979877609326685</v>
      </c>
      <c r="AX154" s="2">
        <f t="shared" si="109"/>
        <v>51.689444154011532</v>
      </c>
      <c r="AY154">
        <f t="shared" si="110"/>
        <v>2.3127821977394953</v>
      </c>
      <c r="BD154" s="50"/>
    </row>
    <row r="155" spans="1:56" ht="16" x14ac:dyDescent="0.2">
      <c r="A155" s="2" t="s">
        <v>25</v>
      </c>
      <c r="B155" s="2" t="str">
        <f t="shared" si="76"/>
        <v>C2005</v>
      </c>
      <c r="C155" s="2" t="s">
        <v>33</v>
      </c>
      <c r="D155" s="5">
        <v>3</v>
      </c>
      <c r="E155" s="2" t="s">
        <v>18</v>
      </c>
      <c r="F155" s="1" t="s">
        <v>11</v>
      </c>
      <c r="G155" s="9">
        <v>20</v>
      </c>
      <c r="H155" s="45">
        <v>15</v>
      </c>
      <c r="I155" s="2" t="s">
        <v>23</v>
      </c>
      <c r="J155" s="5">
        <v>0</v>
      </c>
      <c r="K155" s="5">
        <v>-4000</v>
      </c>
      <c r="L155" s="2">
        <v>1.2281159352697484</v>
      </c>
      <c r="M155" s="2">
        <v>2.0100522041320801</v>
      </c>
      <c r="N155" s="2">
        <f t="shared" si="98"/>
        <v>20.100522041320801</v>
      </c>
      <c r="O155" s="2">
        <v>0.13915994763374301</v>
      </c>
      <c r="P155" s="2">
        <f t="shared" si="99"/>
        <v>1.3915994763374302</v>
      </c>
      <c r="Q155" s="36">
        <v>3.96</v>
      </c>
      <c r="R155" s="40">
        <f t="shared" si="75"/>
        <v>10</v>
      </c>
      <c r="S155" s="35">
        <f t="shared" si="100"/>
        <v>24.685771426186886</v>
      </c>
      <c r="T155" s="35">
        <f t="shared" si="101"/>
        <v>42.561674872736013</v>
      </c>
      <c r="U155" s="35">
        <f t="shared" si="102"/>
        <v>1.7090454924030352</v>
      </c>
      <c r="V155" s="35">
        <f t="shared" si="103"/>
        <v>1228.1159352697484</v>
      </c>
      <c r="W155" s="35">
        <f t="shared" si="104"/>
        <v>1185.5542603970125</v>
      </c>
      <c r="X155" s="35">
        <f t="shared" si="77"/>
        <v>57.625716370670233</v>
      </c>
      <c r="Y155" s="35">
        <f t="shared" si="78"/>
        <v>99.354683397707305</v>
      </c>
      <c r="Z155" s="35">
        <f t="shared" si="79"/>
        <v>4.249725440031475</v>
      </c>
      <c r="AA155" s="35">
        <f t="shared" si="80"/>
        <v>2534.6124969133934</v>
      </c>
      <c r="AB155" s="35">
        <f t="shared" si="81"/>
        <v>2435.2578135156864</v>
      </c>
      <c r="AC155" s="2">
        <f t="shared" si="82"/>
        <v>20.390481138688109</v>
      </c>
      <c r="AD155" s="2">
        <f t="shared" si="105"/>
        <v>35.156001963255363</v>
      </c>
      <c r="AE155" s="2">
        <f t="shared" si="83"/>
        <v>1.7026930065260248</v>
      </c>
      <c r="AF155" s="2">
        <f t="shared" si="84"/>
        <v>1289.4526587879338</v>
      </c>
      <c r="AG155" s="2">
        <f t="shared" si="85"/>
        <v>1254.2966568246786</v>
      </c>
      <c r="AH155" s="2">
        <f t="shared" si="86"/>
        <v>159.96878786853816</v>
      </c>
      <c r="AI155" s="2">
        <f t="shared" si="106"/>
        <v>275.80825494575549</v>
      </c>
      <c r="AJ155" s="2">
        <f t="shared" si="87"/>
        <v>12.359219504152026</v>
      </c>
      <c r="AK155" s="2">
        <f t="shared" si="88"/>
        <v>7357.5277092617316</v>
      </c>
      <c r="AL155" s="2">
        <f t="shared" si="111"/>
        <v>2360.5731514386589</v>
      </c>
      <c r="AM155" s="35">
        <f t="shared" si="89"/>
        <v>32.939944944483351</v>
      </c>
      <c r="AN155" s="35">
        <f t="shared" si="107"/>
        <v>56.793008524971299</v>
      </c>
      <c r="AO155" s="35">
        <f t="shared" si="90"/>
        <v>2.5406799476284396</v>
      </c>
      <c r="AP155" s="35">
        <f t="shared" si="91"/>
        <v>1306.4965616436452</v>
      </c>
      <c r="AQ155" s="35">
        <f t="shared" si="92"/>
        <v>1249.7035531186739</v>
      </c>
      <c r="AR155" s="2">
        <f t="shared" si="93"/>
        <v>13.029426138302242</v>
      </c>
      <c r="AS155" s="2">
        <f t="shared" si="108"/>
        <v>22.464527824659033</v>
      </c>
      <c r="AT155" s="2">
        <f t="shared" si="94"/>
        <v>1.0094012711584042</v>
      </c>
      <c r="AU155" s="2">
        <f t="shared" si="95"/>
        <v>608.89498128097307</v>
      </c>
      <c r="AV155" s="2">
        <f t="shared" si="96"/>
        <v>586.43045345631413</v>
      </c>
      <c r="AW155" s="2">
        <f t="shared" si="97"/>
        <v>56.070622218793858</v>
      </c>
      <c r="AX155" s="2">
        <f t="shared" si="109"/>
        <v>96.673486584127346</v>
      </c>
      <c r="AY155">
        <f t="shared" si="110"/>
        <v>4.14206315131291</v>
      </c>
      <c r="BD155" s="50"/>
    </row>
    <row r="156" spans="1:56" ht="16" x14ac:dyDescent="0.2">
      <c r="A156" s="2" t="s">
        <v>25</v>
      </c>
      <c r="B156" s="2" t="str">
        <f t="shared" si="76"/>
        <v>C2005</v>
      </c>
      <c r="C156" s="2" t="s">
        <v>33</v>
      </c>
      <c r="D156" s="5">
        <v>3</v>
      </c>
      <c r="E156" s="2" t="s">
        <v>18</v>
      </c>
      <c r="F156" s="1" t="s">
        <v>12</v>
      </c>
      <c r="G156" s="9">
        <v>30</v>
      </c>
      <c r="H156" s="45">
        <v>25</v>
      </c>
      <c r="I156" s="2" t="s">
        <v>23</v>
      </c>
      <c r="J156" s="5">
        <v>0</v>
      </c>
      <c r="K156" s="5">
        <v>-4000</v>
      </c>
      <c r="L156" s="2">
        <v>1.4602529690658634</v>
      </c>
      <c r="M156" s="2">
        <v>1.0780110359191899</v>
      </c>
      <c r="N156" s="2">
        <f t="shared" si="98"/>
        <v>10.780110359191898</v>
      </c>
      <c r="O156" s="2">
        <v>9.1162599623203305E-2</v>
      </c>
      <c r="P156" s="2">
        <f t="shared" si="99"/>
        <v>0.911625996232033</v>
      </c>
      <c r="Q156" s="36">
        <v>3.95</v>
      </c>
      <c r="R156" s="40">
        <f t="shared" si="75"/>
        <v>10</v>
      </c>
      <c r="S156" s="35">
        <f t="shared" si="100"/>
        <v>15.741688158867641</v>
      </c>
      <c r="T156" s="35">
        <f t="shared" si="101"/>
        <v>27.140841653220072</v>
      </c>
      <c r="U156" s="35">
        <f t="shared" si="102"/>
        <v>1.3312045676754518</v>
      </c>
      <c r="V156" s="35">
        <f t="shared" si="103"/>
        <v>1460.2529690658635</v>
      </c>
      <c r="W156" s="35">
        <f t="shared" si="104"/>
        <v>1433.1121274126433</v>
      </c>
      <c r="X156" s="35">
        <f t="shared" si="77"/>
        <v>73.367404529537879</v>
      </c>
      <c r="Y156" s="35">
        <f t="shared" si="78"/>
        <v>126.49552505092737</v>
      </c>
      <c r="Z156" s="35">
        <f t="shared" si="79"/>
        <v>5.580930007706927</v>
      </c>
      <c r="AA156" s="35">
        <f t="shared" si="80"/>
        <v>3994.8654659792569</v>
      </c>
      <c r="AB156" s="35">
        <f t="shared" si="81"/>
        <v>3868.3699409283299</v>
      </c>
      <c r="AC156" s="2">
        <f t="shared" si="82"/>
        <v>15.204932080965804</v>
      </c>
      <c r="AD156" s="2">
        <f t="shared" si="105"/>
        <v>26.215400139596209</v>
      </c>
      <c r="AE156" s="2">
        <f t="shared" si="83"/>
        <v>1.3422494817943573</v>
      </c>
      <c r="AF156" s="2">
        <f t="shared" si="84"/>
        <v>1245.1136831919628</v>
      </c>
      <c r="AG156" s="2">
        <f t="shared" si="85"/>
        <v>1218.8982830523669</v>
      </c>
      <c r="AH156" s="2">
        <f t="shared" si="86"/>
        <v>205.58358411143558</v>
      </c>
      <c r="AI156" s="2">
        <f t="shared" si="106"/>
        <v>354.45445536454417</v>
      </c>
      <c r="AJ156" s="2">
        <f t="shared" si="87"/>
        <v>16.3859679495351</v>
      </c>
      <c r="AK156" s="2">
        <f t="shared" si="88"/>
        <v>11092.86875883762</v>
      </c>
      <c r="AL156" s="2">
        <f t="shared" si="111"/>
        <v>3579.4714344910258</v>
      </c>
      <c r="AM156" s="35">
        <f t="shared" si="89"/>
        <v>57.625716370670233</v>
      </c>
      <c r="AN156" s="35">
        <f t="shared" si="107"/>
        <v>99.354683397707305</v>
      </c>
      <c r="AO156" s="35">
        <f t="shared" si="90"/>
        <v>4.249725440031475</v>
      </c>
      <c r="AP156" s="35">
        <f t="shared" si="91"/>
        <v>2534.6124969133934</v>
      </c>
      <c r="AQ156" s="35">
        <f t="shared" si="92"/>
        <v>2435.2578135156864</v>
      </c>
      <c r="AR156" s="2">
        <f t="shared" si="93"/>
        <v>20.390481138688109</v>
      </c>
      <c r="AS156" s="2">
        <f t="shared" si="108"/>
        <v>35.156001963255363</v>
      </c>
      <c r="AT156" s="2">
        <f t="shared" si="94"/>
        <v>1.7026930065260248</v>
      </c>
      <c r="AU156" s="2">
        <f t="shared" si="95"/>
        <v>1289.4526587879338</v>
      </c>
      <c r="AV156" s="2">
        <f t="shared" si="96"/>
        <v>1254.2966568246786</v>
      </c>
      <c r="AW156" s="2">
        <f t="shared" si="97"/>
        <v>70.194065813809317</v>
      </c>
      <c r="AX156" s="2">
        <f t="shared" si="109"/>
        <v>121.02425140311951</v>
      </c>
      <c r="AY156">
        <f t="shared" si="110"/>
        <v>5.3125748636762324</v>
      </c>
      <c r="BD156" s="50"/>
    </row>
    <row r="157" spans="1:56" ht="16" x14ac:dyDescent="0.2">
      <c r="A157" s="2" t="s">
        <v>25</v>
      </c>
      <c r="B157" s="2" t="str">
        <f t="shared" si="76"/>
        <v>C2005</v>
      </c>
      <c r="C157" s="2" t="s">
        <v>33</v>
      </c>
      <c r="D157" s="5">
        <v>3</v>
      </c>
      <c r="E157" s="2" t="s">
        <v>18</v>
      </c>
      <c r="F157" s="1" t="s">
        <v>13</v>
      </c>
      <c r="G157" s="9">
        <v>40</v>
      </c>
      <c r="H157" s="45">
        <v>35</v>
      </c>
      <c r="I157" s="2" t="s">
        <v>23</v>
      </c>
      <c r="J157" s="5">
        <v>0</v>
      </c>
      <c r="K157" s="5">
        <v>-4000</v>
      </c>
      <c r="L157" s="2">
        <v>1.5429626098918594</v>
      </c>
      <c r="M157" s="2">
        <v>0.79116517305374101</v>
      </c>
      <c r="N157" s="2">
        <f t="shared" si="98"/>
        <v>7.9116517305374101</v>
      </c>
      <c r="O157" s="2">
        <v>6.9927819073200198E-2</v>
      </c>
      <c r="P157" s="2">
        <f t="shared" si="99"/>
        <v>0.69927819073200204</v>
      </c>
      <c r="Q157" s="36">
        <v>4.0599999999999996</v>
      </c>
      <c r="R157" s="40">
        <f t="shared" si="75"/>
        <v>10</v>
      </c>
      <c r="S157" s="35">
        <f t="shared" si="100"/>
        <v>12.20738280270545</v>
      </c>
      <c r="T157" s="35">
        <f t="shared" si="101"/>
        <v>21.047211728802502</v>
      </c>
      <c r="U157" s="35">
        <f t="shared" si="102"/>
        <v>1.0789601022123074</v>
      </c>
      <c r="V157" s="35">
        <f t="shared" si="103"/>
        <v>1542.9626098918595</v>
      </c>
      <c r="W157" s="35">
        <f t="shared" si="104"/>
        <v>1521.915398163057</v>
      </c>
      <c r="X157" s="35">
        <f t="shared" si="77"/>
        <v>85.574787332243332</v>
      </c>
      <c r="Y157" s="35">
        <f t="shared" si="78"/>
        <v>147.54273677972986</v>
      </c>
      <c r="Z157" s="35">
        <f t="shared" si="79"/>
        <v>6.6598901099192345</v>
      </c>
      <c r="AA157" s="35">
        <f t="shared" si="80"/>
        <v>5537.8280758711162</v>
      </c>
      <c r="AB157" s="35">
        <f t="shared" si="81"/>
        <v>5390.285339091387</v>
      </c>
      <c r="AC157" s="2">
        <f t="shared" si="82"/>
        <v>12.651992795896417</v>
      </c>
      <c r="AD157" s="2">
        <f t="shared" si="105"/>
        <v>21.813780682580028</v>
      </c>
      <c r="AE157" s="2">
        <f t="shared" si="83"/>
        <v>1.216484925723244</v>
      </c>
      <c r="AF157" s="2">
        <f t="shared" si="84"/>
        <v>1236.6848374058161</v>
      </c>
      <c r="AG157" s="2">
        <f t="shared" si="85"/>
        <v>1214.8710567232361</v>
      </c>
      <c r="AH157" s="2">
        <f t="shared" si="86"/>
        <v>243.5395624991248</v>
      </c>
      <c r="AI157" s="2">
        <f t="shared" si="106"/>
        <v>419.89579741228431</v>
      </c>
      <c r="AJ157" s="2">
        <f t="shared" si="87"/>
        <v>20.03542272670483</v>
      </c>
      <c r="AK157" s="2">
        <f t="shared" si="88"/>
        <v>14802.923271055066</v>
      </c>
      <c r="AL157" s="2">
        <f t="shared" si="111"/>
        <v>4794.3424912142618</v>
      </c>
      <c r="AM157" s="35">
        <f t="shared" si="89"/>
        <v>73.367404529537879</v>
      </c>
      <c r="AN157" s="35">
        <f t="shared" si="107"/>
        <v>126.49552505092737</v>
      </c>
      <c r="AO157" s="35">
        <f t="shared" si="90"/>
        <v>5.580930007706927</v>
      </c>
      <c r="AP157" s="35">
        <f t="shared" si="91"/>
        <v>3994.8654659792569</v>
      </c>
      <c r="AQ157" s="35">
        <f t="shared" si="92"/>
        <v>3868.3699409283299</v>
      </c>
      <c r="AR157" s="2">
        <f t="shared" si="93"/>
        <v>15.204932080965804</v>
      </c>
      <c r="AS157" s="2">
        <f t="shared" si="108"/>
        <v>26.215400139596209</v>
      </c>
      <c r="AT157" s="2">
        <f t="shared" si="94"/>
        <v>1.3422494817943573</v>
      </c>
      <c r="AU157" s="2">
        <f t="shared" si="95"/>
        <v>1245.1136831919628</v>
      </c>
      <c r="AV157" s="2">
        <f t="shared" si="96"/>
        <v>1218.8982830523669</v>
      </c>
      <c r="AW157" s="2">
        <f t="shared" si="97"/>
        <v>80.794690829276547</v>
      </c>
      <c r="AX157" s="2">
        <f t="shared" si="109"/>
        <v>139.30119108495956</v>
      </c>
      <c r="AY157">
        <f t="shared" si="110"/>
        <v>6.2373971403137674</v>
      </c>
      <c r="BD157" s="50"/>
    </row>
    <row r="158" spans="1:56" ht="16" x14ac:dyDescent="0.2">
      <c r="A158" s="2" t="s">
        <v>26</v>
      </c>
      <c r="B158" s="2" t="str">
        <f t="shared" si="76"/>
        <v>C1983</v>
      </c>
      <c r="C158" s="2" t="s">
        <v>33</v>
      </c>
      <c r="D158" s="5">
        <v>4</v>
      </c>
      <c r="E158" s="2" t="s">
        <v>5</v>
      </c>
      <c r="F158" s="1" t="s">
        <v>6</v>
      </c>
      <c r="G158" s="9">
        <v>5</v>
      </c>
      <c r="H158" s="45">
        <v>2.5</v>
      </c>
      <c r="I158" t="s">
        <v>7</v>
      </c>
      <c r="J158">
        <v>0</v>
      </c>
      <c r="K158">
        <v>0</v>
      </c>
      <c r="L158" s="34">
        <v>1.3824325680916503</v>
      </c>
      <c r="M158" s="2">
        <v>2.2346358299255402</v>
      </c>
      <c r="N158" s="2">
        <f t="shared" si="98"/>
        <v>22.346358299255403</v>
      </c>
      <c r="O158" s="2">
        <v>0.16825482249259899</v>
      </c>
      <c r="P158" s="2">
        <f t="shared" si="99"/>
        <v>1.68254822492599</v>
      </c>
      <c r="Q158" s="36">
        <v>3.81</v>
      </c>
      <c r="R158" s="40">
        <f t="shared" si="75"/>
        <v>5</v>
      </c>
      <c r="S158" s="35">
        <f t="shared" si="100"/>
        <v>15.446166745567906</v>
      </c>
      <c r="T158" s="35">
        <f t="shared" si="101"/>
        <v>26.631321975117082</v>
      </c>
      <c r="U158" s="35">
        <f t="shared" si="102"/>
        <v>1.1630047317612422</v>
      </c>
      <c r="V158" s="35">
        <f t="shared" si="103"/>
        <v>691.2162840458252</v>
      </c>
      <c r="W158" s="35">
        <f t="shared" si="104"/>
        <v>664.58496207070812</v>
      </c>
      <c r="X158" s="35">
        <f t="shared" si="77"/>
        <v>15.446166745567906</v>
      </c>
      <c r="Y158" s="35">
        <f t="shared" si="78"/>
        <v>26.631321975117082</v>
      </c>
      <c r="Z158" s="35">
        <f t="shared" si="79"/>
        <v>1.1630047317612422</v>
      </c>
      <c r="AA158" s="35">
        <f t="shared" si="80"/>
        <v>691.2162840458252</v>
      </c>
      <c r="AB158" s="35">
        <f t="shared" si="81"/>
        <v>664.58496207070812</v>
      </c>
      <c r="AC158" s="2">
        <f t="shared" si="82"/>
        <v>19.903022012522371</v>
      </c>
      <c r="AD158" s="2">
        <f t="shared" si="105"/>
        <v>34.315555194004091</v>
      </c>
      <c r="AE158" s="2">
        <f t="shared" si="83"/>
        <v>1.4076455570329134</v>
      </c>
      <c r="AF158" s="2">
        <f t="shared" si="84"/>
        <v>554.16159635167037</v>
      </c>
      <c r="AG158" s="2">
        <f t="shared" si="85"/>
        <v>519.84604115766626</v>
      </c>
      <c r="AH158" s="2">
        <f t="shared" si="86"/>
        <v>19.903022012522371</v>
      </c>
      <c r="AI158" s="2">
        <f t="shared" si="106"/>
        <v>34.315555194004091</v>
      </c>
      <c r="AJ158" s="2">
        <f t="shared" si="87"/>
        <v>1.4076455570329134</v>
      </c>
      <c r="AK158" s="2">
        <f t="shared" si="88"/>
        <v>554.16159635167037</v>
      </c>
      <c r="AL158" s="2">
        <f t="shared" si="111"/>
        <v>519.84604115766626</v>
      </c>
      <c r="AM158" s="35">
        <f t="shared" si="89"/>
        <v>0</v>
      </c>
      <c r="AN158" s="35">
        <f t="shared" si="107"/>
        <v>0</v>
      </c>
      <c r="AO158" s="35">
        <f t="shared" si="90"/>
        <v>0</v>
      </c>
      <c r="AP158" s="35">
        <f t="shared" si="91"/>
        <v>0</v>
      </c>
      <c r="AQ158" s="35">
        <f t="shared" si="92"/>
        <v>0</v>
      </c>
      <c r="AR158" s="2">
        <f t="shared" si="93"/>
        <v>0</v>
      </c>
      <c r="AS158" s="2">
        <f t="shared" si="108"/>
        <v>0</v>
      </c>
      <c r="AT158" s="2">
        <f t="shared" si="94"/>
        <v>0</v>
      </c>
      <c r="AU158" s="2">
        <f t="shared" si="95"/>
        <v>0</v>
      </c>
      <c r="AV158" s="2">
        <f t="shared" si="96"/>
        <v>0</v>
      </c>
      <c r="AW158" s="2">
        <f t="shared" si="97"/>
        <v>12.082170214514067</v>
      </c>
      <c r="AX158" s="2">
        <f t="shared" si="109"/>
        <v>20.831327956058736</v>
      </c>
      <c r="AY158">
        <f t="shared" si="110"/>
        <v>0.90971574765995233</v>
      </c>
      <c r="BD158" s="50"/>
    </row>
    <row r="159" spans="1:56" ht="16" x14ac:dyDescent="0.2">
      <c r="A159" s="2" t="s">
        <v>26</v>
      </c>
      <c r="B159" s="2" t="str">
        <f t="shared" si="76"/>
        <v>C1983</v>
      </c>
      <c r="C159" s="2" t="s">
        <v>33</v>
      </c>
      <c r="D159" s="5">
        <v>4</v>
      </c>
      <c r="E159" s="2" t="s">
        <v>5</v>
      </c>
      <c r="F159" s="1" t="s">
        <v>6</v>
      </c>
      <c r="G159" s="9">
        <v>5</v>
      </c>
      <c r="H159" s="45">
        <v>2.5</v>
      </c>
      <c r="I159" t="s">
        <v>8</v>
      </c>
      <c r="J159">
        <v>0</v>
      </c>
      <c r="K159">
        <v>40</v>
      </c>
      <c r="L159" s="34">
        <v>1.2537844444916093</v>
      </c>
      <c r="M159" s="2">
        <v>2.5117290019989</v>
      </c>
      <c r="N159" s="2">
        <f t="shared" si="98"/>
        <v>25.117290019988999</v>
      </c>
      <c r="O159" s="2">
        <v>0.17856802046299</v>
      </c>
      <c r="P159" s="2">
        <f t="shared" si="99"/>
        <v>1.7856802046299001</v>
      </c>
      <c r="Q159" s="36">
        <v>3.79</v>
      </c>
      <c r="R159" s="40">
        <f t="shared" ref="R159:R222" si="112">IF(G159=5,5,IF(E159="Profile",G159-G156,G159-G158))</f>
        <v>5</v>
      </c>
      <c r="S159" s="35">
        <f t="shared" si="100"/>
        <v>15.745833757423275</v>
      </c>
      <c r="T159" s="35">
        <f t="shared" si="101"/>
        <v>27.147989236936684</v>
      </c>
      <c r="U159" s="35">
        <f t="shared" si="102"/>
        <v>1.1194290317007811</v>
      </c>
      <c r="V159" s="35">
        <f t="shared" si="103"/>
        <v>626.89222224580465</v>
      </c>
      <c r="W159" s="35">
        <f t="shared" si="104"/>
        <v>599.74423300886792</v>
      </c>
      <c r="X159" s="35">
        <f t="shared" si="77"/>
        <v>15.745833757423275</v>
      </c>
      <c r="Y159" s="35">
        <f t="shared" si="78"/>
        <v>27.147989236936684</v>
      </c>
      <c r="Z159" s="35">
        <f t="shared" si="79"/>
        <v>1.1194290317007811</v>
      </c>
      <c r="AA159" s="35">
        <f t="shared" si="80"/>
        <v>626.89222224580465</v>
      </c>
      <c r="AB159" s="35">
        <f t="shared" si="81"/>
        <v>599.74423300886792</v>
      </c>
      <c r="AC159" s="2">
        <f t="shared" si="82"/>
        <v>19.903022012522371</v>
      </c>
      <c r="AD159" s="2">
        <f t="shared" si="105"/>
        <v>34.315555194004091</v>
      </c>
      <c r="AE159" s="2">
        <f t="shared" si="83"/>
        <v>1.4076455570329134</v>
      </c>
      <c r="AF159" s="2">
        <f t="shared" si="84"/>
        <v>554.16159635167037</v>
      </c>
      <c r="AG159" s="2">
        <f t="shared" si="85"/>
        <v>519.84604115766626</v>
      </c>
      <c r="AH159" s="2">
        <f t="shared" si="86"/>
        <v>19.903022012522371</v>
      </c>
      <c r="AI159" s="2">
        <f t="shared" si="106"/>
        <v>34.315555194004091</v>
      </c>
      <c r="AJ159" s="2">
        <f t="shared" si="87"/>
        <v>1.4076455570329134</v>
      </c>
      <c r="AK159" s="2">
        <f t="shared" si="88"/>
        <v>554.16159635167037</v>
      </c>
      <c r="AL159" s="2">
        <f t="shared" si="111"/>
        <v>519.84604115766626</v>
      </c>
      <c r="AM159" s="35">
        <f t="shared" si="89"/>
        <v>0</v>
      </c>
      <c r="AN159" s="35">
        <f t="shared" si="107"/>
        <v>0</v>
      </c>
      <c r="AO159" s="35">
        <f t="shared" si="90"/>
        <v>0</v>
      </c>
      <c r="AP159" s="35">
        <f t="shared" si="91"/>
        <v>0</v>
      </c>
      <c r="AQ159" s="35">
        <f t="shared" si="92"/>
        <v>0</v>
      </c>
      <c r="AR159" s="2">
        <f t="shared" si="93"/>
        <v>0</v>
      </c>
      <c r="AS159" s="2">
        <f t="shared" si="108"/>
        <v>0</v>
      </c>
      <c r="AT159" s="2">
        <f t="shared" si="94"/>
        <v>0</v>
      </c>
      <c r="AU159" s="2">
        <f t="shared" si="95"/>
        <v>0</v>
      </c>
      <c r="AV159" s="2">
        <f t="shared" si="96"/>
        <v>0</v>
      </c>
      <c r="AW159" s="2">
        <f t="shared" si="97"/>
        <v>13.648166823476901</v>
      </c>
      <c r="AX159" s="2">
        <f t="shared" si="109"/>
        <v>23.531322109442932</v>
      </c>
      <c r="AY159">
        <f t="shared" si="110"/>
        <v>0.97029820123006716</v>
      </c>
      <c r="BD159" s="50"/>
    </row>
    <row r="160" spans="1:56" ht="16" x14ac:dyDescent="0.2">
      <c r="A160" s="2" t="s">
        <v>26</v>
      </c>
      <c r="B160" s="2" t="str">
        <f t="shared" si="76"/>
        <v>C1983</v>
      </c>
      <c r="C160" s="2" t="s">
        <v>33</v>
      </c>
      <c r="D160" s="5">
        <v>4</v>
      </c>
      <c r="E160" s="2" t="s">
        <v>5</v>
      </c>
      <c r="F160" s="1" t="s">
        <v>6</v>
      </c>
      <c r="G160" s="9">
        <v>5</v>
      </c>
      <c r="H160" s="45">
        <v>2.4</v>
      </c>
      <c r="I160" t="s">
        <v>9</v>
      </c>
      <c r="J160">
        <v>0</v>
      </c>
      <c r="K160">
        <v>80</v>
      </c>
      <c r="L160" s="34">
        <v>1.3821269906009137</v>
      </c>
      <c r="M160" s="2">
        <v>2.3591051101684601</v>
      </c>
      <c r="N160" s="2">
        <f t="shared" si="98"/>
        <v>23.591051101684602</v>
      </c>
      <c r="O160" s="2">
        <v>0.169580668210983</v>
      </c>
      <c r="P160" s="2">
        <f t="shared" si="99"/>
        <v>1.6958066821098301</v>
      </c>
      <c r="Q160" s="36">
        <v>3.78</v>
      </c>
      <c r="R160" s="40">
        <f t="shared" si="112"/>
        <v>5</v>
      </c>
      <c r="S160" s="35">
        <f t="shared" si="100"/>
        <v>16.302914232141855</v>
      </c>
      <c r="T160" s="35">
        <f t="shared" si="101"/>
        <v>28.108472814037682</v>
      </c>
      <c r="U160" s="35">
        <f t="shared" si="102"/>
        <v>1.17191009309269</v>
      </c>
      <c r="V160" s="35">
        <f t="shared" si="103"/>
        <v>691.06349530045691</v>
      </c>
      <c r="W160" s="35">
        <f t="shared" si="104"/>
        <v>662.95502248641924</v>
      </c>
      <c r="X160" s="35">
        <f t="shared" si="77"/>
        <v>16.302914232141855</v>
      </c>
      <c r="Y160" s="35">
        <f t="shared" si="78"/>
        <v>28.108472814037682</v>
      </c>
      <c r="Z160" s="35">
        <f t="shared" si="79"/>
        <v>1.17191009309269</v>
      </c>
      <c r="AA160" s="35">
        <f t="shared" si="80"/>
        <v>691.06349530045691</v>
      </c>
      <c r="AB160" s="35">
        <f t="shared" si="81"/>
        <v>662.95502248641924</v>
      </c>
      <c r="AC160" s="2">
        <f t="shared" si="82"/>
        <v>19.903022012522371</v>
      </c>
      <c r="AD160" s="2">
        <f t="shared" si="105"/>
        <v>34.315555194004091</v>
      </c>
      <c r="AE160" s="2">
        <f t="shared" si="83"/>
        <v>1.4076455570329134</v>
      </c>
      <c r="AF160" s="2">
        <f t="shared" si="84"/>
        <v>554.16159635167037</v>
      </c>
      <c r="AG160" s="2">
        <f t="shared" si="85"/>
        <v>519.84604115766626</v>
      </c>
      <c r="AH160" s="2">
        <f t="shared" si="86"/>
        <v>19.903022012522371</v>
      </c>
      <c r="AI160" s="2">
        <f t="shared" si="106"/>
        <v>34.315555194004091</v>
      </c>
      <c r="AJ160" s="2">
        <f t="shared" si="87"/>
        <v>1.4076455570329134</v>
      </c>
      <c r="AK160" s="2">
        <f t="shared" si="88"/>
        <v>554.16159635167037</v>
      </c>
      <c r="AL160" s="2">
        <f t="shared" si="111"/>
        <v>519.84604115766626</v>
      </c>
      <c r="AM160" s="35">
        <f t="shared" si="89"/>
        <v>0</v>
      </c>
      <c r="AN160" s="35">
        <f t="shared" si="107"/>
        <v>0</v>
      </c>
      <c r="AO160" s="35">
        <f t="shared" si="90"/>
        <v>0</v>
      </c>
      <c r="AP160" s="35">
        <f t="shared" si="91"/>
        <v>0</v>
      </c>
      <c r="AQ160" s="35">
        <f t="shared" si="92"/>
        <v>0</v>
      </c>
      <c r="AR160" s="2">
        <f t="shared" si="93"/>
        <v>0</v>
      </c>
      <c r="AS160" s="2">
        <f t="shared" si="108"/>
        <v>0</v>
      </c>
      <c r="AT160" s="2">
        <f t="shared" si="94"/>
        <v>0</v>
      </c>
      <c r="AU160" s="2">
        <f t="shared" si="95"/>
        <v>0</v>
      </c>
      <c r="AV160" s="2">
        <f t="shared" si="96"/>
        <v>0</v>
      </c>
      <c r="AW160" s="2">
        <f t="shared" si="97"/>
        <v>12.783680846290791</v>
      </c>
      <c r="AX160" s="2">
        <f t="shared" si="109"/>
        <v>22.040829045328948</v>
      </c>
      <c r="AY160">
        <f t="shared" si="110"/>
        <v>0.91893537543782156</v>
      </c>
      <c r="BD160" s="50"/>
    </row>
    <row r="161" spans="1:56" ht="16" x14ac:dyDescent="0.2">
      <c r="A161" s="2" t="s">
        <v>26</v>
      </c>
      <c r="B161" s="2" t="str">
        <f t="shared" si="76"/>
        <v>C1983</v>
      </c>
      <c r="C161" s="2" t="s">
        <v>33</v>
      </c>
      <c r="D161" s="5">
        <v>4</v>
      </c>
      <c r="E161" s="2" t="s">
        <v>5</v>
      </c>
      <c r="F161" s="1" t="s">
        <v>10</v>
      </c>
      <c r="G161" s="9">
        <v>10</v>
      </c>
      <c r="H161" s="45">
        <v>7.5</v>
      </c>
      <c r="I161" t="s">
        <v>7</v>
      </c>
      <c r="J161">
        <v>0</v>
      </c>
      <c r="K161">
        <v>0</v>
      </c>
      <c r="L161" s="34">
        <v>1.5142383257626342</v>
      </c>
      <c r="M161" s="2">
        <v>1.4039660692214999</v>
      </c>
      <c r="N161" s="2">
        <f t="shared" si="98"/>
        <v>14.039660692215</v>
      </c>
      <c r="O161" s="2">
        <v>0.103163555264473</v>
      </c>
      <c r="P161" s="2">
        <f t="shared" si="99"/>
        <v>1.0316355526447301</v>
      </c>
      <c r="Q161" s="36">
        <v>3.95</v>
      </c>
      <c r="R161" s="40">
        <f t="shared" si="112"/>
        <v>5</v>
      </c>
      <c r="S161" s="35">
        <f t="shared" si="100"/>
        <v>10.629696150427554</v>
      </c>
      <c r="T161" s="35">
        <f t="shared" si="101"/>
        <v>18.327062328323372</v>
      </c>
      <c r="U161" s="35">
        <f t="shared" si="102"/>
        <v>0.78107104601698296</v>
      </c>
      <c r="V161" s="35">
        <f t="shared" si="103"/>
        <v>757.11916288131715</v>
      </c>
      <c r="W161" s="35">
        <f t="shared" si="104"/>
        <v>738.79210055299382</v>
      </c>
      <c r="X161" s="35">
        <f t="shared" si="77"/>
        <v>26.07586289599546</v>
      </c>
      <c r="Y161" s="35">
        <f t="shared" si="78"/>
        <v>44.958384303440454</v>
      </c>
      <c r="Z161" s="35">
        <f t="shared" si="79"/>
        <v>1.9440757777782252</v>
      </c>
      <c r="AA161" s="35">
        <f t="shared" si="80"/>
        <v>1448.3354469271424</v>
      </c>
      <c r="AB161" s="35">
        <f t="shared" si="81"/>
        <v>1403.3770626237019</v>
      </c>
      <c r="AC161" s="2">
        <f t="shared" si="82"/>
        <v>13.029426138302242</v>
      </c>
      <c r="AD161" s="2">
        <f t="shared" si="105"/>
        <v>22.464527824659033</v>
      </c>
      <c r="AE161" s="2">
        <f t="shared" si="83"/>
        <v>1.0094012711584042</v>
      </c>
      <c r="AF161" s="2">
        <f t="shared" si="84"/>
        <v>608.89498128097307</v>
      </c>
      <c r="AG161" s="2">
        <f t="shared" si="85"/>
        <v>586.43045345631413</v>
      </c>
      <c r="AH161" s="2">
        <f t="shared" si="86"/>
        <v>98.797344452473837</v>
      </c>
      <c r="AI161" s="2">
        <f t="shared" si="106"/>
        <v>170.34024905598937</v>
      </c>
      <c r="AJ161" s="2">
        <f t="shared" si="87"/>
        <v>7.2511404845739538</v>
      </c>
      <c r="AK161" s="2">
        <f t="shared" si="88"/>
        <v>3489.1697328979308</v>
      </c>
      <c r="AL161" s="2">
        <f t="shared" si="111"/>
        <v>1106.2764946139805</v>
      </c>
      <c r="AM161" s="35">
        <f t="shared" si="89"/>
        <v>15.446166745567906</v>
      </c>
      <c r="AN161" s="35">
        <f t="shared" si="107"/>
        <v>26.631321975117082</v>
      </c>
      <c r="AO161" s="35">
        <f t="shared" si="90"/>
        <v>1.1630047317612422</v>
      </c>
      <c r="AP161" s="35">
        <f t="shared" si="91"/>
        <v>691.2162840458252</v>
      </c>
      <c r="AQ161" s="35">
        <f t="shared" si="92"/>
        <v>664.58496207070812</v>
      </c>
      <c r="AR161" s="2">
        <f t="shared" si="93"/>
        <v>19.903022012522371</v>
      </c>
      <c r="AS161" s="2">
        <f t="shared" si="108"/>
        <v>34.315555194004091</v>
      </c>
      <c r="AT161" s="2">
        <f t="shared" si="94"/>
        <v>1.4076455570329134</v>
      </c>
      <c r="AU161" s="2">
        <f t="shared" si="95"/>
        <v>554.16159635167037</v>
      </c>
      <c r="AV161" s="2">
        <f t="shared" si="96"/>
        <v>519.84604115766626</v>
      </c>
      <c r="AW161" s="2">
        <f t="shared" si="97"/>
        <v>21.801197855994474</v>
      </c>
      <c r="AX161" s="2">
        <f t="shared" si="109"/>
        <v>37.588272165507718</v>
      </c>
      <c r="AY161">
        <f t="shared" si="110"/>
        <v>1.6299729993999832</v>
      </c>
      <c r="BD161" s="50"/>
    </row>
    <row r="162" spans="1:56" ht="16" x14ac:dyDescent="0.2">
      <c r="A162" s="2" t="s">
        <v>26</v>
      </c>
      <c r="B162" s="2" t="str">
        <f t="shared" si="76"/>
        <v>C1983</v>
      </c>
      <c r="C162" s="2" t="s">
        <v>33</v>
      </c>
      <c r="D162" s="5">
        <v>4</v>
      </c>
      <c r="E162" s="2" t="s">
        <v>5</v>
      </c>
      <c r="F162" s="1" t="s">
        <v>10</v>
      </c>
      <c r="G162" s="9">
        <v>10</v>
      </c>
      <c r="H162" s="45">
        <v>7.5</v>
      </c>
      <c r="I162" t="s">
        <v>8</v>
      </c>
      <c r="J162">
        <v>0</v>
      </c>
      <c r="K162">
        <v>40</v>
      </c>
      <c r="L162" s="34">
        <v>1.3337438879009775</v>
      </c>
      <c r="M162" s="2">
        <v>1.4824186563491799</v>
      </c>
      <c r="N162" s="2">
        <f t="shared" si="98"/>
        <v>14.8241865634918</v>
      </c>
      <c r="O162" s="2">
        <v>0.10944485664367699</v>
      </c>
      <c r="P162" s="2">
        <f t="shared" si="99"/>
        <v>1.09444856643677</v>
      </c>
      <c r="Q162" s="36">
        <v>3.9</v>
      </c>
      <c r="R162" s="40">
        <f t="shared" si="112"/>
        <v>5</v>
      </c>
      <c r="S162" s="35">
        <f t="shared" si="100"/>
        <v>9.8858341110804933</v>
      </c>
      <c r="T162" s="35">
        <f t="shared" si="101"/>
        <v>17.044541570828439</v>
      </c>
      <c r="U162" s="35">
        <f t="shared" si="102"/>
        <v>0.7298570430535144</v>
      </c>
      <c r="V162" s="35">
        <f t="shared" si="103"/>
        <v>666.8719439504888</v>
      </c>
      <c r="W162" s="35">
        <f t="shared" si="104"/>
        <v>649.82740237966038</v>
      </c>
      <c r="X162" s="35">
        <f t="shared" si="77"/>
        <v>25.631667868503769</v>
      </c>
      <c r="Y162" s="35">
        <f t="shared" si="78"/>
        <v>44.192530807765124</v>
      </c>
      <c r="Z162" s="35">
        <f t="shared" si="79"/>
        <v>1.8492860747542954</v>
      </c>
      <c r="AA162" s="35">
        <f t="shared" si="80"/>
        <v>1293.7641661962934</v>
      </c>
      <c r="AB162" s="35">
        <f t="shared" si="81"/>
        <v>1249.5716353885282</v>
      </c>
      <c r="AC162" s="2">
        <f t="shared" si="82"/>
        <v>13.029426138302242</v>
      </c>
      <c r="AD162" s="2">
        <f t="shared" si="105"/>
        <v>22.464527824659033</v>
      </c>
      <c r="AE162" s="2">
        <f t="shared" si="83"/>
        <v>1.0094012711584042</v>
      </c>
      <c r="AF162" s="2">
        <f t="shared" si="84"/>
        <v>608.89498128097307</v>
      </c>
      <c r="AG162" s="2">
        <f t="shared" si="85"/>
        <v>586.43045345631413</v>
      </c>
      <c r="AH162" s="2">
        <f t="shared" si="86"/>
        <v>98.797344452473837</v>
      </c>
      <c r="AI162" s="2">
        <f t="shared" si="106"/>
        <v>170.34024905598937</v>
      </c>
      <c r="AJ162" s="2">
        <f t="shared" si="87"/>
        <v>7.2511404845739538</v>
      </c>
      <c r="AK162" s="2">
        <f t="shared" si="88"/>
        <v>3489.1697328979308</v>
      </c>
      <c r="AL162" s="2">
        <f t="shared" si="111"/>
        <v>1106.2764946139805</v>
      </c>
      <c r="AM162" s="35">
        <f t="shared" si="89"/>
        <v>15.745833757423275</v>
      </c>
      <c r="AN162" s="35">
        <f t="shared" si="107"/>
        <v>27.147989236936684</v>
      </c>
      <c r="AO162" s="35">
        <f t="shared" si="90"/>
        <v>1.1194290317007811</v>
      </c>
      <c r="AP162" s="35">
        <f t="shared" si="91"/>
        <v>626.89222224580465</v>
      </c>
      <c r="AQ162" s="35">
        <f t="shared" si="92"/>
        <v>599.74423300886792</v>
      </c>
      <c r="AR162" s="2">
        <f t="shared" si="93"/>
        <v>19.903022012522371</v>
      </c>
      <c r="AS162" s="2">
        <f t="shared" si="108"/>
        <v>34.315555194004091</v>
      </c>
      <c r="AT162" s="2">
        <f t="shared" si="94"/>
        <v>1.4076455570329134</v>
      </c>
      <c r="AU162" s="2">
        <f t="shared" si="95"/>
        <v>554.16159635167037</v>
      </c>
      <c r="AV162" s="2">
        <f t="shared" si="96"/>
        <v>519.84604115766626</v>
      </c>
      <c r="AW162" s="2">
        <f t="shared" si="97"/>
        <v>23.451716722347786</v>
      </c>
      <c r="AX162" s="2">
        <f t="shared" si="109"/>
        <v>40.433994348875501</v>
      </c>
      <c r="AY162">
        <f t="shared" si="110"/>
        <v>1.6883433885169046</v>
      </c>
      <c r="BD162" s="50"/>
    </row>
    <row r="163" spans="1:56" ht="16" x14ac:dyDescent="0.2">
      <c r="A163" s="2" t="s">
        <v>26</v>
      </c>
      <c r="B163" s="2" t="str">
        <f t="shared" si="76"/>
        <v>C1983</v>
      </c>
      <c r="C163" s="2" t="s">
        <v>33</v>
      </c>
      <c r="D163" s="5">
        <v>4</v>
      </c>
      <c r="E163" s="2" t="s">
        <v>5</v>
      </c>
      <c r="F163" s="1" t="s">
        <v>10</v>
      </c>
      <c r="G163" s="9">
        <v>10</v>
      </c>
      <c r="H163" s="45">
        <v>7.5</v>
      </c>
      <c r="I163" t="s">
        <v>9</v>
      </c>
      <c r="J163">
        <v>0</v>
      </c>
      <c r="K163">
        <v>80</v>
      </c>
      <c r="L163" s="34">
        <v>1.3267156056140395</v>
      </c>
      <c r="M163" s="2">
        <v>1.10755610466003</v>
      </c>
      <c r="N163" s="2">
        <f t="shared" si="98"/>
        <v>11.075561046600299</v>
      </c>
      <c r="O163" s="2">
        <v>7.9410538077354403E-2</v>
      </c>
      <c r="P163" s="2">
        <f t="shared" si="99"/>
        <v>0.79410538077354409</v>
      </c>
      <c r="Q163" s="36">
        <v>3.97</v>
      </c>
      <c r="R163" s="40">
        <f t="shared" si="112"/>
        <v>5</v>
      </c>
      <c r="S163" s="35">
        <f t="shared" si="100"/>
        <v>7.3470598407277912</v>
      </c>
      <c r="T163" s="35">
        <f t="shared" si="101"/>
        <v>12.667344552978951</v>
      </c>
      <c r="U163" s="35">
        <f t="shared" si="102"/>
        <v>0.52677600058717</v>
      </c>
      <c r="V163" s="35">
        <f t="shared" si="103"/>
        <v>663.35780280701977</v>
      </c>
      <c r="W163" s="35">
        <f t="shared" si="104"/>
        <v>650.69045825404078</v>
      </c>
      <c r="X163" s="35">
        <f t="shared" si="77"/>
        <v>23.649974072869647</v>
      </c>
      <c r="Y163" s="35">
        <f t="shared" si="78"/>
        <v>40.775817367016636</v>
      </c>
      <c r="Z163" s="35">
        <f t="shared" si="79"/>
        <v>1.69868609367986</v>
      </c>
      <c r="AA163" s="35">
        <f t="shared" si="80"/>
        <v>1354.4212981074766</v>
      </c>
      <c r="AB163" s="35">
        <f t="shared" si="81"/>
        <v>1313.64548074046</v>
      </c>
      <c r="AC163" s="2">
        <f t="shared" si="82"/>
        <v>13.029426138302242</v>
      </c>
      <c r="AD163" s="2">
        <f t="shared" si="105"/>
        <v>22.464527824659033</v>
      </c>
      <c r="AE163" s="2">
        <f t="shared" si="83"/>
        <v>1.0094012711584042</v>
      </c>
      <c r="AF163" s="2">
        <f t="shared" si="84"/>
        <v>608.89498128097307</v>
      </c>
      <c r="AG163" s="2">
        <f t="shared" si="85"/>
        <v>586.43045345631413</v>
      </c>
      <c r="AH163" s="2">
        <f t="shared" si="86"/>
        <v>98.797344452473837</v>
      </c>
      <c r="AI163" s="2">
        <f t="shared" si="106"/>
        <v>170.34024905598937</v>
      </c>
      <c r="AJ163" s="2">
        <f t="shared" si="87"/>
        <v>7.2511404845739538</v>
      </c>
      <c r="AK163" s="2">
        <f t="shared" si="88"/>
        <v>3489.1697328979308</v>
      </c>
      <c r="AL163" s="2">
        <f t="shared" si="111"/>
        <v>1106.2764946139805</v>
      </c>
      <c r="AM163" s="35">
        <f t="shared" si="89"/>
        <v>16.302914232141855</v>
      </c>
      <c r="AN163" s="35">
        <f t="shared" si="107"/>
        <v>28.108472814037682</v>
      </c>
      <c r="AO163" s="35">
        <f t="shared" si="90"/>
        <v>1.17191009309269</v>
      </c>
      <c r="AP163" s="35">
        <f t="shared" si="91"/>
        <v>691.06349530045691</v>
      </c>
      <c r="AQ163" s="35">
        <f t="shared" si="92"/>
        <v>662.95502248641924</v>
      </c>
      <c r="AR163" s="2">
        <f t="shared" si="93"/>
        <v>19.903022012522371</v>
      </c>
      <c r="AS163" s="2">
        <f t="shared" si="108"/>
        <v>34.315555194004091</v>
      </c>
      <c r="AT163" s="2">
        <f t="shared" si="94"/>
        <v>1.4076455570329134</v>
      </c>
      <c r="AU163" s="2">
        <f t="shared" si="95"/>
        <v>554.16159635167037</v>
      </c>
      <c r="AV163" s="2">
        <f t="shared" si="96"/>
        <v>519.84604115766626</v>
      </c>
      <c r="AW163" s="2">
        <f t="shared" si="97"/>
        <v>21.308534559110132</v>
      </c>
      <c r="AX163" s="2">
        <f t="shared" si="109"/>
        <v>36.738852688120922</v>
      </c>
      <c r="AY163">
        <f t="shared" si="110"/>
        <v>1.5308074906177644</v>
      </c>
      <c r="BD163" s="50"/>
    </row>
    <row r="164" spans="1:56" ht="16" x14ac:dyDescent="0.2">
      <c r="A164" s="2" t="s">
        <v>26</v>
      </c>
      <c r="B164" s="2" t="str">
        <f t="shared" si="76"/>
        <v>C1983</v>
      </c>
      <c r="C164" s="2" t="s">
        <v>33</v>
      </c>
      <c r="D164" s="5">
        <v>4</v>
      </c>
      <c r="E164" s="2" t="s">
        <v>5</v>
      </c>
      <c r="F164" s="1" t="s">
        <v>11</v>
      </c>
      <c r="G164" s="9">
        <v>20</v>
      </c>
      <c r="H164" s="45">
        <v>15</v>
      </c>
      <c r="I164" t="s">
        <v>7</v>
      </c>
      <c r="J164">
        <v>0</v>
      </c>
      <c r="K164">
        <v>0</v>
      </c>
      <c r="L164" s="34">
        <v>1.5306376510988231</v>
      </c>
      <c r="M164" s="2">
        <v>1.2350223064422601</v>
      </c>
      <c r="N164" s="2">
        <f t="shared" si="98"/>
        <v>12.3502230644226</v>
      </c>
      <c r="O164" s="2">
        <v>8.91600772738457E-2</v>
      </c>
      <c r="P164" s="2">
        <f t="shared" si="99"/>
        <v>0.89160077273845695</v>
      </c>
      <c r="Q164" s="36">
        <v>3.94</v>
      </c>
      <c r="R164" s="40">
        <f t="shared" si="112"/>
        <v>10</v>
      </c>
      <c r="S164" s="35">
        <f t="shared" si="100"/>
        <v>18.903716421874318</v>
      </c>
      <c r="T164" s="35">
        <f t="shared" si="101"/>
        <v>32.592614520472964</v>
      </c>
      <c r="U164" s="35">
        <f t="shared" si="102"/>
        <v>1.3647177125022876</v>
      </c>
      <c r="V164" s="35">
        <f t="shared" si="103"/>
        <v>1530.6376510988232</v>
      </c>
      <c r="W164" s="35">
        <f t="shared" si="104"/>
        <v>1498.0450365783502</v>
      </c>
      <c r="X164" s="35">
        <f t="shared" si="77"/>
        <v>44.979579317869778</v>
      </c>
      <c r="Y164" s="35">
        <f t="shared" si="78"/>
        <v>77.550998823913417</v>
      </c>
      <c r="Z164" s="35">
        <f t="shared" si="79"/>
        <v>3.3087934902805127</v>
      </c>
      <c r="AA164" s="35">
        <f t="shared" si="80"/>
        <v>2978.9730980259656</v>
      </c>
      <c r="AB164" s="35">
        <f t="shared" si="81"/>
        <v>2901.4220992020519</v>
      </c>
      <c r="AC164" s="2">
        <f t="shared" si="82"/>
        <v>20.390481138688109</v>
      </c>
      <c r="AD164" s="2">
        <f t="shared" si="105"/>
        <v>35.156001963255363</v>
      </c>
      <c r="AE164" s="2">
        <f t="shared" si="83"/>
        <v>1.7026930065260248</v>
      </c>
      <c r="AF164" s="2">
        <f t="shared" si="84"/>
        <v>1289.4526587879338</v>
      </c>
      <c r="AG164" s="2">
        <f t="shared" si="85"/>
        <v>1254.2966568246786</v>
      </c>
      <c r="AH164" s="2">
        <f t="shared" si="86"/>
        <v>159.96878786853816</v>
      </c>
      <c r="AI164" s="2">
        <f t="shared" si="106"/>
        <v>275.80825494575549</v>
      </c>
      <c r="AJ164" s="2">
        <f t="shared" si="87"/>
        <v>12.359219504152026</v>
      </c>
      <c r="AK164" s="2">
        <f t="shared" si="88"/>
        <v>7357.5277092617316</v>
      </c>
      <c r="AL164" s="2">
        <f t="shared" si="111"/>
        <v>2360.5731514386589</v>
      </c>
      <c r="AM164" s="35">
        <f t="shared" si="89"/>
        <v>26.07586289599546</v>
      </c>
      <c r="AN164" s="35">
        <f t="shared" si="107"/>
        <v>44.958384303440454</v>
      </c>
      <c r="AO164" s="35">
        <f t="shared" si="90"/>
        <v>1.9440757777782252</v>
      </c>
      <c r="AP164" s="35">
        <f t="shared" si="91"/>
        <v>1448.3354469271424</v>
      </c>
      <c r="AQ164" s="35">
        <f t="shared" si="92"/>
        <v>1403.3770626237019</v>
      </c>
      <c r="AR164" s="2">
        <f t="shared" si="93"/>
        <v>13.029426138302242</v>
      </c>
      <c r="AS164" s="2">
        <f t="shared" si="108"/>
        <v>22.464527824659033</v>
      </c>
      <c r="AT164" s="2">
        <f t="shared" si="94"/>
        <v>1.0094012711584042</v>
      </c>
      <c r="AU164" s="2">
        <f t="shared" si="95"/>
        <v>608.89498128097307</v>
      </c>
      <c r="AV164" s="2">
        <f t="shared" si="96"/>
        <v>586.43045345631413</v>
      </c>
      <c r="AW164" s="2">
        <f t="shared" si="97"/>
        <v>38.154647566191052</v>
      </c>
      <c r="AX164" s="2">
        <f t="shared" si="109"/>
        <v>65.783875114122509</v>
      </c>
      <c r="AY164">
        <f t="shared" si="110"/>
        <v>2.8160805739273314</v>
      </c>
      <c r="BD164" s="50"/>
    </row>
    <row r="165" spans="1:56" ht="16" x14ac:dyDescent="0.2">
      <c r="A165" s="2" t="s">
        <v>26</v>
      </c>
      <c r="B165" s="2" t="str">
        <f t="shared" si="76"/>
        <v>C1983</v>
      </c>
      <c r="C165" s="2" t="s">
        <v>33</v>
      </c>
      <c r="D165" s="5">
        <v>4</v>
      </c>
      <c r="E165" s="2" t="s">
        <v>5</v>
      </c>
      <c r="F165" s="1" t="s">
        <v>11</v>
      </c>
      <c r="G165" s="9">
        <v>20</v>
      </c>
      <c r="H165" s="45">
        <v>15</v>
      </c>
      <c r="I165" t="s">
        <v>8</v>
      </c>
      <c r="J165">
        <v>0</v>
      </c>
      <c r="K165">
        <v>40</v>
      </c>
      <c r="L165" s="34">
        <v>1.6637675778963317</v>
      </c>
      <c r="M165" s="2">
        <v>1.3890073299407999</v>
      </c>
      <c r="N165" s="2">
        <f t="shared" si="98"/>
        <v>13.890073299407998</v>
      </c>
      <c r="O165" s="2">
        <v>0.10225307941436799</v>
      </c>
      <c r="P165" s="2">
        <f t="shared" si="99"/>
        <v>1.0225307941436799</v>
      </c>
      <c r="Q165" s="36">
        <v>3.97</v>
      </c>
      <c r="R165" s="40">
        <f t="shared" si="112"/>
        <v>10</v>
      </c>
      <c r="S165" s="35">
        <f t="shared" si="100"/>
        <v>23.109853610158552</v>
      </c>
      <c r="T165" s="35">
        <f t="shared" si="101"/>
        <v>39.844575189928541</v>
      </c>
      <c r="U165" s="35">
        <f t="shared" si="102"/>
        <v>1.7012535826968427</v>
      </c>
      <c r="V165" s="35">
        <f t="shared" si="103"/>
        <v>1663.7675778963317</v>
      </c>
      <c r="W165" s="35">
        <f t="shared" si="104"/>
        <v>1623.9230027064032</v>
      </c>
      <c r="X165" s="35">
        <f t="shared" si="77"/>
        <v>48.741521478662321</v>
      </c>
      <c r="Y165" s="35">
        <f t="shared" si="78"/>
        <v>84.037105997693658</v>
      </c>
      <c r="Z165" s="35">
        <f t="shared" si="79"/>
        <v>3.5505396574511381</v>
      </c>
      <c r="AA165" s="35">
        <f t="shared" si="80"/>
        <v>2957.5317440926251</v>
      </c>
      <c r="AB165" s="35">
        <f t="shared" si="81"/>
        <v>2873.4946380949314</v>
      </c>
      <c r="AC165" s="2">
        <f t="shared" si="82"/>
        <v>20.390481138688109</v>
      </c>
      <c r="AD165" s="2">
        <f t="shared" si="105"/>
        <v>35.156001963255363</v>
      </c>
      <c r="AE165" s="2">
        <f t="shared" si="83"/>
        <v>1.7026930065260248</v>
      </c>
      <c r="AF165" s="2">
        <f t="shared" si="84"/>
        <v>1289.4526587879338</v>
      </c>
      <c r="AG165" s="2">
        <f t="shared" si="85"/>
        <v>1254.2966568246786</v>
      </c>
      <c r="AH165" s="2">
        <f t="shared" si="86"/>
        <v>159.96878786853816</v>
      </c>
      <c r="AI165" s="2">
        <f t="shared" si="106"/>
        <v>275.80825494575549</v>
      </c>
      <c r="AJ165" s="2">
        <f t="shared" si="87"/>
        <v>12.359219504152026</v>
      </c>
      <c r="AK165" s="2">
        <f t="shared" si="88"/>
        <v>7357.5277092617316</v>
      </c>
      <c r="AL165" s="2">
        <f t="shared" si="111"/>
        <v>2360.5731514386589</v>
      </c>
      <c r="AM165" s="35">
        <f t="shared" si="89"/>
        <v>25.631667868503769</v>
      </c>
      <c r="AN165" s="35">
        <f t="shared" si="107"/>
        <v>44.192530807765124</v>
      </c>
      <c r="AO165" s="35">
        <f t="shared" si="90"/>
        <v>1.8492860747542954</v>
      </c>
      <c r="AP165" s="35">
        <f t="shared" si="91"/>
        <v>1293.7641661962934</v>
      </c>
      <c r="AQ165" s="35">
        <f t="shared" si="92"/>
        <v>1249.5716353885282</v>
      </c>
      <c r="AR165" s="2">
        <f t="shared" si="93"/>
        <v>13.029426138302242</v>
      </c>
      <c r="AS165" s="2">
        <f t="shared" si="108"/>
        <v>22.464527824659033</v>
      </c>
      <c r="AT165" s="2">
        <f t="shared" si="94"/>
        <v>1.0094012711584042</v>
      </c>
      <c r="AU165" s="2">
        <f t="shared" si="95"/>
        <v>608.89498128097307</v>
      </c>
      <c r="AV165" s="2">
        <f t="shared" si="96"/>
        <v>586.43045345631413</v>
      </c>
      <c r="AW165" s="2">
        <f t="shared" si="97"/>
        <v>41.442197280177268</v>
      </c>
      <c r="AX165" s="2">
        <f t="shared" si="109"/>
        <v>71.452064276167704</v>
      </c>
      <c r="AY165">
        <f t="shared" si="110"/>
        <v>3.0131930496612997</v>
      </c>
      <c r="BD165" s="50"/>
    </row>
    <row r="166" spans="1:56" ht="16" x14ac:dyDescent="0.2">
      <c r="A166" s="2" t="s">
        <v>26</v>
      </c>
      <c r="B166" s="2" t="str">
        <f t="shared" si="76"/>
        <v>C1983</v>
      </c>
      <c r="C166" s="2" t="s">
        <v>33</v>
      </c>
      <c r="D166" s="5">
        <v>4</v>
      </c>
      <c r="E166" s="2" t="s">
        <v>5</v>
      </c>
      <c r="F166" s="1" t="s">
        <v>11</v>
      </c>
      <c r="G166" s="9">
        <v>20</v>
      </c>
      <c r="H166" s="45">
        <v>15</v>
      </c>
      <c r="I166" t="s">
        <v>9</v>
      </c>
      <c r="J166">
        <v>0</v>
      </c>
      <c r="K166">
        <v>80</v>
      </c>
      <c r="L166" s="34">
        <v>1.4515949401616641</v>
      </c>
      <c r="M166" s="2">
        <v>1.6020565032959</v>
      </c>
      <c r="N166" s="2">
        <f t="shared" si="98"/>
        <v>16.020565032958999</v>
      </c>
      <c r="O166" s="2">
        <v>0.116027139127254</v>
      </c>
      <c r="P166" s="2">
        <f t="shared" si="99"/>
        <v>1.16027139127254</v>
      </c>
      <c r="Q166" s="36">
        <v>3.93</v>
      </c>
      <c r="R166" s="40">
        <f t="shared" si="112"/>
        <v>10</v>
      </c>
      <c r="S166" s="35">
        <f t="shared" si="100"/>
        <v>23.255371140374166</v>
      </c>
      <c r="T166" s="35">
        <f t="shared" si="101"/>
        <v>40.095467483403738</v>
      </c>
      <c r="U166" s="35">
        <f t="shared" si="102"/>
        <v>1.6842440807855537</v>
      </c>
      <c r="V166" s="35">
        <f t="shared" si="103"/>
        <v>1451.5949401616642</v>
      </c>
      <c r="W166" s="35">
        <f t="shared" si="104"/>
        <v>1411.4994726782604</v>
      </c>
      <c r="X166" s="35">
        <f t="shared" si="77"/>
        <v>46.905345213243812</v>
      </c>
      <c r="Y166" s="35">
        <f t="shared" si="78"/>
        <v>80.871284850420381</v>
      </c>
      <c r="Z166" s="35">
        <f t="shared" si="79"/>
        <v>3.3829301744654137</v>
      </c>
      <c r="AA166" s="35">
        <f t="shared" si="80"/>
        <v>2806.0162382691406</v>
      </c>
      <c r="AB166" s="35">
        <f t="shared" si="81"/>
        <v>2725.1449534187204</v>
      </c>
      <c r="AC166" s="2">
        <f t="shared" si="82"/>
        <v>20.390481138688109</v>
      </c>
      <c r="AD166" s="2">
        <f t="shared" si="105"/>
        <v>35.156001963255363</v>
      </c>
      <c r="AE166" s="2">
        <f t="shared" si="83"/>
        <v>1.7026930065260248</v>
      </c>
      <c r="AF166" s="2">
        <f t="shared" si="84"/>
        <v>1289.4526587879338</v>
      </c>
      <c r="AG166" s="2">
        <f t="shared" si="85"/>
        <v>1254.2966568246786</v>
      </c>
      <c r="AH166" s="2">
        <f t="shared" si="86"/>
        <v>159.96878786853816</v>
      </c>
      <c r="AI166" s="2">
        <f t="shared" si="106"/>
        <v>275.80825494575549</v>
      </c>
      <c r="AJ166" s="2">
        <f t="shared" si="87"/>
        <v>12.359219504152026</v>
      </c>
      <c r="AK166" s="2">
        <f t="shared" si="88"/>
        <v>7357.5277092617316</v>
      </c>
      <c r="AL166" s="2">
        <f t="shared" si="111"/>
        <v>2360.5731514386589</v>
      </c>
      <c r="AM166" s="35">
        <f t="shared" si="89"/>
        <v>23.649974072869647</v>
      </c>
      <c r="AN166" s="35">
        <f t="shared" si="107"/>
        <v>40.775817367016636</v>
      </c>
      <c r="AO166" s="35">
        <f t="shared" si="90"/>
        <v>1.69868609367986</v>
      </c>
      <c r="AP166" s="35">
        <f t="shared" si="91"/>
        <v>1354.4212981074766</v>
      </c>
      <c r="AQ166" s="35">
        <f t="shared" si="92"/>
        <v>1313.64548074046</v>
      </c>
      <c r="AR166" s="2">
        <f t="shared" si="93"/>
        <v>13.029426138302242</v>
      </c>
      <c r="AS166" s="2">
        <f t="shared" si="108"/>
        <v>22.464527824659033</v>
      </c>
      <c r="AT166" s="2">
        <f t="shared" si="94"/>
        <v>1.0094012711584042</v>
      </c>
      <c r="AU166" s="2">
        <f t="shared" si="95"/>
        <v>608.89498128097307</v>
      </c>
      <c r="AV166" s="2">
        <f t="shared" si="96"/>
        <v>586.43045345631413</v>
      </c>
      <c r="AW166" s="2">
        <f t="shared" si="97"/>
        <v>40.898787841830696</v>
      </c>
      <c r="AX166" s="2">
        <f t="shared" si="109"/>
        <v>70.515151451432246</v>
      </c>
      <c r="AY166">
        <f t="shared" si="110"/>
        <v>2.9479120172562228</v>
      </c>
      <c r="BD166" s="50"/>
    </row>
    <row r="167" spans="1:56" ht="16" x14ac:dyDescent="0.2">
      <c r="A167" s="2" t="s">
        <v>26</v>
      </c>
      <c r="B167" s="2" t="str">
        <f t="shared" si="76"/>
        <v>C1983</v>
      </c>
      <c r="C167" s="2" t="s">
        <v>33</v>
      </c>
      <c r="D167" s="5">
        <v>4</v>
      </c>
      <c r="E167" s="2" t="s">
        <v>5</v>
      </c>
      <c r="F167" s="1" t="s">
        <v>12</v>
      </c>
      <c r="G167" s="9">
        <v>30</v>
      </c>
      <c r="H167" s="45">
        <v>25</v>
      </c>
      <c r="I167" t="s">
        <v>7</v>
      </c>
      <c r="J167">
        <v>0</v>
      </c>
      <c r="K167">
        <v>0</v>
      </c>
      <c r="L167" s="34">
        <v>1.4377420939149457</v>
      </c>
      <c r="M167" s="2">
        <v>1.4100034236907999</v>
      </c>
      <c r="N167" s="2">
        <f t="shared" si="98"/>
        <v>14.100034236907998</v>
      </c>
      <c r="O167" s="2">
        <v>9.4209626317024203E-2</v>
      </c>
      <c r="P167" s="2">
        <f t="shared" si="99"/>
        <v>0.94209626317024209</v>
      </c>
      <c r="Q167" s="36">
        <v>3.94</v>
      </c>
      <c r="R167" s="40">
        <f t="shared" si="112"/>
        <v>10</v>
      </c>
      <c r="S167" s="35">
        <f t="shared" si="100"/>
        <v>20.272212748044531</v>
      </c>
      <c r="T167" s="35">
        <f t="shared" si="101"/>
        <v>34.952090944904363</v>
      </c>
      <c r="U167" s="35">
        <f t="shared" si="102"/>
        <v>1.3544914540798298</v>
      </c>
      <c r="V167" s="35">
        <f t="shared" si="103"/>
        <v>1437.7420939149458</v>
      </c>
      <c r="W167" s="35">
        <f t="shared" si="104"/>
        <v>1402.7900029700415</v>
      </c>
      <c r="X167" s="35">
        <f t="shared" si="77"/>
        <v>65.251792065914316</v>
      </c>
      <c r="Y167" s="35">
        <f t="shared" si="78"/>
        <v>112.50308976881777</v>
      </c>
      <c r="Z167" s="35">
        <f t="shared" si="79"/>
        <v>4.6632849443603428</v>
      </c>
      <c r="AA167" s="35">
        <f t="shared" si="80"/>
        <v>4416.7151919409116</v>
      </c>
      <c r="AB167" s="35">
        <f t="shared" si="81"/>
        <v>4304.2121021720932</v>
      </c>
      <c r="AC167" s="2">
        <f t="shared" si="82"/>
        <v>15.204932080965804</v>
      </c>
      <c r="AD167" s="2">
        <f t="shared" si="105"/>
        <v>26.215400139596209</v>
      </c>
      <c r="AE167" s="2">
        <f t="shared" si="83"/>
        <v>1.3422494817943573</v>
      </c>
      <c r="AF167" s="2">
        <f t="shared" si="84"/>
        <v>1245.1136831919628</v>
      </c>
      <c r="AG167" s="2">
        <f t="shared" si="85"/>
        <v>1218.8982830523669</v>
      </c>
      <c r="AH167" s="2">
        <f t="shared" si="86"/>
        <v>205.58358411143558</v>
      </c>
      <c r="AI167" s="2">
        <f t="shared" si="106"/>
        <v>354.45445536454417</v>
      </c>
      <c r="AJ167" s="2">
        <f t="shared" si="87"/>
        <v>16.3859679495351</v>
      </c>
      <c r="AK167" s="2">
        <f t="shared" si="88"/>
        <v>11092.86875883762</v>
      </c>
      <c r="AL167" s="2">
        <f t="shared" si="111"/>
        <v>3579.4714344910258</v>
      </c>
      <c r="AM167" s="35">
        <f t="shared" si="89"/>
        <v>44.979579317869778</v>
      </c>
      <c r="AN167" s="35">
        <f t="shared" si="107"/>
        <v>77.550998823913417</v>
      </c>
      <c r="AO167" s="35">
        <f t="shared" si="90"/>
        <v>3.3087934902805127</v>
      </c>
      <c r="AP167" s="35">
        <f t="shared" si="91"/>
        <v>2978.9730980259656</v>
      </c>
      <c r="AQ167" s="35">
        <f t="shared" si="92"/>
        <v>2901.4220992020519</v>
      </c>
      <c r="AR167" s="2">
        <f t="shared" si="93"/>
        <v>20.390481138688109</v>
      </c>
      <c r="AS167" s="2">
        <f t="shared" si="108"/>
        <v>35.156001963255363</v>
      </c>
      <c r="AT167" s="2">
        <f t="shared" si="94"/>
        <v>1.7026930065260248</v>
      </c>
      <c r="AU167" s="2">
        <f t="shared" si="95"/>
        <v>1289.4526587879338</v>
      </c>
      <c r="AV167" s="2">
        <f t="shared" si="96"/>
        <v>1254.2966568246786</v>
      </c>
      <c r="AW167" s="2">
        <f t="shared" si="97"/>
        <v>54.778309241483171</v>
      </c>
      <c r="AX167" s="2">
        <f t="shared" si="109"/>
        <v>94.445360761177881</v>
      </c>
      <c r="AY167">
        <f t="shared" si="110"/>
        <v>3.963497350551064</v>
      </c>
      <c r="BD167" s="50"/>
    </row>
    <row r="168" spans="1:56" ht="16" x14ac:dyDescent="0.2">
      <c r="A168" s="2" t="s">
        <v>26</v>
      </c>
      <c r="B168" s="2" t="str">
        <f t="shared" si="76"/>
        <v>C1983</v>
      </c>
      <c r="C168" s="2" t="s">
        <v>33</v>
      </c>
      <c r="D168" s="5">
        <v>4</v>
      </c>
      <c r="E168" s="2" t="s">
        <v>5</v>
      </c>
      <c r="F168" s="1" t="s">
        <v>12</v>
      </c>
      <c r="G168" s="9">
        <v>30</v>
      </c>
      <c r="H168" s="45">
        <v>25</v>
      </c>
      <c r="I168" t="s">
        <v>8</v>
      </c>
      <c r="J168">
        <v>0</v>
      </c>
      <c r="K168">
        <v>40</v>
      </c>
      <c r="L168" s="34">
        <v>1.5540652587219501</v>
      </c>
      <c r="M168" s="2">
        <v>1.57443606853485</v>
      </c>
      <c r="N168" s="2">
        <f t="shared" si="98"/>
        <v>15.7443606853485</v>
      </c>
      <c r="O168" s="2">
        <v>0.10643511265516301</v>
      </c>
      <c r="P168" s="2">
        <f t="shared" si="99"/>
        <v>1.0643511265516301</v>
      </c>
      <c r="Q168" s="36">
        <v>3.97</v>
      </c>
      <c r="R168" s="40">
        <f t="shared" si="112"/>
        <v>10</v>
      </c>
      <c r="S168" s="35">
        <f t="shared" si="100"/>
        <v>24.467763961887815</v>
      </c>
      <c r="T168" s="35">
        <f t="shared" si="101"/>
        <v>42.185799934289342</v>
      </c>
      <c r="U168" s="35">
        <f t="shared" si="102"/>
        <v>1.6540711088554583</v>
      </c>
      <c r="V168" s="35">
        <f t="shared" si="103"/>
        <v>1554.0652587219502</v>
      </c>
      <c r="W168" s="35">
        <f t="shared" si="104"/>
        <v>1511.8794587876607</v>
      </c>
      <c r="X168" s="35">
        <f t="shared" si="77"/>
        <v>73.209285440550133</v>
      </c>
      <c r="Y168" s="35">
        <f t="shared" si="78"/>
        <v>126.22290593198301</v>
      </c>
      <c r="Z168" s="35">
        <f t="shared" si="79"/>
        <v>5.2046107663065966</v>
      </c>
      <c r="AA168" s="35">
        <f t="shared" si="80"/>
        <v>4511.5970028145748</v>
      </c>
      <c r="AB168" s="35">
        <f t="shared" si="81"/>
        <v>4385.3740968825923</v>
      </c>
      <c r="AC168" s="2">
        <f t="shared" si="82"/>
        <v>15.204932080965804</v>
      </c>
      <c r="AD168" s="2">
        <f t="shared" si="105"/>
        <v>26.215400139596209</v>
      </c>
      <c r="AE168" s="2">
        <f t="shared" si="83"/>
        <v>1.3422494817943573</v>
      </c>
      <c r="AF168" s="2">
        <f t="shared" si="84"/>
        <v>1245.1136831919628</v>
      </c>
      <c r="AG168" s="2">
        <f t="shared" si="85"/>
        <v>1218.8982830523669</v>
      </c>
      <c r="AH168" s="2">
        <f t="shared" si="86"/>
        <v>205.58358411143558</v>
      </c>
      <c r="AI168" s="2">
        <f t="shared" si="106"/>
        <v>354.45445536454417</v>
      </c>
      <c r="AJ168" s="2">
        <f t="shared" si="87"/>
        <v>16.3859679495351</v>
      </c>
      <c r="AK168" s="2">
        <f t="shared" si="88"/>
        <v>11092.86875883762</v>
      </c>
      <c r="AL168" s="2">
        <f t="shared" si="111"/>
        <v>3579.4714344910258</v>
      </c>
      <c r="AM168" s="35">
        <f t="shared" si="89"/>
        <v>48.741521478662321</v>
      </c>
      <c r="AN168" s="35">
        <f t="shared" si="107"/>
        <v>84.037105997693658</v>
      </c>
      <c r="AO168" s="35">
        <f t="shared" si="90"/>
        <v>3.5505396574511381</v>
      </c>
      <c r="AP168" s="35">
        <f t="shared" si="91"/>
        <v>2957.5317440926251</v>
      </c>
      <c r="AQ168" s="35">
        <f t="shared" si="92"/>
        <v>2873.4946380949314</v>
      </c>
      <c r="AR168" s="2">
        <f t="shared" si="93"/>
        <v>20.390481138688109</v>
      </c>
      <c r="AS168" s="2">
        <f t="shared" si="108"/>
        <v>35.156001963255363</v>
      </c>
      <c r="AT168" s="2">
        <f t="shared" si="94"/>
        <v>1.7026930065260248</v>
      </c>
      <c r="AU168" s="2">
        <f t="shared" si="95"/>
        <v>1289.4526587879338</v>
      </c>
      <c r="AV168" s="2">
        <f t="shared" si="96"/>
        <v>1254.2966568246786</v>
      </c>
      <c r="AW168" s="2">
        <f t="shared" si="97"/>
        <v>60.166819650674462</v>
      </c>
      <c r="AX168" s="2">
        <f t="shared" si="109"/>
        <v>103.73589594943874</v>
      </c>
      <c r="AY168">
        <f t="shared" si="110"/>
        <v>4.3229132852914756</v>
      </c>
      <c r="BD168" s="50"/>
    </row>
    <row r="169" spans="1:56" ht="16" x14ac:dyDescent="0.2">
      <c r="A169" s="2" t="s">
        <v>26</v>
      </c>
      <c r="B169" s="2" t="str">
        <f t="shared" si="76"/>
        <v>C1983</v>
      </c>
      <c r="C169" s="2" t="s">
        <v>33</v>
      </c>
      <c r="D169" s="5">
        <v>4</v>
      </c>
      <c r="E169" s="2" t="s">
        <v>5</v>
      </c>
      <c r="F169" s="1" t="s">
        <v>12</v>
      </c>
      <c r="G169" s="9">
        <v>30</v>
      </c>
      <c r="H169" s="45">
        <v>25</v>
      </c>
      <c r="I169" t="s">
        <v>9</v>
      </c>
      <c r="J169">
        <v>0</v>
      </c>
      <c r="K169">
        <v>80</v>
      </c>
      <c r="L169" s="34">
        <v>1.2823050102936771</v>
      </c>
      <c r="M169" s="2">
        <v>1.6658810377121001</v>
      </c>
      <c r="N169" s="2">
        <f t="shared" si="98"/>
        <v>16.658810377121</v>
      </c>
      <c r="O169" s="2">
        <v>0.10820340365171401</v>
      </c>
      <c r="P169" s="2">
        <f t="shared" si="99"/>
        <v>1.0820340365171401</v>
      </c>
      <c r="Q169" s="36">
        <v>4</v>
      </c>
      <c r="R169" s="40">
        <f t="shared" si="112"/>
        <v>10</v>
      </c>
      <c r="S169" s="35">
        <f t="shared" si="100"/>
        <v>21.361676012114557</v>
      </c>
      <c r="T169" s="35">
        <f t="shared" si="101"/>
        <v>36.830475882956137</v>
      </c>
      <c r="U169" s="35">
        <f t="shared" si="102"/>
        <v>1.3874976663342202</v>
      </c>
      <c r="V169" s="35">
        <f t="shared" si="103"/>
        <v>1282.305010293677</v>
      </c>
      <c r="W169" s="35">
        <f t="shared" si="104"/>
        <v>1245.4745344107209</v>
      </c>
      <c r="X169" s="35">
        <f t="shared" si="77"/>
        <v>68.267021225358377</v>
      </c>
      <c r="Y169" s="35">
        <f t="shared" si="78"/>
        <v>117.70176073337652</v>
      </c>
      <c r="Z169" s="35">
        <f t="shared" si="79"/>
        <v>4.7704278407996341</v>
      </c>
      <c r="AA169" s="35">
        <f t="shared" si="80"/>
        <v>4088.3212485628173</v>
      </c>
      <c r="AB169" s="35">
        <f t="shared" si="81"/>
        <v>3970.6194878294414</v>
      </c>
      <c r="AC169" s="2">
        <f t="shared" si="82"/>
        <v>15.204932080965804</v>
      </c>
      <c r="AD169" s="2">
        <f t="shared" si="105"/>
        <v>26.215400139596209</v>
      </c>
      <c r="AE169" s="2">
        <f t="shared" si="83"/>
        <v>1.3422494817943573</v>
      </c>
      <c r="AF169" s="2">
        <f t="shared" si="84"/>
        <v>1245.1136831919628</v>
      </c>
      <c r="AG169" s="2">
        <f t="shared" si="85"/>
        <v>1218.8982830523669</v>
      </c>
      <c r="AH169" s="2">
        <f t="shared" si="86"/>
        <v>205.58358411143558</v>
      </c>
      <c r="AI169" s="2">
        <f t="shared" si="106"/>
        <v>354.45445536454417</v>
      </c>
      <c r="AJ169" s="2">
        <f t="shared" si="87"/>
        <v>16.3859679495351</v>
      </c>
      <c r="AK169" s="2">
        <f t="shared" si="88"/>
        <v>11092.86875883762</v>
      </c>
      <c r="AL169" s="2">
        <f t="shared" si="111"/>
        <v>3579.4714344910258</v>
      </c>
      <c r="AM169" s="35">
        <f t="shared" si="89"/>
        <v>46.905345213243812</v>
      </c>
      <c r="AN169" s="35">
        <f t="shared" si="107"/>
        <v>80.871284850420381</v>
      </c>
      <c r="AO169" s="35">
        <f t="shared" si="90"/>
        <v>3.3829301744654137</v>
      </c>
      <c r="AP169" s="35">
        <f t="shared" si="91"/>
        <v>2806.0162382691406</v>
      </c>
      <c r="AQ169" s="35">
        <f t="shared" si="92"/>
        <v>2725.1449534187204</v>
      </c>
      <c r="AR169" s="2">
        <f t="shared" si="93"/>
        <v>20.390481138688109</v>
      </c>
      <c r="AS169" s="2">
        <f t="shared" si="108"/>
        <v>35.156001963255363</v>
      </c>
      <c r="AT169" s="2">
        <f t="shared" si="94"/>
        <v>1.7026930065260248</v>
      </c>
      <c r="AU169" s="2">
        <f t="shared" si="95"/>
        <v>1289.4526587879338</v>
      </c>
      <c r="AV169" s="2">
        <f t="shared" si="96"/>
        <v>1254.2966568246786</v>
      </c>
      <c r="AW169" s="2">
        <f t="shared" si="97"/>
        <v>61.558270658942448</v>
      </c>
      <c r="AX169" s="2">
        <f t="shared" si="109"/>
        <v>106.13494941196974</v>
      </c>
      <c r="AY169">
        <f t="shared" si="110"/>
        <v>4.3346766502263128</v>
      </c>
      <c r="BD169" s="50"/>
    </row>
    <row r="170" spans="1:56" ht="16" x14ac:dyDescent="0.2">
      <c r="A170" s="2" t="s">
        <v>26</v>
      </c>
      <c r="B170" s="2" t="str">
        <f t="shared" si="76"/>
        <v>C1983</v>
      </c>
      <c r="C170" s="2" t="s">
        <v>33</v>
      </c>
      <c r="D170" s="5">
        <v>4</v>
      </c>
      <c r="E170" s="2" t="s">
        <v>5</v>
      </c>
      <c r="F170" s="1" t="s">
        <v>13</v>
      </c>
      <c r="G170" s="9">
        <v>40</v>
      </c>
      <c r="H170" s="45">
        <v>35</v>
      </c>
      <c r="I170" t="s">
        <v>7</v>
      </c>
      <c r="J170">
        <v>0</v>
      </c>
      <c r="K170">
        <v>0</v>
      </c>
      <c r="L170" s="34">
        <v>1.3728578067152417</v>
      </c>
      <c r="M170" s="2">
        <v>1.30660688877106</v>
      </c>
      <c r="N170" s="2">
        <f t="shared" si="98"/>
        <v>13.0660688877106</v>
      </c>
      <c r="O170" s="2">
        <v>8.5620358586311299E-2</v>
      </c>
      <c r="P170" s="2">
        <f t="shared" si="99"/>
        <v>0.85620358586311296</v>
      </c>
      <c r="Q170" s="36">
        <v>4.03</v>
      </c>
      <c r="R170" s="40">
        <f t="shared" si="112"/>
        <v>10</v>
      </c>
      <c r="S170" s="35">
        <f t="shared" si="100"/>
        <v>17.937854675572634</v>
      </c>
      <c r="T170" s="35">
        <f t="shared" si="101"/>
        <v>30.927335647539028</v>
      </c>
      <c r="U170" s="35">
        <f t="shared" si="102"/>
        <v>1.1754457769897584</v>
      </c>
      <c r="V170" s="35">
        <f t="shared" si="103"/>
        <v>1372.8578067152418</v>
      </c>
      <c r="W170" s="35">
        <f t="shared" si="104"/>
        <v>1341.9304710677029</v>
      </c>
      <c r="X170" s="35">
        <f t="shared" si="77"/>
        <v>83.189646741486953</v>
      </c>
      <c r="Y170" s="35">
        <f t="shared" si="78"/>
        <v>143.4304254163568</v>
      </c>
      <c r="Z170" s="35">
        <f t="shared" si="79"/>
        <v>5.8387307213501014</v>
      </c>
      <c r="AA170" s="35">
        <f t="shared" si="80"/>
        <v>5789.5729986561537</v>
      </c>
      <c r="AB170" s="35">
        <f t="shared" si="81"/>
        <v>5646.1425732397965</v>
      </c>
      <c r="AC170" s="2">
        <f t="shared" si="82"/>
        <v>12.651992795896417</v>
      </c>
      <c r="AD170" s="2">
        <f t="shared" si="105"/>
        <v>21.813780682580028</v>
      </c>
      <c r="AE170" s="2">
        <f t="shared" si="83"/>
        <v>1.216484925723244</v>
      </c>
      <c r="AF170" s="2">
        <f t="shared" si="84"/>
        <v>1236.6848374058161</v>
      </c>
      <c r="AG170" s="2">
        <f t="shared" si="85"/>
        <v>1214.8710567232361</v>
      </c>
      <c r="AH170" s="2">
        <f t="shared" si="86"/>
        <v>243.5395624991248</v>
      </c>
      <c r="AI170" s="2">
        <f t="shared" si="106"/>
        <v>419.89579741228431</v>
      </c>
      <c r="AJ170" s="2">
        <f t="shared" si="87"/>
        <v>20.03542272670483</v>
      </c>
      <c r="AK170" s="2">
        <f t="shared" si="88"/>
        <v>14802.923271055066</v>
      </c>
      <c r="AL170" s="2">
        <f t="shared" si="111"/>
        <v>4794.3424912142618</v>
      </c>
      <c r="AM170" s="35">
        <f t="shared" si="89"/>
        <v>65.251792065914316</v>
      </c>
      <c r="AN170" s="35">
        <f t="shared" si="107"/>
        <v>112.50308976881777</v>
      </c>
      <c r="AO170" s="35">
        <f t="shared" si="90"/>
        <v>4.6632849443603428</v>
      </c>
      <c r="AP170" s="35">
        <f t="shared" si="91"/>
        <v>4416.7151919409116</v>
      </c>
      <c r="AQ170" s="35">
        <f t="shared" si="92"/>
        <v>4304.2121021720932</v>
      </c>
      <c r="AR170" s="2">
        <f t="shared" si="93"/>
        <v>15.204932080965804</v>
      </c>
      <c r="AS170" s="2">
        <f t="shared" si="108"/>
        <v>26.215400139596209</v>
      </c>
      <c r="AT170" s="2">
        <f t="shared" si="94"/>
        <v>1.3422494817943573</v>
      </c>
      <c r="AU170" s="2">
        <f t="shared" si="95"/>
        <v>1245.1136831919628</v>
      </c>
      <c r="AV170" s="2">
        <f t="shared" si="96"/>
        <v>1218.8982830523669</v>
      </c>
      <c r="AW170" s="2">
        <f t="shared" si="97"/>
        <v>71.803463616918791</v>
      </c>
      <c r="AX170" s="2">
        <f t="shared" si="109"/>
        <v>123.7990752015841</v>
      </c>
      <c r="AY170">
        <f t="shared" si="110"/>
        <v>5.0926080042321225</v>
      </c>
      <c r="BD170" s="50"/>
    </row>
    <row r="171" spans="1:56" ht="16" x14ac:dyDescent="0.2">
      <c r="A171" s="2" t="s">
        <v>26</v>
      </c>
      <c r="B171" s="2" t="str">
        <f t="shared" ref="B171:B209" si="113">LEFT(A171)&amp;RIGHT(A171,4)</f>
        <v>C1983</v>
      </c>
      <c r="C171" s="2" t="s">
        <v>33</v>
      </c>
      <c r="D171" s="5">
        <v>4</v>
      </c>
      <c r="E171" s="2" t="s">
        <v>5</v>
      </c>
      <c r="F171" s="1" t="s">
        <v>13</v>
      </c>
      <c r="G171" s="9">
        <v>40</v>
      </c>
      <c r="H171" s="45">
        <v>35</v>
      </c>
      <c r="I171" t="s">
        <v>8</v>
      </c>
      <c r="J171">
        <v>0</v>
      </c>
      <c r="K171">
        <v>40</v>
      </c>
      <c r="L171" s="34">
        <v>1.3680704260270375</v>
      </c>
      <c r="M171" s="2">
        <v>1.44024646282196</v>
      </c>
      <c r="N171" s="2">
        <f t="shared" si="98"/>
        <v>14.402464628219601</v>
      </c>
      <c r="O171" s="2">
        <v>0.102539852261543</v>
      </c>
      <c r="P171" s="2">
        <f t="shared" si="99"/>
        <v>1.0253985226154301</v>
      </c>
      <c r="Q171" s="36">
        <v>3.99</v>
      </c>
      <c r="R171" s="40">
        <f t="shared" si="112"/>
        <v>10</v>
      </c>
      <c r="S171" s="35">
        <f t="shared" si="100"/>
        <v>19.703585919767733</v>
      </c>
      <c r="T171" s="35">
        <f t="shared" si="101"/>
        <v>33.971699861668505</v>
      </c>
      <c r="U171" s="35">
        <f t="shared" si="102"/>
        <v>1.4028173936819865</v>
      </c>
      <c r="V171" s="35">
        <f t="shared" si="103"/>
        <v>1368.0704260270377</v>
      </c>
      <c r="W171" s="35">
        <f t="shared" si="104"/>
        <v>1334.0987261653693</v>
      </c>
      <c r="X171" s="35">
        <f t="shared" si="77"/>
        <v>92.912871360317865</v>
      </c>
      <c r="Y171" s="35">
        <f t="shared" si="78"/>
        <v>160.1946057936515</v>
      </c>
      <c r="Z171" s="35">
        <f t="shared" si="79"/>
        <v>6.6074281599885829</v>
      </c>
      <c r="AA171" s="35">
        <f t="shared" si="80"/>
        <v>5879.6674288416125</v>
      </c>
      <c r="AB171" s="35">
        <f t="shared" si="81"/>
        <v>5719.4728230479614</v>
      </c>
      <c r="AC171" s="2">
        <f t="shared" si="82"/>
        <v>12.651992795896417</v>
      </c>
      <c r="AD171" s="2">
        <f t="shared" si="105"/>
        <v>21.813780682580028</v>
      </c>
      <c r="AE171" s="2">
        <f t="shared" si="83"/>
        <v>1.216484925723244</v>
      </c>
      <c r="AF171" s="2">
        <f t="shared" si="84"/>
        <v>1236.6848374058161</v>
      </c>
      <c r="AG171" s="2">
        <f t="shared" si="85"/>
        <v>1214.8710567232361</v>
      </c>
      <c r="AH171" s="2">
        <f t="shared" si="86"/>
        <v>243.5395624991248</v>
      </c>
      <c r="AI171" s="2">
        <f t="shared" si="106"/>
        <v>419.89579741228431</v>
      </c>
      <c r="AJ171" s="2">
        <f t="shared" si="87"/>
        <v>20.03542272670483</v>
      </c>
      <c r="AK171" s="2">
        <f t="shared" si="88"/>
        <v>14802.923271055066</v>
      </c>
      <c r="AL171" s="2">
        <f t="shared" si="111"/>
        <v>4794.3424912142618</v>
      </c>
      <c r="AM171" s="35">
        <f t="shared" si="89"/>
        <v>73.209285440550133</v>
      </c>
      <c r="AN171" s="35">
        <f t="shared" si="107"/>
        <v>126.22290593198301</v>
      </c>
      <c r="AO171" s="35">
        <f t="shared" si="90"/>
        <v>5.2046107663065966</v>
      </c>
      <c r="AP171" s="35">
        <f t="shared" si="91"/>
        <v>4511.5970028145748</v>
      </c>
      <c r="AQ171" s="35">
        <f t="shared" si="92"/>
        <v>4385.3740968825923</v>
      </c>
      <c r="AR171" s="2">
        <f t="shared" si="93"/>
        <v>15.204932080965804</v>
      </c>
      <c r="AS171" s="2">
        <f t="shared" si="108"/>
        <v>26.215400139596209</v>
      </c>
      <c r="AT171" s="2">
        <f t="shared" si="94"/>
        <v>1.3422494817943573</v>
      </c>
      <c r="AU171" s="2">
        <f t="shared" si="95"/>
        <v>1245.1136831919628</v>
      </c>
      <c r="AV171" s="2">
        <f t="shared" si="96"/>
        <v>1218.8982830523669</v>
      </c>
      <c r="AW171" s="2">
        <f t="shared" si="97"/>
        <v>79.249426052441137</v>
      </c>
      <c r="AX171" s="2">
        <f t="shared" si="109"/>
        <v>136.63694146972611</v>
      </c>
      <c r="AY171">
        <f t="shared" si="110"/>
        <v>5.6346448903055615</v>
      </c>
      <c r="BD171" s="50"/>
    </row>
    <row r="172" spans="1:56" ht="16" x14ac:dyDescent="0.2">
      <c r="A172" s="2" t="s">
        <v>26</v>
      </c>
      <c r="B172" s="2" t="str">
        <f t="shared" si="113"/>
        <v>C1983</v>
      </c>
      <c r="C172" s="2" t="s">
        <v>33</v>
      </c>
      <c r="D172" s="5">
        <v>4</v>
      </c>
      <c r="E172" s="2" t="s">
        <v>5</v>
      </c>
      <c r="F172" s="1" t="s">
        <v>13</v>
      </c>
      <c r="G172" s="9">
        <v>40</v>
      </c>
      <c r="H172" s="45">
        <v>35</v>
      </c>
      <c r="I172" t="s">
        <v>9</v>
      </c>
      <c r="J172">
        <v>0</v>
      </c>
      <c r="K172">
        <v>80</v>
      </c>
      <c r="L172" s="34">
        <v>1.2985006173027083</v>
      </c>
      <c r="M172" s="2">
        <v>1.4469693899154701</v>
      </c>
      <c r="N172" s="2">
        <f t="shared" si="98"/>
        <v>14.4696938991547</v>
      </c>
      <c r="O172" s="2">
        <v>0.10078486055135701</v>
      </c>
      <c r="P172" s="2">
        <f t="shared" si="99"/>
        <v>1.00784860551357</v>
      </c>
      <c r="Q172" s="36">
        <v>3.98</v>
      </c>
      <c r="R172" s="40">
        <f t="shared" si="112"/>
        <v>10</v>
      </c>
      <c r="S172" s="35">
        <f t="shared" si="100"/>
        <v>18.788906460233612</v>
      </c>
      <c r="T172" s="35">
        <f t="shared" si="101"/>
        <v>32.39466631074761</v>
      </c>
      <c r="U172" s="35">
        <f t="shared" si="102"/>
        <v>1.3086920364070445</v>
      </c>
      <c r="V172" s="35">
        <f t="shared" si="103"/>
        <v>1298.5006173027084</v>
      </c>
      <c r="W172" s="35">
        <f t="shared" si="104"/>
        <v>1266.1059509919608</v>
      </c>
      <c r="X172" s="35">
        <f t="shared" si="77"/>
        <v>87.055927685591996</v>
      </c>
      <c r="Y172" s="35">
        <f t="shared" si="78"/>
        <v>150.09642704412414</v>
      </c>
      <c r="Z172" s="35">
        <f t="shared" si="79"/>
        <v>6.0791198772066783</v>
      </c>
      <c r="AA172" s="35">
        <f t="shared" si="80"/>
        <v>5386.821865865526</v>
      </c>
      <c r="AB172" s="35">
        <f t="shared" si="81"/>
        <v>5236.7254388214023</v>
      </c>
      <c r="AC172" s="2">
        <f t="shared" si="82"/>
        <v>12.651992795896417</v>
      </c>
      <c r="AD172" s="2">
        <f t="shared" si="105"/>
        <v>21.813780682580028</v>
      </c>
      <c r="AE172" s="2">
        <f t="shared" si="83"/>
        <v>1.216484925723244</v>
      </c>
      <c r="AF172" s="2">
        <f t="shared" si="84"/>
        <v>1236.6848374058161</v>
      </c>
      <c r="AG172" s="2">
        <f t="shared" si="85"/>
        <v>1214.8710567232361</v>
      </c>
      <c r="AH172" s="2">
        <f t="shared" si="86"/>
        <v>243.5395624991248</v>
      </c>
      <c r="AI172" s="2">
        <f t="shared" si="106"/>
        <v>419.89579741228431</v>
      </c>
      <c r="AJ172" s="2">
        <f t="shared" si="87"/>
        <v>20.03542272670483</v>
      </c>
      <c r="AK172" s="2">
        <f t="shared" si="88"/>
        <v>14802.923271055066</v>
      </c>
      <c r="AL172" s="2">
        <f t="shared" si="111"/>
        <v>4794.3424912142618</v>
      </c>
      <c r="AM172" s="35">
        <f t="shared" si="89"/>
        <v>68.267021225358377</v>
      </c>
      <c r="AN172" s="35">
        <f t="shared" si="107"/>
        <v>117.70176073337652</v>
      </c>
      <c r="AO172" s="35">
        <f t="shared" si="90"/>
        <v>4.7704278407996341</v>
      </c>
      <c r="AP172" s="35">
        <f t="shared" si="91"/>
        <v>4088.3212485628173</v>
      </c>
      <c r="AQ172" s="35">
        <f t="shared" si="92"/>
        <v>3970.6194878294414</v>
      </c>
      <c r="AR172" s="2">
        <f t="shared" si="93"/>
        <v>15.204932080965804</v>
      </c>
      <c r="AS172" s="2">
        <f t="shared" si="108"/>
        <v>26.215400139596209</v>
      </c>
      <c r="AT172" s="2">
        <f t="shared" si="94"/>
        <v>1.3422494817943573</v>
      </c>
      <c r="AU172" s="2">
        <f t="shared" si="95"/>
        <v>1245.1136831919628</v>
      </c>
      <c r="AV172" s="2">
        <f t="shared" si="96"/>
        <v>1218.8982830523669</v>
      </c>
      <c r="AW172" s="2">
        <f t="shared" si="97"/>
        <v>80.491001728423214</v>
      </c>
      <c r="AX172" s="2">
        <f t="shared" si="109"/>
        <v>138.77758918693658</v>
      </c>
      <c r="AY172">
        <f t="shared" si="110"/>
        <v>5.6218571654074383</v>
      </c>
      <c r="BD172" s="50"/>
    </row>
    <row r="173" spans="1:56" ht="16" x14ac:dyDescent="0.2">
      <c r="A173" s="2" t="s">
        <v>26</v>
      </c>
      <c r="B173" s="2" t="str">
        <f t="shared" si="113"/>
        <v>C1983</v>
      </c>
      <c r="C173" s="2" t="s">
        <v>33</v>
      </c>
      <c r="D173" s="5">
        <v>4</v>
      </c>
      <c r="E173" s="2" t="s">
        <v>5</v>
      </c>
      <c r="F173" s="1" t="s">
        <v>14</v>
      </c>
      <c r="G173" s="9">
        <v>80</v>
      </c>
      <c r="H173" s="45">
        <v>60</v>
      </c>
      <c r="I173" t="s">
        <v>7</v>
      </c>
      <c r="J173">
        <v>0</v>
      </c>
      <c r="K173">
        <v>0</v>
      </c>
      <c r="L173" s="34">
        <v>1.4337695865353719</v>
      </c>
      <c r="M173" s="2">
        <v>0.89347857236862205</v>
      </c>
      <c r="N173" s="2">
        <f t="shared" si="98"/>
        <v>8.93478572368622</v>
      </c>
      <c r="O173" s="2">
        <v>6.4423345029354095E-2</v>
      </c>
      <c r="P173" s="2">
        <f t="shared" si="99"/>
        <v>0.64423345029354095</v>
      </c>
      <c r="Q173" s="36">
        <v>4.03</v>
      </c>
      <c r="R173" s="40">
        <f t="shared" si="112"/>
        <v>40</v>
      </c>
      <c r="S173" s="35">
        <f t="shared" si="100"/>
        <v>51.24169613132694</v>
      </c>
      <c r="T173" s="35">
        <f t="shared" si="101"/>
        <v>88.347751950563691</v>
      </c>
      <c r="U173" s="35">
        <f t="shared" si="102"/>
        <v>3.6947293106385053</v>
      </c>
      <c r="V173" s="35">
        <f t="shared" si="103"/>
        <v>5735.0783461414876</v>
      </c>
      <c r="W173" s="35">
        <f t="shared" si="104"/>
        <v>5646.7305941909235</v>
      </c>
      <c r="X173" s="35">
        <f t="shared" si="77"/>
        <v>134.4313428728139</v>
      </c>
      <c r="Y173" s="35">
        <f t="shared" si="78"/>
        <v>231.77817736692049</v>
      </c>
      <c r="Z173" s="35">
        <f t="shared" si="79"/>
        <v>9.5334600319886071</v>
      </c>
      <c r="AA173" s="35">
        <f t="shared" si="80"/>
        <v>11524.651344797641</v>
      </c>
      <c r="AB173" s="35">
        <f t="shared" si="81"/>
        <v>11292.87316743072</v>
      </c>
      <c r="AC173" s="2">
        <f t="shared" si="82"/>
        <v>39.782401872917774</v>
      </c>
      <c r="AD173" s="2">
        <f t="shared" si="105"/>
        <v>68.590348056754792</v>
      </c>
      <c r="AE173" s="2">
        <f t="shared" si="83"/>
        <v>3.3282497755381102</v>
      </c>
      <c r="AF173" s="2">
        <f t="shared" si="84"/>
        <v>5551.1206967181524</v>
      </c>
      <c r="AG173" s="2">
        <f t="shared" si="85"/>
        <v>5482.5303486613966</v>
      </c>
      <c r="AH173" s="2">
        <f t="shared" si="86"/>
        <v>362.88676811787809</v>
      </c>
      <c r="AI173" s="2">
        <f t="shared" si="106"/>
        <v>625.66684158254873</v>
      </c>
      <c r="AJ173" s="2">
        <f t="shared" si="87"/>
        <v>30.020172053319165</v>
      </c>
      <c r="AK173" s="2">
        <f t="shared" si="88"/>
        <v>31456.285361209524</v>
      </c>
      <c r="AL173" s="2">
        <f t="shared" si="111"/>
        <v>10276.872839875658</v>
      </c>
      <c r="AM173" s="35">
        <f t="shared" si="89"/>
        <v>83.189646741486953</v>
      </c>
      <c r="AN173" s="35">
        <f t="shared" si="107"/>
        <v>143.4304254163568</v>
      </c>
      <c r="AO173" s="35">
        <f t="shared" si="90"/>
        <v>5.8387307213501014</v>
      </c>
      <c r="AP173" s="35">
        <f t="shared" si="91"/>
        <v>5789.5729986561537</v>
      </c>
      <c r="AQ173" s="35">
        <f t="shared" si="92"/>
        <v>5646.1425732397965</v>
      </c>
      <c r="AR173" s="2">
        <f t="shared" si="93"/>
        <v>12.651992795896417</v>
      </c>
      <c r="AS173" s="2">
        <f t="shared" si="108"/>
        <v>21.813780682580028</v>
      </c>
      <c r="AT173" s="2">
        <f t="shared" si="94"/>
        <v>1.216484925723244</v>
      </c>
      <c r="AU173" s="2">
        <f t="shared" si="95"/>
        <v>1236.6848374058161</v>
      </c>
      <c r="AV173" s="2">
        <f t="shared" si="96"/>
        <v>1214.8710567232361</v>
      </c>
      <c r="AW173" s="2">
        <f t="shared" si="97"/>
        <v>125.2115688486266</v>
      </c>
      <c r="AX173" s="2">
        <f t="shared" si="109"/>
        <v>215.88201525625274</v>
      </c>
      <c r="AY173">
        <f t="shared" si="110"/>
        <v>8.8686777961054606</v>
      </c>
      <c r="BD173" s="50"/>
    </row>
    <row r="174" spans="1:56" ht="16" x14ac:dyDescent="0.2">
      <c r="A174" s="2" t="s">
        <v>26</v>
      </c>
      <c r="B174" s="2" t="str">
        <f t="shared" si="113"/>
        <v>C1983</v>
      </c>
      <c r="C174" s="2" t="s">
        <v>33</v>
      </c>
      <c r="D174" s="5">
        <v>4</v>
      </c>
      <c r="E174" s="2" t="s">
        <v>5</v>
      </c>
      <c r="F174" s="1" t="s">
        <v>14</v>
      </c>
      <c r="G174" s="9">
        <v>80</v>
      </c>
      <c r="H174" s="45">
        <v>60</v>
      </c>
      <c r="I174" t="s">
        <v>8</v>
      </c>
      <c r="J174">
        <v>0</v>
      </c>
      <c r="K174">
        <v>40</v>
      </c>
      <c r="L174" s="34">
        <v>1.4132958946560306</v>
      </c>
      <c r="M174" s="2">
        <v>0.903741896152496</v>
      </c>
      <c r="N174" s="2">
        <f t="shared" si="98"/>
        <v>9.0374189615249598</v>
      </c>
      <c r="O174" s="2">
        <v>6.6762492060661302E-2</v>
      </c>
      <c r="P174" s="2">
        <f t="shared" si="99"/>
        <v>0.66762492060661305</v>
      </c>
      <c r="Q174" s="36">
        <v>4.04</v>
      </c>
      <c r="R174" s="40">
        <f t="shared" si="112"/>
        <v>40</v>
      </c>
      <c r="S174" s="35">
        <f t="shared" si="100"/>
        <v>51.09018846643918</v>
      </c>
      <c r="T174" s="35">
        <f t="shared" si="101"/>
        <v>88.086531838688245</v>
      </c>
      <c r="U174" s="35">
        <f t="shared" si="102"/>
        <v>3.7742062378535386</v>
      </c>
      <c r="V174" s="35">
        <f t="shared" si="103"/>
        <v>5653.1835786241227</v>
      </c>
      <c r="W174" s="35">
        <f t="shared" si="104"/>
        <v>5565.097046785434</v>
      </c>
      <c r="X174" s="35">
        <f t="shared" si="77"/>
        <v>144.00305982675704</v>
      </c>
      <c r="Y174" s="35">
        <f t="shared" si="78"/>
        <v>248.28113763233975</v>
      </c>
      <c r="Z174" s="35">
        <f t="shared" si="79"/>
        <v>10.381634397842122</v>
      </c>
      <c r="AA174" s="35">
        <f t="shared" si="80"/>
        <v>11532.851007465735</v>
      </c>
      <c r="AB174" s="35">
        <f t="shared" si="81"/>
        <v>11284.569869833394</v>
      </c>
      <c r="AC174" s="2">
        <f t="shared" si="82"/>
        <v>39.782401872917774</v>
      </c>
      <c r="AD174" s="2">
        <f t="shared" si="105"/>
        <v>68.590348056754792</v>
      </c>
      <c r="AE174" s="2">
        <f t="shared" si="83"/>
        <v>3.3282497755381102</v>
      </c>
      <c r="AF174" s="2">
        <f t="shared" si="84"/>
        <v>5551.1206967181524</v>
      </c>
      <c r="AG174" s="2">
        <f t="shared" si="85"/>
        <v>5482.5303486613966</v>
      </c>
      <c r="AH174" s="2">
        <f t="shared" si="86"/>
        <v>362.88676811787809</v>
      </c>
      <c r="AI174" s="2">
        <f t="shared" si="106"/>
        <v>625.66684158254873</v>
      </c>
      <c r="AJ174" s="2">
        <f t="shared" si="87"/>
        <v>30.020172053319165</v>
      </c>
      <c r="AK174" s="2">
        <f t="shared" si="88"/>
        <v>31456.285361209524</v>
      </c>
      <c r="AL174" s="2">
        <f t="shared" si="111"/>
        <v>10276.872839875658</v>
      </c>
      <c r="AM174" s="35">
        <f t="shared" si="89"/>
        <v>92.912871360317865</v>
      </c>
      <c r="AN174" s="35">
        <f t="shared" si="107"/>
        <v>160.1946057936515</v>
      </c>
      <c r="AO174" s="35">
        <f t="shared" si="90"/>
        <v>6.6074281599885829</v>
      </c>
      <c r="AP174" s="35">
        <f t="shared" si="91"/>
        <v>5879.6674288416125</v>
      </c>
      <c r="AQ174" s="35">
        <f t="shared" si="92"/>
        <v>5719.4728230479614</v>
      </c>
      <c r="AR174" s="2">
        <f t="shared" si="93"/>
        <v>12.651992795896417</v>
      </c>
      <c r="AS174" s="2">
        <f t="shared" si="108"/>
        <v>21.813780682580028</v>
      </c>
      <c r="AT174" s="2">
        <f t="shared" si="94"/>
        <v>1.216484925723244</v>
      </c>
      <c r="AU174" s="2">
        <f t="shared" si="95"/>
        <v>1236.6848374058161</v>
      </c>
      <c r="AV174" s="2">
        <f t="shared" si="96"/>
        <v>1214.8710567232361</v>
      </c>
      <c r="AW174" s="2">
        <f t="shared" si="97"/>
        <v>134.75193073686091</v>
      </c>
      <c r="AX174" s="2">
        <f t="shared" si="109"/>
        <v>232.33091506355331</v>
      </c>
      <c r="AY174">
        <f t="shared" si="110"/>
        <v>9.6982219821449238</v>
      </c>
      <c r="BD174" s="50"/>
    </row>
    <row r="175" spans="1:56" ht="16" x14ac:dyDescent="0.2">
      <c r="A175" s="2" t="s">
        <v>26</v>
      </c>
      <c r="B175" s="2" t="str">
        <f t="shared" si="113"/>
        <v>C1983</v>
      </c>
      <c r="C175" s="2" t="s">
        <v>33</v>
      </c>
      <c r="D175" s="5">
        <v>4</v>
      </c>
      <c r="E175" s="2" t="s">
        <v>5</v>
      </c>
      <c r="F175" s="1" t="s">
        <v>14</v>
      </c>
      <c r="G175" s="9">
        <v>80</v>
      </c>
      <c r="H175" s="45">
        <v>60</v>
      </c>
      <c r="I175" t="s">
        <v>9</v>
      </c>
      <c r="J175">
        <v>0</v>
      </c>
      <c r="K175">
        <v>80</v>
      </c>
      <c r="L175" s="34">
        <v>1.340670311024337</v>
      </c>
      <c r="M175" s="2">
        <v>0.87191617488861095</v>
      </c>
      <c r="N175" s="2">
        <f t="shared" si="98"/>
        <v>8.7191617488861102</v>
      </c>
      <c r="O175" s="2">
        <v>6.48941099643707E-2</v>
      </c>
      <c r="P175" s="2">
        <f t="shared" si="99"/>
        <v>0.64894109964370705</v>
      </c>
      <c r="Q175" s="36">
        <v>4.04</v>
      </c>
      <c r="R175" s="40">
        <f t="shared" si="112"/>
        <v>40</v>
      </c>
      <c r="S175" s="35">
        <f t="shared" si="100"/>
        <v>46.758085175002577</v>
      </c>
      <c r="T175" s="35">
        <f t="shared" si="101"/>
        <v>80.617388232763076</v>
      </c>
      <c r="U175" s="35">
        <f t="shared" si="102"/>
        <v>3.4800642635832157</v>
      </c>
      <c r="V175" s="35">
        <f t="shared" si="103"/>
        <v>5362.6812440973481</v>
      </c>
      <c r="W175" s="35">
        <f t="shared" si="104"/>
        <v>5282.0638558645851</v>
      </c>
      <c r="X175" s="35">
        <f t="shared" si="77"/>
        <v>133.81401286059457</v>
      </c>
      <c r="Y175" s="35">
        <f t="shared" si="78"/>
        <v>230.7138152768872</v>
      </c>
      <c r="Z175" s="35">
        <f t="shared" si="79"/>
        <v>9.5591841407898936</v>
      </c>
      <c r="AA175" s="35">
        <f t="shared" si="80"/>
        <v>10749.503109962874</v>
      </c>
      <c r="AB175" s="35">
        <f t="shared" si="81"/>
        <v>10518.789294685987</v>
      </c>
      <c r="AC175" s="2">
        <f t="shared" si="82"/>
        <v>39.782401872917774</v>
      </c>
      <c r="AD175" s="2">
        <f t="shared" si="105"/>
        <v>68.590348056754792</v>
      </c>
      <c r="AE175" s="2">
        <f t="shared" si="83"/>
        <v>3.3282497755381102</v>
      </c>
      <c r="AF175" s="2">
        <f t="shared" si="84"/>
        <v>5551.1206967181524</v>
      </c>
      <c r="AG175" s="2">
        <f t="shared" si="85"/>
        <v>5482.5303486613966</v>
      </c>
      <c r="AH175" s="2">
        <f t="shared" si="86"/>
        <v>362.88676811787809</v>
      </c>
      <c r="AI175" s="2">
        <f t="shared" si="106"/>
        <v>625.66684158254873</v>
      </c>
      <c r="AJ175" s="2">
        <f t="shared" si="87"/>
        <v>30.020172053319165</v>
      </c>
      <c r="AK175" s="2">
        <f t="shared" si="88"/>
        <v>31456.285361209524</v>
      </c>
      <c r="AL175" s="2">
        <f t="shared" si="111"/>
        <v>10276.872839875658</v>
      </c>
      <c r="AM175" s="35">
        <f t="shared" si="89"/>
        <v>87.055927685591996</v>
      </c>
      <c r="AN175" s="35">
        <f t="shared" si="107"/>
        <v>150.09642704412414</v>
      </c>
      <c r="AO175" s="35">
        <f t="shared" si="90"/>
        <v>6.0791198772066783</v>
      </c>
      <c r="AP175" s="35">
        <f t="shared" si="91"/>
        <v>5386.821865865526</v>
      </c>
      <c r="AQ175" s="35">
        <f t="shared" si="92"/>
        <v>5236.7254388214023</v>
      </c>
      <c r="AR175" s="2">
        <f t="shared" si="93"/>
        <v>12.651992795896417</v>
      </c>
      <c r="AS175" s="2">
        <f t="shared" si="108"/>
        <v>21.813780682580028</v>
      </c>
      <c r="AT175" s="2">
        <f t="shared" si="94"/>
        <v>1.216484925723244</v>
      </c>
      <c r="AU175" s="2">
        <f t="shared" si="95"/>
        <v>1236.6848374058161</v>
      </c>
      <c r="AV175" s="2">
        <f t="shared" si="96"/>
        <v>1214.8710567232361</v>
      </c>
      <c r="AW175" s="2">
        <f t="shared" si="97"/>
        <v>131.67251088183735</v>
      </c>
      <c r="AX175" s="2">
        <f t="shared" si="109"/>
        <v>227.02157048592647</v>
      </c>
      <c r="AY175">
        <f t="shared" si="110"/>
        <v>9.3997985611885717</v>
      </c>
      <c r="BD175" s="50"/>
    </row>
    <row r="176" spans="1:56" ht="16" x14ac:dyDescent="0.2">
      <c r="A176" s="2" t="s">
        <v>26</v>
      </c>
      <c r="B176" s="2" t="str">
        <f t="shared" si="113"/>
        <v>C1983</v>
      </c>
      <c r="C176" s="2" t="s">
        <v>33</v>
      </c>
      <c r="D176" s="5">
        <v>4</v>
      </c>
      <c r="E176" s="2" t="s">
        <v>5</v>
      </c>
      <c r="F176" s="1" t="s">
        <v>15</v>
      </c>
      <c r="G176" s="9">
        <v>120</v>
      </c>
      <c r="H176" s="45">
        <v>100</v>
      </c>
      <c r="I176" t="s">
        <v>7</v>
      </c>
      <c r="J176">
        <v>0</v>
      </c>
      <c r="K176">
        <v>0</v>
      </c>
      <c r="L176" s="34">
        <v>1.665295465350014</v>
      </c>
      <c r="M176" s="2">
        <v>0.53874880075454701</v>
      </c>
      <c r="N176" s="2">
        <f t="shared" si="98"/>
        <v>5.3874880075454703</v>
      </c>
      <c r="O176" s="2">
        <v>4.3664302676916102E-2</v>
      </c>
      <c r="P176" s="2">
        <f t="shared" si="99"/>
        <v>0.436643026769161</v>
      </c>
      <c r="Q176" s="36">
        <v>4.04</v>
      </c>
      <c r="R176" s="40">
        <f t="shared" si="112"/>
        <v>40</v>
      </c>
      <c r="S176" s="35">
        <f t="shared" si="100"/>
        <v>35.887037394372214</v>
      </c>
      <c r="T176" s="35">
        <f t="shared" si="101"/>
        <v>61.874202404090028</v>
      </c>
      <c r="U176" s="35">
        <f t="shared" si="102"/>
        <v>2.9085586098215543</v>
      </c>
      <c r="V176" s="35">
        <f t="shared" si="103"/>
        <v>6661.1818614000558</v>
      </c>
      <c r="W176" s="35">
        <f t="shared" si="104"/>
        <v>6599.3076589959655</v>
      </c>
      <c r="X176" s="35">
        <f t="shared" si="77"/>
        <v>170.31838026718611</v>
      </c>
      <c r="Y176" s="35">
        <f t="shared" si="78"/>
        <v>293.65237977101049</v>
      </c>
      <c r="Z176" s="35">
        <f t="shared" si="79"/>
        <v>12.442018641810161</v>
      </c>
      <c r="AA176" s="35">
        <f t="shared" si="80"/>
        <v>18185.833206197698</v>
      </c>
      <c r="AB176" s="35">
        <f t="shared" si="81"/>
        <v>17892.180826426687</v>
      </c>
      <c r="AC176" s="2">
        <f t="shared" si="82"/>
        <v>26.641848448774699</v>
      </c>
      <c r="AD176" s="2">
        <f t="shared" si="105"/>
        <v>45.934221463404647</v>
      </c>
      <c r="AE176" s="2">
        <f t="shared" si="83"/>
        <v>2.4038721254002215</v>
      </c>
      <c r="AF176" s="2">
        <f t="shared" si="84"/>
        <v>5471.8742674538362</v>
      </c>
      <c r="AG176" s="2">
        <f t="shared" si="85"/>
        <v>5425.9400459904309</v>
      </c>
      <c r="AH176" s="2">
        <f t="shared" si="86"/>
        <v>442.81231346420213</v>
      </c>
      <c r="AI176" s="2">
        <f t="shared" si="106"/>
        <v>763.46950597276282</v>
      </c>
      <c r="AJ176" s="2">
        <f t="shared" si="87"/>
        <v>37.231788429519824</v>
      </c>
      <c r="AK176" s="2">
        <f t="shared" si="88"/>
        <v>47871.908163571032</v>
      </c>
      <c r="AL176" s="2">
        <f t="shared" si="111"/>
        <v>15702.812885866089</v>
      </c>
      <c r="AM176" s="35">
        <f t="shared" si="89"/>
        <v>134.4313428728139</v>
      </c>
      <c r="AN176" s="35">
        <f t="shared" si="107"/>
        <v>231.77817736692049</v>
      </c>
      <c r="AO176" s="35">
        <f t="shared" si="90"/>
        <v>9.5334600319886071</v>
      </c>
      <c r="AP176" s="35">
        <f t="shared" si="91"/>
        <v>11524.651344797641</v>
      </c>
      <c r="AQ176" s="35">
        <f t="shared" si="92"/>
        <v>11292.87316743072</v>
      </c>
      <c r="AR176" s="2">
        <f t="shared" si="93"/>
        <v>39.782401872917774</v>
      </c>
      <c r="AS176" s="2">
        <f t="shared" si="108"/>
        <v>68.590348056754792</v>
      </c>
      <c r="AT176" s="2">
        <f t="shared" si="94"/>
        <v>3.3282497755381102</v>
      </c>
      <c r="AU176" s="2">
        <f t="shared" si="95"/>
        <v>5551.1206967181524</v>
      </c>
      <c r="AV176" s="2">
        <f t="shared" si="96"/>
        <v>5482.5303486613966</v>
      </c>
      <c r="AW176" s="2">
        <f t="shared" si="97"/>
        <v>158.41259662852914</v>
      </c>
      <c r="AX176" s="2">
        <f t="shared" si="109"/>
        <v>273.12516660091228</v>
      </c>
      <c r="AY176">
        <f t="shared" si="110"/>
        <v>11.477083333042691</v>
      </c>
      <c r="BD176" s="50"/>
    </row>
    <row r="177" spans="1:56" ht="16" x14ac:dyDescent="0.2">
      <c r="A177" s="2" t="s">
        <v>26</v>
      </c>
      <c r="B177" s="2" t="str">
        <f t="shared" si="113"/>
        <v>C1983</v>
      </c>
      <c r="C177" s="2" t="s">
        <v>33</v>
      </c>
      <c r="D177" s="5">
        <v>4</v>
      </c>
      <c r="E177" s="2" t="s">
        <v>5</v>
      </c>
      <c r="F177" s="1" t="s">
        <v>15</v>
      </c>
      <c r="G177" s="9">
        <v>120</v>
      </c>
      <c r="H177" s="45">
        <v>100</v>
      </c>
      <c r="I177" t="s">
        <v>8</v>
      </c>
      <c r="J177">
        <v>0</v>
      </c>
      <c r="K177">
        <v>40</v>
      </c>
      <c r="L177" s="34">
        <v>1.640645547763941</v>
      </c>
      <c r="M177" s="2">
        <v>0.45110887289047202</v>
      </c>
      <c r="N177" s="2">
        <f t="shared" si="98"/>
        <v>4.5110887289047206</v>
      </c>
      <c r="O177" s="2">
        <v>3.85943055152893E-2</v>
      </c>
      <c r="P177" s="2">
        <f t="shared" si="99"/>
        <v>0.38594305515289301</v>
      </c>
      <c r="Q177" s="36">
        <v>4.07</v>
      </c>
      <c r="R177" s="40">
        <f t="shared" si="112"/>
        <v>40</v>
      </c>
      <c r="S177" s="35">
        <f t="shared" si="100"/>
        <v>29.604390554582501</v>
      </c>
      <c r="T177" s="35">
        <f t="shared" si="101"/>
        <v>51.042052680314661</v>
      </c>
      <c r="U177" s="35">
        <f t="shared" si="102"/>
        <v>2.5327830205080284</v>
      </c>
      <c r="V177" s="35">
        <f t="shared" si="103"/>
        <v>6562.5821910557643</v>
      </c>
      <c r="W177" s="35">
        <f t="shared" si="104"/>
        <v>6511.5401383754497</v>
      </c>
      <c r="X177" s="35">
        <f t="shared" si="77"/>
        <v>173.60745038133953</v>
      </c>
      <c r="Y177" s="35">
        <f t="shared" si="78"/>
        <v>299.32319031265439</v>
      </c>
      <c r="Z177" s="35">
        <f t="shared" si="79"/>
        <v>12.914417418350151</v>
      </c>
      <c r="AA177" s="35">
        <f t="shared" si="80"/>
        <v>18095.433198521499</v>
      </c>
      <c r="AB177" s="35">
        <f t="shared" si="81"/>
        <v>17796.110008208845</v>
      </c>
      <c r="AC177" s="2">
        <f t="shared" si="82"/>
        <v>26.641848448774699</v>
      </c>
      <c r="AD177" s="2">
        <f t="shared" si="105"/>
        <v>45.934221463404647</v>
      </c>
      <c r="AE177" s="2">
        <f t="shared" si="83"/>
        <v>2.4038721254002215</v>
      </c>
      <c r="AF177" s="2">
        <f t="shared" si="84"/>
        <v>5471.8742674538362</v>
      </c>
      <c r="AG177" s="2">
        <f t="shared" si="85"/>
        <v>5425.9400459904309</v>
      </c>
      <c r="AH177" s="2">
        <f t="shared" si="86"/>
        <v>442.81231346420213</v>
      </c>
      <c r="AI177" s="2">
        <f t="shared" si="106"/>
        <v>763.46950597276282</v>
      </c>
      <c r="AJ177" s="2">
        <f t="shared" si="87"/>
        <v>37.231788429519824</v>
      </c>
      <c r="AK177" s="2">
        <f t="shared" si="88"/>
        <v>47871.908163571032</v>
      </c>
      <c r="AL177" s="2">
        <f t="shared" si="111"/>
        <v>15702.812885866089</v>
      </c>
      <c r="AM177" s="35">
        <f t="shared" si="89"/>
        <v>144.00305982675704</v>
      </c>
      <c r="AN177" s="35">
        <f t="shared" si="107"/>
        <v>248.28113763233975</v>
      </c>
      <c r="AO177" s="35">
        <f t="shared" si="90"/>
        <v>10.381634397842122</v>
      </c>
      <c r="AP177" s="35">
        <f t="shared" si="91"/>
        <v>11532.851007465735</v>
      </c>
      <c r="AQ177" s="35">
        <f t="shared" si="92"/>
        <v>11284.569869833394</v>
      </c>
      <c r="AR177" s="2">
        <f t="shared" si="93"/>
        <v>39.782401872917774</v>
      </c>
      <c r="AS177" s="2">
        <f t="shared" si="108"/>
        <v>68.590348056754792</v>
      </c>
      <c r="AT177" s="2">
        <f t="shared" si="94"/>
        <v>3.3282497755381102</v>
      </c>
      <c r="AU177" s="2">
        <f t="shared" si="95"/>
        <v>5551.1206967181524</v>
      </c>
      <c r="AV177" s="2">
        <f t="shared" si="96"/>
        <v>5482.5303486613966</v>
      </c>
      <c r="AW177" s="2">
        <f t="shared" si="97"/>
        <v>164.09038003550896</v>
      </c>
      <c r="AX177" s="2">
        <f t="shared" si="109"/>
        <v>282.91444833708442</v>
      </c>
      <c r="AY177">
        <f t="shared" si="110"/>
        <v>12.100191091601161</v>
      </c>
      <c r="BD177" s="50"/>
    </row>
    <row r="178" spans="1:56" ht="16" x14ac:dyDescent="0.2">
      <c r="A178" s="2" t="s">
        <v>26</v>
      </c>
      <c r="B178" s="2" t="str">
        <f t="shared" si="113"/>
        <v>C1983</v>
      </c>
      <c r="C178" s="2" t="s">
        <v>33</v>
      </c>
      <c r="D178" s="5">
        <v>4</v>
      </c>
      <c r="E178" s="2" t="s">
        <v>5</v>
      </c>
      <c r="F178" s="1" t="s">
        <v>15</v>
      </c>
      <c r="G178" s="9">
        <v>120</v>
      </c>
      <c r="H178" s="45">
        <v>100</v>
      </c>
      <c r="I178" t="s">
        <v>9</v>
      </c>
      <c r="J178">
        <v>0</v>
      </c>
      <c r="K178">
        <v>80</v>
      </c>
      <c r="L178" s="34">
        <v>1.4504744893622974</v>
      </c>
      <c r="M178" s="2">
        <v>0.63506108522415206</v>
      </c>
      <c r="N178" s="2">
        <f t="shared" si="98"/>
        <v>6.3506108522415206</v>
      </c>
      <c r="O178" s="2">
        <v>4.9067836254835101E-2</v>
      </c>
      <c r="P178" s="2">
        <f t="shared" si="99"/>
        <v>0.49067836254835101</v>
      </c>
      <c r="Q178" s="36">
        <v>4.0199999999999996</v>
      </c>
      <c r="R178" s="40">
        <f t="shared" si="112"/>
        <v>40</v>
      </c>
      <c r="S178" s="35">
        <f t="shared" si="100"/>
        <v>36.845596132174734</v>
      </c>
      <c r="T178" s="35">
        <f t="shared" si="101"/>
        <v>63.526889883059887</v>
      </c>
      <c r="U178" s="35">
        <f t="shared" si="102"/>
        <v>2.8468657894337905</v>
      </c>
      <c r="V178" s="35">
        <f t="shared" si="103"/>
        <v>5801.8979574491896</v>
      </c>
      <c r="W178" s="35">
        <f t="shared" si="104"/>
        <v>5738.3710675661296</v>
      </c>
      <c r="X178" s="35">
        <f t="shared" si="77"/>
        <v>170.65960899276931</v>
      </c>
      <c r="Y178" s="35">
        <f t="shared" si="78"/>
        <v>294.24070515994708</v>
      </c>
      <c r="Z178" s="35">
        <f t="shared" si="79"/>
        <v>12.406049930223684</v>
      </c>
      <c r="AA178" s="35">
        <f t="shared" si="80"/>
        <v>16551.401067412065</v>
      </c>
      <c r="AB178" s="35">
        <f t="shared" si="81"/>
        <v>16257.160362252116</v>
      </c>
      <c r="AC178" s="2">
        <f t="shared" si="82"/>
        <v>26.641848448774699</v>
      </c>
      <c r="AD178" s="2">
        <f t="shared" si="105"/>
        <v>45.934221463404647</v>
      </c>
      <c r="AE178" s="2">
        <f t="shared" si="83"/>
        <v>2.4038721254002215</v>
      </c>
      <c r="AF178" s="2">
        <f t="shared" si="84"/>
        <v>5471.8742674538362</v>
      </c>
      <c r="AG178" s="2">
        <f t="shared" si="85"/>
        <v>5425.9400459904309</v>
      </c>
      <c r="AH178" s="2">
        <f t="shared" si="86"/>
        <v>442.81231346420213</v>
      </c>
      <c r="AI178" s="2">
        <f t="shared" si="106"/>
        <v>763.46950597276282</v>
      </c>
      <c r="AJ178" s="2">
        <f t="shared" si="87"/>
        <v>37.231788429519824</v>
      </c>
      <c r="AK178" s="2">
        <f t="shared" si="88"/>
        <v>47871.908163571032</v>
      </c>
      <c r="AL178" s="2">
        <f t="shared" si="111"/>
        <v>15702.812885866089</v>
      </c>
      <c r="AM178" s="35">
        <f t="shared" si="89"/>
        <v>133.81401286059457</v>
      </c>
      <c r="AN178" s="35">
        <f t="shared" si="107"/>
        <v>230.7138152768872</v>
      </c>
      <c r="AO178" s="35">
        <f t="shared" si="90"/>
        <v>9.5591841407898936</v>
      </c>
      <c r="AP178" s="35">
        <f t="shared" si="91"/>
        <v>10749.503109962874</v>
      </c>
      <c r="AQ178" s="35">
        <f t="shared" si="92"/>
        <v>10518.789294685987</v>
      </c>
      <c r="AR178" s="2">
        <f t="shared" si="93"/>
        <v>39.782401872917774</v>
      </c>
      <c r="AS178" s="2">
        <f t="shared" si="108"/>
        <v>68.590348056754792</v>
      </c>
      <c r="AT178" s="2">
        <f t="shared" si="94"/>
        <v>3.3282497755381102</v>
      </c>
      <c r="AU178" s="2">
        <f t="shared" si="95"/>
        <v>5551.1206967181524</v>
      </c>
      <c r="AV178" s="2">
        <f t="shared" si="96"/>
        <v>5482.5303486613966</v>
      </c>
      <c r="AW178" s="2">
        <f t="shared" si="97"/>
        <v>167.10019065064509</v>
      </c>
      <c r="AX178" s="2">
        <f t="shared" si="109"/>
        <v>288.10377698387083</v>
      </c>
      <c r="AY178">
        <f t="shared" si="110"/>
        <v>12.131032360359264</v>
      </c>
      <c r="BD178" s="50"/>
    </row>
    <row r="179" spans="1:56" ht="16" x14ac:dyDescent="0.2">
      <c r="A179" s="2" t="s">
        <v>26</v>
      </c>
      <c r="B179" s="2" t="str">
        <f t="shared" si="113"/>
        <v>C1983</v>
      </c>
      <c r="C179" s="2" t="s">
        <v>33</v>
      </c>
      <c r="D179" s="5">
        <v>4</v>
      </c>
      <c r="E179" s="2" t="s">
        <v>5</v>
      </c>
      <c r="F179" s="1" t="s">
        <v>16</v>
      </c>
      <c r="G179" s="9">
        <v>160</v>
      </c>
      <c r="H179" s="45">
        <v>140</v>
      </c>
      <c r="I179" t="s">
        <v>7</v>
      </c>
      <c r="J179">
        <v>0</v>
      </c>
      <c r="K179">
        <v>0</v>
      </c>
      <c r="L179" s="34">
        <v>1.4857177599605667</v>
      </c>
      <c r="M179" s="2">
        <v>0.29026216268539401</v>
      </c>
      <c r="N179" s="2">
        <f t="shared" si="98"/>
        <v>2.9026216268539402</v>
      </c>
      <c r="O179" s="2">
        <v>2.76296455413103E-2</v>
      </c>
      <c r="P179" s="2">
        <f t="shared" si="99"/>
        <v>0.27629645541310299</v>
      </c>
      <c r="Q179" s="36">
        <v>4.0599999999999996</v>
      </c>
      <c r="R179" s="40">
        <f t="shared" si="112"/>
        <v>40</v>
      </c>
      <c r="S179" s="35">
        <f t="shared" si="100"/>
        <v>17.249906005850125</v>
      </c>
      <c r="T179" s="35">
        <f t="shared" si="101"/>
        <v>29.741217251465734</v>
      </c>
      <c r="U179" s="35">
        <f t="shared" si="102"/>
        <v>1.6419942032855999</v>
      </c>
      <c r="V179" s="35">
        <f t="shared" si="103"/>
        <v>5942.8710398422663</v>
      </c>
      <c r="W179" s="35">
        <f t="shared" si="104"/>
        <v>5913.1298225908004</v>
      </c>
      <c r="X179" s="35">
        <f t="shared" si="77"/>
        <v>187.56828627303625</v>
      </c>
      <c r="Y179" s="35">
        <f t="shared" si="78"/>
        <v>323.39359702247623</v>
      </c>
      <c r="Z179" s="35">
        <f t="shared" si="79"/>
        <v>14.084012845095762</v>
      </c>
      <c r="AA179" s="35">
        <f t="shared" si="80"/>
        <v>24128.704246039964</v>
      </c>
      <c r="AB179" s="35">
        <f t="shared" si="81"/>
        <v>23805.310649017487</v>
      </c>
      <c r="AC179" s="2">
        <f t="shared" si="82"/>
        <v>19.718855941286563</v>
      </c>
      <c r="AD179" s="2">
        <f t="shared" si="105"/>
        <v>33.998027484976838</v>
      </c>
      <c r="AE179" s="2">
        <f t="shared" si="83"/>
        <v>1.8818290495089876</v>
      </c>
      <c r="AF179" s="2">
        <f t="shared" si="84"/>
        <v>5291.6514540283888</v>
      </c>
      <c r="AG179" s="2">
        <f t="shared" si="85"/>
        <v>5257.653426543412</v>
      </c>
      <c r="AH179" s="2">
        <f t="shared" si="86"/>
        <v>501.96888128806182</v>
      </c>
      <c r="AI179" s="2">
        <f t="shared" si="106"/>
        <v>865.46358842769348</v>
      </c>
      <c r="AJ179" s="2">
        <f t="shared" si="87"/>
        <v>42.877275578046785</v>
      </c>
      <c r="AK179" s="2">
        <f t="shared" si="88"/>
        <v>63746.862525656201</v>
      </c>
      <c r="AL179" s="2">
        <f t="shared" si="111"/>
        <v>20960.466312409502</v>
      </c>
      <c r="AM179" s="35">
        <f t="shared" si="89"/>
        <v>170.31838026718611</v>
      </c>
      <c r="AN179" s="35">
        <f t="shared" si="107"/>
        <v>293.65237977101049</v>
      </c>
      <c r="AO179" s="35">
        <f t="shared" si="90"/>
        <v>12.442018641810161</v>
      </c>
      <c r="AP179" s="35">
        <f t="shared" si="91"/>
        <v>18185.833206197698</v>
      </c>
      <c r="AQ179" s="35">
        <f t="shared" si="92"/>
        <v>17892.180826426687</v>
      </c>
      <c r="AR179" s="2">
        <f t="shared" si="93"/>
        <v>26.641848448774699</v>
      </c>
      <c r="AS179" s="2">
        <f t="shared" si="108"/>
        <v>45.934221463404647</v>
      </c>
      <c r="AT179" s="2">
        <f t="shared" si="94"/>
        <v>2.4038721254002215</v>
      </c>
      <c r="AU179" s="2">
        <f t="shared" si="95"/>
        <v>5471.8742674538362</v>
      </c>
      <c r="AV179" s="2">
        <f t="shared" si="96"/>
        <v>5425.9400459904309</v>
      </c>
      <c r="AW179" s="2">
        <f t="shared" si="97"/>
        <v>179.2692468674949</v>
      </c>
      <c r="AX179" s="2">
        <f t="shared" si="109"/>
        <v>309.08490839223253</v>
      </c>
      <c r="AY179">
        <f t="shared" si="110"/>
        <v>13.294038998738788</v>
      </c>
      <c r="BD179" s="50"/>
    </row>
    <row r="180" spans="1:56" ht="16" x14ac:dyDescent="0.2">
      <c r="A180" s="2" t="s">
        <v>26</v>
      </c>
      <c r="B180" s="2" t="str">
        <f t="shared" si="113"/>
        <v>C1983</v>
      </c>
      <c r="C180" s="2" t="s">
        <v>33</v>
      </c>
      <c r="D180" s="5">
        <v>4</v>
      </c>
      <c r="E180" s="2" t="s">
        <v>5</v>
      </c>
      <c r="F180" s="1" t="s">
        <v>16</v>
      </c>
      <c r="G180" s="9">
        <v>160</v>
      </c>
      <c r="H180" s="45">
        <v>140</v>
      </c>
      <c r="I180" t="s">
        <v>8</v>
      </c>
      <c r="J180">
        <v>0</v>
      </c>
      <c r="K180">
        <v>40</v>
      </c>
      <c r="L180" s="34">
        <v>1.5052747193676987</v>
      </c>
      <c r="M180" s="2">
        <v>0.32807463407516502</v>
      </c>
      <c r="N180" s="2">
        <f t="shared" si="98"/>
        <v>3.2807463407516502</v>
      </c>
      <c r="O180" s="2">
        <v>3.1460195779800401E-2</v>
      </c>
      <c r="P180" s="2">
        <f t="shared" si="99"/>
        <v>0.31460195779800404</v>
      </c>
      <c r="Q180" s="36">
        <v>4.07</v>
      </c>
      <c r="R180" s="40">
        <f t="shared" si="112"/>
        <v>40</v>
      </c>
      <c r="S180" s="35">
        <f t="shared" si="100"/>
        <v>19.75369810956618</v>
      </c>
      <c r="T180" s="35">
        <f t="shared" si="101"/>
        <v>34.058100188907211</v>
      </c>
      <c r="U180" s="35">
        <f t="shared" si="102"/>
        <v>1.8942494949476762</v>
      </c>
      <c r="V180" s="35">
        <f t="shared" si="103"/>
        <v>6021.0988774707948</v>
      </c>
      <c r="W180" s="35">
        <f t="shared" si="104"/>
        <v>5987.040777281888</v>
      </c>
      <c r="X180" s="35">
        <f t="shared" si="77"/>
        <v>193.36114849090572</v>
      </c>
      <c r="Y180" s="35">
        <f t="shared" si="78"/>
        <v>333.38129050156158</v>
      </c>
      <c r="Z180" s="35">
        <f t="shared" si="79"/>
        <v>14.808666913297827</v>
      </c>
      <c r="AA180" s="35">
        <f t="shared" si="80"/>
        <v>24116.532075992294</v>
      </c>
      <c r="AB180" s="35">
        <f t="shared" si="81"/>
        <v>23783.150785490732</v>
      </c>
      <c r="AC180" s="2">
        <f t="shared" si="82"/>
        <v>19.718855941286563</v>
      </c>
      <c r="AD180" s="2">
        <f t="shared" si="105"/>
        <v>33.998027484976838</v>
      </c>
      <c r="AE180" s="2">
        <f t="shared" si="83"/>
        <v>1.8818290495089876</v>
      </c>
      <c r="AF180" s="2">
        <f t="shared" si="84"/>
        <v>5291.6514540283888</v>
      </c>
      <c r="AG180" s="2">
        <f t="shared" si="85"/>
        <v>5257.653426543412</v>
      </c>
      <c r="AH180" s="2">
        <f t="shared" si="86"/>
        <v>501.96888128806182</v>
      </c>
      <c r="AI180" s="2">
        <f t="shared" si="106"/>
        <v>865.46358842769348</v>
      </c>
      <c r="AJ180" s="2">
        <f t="shared" si="87"/>
        <v>42.877275578046785</v>
      </c>
      <c r="AK180" s="2">
        <f t="shared" si="88"/>
        <v>63746.862525656201</v>
      </c>
      <c r="AL180" s="2">
        <f t="shared" si="111"/>
        <v>20960.466312409502</v>
      </c>
      <c r="AM180" s="35">
        <f t="shared" si="89"/>
        <v>173.60745038133953</v>
      </c>
      <c r="AN180" s="35">
        <f t="shared" si="107"/>
        <v>299.32319031265439</v>
      </c>
      <c r="AO180" s="35">
        <f t="shared" si="90"/>
        <v>12.914417418350151</v>
      </c>
      <c r="AP180" s="35">
        <f t="shared" si="91"/>
        <v>18095.433198521499</v>
      </c>
      <c r="AQ180" s="35">
        <f t="shared" si="92"/>
        <v>17796.110008208845</v>
      </c>
      <c r="AR180" s="2">
        <f t="shared" si="93"/>
        <v>26.641848448774699</v>
      </c>
      <c r="AS180" s="2">
        <f t="shared" si="108"/>
        <v>45.934221463404647</v>
      </c>
      <c r="AT180" s="2">
        <f t="shared" si="94"/>
        <v>2.4038721254002215</v>
      </c>
      <c r="AU180" s="2">
        <f t="shared" si="95"/>
        <v>5471.8742674538362</v>
      </c>
      <c r="AV180" s="2">
        <f t="shared" si="96"/>
        <v>5425.9400459904309</v>
      </c>
      <c r="AW180" s="2">
        <f t="shared" si="97"/>
        <v>184.04795704724884</v>
      </c>
      <c r="AX180" s="2">
        <f t="shared" si="109"/>
        <v>317.32406387456695</v>
      </c>
      <c r="AY180">
        <f t="shared" si="110"/>
        <v>13.915593216886787</v>
      </c>
      <c r="BD180" s="50"/>
    </row>
    <row r="181" spans="1:56" ht="16" x14ac:dyDescent="0.2">
      <c r="A181" s="2" t="s">
        <v>26</v>
      </c>
      <c r="B181" s="2" t="str">
        <f t="shared" si="113"/>
        <v>C1983</v>
      </c>
      <c r="C181" s="2" t="s">
        <v>33</v>
      </c>
      <c r="D181" s="5">
        <v>4</v>
      </c>
      <c r="E181" s="2" t="s">
        <v>5</v>
      </c>
      <c r="F181" s="1" t="s">
        <v>16</v>
      </c>
      <c r="G181" s="9">
        <v>160</v>
      </c>
      <c r="H181" s="45">
        <v>140</v>
      </c>
      <c r="I181" t="s">
        <v>9</v>
      </c>
      <c r="J181">
        <v>0</v>
      </c>
      <c r="K181">
        <v>80</v>
      </c>
      <c r="L181" s="34">
        <v>1.374283835005345</v>
      </c>
      <c r="M181" s="2">
        <v>0.32477986812591603</v>
      </c>
      <c r="N181" s="2">
        <f t="shared" si="98"/>
        <v>3.2477986812591602</v>
      </c>
      <c r="O181" s="2">
        <v>2.97017004340887E-2</v>
      </c>
      <c r="P181" s="2">
        <f t="shared" si="99"/>
        <v>0.29701700434088701</v>
      </c>
      <c r="Q181" s="36">
        <v>4.03</v>
      </c>
      <c r="R181" s="40">
        <f t="shared" si="112"/>
        <v>40</v>
      </c>
      <c r="S181" s="35">
        <f t="shared" si="100"/>
        <v>17.853588908024566</v>
      </c>
      <c r="T181" s="35">
        <f t="shared" si="101"/>
        <v>30.782049841421667</v>
      </c>
      <c r="U181" s="35">
        <f t="shared" si="102"/>
        <v>1.6327426711495741</v>
      </c>
      <c r="V181" s="35">
        <f t="shared" si="103"/>
        <v>5497.1353400213811</v>
      </c>
      <c r="W181" s="35">
        <f t="shared" si="104"/>
        <v>5466.353290179959</v>
      </c>
      <c r="X181" s="35">
        <f t="shared" si="77"/>
        <v>188.51319790079387</v>
      </c>
      <c r="Y181" s="35">
        <f t="shared" si="78"/>
        <v>325.02275500136875</v>
      </c>
      <c r="Z181" s="35">
        <f t="shared" si="79"/>
        <v>14.038792601373258</v>
      </c>
      <c r="AA181" s="35">
        <f t="shared" si="80"/>
        <v>22048.536407433447</v>
      </c>
      <c r="AB181" s="35">
        <f t="shared" si="81"/>
        <v>21723.513652432077</v>
      </c>
      <c r="AC181" s="2">
        <f t="shared" si="82"/>
        <v>19.718855941286563</v>
      </c>
      <c r="AD181" s="2">
        <f t="shared" si="105"/>
        <v>33.998027484976838</v>
      </c>
      <c r="AE181" s="2">
        <f t="shared" si="83"/>
        <v>1.8818290495089876</v>
      </c>
      <c r="AF181" s="2">
        <f t="shared" si="84"/>
        <v>5291.6514540283888</v>
      </c>
      <c r="AG181" s="2">
        <f t="shared" si="85"/>
        <v>5257.653426543412</v>
      </c>
      <c r="AH181" s="2">
        <f t="shared" si="86"/>
        <v>501.96888128806182</v>
      </c>
      <c r="AI181" s="2">
        <f t="shared" si="106"/>
        <v>865.46358842769348</v>
      </c>
      <c r="AJ181" s="2">
        <f t="shared" si="87"/>
        <v>42.877275578046785</v>
      </c>
      <c r="AK181" s="2">
        <f t="shared" si="88"/>
        <v>63746.862525656201</v>
      </c>
      <c r="AL181" s="2">
        <f t="shared" si="111"/>
        <v>20960.466312409502</v>
      </c>
      <c r="AM181" s="35">
        <f t="shared" si="89"/>
        <v>170.65960899276931</v>
      </c>
      <c r="AN181" s="35">
        <f t="shared" si="107"/>
        <v>294.24070515994708</v>
      </c>
      <c r="AO181" s="35">
        <f t="shared" si="90"/>
        <v>12.406049930223684</v>
      </c>
      <c r="AP181" s="35">
        <f t="shared" si="91"/>
        <v>16551.401067412065</v>
      </c>
      <c r="AQ181" s="35">
        <f t="shared" si="92"/>
        <v>16257.160362252116</v>
      </c>
      <c r="AR181" s="2">
        <f t="shared" si="93"/>
        <v>26.641848448774699</v>
      </c>
      <c r="AS181" s="2">
        <f t="shared" si="108"/>
        <v>45.934221463404647</v>
      </c>
      <c r="AT181" s="2">
        <f t="shared" si="94"/>
        <v>2.4038721254002215</v>
      </c>
      <c r="AU181" s="2">
        <f t="shared" si="95"/>
        <v>5471.8742674538362</v>
      </c>
      <c r="AV181" s="2">
        <f t="shared" si="96"/>
        <v>5425.9400459904309</v>
      </c>
      <c r="AW181" s="2">
        <f t="shared" si="97"/>
        <v>186.02101841605437</v>
      </c>
      <c r="AX181" s="2">
        <f t="shared" si="109"/>
        <v>320.72589382078343</v>
      </c>
      <c r="AY181">
        <f t="shared" si="110"/>
        <v>13.810878325433544</v>
      </c>
      <c r="BD181" s="50"/>
    </row>
    <row r="182" spans="1:56" ht="16" x14ac:dyDescent="0.2">
      <c r="A182" s="2" t="s">
        <v>26</v>
      </c>
      <c r="B182" s="2" t="str">
        <f t="shared" si="113"/>
        <v>C1983</v>
      </c>
      <c r="C182" s="2" t="s">
        <v>33</v>
      </c>
      <c r="D182" s="5">
        <v>4</v>
      </c>
      <c r="E182" s="2" t="s">
        <v>5</v>
      </c>
      <c r="F182" s="1" t="s">
        <v>17</v>
      </c>
      <c r="G182" s="9">
        <v>200</v>
      </c>
      <c r="H182" s="45">
        <v>180</v>
      </c>
      <c r="I182" t="s">
        <v>7</v>
      </c>
      <c r="J182">
        <v>0</v>
      </c>
      <c r="K182">
        <v>0</v>
      </c>
      <c r="L182" s="34">
        <v>1.3953686818661595</v>
      </c>
      <c r="M182" s="2">
        <v>0.29710268974304199</v>
      </c>
      <c r="N182" s="2">
        <f t="shared" si="98"/>
        <v>2.9710268974304199</v>
      </c>
      <c r="O182" s="2">
        <v>2.5660216808319099E-2</v>
      </c>
      <c r="P182" s="2">
        <f t="shared" si="99"/>
        <v>0.25660216808319097</v>
      </c>
      <c r="Q182" s="36">
        <v>4.04</v>
      </c>
      <c r="R182" s="40">
        <f t="shared" si="112"/>
        <v>40</v>
      </c>
      <c r="S182" s="35">
        <f t="shared" si="100"/>
        <v>16.58271154262556</v>
      </c>
      <c r="T182" s="35">
        <f t="shared" si="101"/>
        <v>28.590881970044073</v>
      </c>
      <c r="U182" s="35">
        <f t="shared" si="102"/>
        <v>1.4322185161689633</v>
      </c>
      <c r="V182" s="35">
        <f t="shared" si="103"/>
        <v>5581.4747274646379</v>
      </c>
      <c r="W182" s="35">
        <f t="shared" si="104"/>
        <v>5552.8838454945935</v>
      </c>
      <c r="X182" s="35">
        <f t="shared" si="77"/>
        <v>204.15099781566181</v>
      </c>
      <c r="Y182" s="35">
        <f t="shared" si="78"/>
        <v>351.98447899252028</v>
      </c>
      <c r="Z182" s="35">
        <f t="shared" si="79"/>
        <v>15.516231361264726</v>
      </c>
      <c r="AA182" s="35">
        <f t="shared" si="80"/>
        <v>29710.178973504604</v>
      </c>
      <c r="AB182" s="35">
        <f t="shared" si="81"/>
        <v>29358.194494512081</v>
      </c>
      <c r="AC182" s="2">
        <f t="shared" si="82"/>
        <v>13.616175545766852</v>
      </c>
      <c r="AD182" s="2">
        <f t="shared" si="105"/>
        <v>23.476164734080783</v>
      </c>
      <c r="AE182" s="2">
        <f t="shared" si="83"/>
        <v>1.5567924001986633</v>
      </c>
      <c r="AF182" s="2">
        <f t="shared" si="84"/>
        <v>5512.6179328853614</v>
      </c>
      <c r="AG182" s="2">
        <f t="shared" si="85"/>
        <v>5489.1417681512794</v>
      </c>
      <c r="AH182" s="2">
        <f t="shared" si="86"/>
        <v>542.81740792536243</v>
      </c>
      <c r="AI182" s="2">
        <f t="shared" si="106"/>
        <v>935.89208262993589</v>
      </c>
      <c r="AJ182" s="2">
        <f t="shared" si="87"/>
        <v>47.547652778642771</v>
      </c>
      <c r="AK182" s="2">
        <f t="shared" si="88"/>
        <v>80284.716324312292</v>
      </c>
      <c r="AL182" s="2">
        <f t="shared" si="111"/>
        <v>26449.608080560782</v>
      </c>
      <c r="AM182" s="35">
        <f t="shared" si="89"/>
        <v>187.56828627303625</v>
      </c>
      <c r="AN182" s="35">
        <f t="shared" si="107"/>
        <v>323.39359702247623</v>
      </c>
      <c r="AO182" s="35">
        <f t="shared" si="90"/>
        <v>14.084012845095762</v>
      </c>
      <c r="AP182" s="35">
        <f t="shared" si="91"/>
        <v>24128.704246039964</v>
      </c>
      <c r="AQ182" s="35">
        <f t="shared" si="92"/>
        <v>23805.310649017487</v>
      </c>
      <c r="AR182" s="2">
        <f t="shared" si="93"/>
        <v>19.718855941286563</v>
      </c>
      <c r="AS182" s="2">
        <f t="shared" si="108"/>
        <v>33.998027484976838</v>
      </c>
      <c r="AT182" s="2">
        <f t="shared" si="94"/>
        <v>1.8818290495089876</v>
      </c>
      <c r="AU182" s="2">
        <f t="shared" si="95"/>
        <v>5291.6514540283888</v>
      </c>
      <c r="AV182" s="2">
        <f t="shared" si="96"/>
        <v>5257.653426543412</v>
      </c>
      <c r="AW182" s="2">
        <f t="shared" si="97"/>
        <v>195.46501574915632</v>
      </c>
      <c r="AX182" s="2">
        <f t="shared" si="109"/>
        <v>337.0086478433729</v>
      </c>
      <c r="AY182">
        <f t="shared" si="110"/>
        <v>14.76603895064579</v>
      </c>
      <c r="BD182" s="50"/>
    </row>
    <row r="183" spans="1:56" ht="16" x14ac:dyDescent="0.2">
      <c r="A183" s="2" t="s">
        <v>26</v>
      </c>
      <c r="B183" s="2" t="str">
        <f t="shared" si="113"/>
        <v>C1983</v>
      </c>
      <c r="C183" s="2" t="s">
        <v>33</v>
      </c>
      <c r="D183" s="5">
        <v>4</v>
      </c>
      <c r="E183" s="2" t="s">
        <v>5</v>
      </c>
      <c r="F183" s="1" t="s">
        <v>17</v>
      </c>
      <c r="G183" s="9">
        <v>200</v>
      </c>
      <c r="H183" s="45">
        <v>180</v>
      </c>
      <c r="I183" t="s">
        <v>8</v>
      </c>
      <c r="J183">
        <v>0</v>
      </c>
      <c r="K183">
        <v>40</v>
      </c>
      <c r="L183" s="34">
        <v>1.4307138116280076</v>
      </c>
      <c r="M183" s="2">
        <v>0.24855680763721499</v>
      </c>
      <c r="N183" s="2">
        <f t="shared" si="98"/>
        <v>2.4855680763721502</v>
      </c>
      <c r="O183" s="2">
        <v>2.31337361037731E-2</v>
      </c>
      <c r="P183" s="2">
        <f t="shared" si="99"/>
        <v>0.231337361037731</v>
      </c>
      <c r="Q183" s="36">
        <v>4.04</v>
      </c>
      <c r="R183" s="40">
        <f t="shared" si="112"/>
        <v>40</v>
      </c>
      <c r="S183" s="35">
        <f t="shared" si="100"/>
        <v>14.224546306429174</v>
      </c>
      <c r="T183" s="35">
        <f t="shared" si="101"/>
        <v>24.52507983867099</v>
      </c>
      <c r="U183" s="35">
        <f t="shared" si="102"/>
        <v>1.3239102303290267</v>
      </c>
      <c r="V183" s="35">
        <f t="shared" si="103"/>
        <v>5722.8552465120301</v>
      </c>
      <c r="W183" s="35">
        <f t="shared" si="104"/>
        <v>5698.3301666733587</v>
      </c>
      <c r="X183" s="35">
        <f t="shared" si="77"/>
        <v>207.5856947973349</v>
      </c>
      <c r="Y183" s="35">
        <f t="shared" si="78"/>
        <v>357.90637034023257</v>
      </c>
      <c r="Z183" s="35">
        <f t="shared" si="79"/>
        <v>16.132577143626854</v>
      </c>
      <c r="AA183" s="35">
        <f t="shared" si="80"/>
        <v>29839.387322504324</v>
      </c>
      <c r="AB183" s="35">
        <f t="shared" si="81"/>
        <v>29481.480952164093</v>
      </c>
      <c r="AC183" s="2">
        <f t="shared" si="82"/>
        <v>13.616175545766852</v>
      </c>
      <c r="AD183" s="2">
        <f t="shared" si="105"/>
        <v>23.476164734080783</v>
      </c>
      <c r="AE183" s="2">
        <f t="shared" si="83"/>
        <v>1.5567924001986633</v>
      </c>
      <c r="AF183" s="2">
        <f t="shared" si="84"/>
        <v>5512.6179328853614</v>
      </c>
      <c r="AG183" s="2">
        <f t="shared" si="85"/>
        <v>5489.1417681512794</v>
      </c>
      <c r="AH183" s="2">
        <f t="shared" si="86"/>
        <v>542.81740792536243</v>
      </c>
      <c r="AI183" s="2">
        <f t="shared" si="106"/>
        <v>935.89208262993589</v>
      </c>
      <c r="AJ183" s="2">
        <f t="shared" si="87"/>
        <v>47.547652778642771</v>
      </c>
      <c r="AK183" s="2">
        <f t="shared" si="88"/>
        <v>80284.716324312292</v>
      </c>
      <c r="AL183" s="2">
        <f t="shared" si="111"/>
        <v>26449.608080560782</v>
      </c>
      <c r="AM183" s="35">
        <f t="shared" si="89"/>
        <v>193.36114849090572</v>
      </c>
      <c r="AN183" s="35">
        <f t="shared" si="107"/>
        <v>333.38129050156158</v>
      </c>
      <c r="AO183" s="35">
        <f t="shared" si="90"/>
        <v>14.808666913297827</v>
      </c>
      <c r="AP183" s="35">
        <f t="shared" si="91"/>
        <v>24116.532075992294</v>
      </c>
      <c r="AQ183" s="35">
        <f t="shared" si="92"/>
        <v>23783.150785490732</v>
      </c>
      <c r="AR183" s="2">
        <f t="shared" si="93"/>
        <v>19.718855941286563</v>
      </c>
      <c r="AS183" s="2">
        <f t="shared" si="108"/>
        <v>33.998027484976838</v>
      </c>
      <c r="AT183" s="2">
        <f t="shared" si="94"/>
        <v>1.8818290495089876</v>
      </c>
      <c r="AU183" s="2">
        <f t="shared" si="95"/>
        <v>5291.6514540283888</v>
      </c>
      <c r="AV183" s="2">
        <f t="shared" si="96"/>
        <v>5257.653426543412</v>
      </c>
      <c r="AW183" s="2">
        <f t="shared" si="97"/>
        <v>200.01733445388626</v>
      </c>
      <c r="AX183" s="2">
        <f t="shared" si="109"/>
        <v>344.85747319635561</v>
      </c>
      <c r="AY183">
        <f t="shared" si="110"/>
        <v>15.428172977078539</v>
      </c>
      <c r="BD183" s="50"/>
    </row>
    <row r="184" spans="1:56" ht="16" x14ac:dyDescent="0.2">
      <c r="A184" s="2" t="s">
        <v>26</v>
      </c>
      <c r="B184" s="2" t="str">
        <f t="shared" si="113"/>
        <v>C1983</v>
      </c>
      <c r="C184" s="2" t="s">
        <v>33</v>
      </c>
      <c r="D184" s="5">
        <v>4</v>
      </c>
      <c r="E184" s="2" t="s">
        <v>5</v>
      </c>
      <c r="F184" s="1" t="s">
        <v>17</v>
      </c>
      <c r="G184" s="9">
        <v>200</v>
      </c>
      <c r="H184" s="45">
        <v>180</v>
      </c>
      <c r="I184" t="s">
        <v>9</v>
      </c>
      <c r="J184">
        <v>0</v>
      </c>
      <c r="K184">
        <v>80</v>
      </c>
      <c r="L184" s="34">
        <v>1.6850561430843036</v>
      </c>
      <c r="M184" s="2">
        <v>0.24193768203258501</v>
      </c>
      <c r="N184" s="2">
        <f t="shared" si="98"/>
        <v>2.4193768203258501</v>
      </c>
      <c r="O184" s="2">
        <v>2.25295908749104E-2</v>
      </c>
      <c r="P184" s="2">
        <f t="shared" si="99"/>
        <v>0.22529590874910399</v>
      </c>
      <c r="Q184" s="36">
        <v>4.0599999999999996</v>
      </c>
      <c r="R184" s="40">
        <f t="shared" si="112"/>
        <v>40</v>
      </c>
      <c r="S184" s="35">
        <f t="shared" si="100"/>
        <v>16.307143094103374</v>
      </c>
      <c r="T184" s="35">
        <f t="shared" si="101"/>
        <v>28.115763955350648</v>
      </c>
      <c r="U184" s="35">
        <f t="shared" si="102"/>
        <v>1.5185450201977537</v>
      </c>
      <c r="V184" s="35">
        <f t="shared" si="103"/>
        <v>6740.2245723372152</v>
      </c>
      <c r="W184" s="35">
        <f t="shared" si="104"/>
        <v>6712.1088083818649</v>
      </c>
      <c r="X184" s="35">
        <f t="shared" si="77"/>
        <v>204.82034099489724</v>
      </c>
      <c r="Y184" s="35">
        <f t="shared" si="78"/>
        <v>353.13851895671939</v>
      </c>
      <c r="Z184" s="35">
        <f t="shared" si="79"/>
        <v>15.557337621571012</v>
      </c>
      <c r="AA184" s="35">
        <f t="shared" si="80"/>
        <v>28788.760979770661</v>
      </c>
      <c r="AB184" s="35">
        <f t="shared" si="81"/>
        <v>28435.622460813942</v>
      </c>
      <c r="AC184" s="2">
        <f t="shared" si="82"/>
        <v>13.616175545766852</v>
      </c>
      <c r="AD184" s="2">
        <f t="shared" si="105"/>
        <v>23.476164734080783</v>
      </c>
      <c r="AE184" s="2">
        <f t="shared" si="83"/>
        <v>1.5567924001986633</v>
      </c>
      <c r="AF184" s="2">
        <f t="shared" si="84"/>
        <v>5512.6179328853614</v>
      </c>
      <c r="AG184" s="2">
        <f t="shared" si="85"/>
        <v>5489.1417681512794</v>
      </c>
      <c r="AH184" s="2">
        <f t="shared" si="86"/>
        <v>542.81740792536243</v>
      </c>
      <c r="AI184" s="2">
        <f t="shared" si="106"/>
        <v>935.89208262993589</v>
      </c>
      <c r="AJ184" s="2">
        <f t="shared" si="87"/>
        <v>47.547652778642771</v>
      </c>
      <c r="AK184" s="2">
        <f t="shared" si="88"/>
        <v>80284.716324312292</v>
      </c>
      <c r="AL184" s="2">
        <f t="shared" si="111"/>
        <v>26449.608080560782</v>
      </c>
      <c r="AM184" s="35">
        <f t="shared" si="89"/>
        <v>188.51319790079387</v>
      </c>
      <c r="AN184" s="35">
        <f t="shared" si="107"/>
        <v>325.02275500136875</v>
      </c>
      <c r="AO184" s="35">
        <f t="shared" si="90"/>
        <v>14.038792601373258</v>
      </c>
      <c r="AP184" s="35">
        <f t="shared" si="91"/>
        <v>22048.536407433447</v>
      </c>
      <c r="AQ184" s="35">
        <f t="shared" si="92"/>
        <v>21723.513652432077</v>
      </c>
      <c r="AR184" s="2">
        <f t="shared" si="93"/>
        <v>19.718855941286563</v>
      </c>
      <c r="AS184" s="2">
        <f t="shared" si="108"/>
        <v>33.998027484976838</v>
      </c>
      <c r="AT184" s="2">
        <f t="shared" si="94"/>
        <v>1.8818290495089876</v>
      </c>
      <c r="AU184" s="2">
        <f t="shared" si="95"/>
        <v>5291.6514540283888</v>
      </c>
      <c r="AV184" s="2">
        <f t="shared" si="96"/>
        <v>5257.653426543412</v>
      </c>
      <c r="AW184" s="2">
        <f t="shared" si="97"/>
        <v>199.99529694237944</v>
      </c>
      <c r="AX184" s="2">
        <f t="shared" si="109"/>
        <v>344.8194774868611</v>
      </c>
      <c r="AY184">
        <f t="shared" si="110"/>
        <v>15.108022460975214</v>
      </c>
      <c r="BD184" s="50"/>
    </row>
    <row r="185" spans="1:56" ht="16" x14ac:dyDescent="0.2">
      <c r="A185" s="2" t="s">
        <v>26</v>
      </c>
      <c r="B185" s="2" t="str">
        <f t="shared" si="113"/>
        <v>C1983</v>
      </c>
      <c r="C185" s="2" t="s">
        <v>33</v>
      </c>
      <c r="D185" s="5">
        <v>4</v>
      </c>
      <c r="E185" s="2" t="s">
        <v>18</v>
      </c>
      <c r="F185" s="1" t="s">
        <v>6</v>
      </c>
      <c r="G185" s="9">
        <v>5</v>
      </c>
      <c r="H185" s="45">
        <v>2.5</v>
      </c>
      <c r="I185" s="2" t="s">
        <v>19</v>
      </c>
      <c r="J185" s="5">
        <v>-100</v>
      </c>
      <c r="K185" s="5">
        <v>-100</v>
      </c>
      <c r="L185" s="2">
        <v>1.2839347569109381</v>
      </c>
      <c r="M185" s="2">
        <v>4.1531224250793501</v>
      </c>
      <c r="N185" s="2">
        <f t="shared" si="98"/>
        <v>41.5312242507935</v>
      </c>
      <c r="O185" s="2">
        <v>0.260507762432098</v>
      </c>
      <c r="P185" s="2">
        <f t="shared" si="99"/>
        <v>2.6050776243209799</v>
      </c>
      <c r="Q185" s="36">
        <v>3.69</v>
      </c>
      <c r="R185" s="40">
        <f t="shared" si="112"/>
        <v>5</v>
      </c>
      <c r="S185" s="35">
        <f t="shared" si="100"/>
        <v>26.661691156328107</v>
      </c>
      <c r="T185" s="35">
        <f t="shared" si="101"/>
        <v>45.968433028151914</v>
      </c>
      <c r="U185" s="35">
        <f t="shared" si="102"/>
        <v>1.6723748531583407</v>
      </c>
      <c r="V185" s="35">
        <f t="shared" si="103"/>
        <v>641.96737845546909</v>
      </c>
      <c r="W185" s="35">
        <f t="shared" si="104"/>
        <v>595.99894542731715</v>
      </c>
      <c r="X185" s="35">
        <f t="shared" si="77"/>
        <v>26.661691156328107</v>
      </c>
      <c r="Y185" s="35">
        <f t="shared" si="78"/>
        <v>45.968433028151914</v>
      </c>
      <c r="Z185" s="35">
        <f t="shared" si="79"/>
        <v>1.6723748531583407</v>
      </c>
      <c r="AA185" s="35">
        <f t="shared" si="80"/>
        <v>641.96737845546909</v>
      </c>
      <c r="AB185" s="35">
        <f t="shared" si="81"/>
        <v>595.99894542731715</v>
      </c>
      <c r="AC185" s="2">
        <f t="shared" si="82"/>
        <v>19.903022012522371</v>
      </c>
      <c r="AD185" s="2">
        <f t="shared" si="105"/>
        <v>34.315555194004091</v>
      </c>
      <c r="AE185" s="2">
        <f t="shared" si="83"/>
        <v>1.4076455570329134</v>
      </c>
      <c r="AF185" s="2">
        <f t="shared" si="84"/>
        <v>554.16159635167037</v>
      </c>
      <c r="AG185" s="2">
        <f t="shared" si="85"/>
        <v>519.84604115766626</v>
      </c>
      <c r="AH185" s="2">
        <f t="shared" si="86"/>
        <v>19.903022012522371</v>
      </c>
      <c r="AI185" s="2">
        <f t="shared" si="106"/>
        <v>34.315555194004091</v>
      </c>
      <c r="AJ185" s="2">
        <f t="shared" si="87"/>
        <v>1.4076455570329134</v>
      </c>
      <c r="AK185" s="2">
        <f t="shared" si="88"/>
        <v>554.16159635167037</v>
      </c>
      <c r="AL185" s="2">
        <f t="shared" si="111"/>
        <v>519.84604115766626</v>
      </c>
      <c r="AM185" s="35">
        <f t="shared" si="89"/>
        <v>0</v>
      </c>
      <c r="AN185" s="35">
        <f t="shared" si="107"/>
        <v>0</v>
      </c>
      <c r="AO185" s="35">
        <f t="shared" si="90"/>
        <v>0</v>
      </c>
      <c r="AP185" s="35">
        <f t="shared" si="91"/>
        <v>0</v>
      </c>
      <c r="AQ185" s="35">
        <f t="shared" si="92"/>
        <v>0</v>
      </c>
      <c r="AR185" s="2">
        <f t="shared" si="93"/>
        <v>0</v>
      </c>
      <c r="AS185" s="2">
        <f t="shared" si="108"/>
        <v>0</v>
      </c>
      <c r="AT185" s="2">
        <f t="shared" si="94"/>
        <v>0</v>
      </c>
      <c r="AU185" s="2">
        <f t="shared" si="95"/>
        <v>0</v>
      </c>
      <c r="AV185" s="2">
        <f t="shared" si="96"/>
        <v>0</v>
      </c>
      <c r="AW185" s="2">
        <f t="shared" si="97"/>
        <v>23.25503208440789</v>
      </c>
      <c r="AX185" s="2">
        <f t="shared" si="109"/>
        <v>40.09488290415154</v>
      </c>
      <c r="AY185">
        <f t="shared" si="110"/>
        <v>1.4586895722150546</v>
      </c>
      <c r="BD185" s="50"/>
    </row>
    <row r="186" spans="1:56" ht="16" x14ac:dyDescent="0.2">
      <c r="A186" s="2" t="s">
        <v>26</v>
      </c>
      <c r="B186" s="2" t="str">
        <f t="shared" si="113"/>
        <v>C1983</v>
      </c>
      <c r="C186" s="2" t="s">
        <v>33</v>
      </c>
      <c r="D186" s="5">
        <v>4</v>
      </c>
      <c r="E186" s="2" t="s">
        <v>18</v>
      </c>
      <c r="F186" s="1" t="s">
        <v>10</v>
      </c>
      <c r="G186" s="9">
        <v>10</v>
      </c>
      <c r="H186" s="45">
        <v>7.5</v>
      </c>
      <c r="I186" s="2" t="s">
        <v>19</v>
      </c>
      <c r="J186" s="5">
        <v>-100</v>
      </c>
      <c r="K186" s="5">
        <v>-100</v>
      </c>
      <c r="L186" s="2">
        <v>1.2571457968897102</v>
      </c>
      <c r="M186" s="2">
        <v>2.5240943431854199</v>
      </c>
      <c r="N186" s="2">
        <f t="shared" si="98"/>
        <v>25.240943431854198</v>
      </c>
      <c r="O186" s="2">
        <v>0.18539726734161399</v>
      </c>
      <c r="P186" s="2">
        <f t="shared" si="99"/>
        <v>1.8539726734161399</v>
      </c>
      <c r="Q186" s="36">
        <v>3.87</v>
      </c>
      <c r="R186" s="40">
        <f t="shared" si="112"/>
        <v>5</v>
      </c>
      <c r="S186" s="35">
        <f t="shared" si="100"/>
        <v>15.865772972443223</v>
      </c>
      <c r="T186" s="35">
        <f t="shared" si="101"/>
        <v>27.354780986971075</v>
      </c>
      <c r="U186" s="35">
        <f t="shared" si="102"/>
        <v>1.1653569769667398</v>
      </c>
      <c r="V186" s="35">
        <f t="shared" si="103"/>
        <v>628.57289844485513</v>
      </c>
      <c r="W186" s="35">
        <f t="shared" si="104"/>
        <v>601.21811745788409</v>
      </c>
      <c r="X186" s="35">
        <f t="shared" si="77"/>
        <v>42.527464128771328</v>
      </c>
      <c r="Y186" s="35">
        <f t="shared" si="78"/>
        <v>73.323214015122986</v>
      </c>
      <c r="Z186" s="35">
        <f t="shared" si="79"/>
        <v>2.8377318301250805</v>
      </c>
      <c r="AA186" s="35">
        <f t="shared" si="80"/>
        <v>1270.5402769003242</v>
      </c>
      <c r="AB186" s="35">
        <f t="shared" si="81"/>
        <v>1197.2170628852014</v>
      </c>
      <c r="AC186" s="2">
        <f t="shared" si="82"/>
        <v>13.029426138302242</v>
      </c>
      <c r="AD186" s="2">
        <f t="shared" si="105"/>
        <v>22.464527824659033</v>
      </c>
      <c r="AE186" s="2">
        <f t="shared" si="83"/>
        <v>1.0094012711584042</v>
      </c>
      <c r="AF186" s="2">
        <f t="shared" si="84"/>
        <v>608.89498128097307</v>
      </c>
      <c r="AG186" s="2">
        <f t="shared" si="85"/>
        <v>586.43045345631413</v>
      </c>
      <c r="AH186" s="2">
        <f t="shared" si="86"/>
        <v>98.797344452473837</v>
      </c>
      <c r="AI186" s="2">
        <f t="shared" si="106"/>
        <v>170.34024905598937</v>
      </c>
      <c r="AJ186" s="2">
        <f t="shared" si="87"/>
        <v>7.2511404845739538</v>
      </c>
      <c r="AK186" s="2">
        <f t="shared" si="88"/>
        <v>3489.1697328979308</v>
      </c>
      <c r="AL186" s="2">
        <f t="shared" si="111"/>
        <v>1106.2764946139805</v>
      </c>
      <c r="AM186" s="35">
        <f t="shared" si="89"/>
        <v>26.661691156328107</v>
      </c>
      <c r="AN186" s="35">
        <f t="shared" si="107"/>
        <v>45.968433028151914</v>
      </c>
      <c r="AO186" s="35">
        <f t="shared" si="90"/>
        <v>1.6723748531583407</v>
      </c>
      <c r="AP186" s="35">
        <f t="shared" si="91"/>
        <v>641.96737845546909</v>
      </c>
      <c r="AQ186" s="35">
        <f t="shared" si="92"/>
        <v>595.99894542731715</v>
      </c>
      <c r="AR186" s="2">
        <f t="shared" si="93"/>
        <v>19.903022012522371</v>
      </c>
      <c r="AS186" s="2">
        <f t="shared" si="108"/>
        <v>34.315555194004091</v>
      </c>
      <c r="AT186" s="2">
        <f t="shared" si="94"/>
        <v>1.4076455570329134</v>
      </c>
      <c r="AU186" s="2">
        <f t="shared" si="95"/>
        <v>554.16159635167037</v>
      </c>
      <c r="AV186" s="2">
        <f t="shared" si="96"/>
        <v>519.84604115766626</v>
      </c>
      <c r="AW186" s="2">
        <f t="shared" si="97"/>
        <v>40.12759897454594</v>
      </c>
      <c r="AX186" s="2">
        <f t="shared" si="109"/>
        <v>69.185515473355082</v>
      </c>
      <c r="AY186">
        <f t="shared" si="110"/>
        <v>2.6614593216180307</v>
      </c>
      <c r="BD186" s="50"/>
    </row>
    <row r="187" spans="1:56" ht="16" x14ac:dyDescent="0.2">
      <c r="A187" s="2" t="s">
        <v>26</v>
      </c>
      <c r="B187" s="2" t="str">
        <f t="shared" si="113"/>
        <v>C1983</v>
      </c>
      <c r="C187" s="2" t="s">
        <v>33</v>
      </c>
      <c r="D187" s="5">
        <v>4</v>
      </c>
      <c r="E187" s="2" t="s">
        <v>18</v>
      </c>
      <c r="F187" s="1" t="s">
        <v>11</v>
      </c>
      <c r="G187" s="9">
        <v>20</v>
      </c>
      <c r="H187" s="45">
        <v>15</v>
      </c>
      <c r="I187" s="2" t="s">
        <v>19</v>
      </c>
      <c r="J187" s="5">
        <v>-100</v>
      </c>
      <c r="K187" s="5">
        <v>-100</v>
      </c>
      <c r="L187" s="2">
        <v>1.6343302796220547</v>
      </c>
      <c r="M187" s="2">
        <v>1.2884464263916</v>
      </c>
      <c r="N187" s="2">
        <f t="shared" si="98"/>
        <v>12.884464263916</v>
      </c>
      <c r="O187" s="2">
        <v>0.10127651691436799</v>
      </c>
      <c r="P187" s="2">
        <f t="shared" si="99"/>
        <v>1.0127651691436799</v>
      </c>
      <c r="Q187" s="36">
        <v>3.91</v>
      </c>
      <c r="R187" s="40">
        <f t="shared" si="112"/>
        <v>10</v>
      </c>
      <c r="S187" s="35">
        <f t="shared" si="100"/>
        <v>21.05747008322621</v>
      </c>
      <c r="T187" s="35">
        <f t="shared" si="101"/>
        <v>36.30598290211416</v>
      </c>
      <c r="U187" s="35">
        <f t="shared" si="102"/>
        <v>1.6551927820780679</v>
      </c>
      <c r="V187" s="35">
        <f t="shared" si="103"/>
        <v>1634.3302796220548</v>
      </c>
      <c r="W187" s="35">
        <f t="shared" si="104"/>
        <v>1598.0242967199406</v>
      </c>
      <c r="X187" s="35">
        <f t="shared" si="77"/>
        <v>63.584934211997535</v>
      </c>
      <c r="Y187" s="35">
        <f t="shared" si="78"/>
        <v>109.62919691723715</v>
      </c>
      <c r="Z187" s="35">
        <f t="shared" si="79"/>
        <v>4.4929246122031481</v>
      </c>
      <c r="AA187" s="35">
        <f t="shared" si="80"/>
        <v>2904.870556522379</v>
      </c>
      <c r="AB187" s="35">
        <f t="shared" si="81"/>
        <v>2795.241359605142</v>
      </c>
      <c r="AC187" s="2">
        <f t="shared" si="82"/>
        <v>20.390481138688109</v>
      </c>
      <c r="AD187" s="2">
        <f t="shared" si="105"/>
        <v>35.156001963255363</v>
      </c>
      <c r="AE187" s="2">
        <f t="shared" si="83"/>
        <v>1.7026930065260248</v>
      </c>
      <c r="AF187" s="2">
        <f t="shared" si="84"/>
        <v>1289.4526587879338</v>
      </c>
      <c r="AG187" s="2">
        <f t="shared" si="85"/>
        <v>1254.2966568246786</v>
      </c>
      <c r="AH187" s="2">
        <f t="shared" si="86"/>
        <v>159.96878786853816</v>
      </c>
      <c r="AI187" s="2">
        <f t="shared" si="106"/>
        <v>275.80825494575549</v>
      </c>
      <c r="AJ187" s="2">
        <f t="shared" si="87"/>
        <v>12.359219504152026</v>
      </c>
      <c r="AK187" s="2">
        <f t="shared" si="88"/>
        <v>7357.5277092617316</v>
      </c>
      <c r="AL187" s="2">
        <f t="shared" si="111"/>
        <v>2360.5731514386589</v>
      </c>
      <c r="AM187" s="35">
        <f t="shared" si="89"/>
        <v>42.527464128771328</v>
      </c>
      <c r="AN187" s="35">
        <f t="shared" si="107"/>
        <v>73.323214015122986</v>
      </c>
      <c r="AO187" s="35">
        <f t="shared" si="90"/>
        <v>2.8377318301250805</v>
      </c>
      <c r="AP187" s="35">
        <f t="shared" si="91"/>
        <v>1270.5402769003242</v>
      </c>
      <c r="AQ187" s="35">
        <f t="shared" si="92"/>
        <v>1197.2170628852014</v>
      </c>
      <c r="AR187" s="2">
        <f t="shared" si="93"/>
        <v>13.029426138302242</v>
      </c>
      <c r="AS187" s="2">
        <f t="shared" si="108"/>
        <v>22.464527824659033</v>
      </c>
      <c r="AT187" s="2">
        <f t="shared" si="94"/>
        <v>1.0094012711584042</v>
      </c>
      <c r="AU187" s="2">
        <f t="shared" si="95"/>
        <v>608.89498128097307</v>
      </c>
      <c r="AV187" s="2">
        <f t="shared" si="96"/>
        <v>586.43045345631413</v>
      </c>
      <c r="AW187" s="2">
        <f t="shared" si="97"/>
        <v>57.857228564228308</v>
      </c>
      <c r="AX187" s="2">
        <f t="shared" si="109"/>
        <v>99.753842352117786</v>
      </c>
      <c r="AY187">
        <f t="shared" si="110"/>
        <v>4.0427063757015427</v>
      </c>
      <c r="BD187" s="50"/>
    </row>
    <row r="188" spans="1:56" ht="16" x14ac:dyDescent="0.2">
      <c r="A188" s="2" t="s">
        <v>26</v>
      </c>
      <c r="B188" s="2" t="str">
        <f t="shared" si="113"/>
        <v>C1983</v>
      </c>
      <c r="C188" s="2" t="s">
        <v>33</v>
      </c>
      <c r="D188" s="5">
        <v>4</v>
      </c>
      <c r="E188" s="2" t="s">
        <v>18</v>
      </c>
      <c r="F188" s="1" t="s">
        <v>12</v>
      </c>
      <c r="G188" s="9">
        <v>30</v>
      </c>
      <c r="H188" s="45">
        <v>25</v>
      </c>
      <c r="I188" s="2" t="s">
        <v>19</v>
      </c>
      <c r="J188" s="5">
        <v>-100</v>
      </c>
      <c r="K188" s="5">
        <v>-100</v>
      </c>
      <c r="L188" s="2">
        <v>1.4103419789122451</v>
      </c>
      <c r="M188" s="2">
        <v>1.3169695138931301</v>
      </c>
      <c r="N188" s="2">
        <f t="shared" si="98"/>
        <v>13.169695138931301</v>
      </c>
      <c r="O188" s="2">
        <v>9.77617502212524E-2</v>
      </c>
      <c r="P188" s="2">
        <f t="shared" si="99"/>
        <v>0.97761750221252397</v>
      </c>
      <c r="Q188" s="36">
        <v>3.93</v>
      </c>
      <c r="R188" s="40">
        <f t="shared" si="112"/>
        <v>10</v>
      </c>
      <c r="S188" s="35">
        <f t="shared" si="100"/>
        <v>18.573773903911345</v>
      </c>
      <c r="T188" s="35">
        <f t="shared" si="101"/>
        <v>32.023748110191974</v>
      </c>
      <c r="U188" s="35">
        <f t="shared" si="102"/>
        <v>1.3787750026896572</v>
      </c>
      <c r="V188" s="35">
        <f t="shared" si="103"/>
        <v>1410.3419789122452</v>
      </c>
      <c r="W188" s="35">
        <f t="shared" si="104"/>
        <v>1378.3182308020532</v>
      </c>
      <c r="X188" s="35">
        <f t="shared" si="77"/>
        <v>82.15870811590888</v>
      </c>
      <c r="Y188" s="35">
        <f t="shared" si="78"/>
        <v>141.65294502742913</v>
      </c>
      <c r="Z188" s="35">
        <f t="shared" si="79"/>
        <v>5.8716996148928056</v>
      </c>
      <c r="AA188" s="35">
        <f t="shared" si="80"/>
        <v>4315.2125354346244</v>
      </c>
      <c r="AB188" s="35">
        <f t="shared" si="81"/>
        <v>4173.5595904071952</v>
      </c>
      <c r="AC188" s="2">
        <f t="shared" si="82"/>
        <v>15.204932080965804</v>
      </c>
      <c r="AD188" s="2">
        <f t="shared" si="105"/>
        <v>26.215400139596209</v>
      </c>
      <c r="AE188" s="2">
        <f t="shared" si="83"/>
        <v>1.3422494817943573</v>
      </c>
      <c r="AF188" s="2">
        <f t="shared" si="84"/>
        <v>1245.1136831919628</v>
      </c>
      <c r="AG188" s="2">
        <f t="shared" si="85"/>
        <v>1218.8982830523669</v>
      </c>
      <c r="AH188" s="2">
        <f t="shared" si="86"/>
        <v>205.58358411143558</v>
      </c>
      <c r="AI188" s="2">
        <f t="shared" si="106"/>
        <v>354.45445536454417</v>
      </c>
      <c r="AJ188" s="2">
        <f t="shared" si="87"/>
        <v>16.3859679495351</v>
      </c>
      <c r="AK188" s="2">
        <f t="shared" si="88"/>
        <v>11092.86875883762</v>
      </c>
      <c r="AL188" s="2">
        <f t="shared" si="111"/>
        <v>3579.4714344910258</v>
      </c>
      <c r="AM188" s="35">
        <f t="shared" si="89"/>
        <v>63.584934211997535</v>
      </c>
      <c r="AN188" s="35">
        <f t="shared" si="107"/>
        <v>109.62919691723715</v>
      </c>
      <c r="AO188" s="35">
        <f t="shared" si="90"/>
        <v>4.4929246122031481</v>
      </c>
      <c r="AP188" s="35">
        <f t="shared" si="91"/>
        <v>2904.870556522379</v>
      </c>
      <c r="AQ188" s="35">
        <f t="shared" si="92"/>
        <v>2795.241359605142</v>
      </c>
      <c r="AR188" s="2">
        <f t="shared" si="93"/>
        <v>20.390481138688109</v>
      </c>
      <c r="AS188" s="2">
        <f t="shared" si="108"/>
        <v>35.156001963255363</v>
      </c>
      <c r="AT188" s="2">
        <f t="shared" si="94"/>
        <v>1.7026930065260248</v>
      </c>
      <c r="AU188" s="2">
        <f t="shared" si="95"/>
        <v>1289.4526587879338</v>
      </c>
      <c r="AV188" s="2">
        <f t="shared" si="96"/>
        <v>1254.2966568246786</v>
      </c>
      <c r="AW188" s="2">
        <f t="shared" si="97"/>
        <v>74.152966886934834</v>
      </c>
      <c r="AX188" s="2">
        <f t="shared" si="109"/>
        <v>127.84994290850835</v>
      </c>
      <c r="AY188">
        <f t="shared" si="110"/>
        <v>5.2774145793574618</v>
      </c>
      <c r="BD188" s="50"/>
    </row>
    <row r="189" spans="1:56" ht="16" x14ac:dyDescent="0.2">
      <c r="A189" s="2" t="s">
        <v>26</v>
      </c>
      <c r="B189" s="2" t="str">
        <f t="shared" si="113"/>
        <v>C1983</v>
      </c>
      <c r="C189" s="2" t="s">
        <v>33</v>
      </c>
      <c r="D189" s="5">
        <v>4</v>
      </c>
      <c r="E189" s="2" t="s">
        <v>18</v>
      </c>
      <c r="F189" s="1" t="s">
        <v>13</v>
      </c>
      <c r="G189" s="9">
        <v>40</v>
      </c>
      <c r="H189" s="45">
        <v>35</v>
      </c>
      <c r="I189" s="2" t="s">
        <v>19</v>
      </c>
      <c r="J189" s="5">
        <v>-100</v>
      </c>
      <c r="K189" s="5">
        <v>-100</v>
      </c>
      <c r="L189" s="2">
        <v>1.3250858589967784</v>
      </c>
      <c r="M189" s="2">
        <v>1.24078476428986</v>
      </c>
      <c r="N189" s="2">
        <f t="shared" si="98"/>
        <v>12.407847642898599</v>
      </c>
      <c r="O189" s="2">
        <v>9.7042486071586595E-2</v>
      </c>
      <c r="P189" s="2">
        <f t="shared" si="99"/>
        <v>0.97042486071586598</v>
      </c>
      <c r="Q189" s="36">
        <v>3.99</v>
      </c>
      <c r="R189" s="40">
        <f t="shared" si="112"/>
        <v>10</v>
      </c>
      <c r="S189" s="35">
        <f t="shared" si="100"/>
        <v>16.441463452191442</v>
      </c>
      <c r="T189" s="35">
        <f t="shared" si="101"/>
        <v>28.347350779640418</v>
      </c>
      <c r="U189" s="35">
        <f t="shared" si="102"/>
        <v>1.2858962601535122</v>
      </c>
      <c r="V189" s="35">
        <f t="shared" si="103"/>
        <v>1325.0858589967784</v>
      </c>
      <c r="W189" s="35">
        <f t="shared" si="104"/>
        <v>1296.7385082171379</v>
      </c>
      <c r="X189" s="35">
        <f t="shared" si="77"/>
        <v>98.600171568100322</v>
      </c>
      <c r="Y189" s="35">
        <f t="shared" si="78"/>
        <v>170.00029580706953</v>
      </c>
      <c r="Z189" s="35">
        <f t="shared" si="79"/>
        <v>7.1575958750463178</v>
      </c>
      <c r="AA189" s="35">
        <f t="shared" si="80"/>
        <v>5640.2983944314028</v>
      </c>
      <c r="AB189" s="35">
        <f t="shared" si="81"/>
        <v>5470.2980986243329</v>
      </c>
      <c r="AC189" s="2">
        <f t="shared" si="82"/>
        <v>12.651992795896417</v>
      </c>
      <c r="AD189" s="2">
        <f t="shared" si="105"/>
        <v>21.813780682580028</v>
      </c>
      <c r="AE189" s="2">
        <f t="shared" si="83"/>
        <v>1.216484925723244</v>
      </c>
      <c r="AF189" s="2">
        <f t="shared" si="84"/>
        <v>1236.6848374058161</v>
      </c>
      <c r="AG189" s="2">
        <f t="shared" si="85"/>
        <v>1214.8710567232361</v>
      </c>
      <c r="AH189" s="2">
        <f t="shared" si="86"/>
        <v>243.5395624991248</v>
      </c>
      <c r="AI189" s="2">
        <f t="shared" si="106"/>
        <v>419.89579741228431</v>
      </c>
      <c r="AJ189" s="2">
        <f t="shared" si="87"/>
        <v>20.03542272670483</v>
      </c>
      <c r="AK189" s="2">
        <f t="shared" si="88"/>
        <v>14802.923271055066</v>
      </c>
      <c r="AL189" s="2">
        <f t="shared" si="111"/>
        <v>4794.3424912142618</v>
      </c>
      <c r="AM189" s="35">
        <f t="shared" si="89"/>
        <v>82.15870811590888</v>
      </c>
      <c r="AN189" s="35">
        <f t="shared" si="107"/>
        <v>141.65294502742913</v>
      </c>
      <c r="AO189" s="35">
        <f t="shared" si="90"/>
        <v>5.8716996148928056</v>
      </c>
      <c r="AP189" s="35">
        <f t="shared" si="91"/>
        <v>4315.2125354346244</v>
      </c>
      <c r="AQ189" s="35">
        <f t="shared" si="92"/>
        <v>4173.5595904071952</v>
      </c>
      <c r="AR189" s="2">
        <f t="shared" si="93"/>
        <v>15.204932080965804</v>
      </c>
      <c r="AS189" s="2">
        <f t="shared" si="108"/>
        <v>26.215400139596209</v>
      </c>
      <c r="AT189" s="2">
        <f t="shared" si="94"/>
        <v>1.3422494817943573</v>
      </c>
      <c r="AU189" s="2">
        <f t="shared" si="95"/>
        <v>1245.1136831919628</v>
      </c>
      <c r="AV189" s="2">
        <f t="shared" si="96"/>
        <v>1218.8982830523669</v>
      </c>
      <c r="AW189" s="2">
        <f t="shared" si="97"/>
        <v>90.029670002741113</v>
      </c>
      <c r="AX189" s="2">
        <f t="shared" si="109"/>
        <v>155.22356897024332</v>
      </c>
      <c r="AY189">
        <f t="shared" si="110"/>
        <v>6.4872920457928274</v>
      </c>
      <c r="BD189" s="50"/>
    </row>
    <row r="190" spans="1:56" ht="16" x14ac:dyDescent="0.2">
      <c r="A190" s="2" t="s">
        <v>26</v>
      </c>
      <c r="B190" s="2" t="str">
        <f t="shared" si="113"/>
        <v>C1983</v>
      </c>
      <c r="C190" s="2" t="s">
        <v>33</v>
      </c>
      <c r="D190" s="5">
        <v>4</v>
      </c>
      <c r="E190" s="2" t="s">
        <v>18</v>
      </c>
      <c r="F190" s="1" t="s">
        <v>6</v>
      </c>
      <c r="G190" s="9">
        <v>5</v>
      </c>
      <c r="H190" s="45">
        <v>2.5</v>
      </c>
      <c r="I190" s="2" t="s">
        <v>20</v>
      </c>
      <c r="J190" s="5">
        <v>4000</v>
      </c>
      <c r="K190" s="5">
        <v>0</v>
      </c>
      <c r="L190" s="2">
        <v>1.3318085637929802</v>
      </c>
      <c r="M190" s="2">
        <v>3.2160518169403098</v>
      </c>
      <c r="N190" s="2">
        <f t="shared" si="98"/>
        <v>32.160518169403097</v>
      </c>
      <c r="O190" s="2">
        <v>0.229482427239418</v>
      </c>
      <c r="P190" s="2">
        <f t="shared" si="99"/>
        <v>2.2948242723941799</v>
      </c>
      <c r="Q190" s="36">
        <v>3.77</v>
      </c>
      <c r="R190" s="40">
        <f t="shared" si="112"/>
        <v>5</v>
      </c>
      <c r="S190" s="35">
        <f t="shared" si="100"/>
        <v>21.415826757015392</v>
      </c>
      <c r="T190" s="35">
        <f t="shared" si="101"/>
        <v>36.923839236233434</v>
      </c>
      <c r="U190" s="35">
        <f t="shared" si="102"/>
        <v>1.5281333091872817</v>
      </c>
      <c r="V190" s="35">
        <f t="shared" si="103"/>
        <v>665.90428189649015</v>
      </c>
      <c r="W190" s="35">
        <f t="shared" si="104"/>
        <v>628.9804426602567</v>
      </c>
      <c r="X190" s="35">
        <f t="shared" si="77"/>
        <v>21.415826757015392</v>
      </c>
      <c r="Y190" s="35">
        <f t="shared" si="78"/>
        <v>36.923839236233434</v>
      </c>
      <c r="Z190" s="35">
        <f t="shared" si="79"/>
        <v>1.5281333091872817</v>
      </c>
      <c r="AA190" s="35">
        <f t="shared" si="80"/>
        <v>665.90428189649015</v>
      </c>
      <c r="AB190" s="35">
        <f t="shared" si="81"/>
        <v>628.9804426602567</v>
      </c>
      <c r="AC190" s="2">
        <f t="shared" si="82"/>
        <v>19.903022012522371</v>
      </c>
      <c r="AD190" s="2">
        <f t="shared" si="105"/>
        <v>34.315555194004091</v>
      </c>
      <c r="AE190" s="2">
        <f t="shared" si="83"/>
        <v>1.4076455570329134</v>
      </c>
      <c r="AF190" s="2">
        <f t="shared" si="84"/>
        <v>554.16159635167037</v>
      </c>
      <c r="AG190" s="2">
        <f t="shared" si="85"/>
        <v>519.84604115766626</v>
      </c>
      <c r="AH190" s="2">
        <f t="shared" si="86"/>
        <v>19.903022012522371</v>
      </c>
      <c r="AI190" s="2">
        <f t="shared" si="106"/>
        <v>34.315555194004091</v>
      </c>
      <c r="AJ190" s="2">
        <f t="shared" si="87"/>
        <v>1.4076455570329134</v>
      </c>
      <c r="AK190" s="2">
        <f t="shared" si="88"/>
        <v>554.16159635167037</v>
      </c>
      <c r="AL190" s="2">
        <f t="shared" si="111"/>
        <v>519.84604115766626</v>
      </c>
      <c r="AM190" s="35">
        <f t="shared" si="89"/>
        <v>0</v>
      </c>
      <c r="AN190" s="35">
        <f t="shared" si="107"/>
        <v>0</v>
      </c>
      <c r="AO190" s="35">
        <f t="shared" si="90"/>
        <v>0</v>
      </c>
      <c r="AP190" s="35">
        <f t="shared" si="91"/>
        <v>0</v>
      </c>
      <c r="AQ190" s="35">
        <f t="shared" si="92"/>
        <v>0</v>
      </c>
      <c r="AR190" s="2">
        <f t="shared" si="93"/>
        <v>0</v>
      </c>
      <c r="AS190" s="2">
        <f t="shared" si="108"/>
        <v>0</v>
      </c>
      <c r="AT190" s="2">
        <f t="shared" si="94"/>
        <v>0</v>
      </c>
      <c r="AU190" s="2">
        <f t="shared" si="95"/>
        <v>0</v>
      </c>
      <c r="AV190" s="2">
        <f t="shared" si="96"/>
        <v>0</v>
      </c>
      <c r="AW190" s="2">
        <f t="shared" si="97"/>
        <v>17.699966489683558</v>
      </c>
      <c r="AX190" s="2">
        <f t="shared" si="109"/>
        <v>30.517183602902684</v>
      </c>
      <c r="AY190">
        <f t="shared" si="110"/>
        <v>1.2629868868136871</v>
      </c>
      <c r="BD190" s="50"/>
    </row>
    <row r="191" spans="1:56" ht="16" x14ac:dyDescent="0.2">
      <c r="A191" s="2" t="s">
        <v>26</v>
      </c>
      <c r="B191" s="2" t="str">
        <f t="shared" si="113"/>
        <v>C1983</v>
      </c>
      <c r="C191" s="2" t="s">
        <v>33</v>
      </c>
      <c r="D191" s="5">
        <v>4</v>
      </c>
      <c r="E191" s="2" t="s">
        <v>18</v>
      </c>
      <c r="F191" s="1" t="s">
        <v>10</v>
      </c>
      <c r="G191" s="9">
        <v>10</v>
      </c>
      <c r="H191" s="45">
        <v>7.5</v>
      </c>
      <c r="I191" s="2" t="s">
        <v>20</v>
      </c>
      <c r="J191" s="5">
        <v>4000</v>
      </c>
      <c r="K191" s="5">
        <v>0</v>
      </c>
      <c r="L191" s="2">
        <v>1.5621121326446765</v>
      </c>
      <c r="M191" s="2">
        <v>2.8725879192352299</v>
      </c>
      <c r="N191" s="2">
        <f t="shared" si="98"/>
        <v>28.725879192352298</v>
      </c>
      <c r="O191" s="2">
        <v>0.21199986338615401</v>
      </c>
      <c r="P191" s="2">
        <f t="shared" si="99"/>
        <v>2.11999863386154</v>
      </c>
      <c r="Q191" s="36">
        <v>3.8</v>
      </c>
      <c r="R191" s="40">
        <f t="shared" si="112"/>
        <v>5</v>
      </c>
      <c r="S191" s="35">
        <f t="shared" si="100"/>
        <v>22.436522203629398</v>
      </c>
      <c r="T191" s="35">
        <f t="shared" si="101"/>
        <v>38.683658971774825</v>
      </c>
      <c r="U191" s="35">
        <f t="shared" si="102"/>
        <v>1.6558377935726258</v>
      </c>
      <c r="V191" s="35">
        <f t="shared" si="103"/>
        <v>781.05606632233832</v>
      </c>
      <c r="W191" s="35">
        <f t="shared" si="104"/>
        <v>742.37240735056355</v>
      </c>
      <c r="X191" s="35">
        <f t="shared" si="77"/>
        <v>43.85234896064479</v>
      </c>
      <c r="Y191" s="35">
        <f t="shared" si="78"/>
        <v>75.607498208008252</v>
      </c>
      <c r="Z191" s="35">
        <f t="shared" si="79"/>
        <v>3.1839711027599078</v>
      </c>
      <c r="AA191" s="35">
        <f t="shared" si="80"/>
        <v>1446.9603482188286</v>
      </c>
      <c r="AB191" s="35">
        <f t="shared" si="81"/>
        <v>1371.3528500108202</v>
      </c>
      <c r="AC191" s="2">
        <f t="shared" si="82"/>
        <v>13.029426138302242</v>
      </c>
      <c r="AD191" s="2">
        <f t="shared" si="105"/>
        <v>22.464527824659033</v>
      </c>
      <c r="AE191" s="2">
        <f t="shared" si="83"/>
        <v>1.0094012711584042</v>
      </c>
      <c r="AF191" s="2">
        <f t="shared" si="84"/>
        <v>608.89498128097307</v>
      </c>
      <c r="AG191" s="2">
        <f t="shared" si="85"/>
        <v>586.43045345631413</v>
      </c>
      <c r="AH191" s="2">
        <f t="shared" si="86"/>
        <v>98.797344452473837</v>
      </c>
      <c r="AI191" s="2">
        <f t="shared" si="106"/>
        <v>170.34024905598937</v>
      </c>
      <c r="AJ191" s="2">
        <f t="shared" si="87"/>
        <v>7.2511404845739538</v>
      </c>
      <c r="AK191" s="2">
        <f t="shared" si="88"/>
        <v>3489.1697328979308</v>
      </c>
      <c r="AL191" s="2">
        <f t="shared" si="111"/>
        <v>1106.2764946139805</v>
      </c>
      <c r="AM191" s="35">
        <f t="shared" si="89"/>
        <v>21.415826757015392</v>
      </c>
      <c r="AN191" s="35">
        <f t="shared" si="107"/>
        <v>36.923839236233434</v>
      </c>
      <c r="AO191" s="35">
        <f t="shared" si="90"/>
        <v>1.5281333091872817</v>
      </c>
      <c r="AP191" s="35">
        <f t="shared" si="91"/>
        <v>665.90428189649015</v>
      </c>
      <c r="AQ191" s="35">
        <f t="shared" si="92"/>
        <v>628.9804426602567</v>
      </c>
      <c r="AR191" s="2">
        <f t="shared" si="93"/>
        <v>19.903022012522371</v>
      </c>
      <c r="AS191" s="2">
        <f t="shared" si="108"/>
        <v>34.315555194004091</v>
      </c>
      <c r="AT191" s="2">
        <f t="shared" si="94"/>
        <v>1.4076455570329134</v>
      </c>
      <c r="AU191" s="2">
        <f t="shared" si="95"/>
        <v>554.16159635167037</v>
      </c>
      <c r="AV191" s="2">
        <f t="shared" si="96"/>
        <v>519.84604115766626</v>
      </c>
      <c r="AW191" s="2">
        <f t="shared" si="97"/>
        <v>35.841017350484513</v>
      </c>
      <c r="AX191" s="2">
        <f t="shared" si="109"/>
        <v>61.794857500835363</v>
      </c>
      <c r="AY191">
        <f t="shared" si="110"/>
        <v>2.5927268120203846</v>
      </c>
      <c r="BD191" s="50"/>
    </row>
    <row r="192" spans="1:56" ht="16" x14ac:dyDescent="0.2">
      <c r="A192" s="2" t="s">
        <v>26</v>
      </c>
      <c r="B192" s="2" t="str">
        <f t="shared" si="113"/>
        <v>C1983</v>
      </c>
      <c r="C192" s="2" t="s">
        <v>33</v>
      </c>
      <c r="D192" s="5">
        <v>4</v>
      </c>
      <c r="E192" s="2" t="s">
        <v>18</v>
      </c>
      <c r="F192" s="1" t="s">
        <v>11</v>
      </c>
      <c r="G192" s="9">
        <v>20</v>
      </c>
      <c r="H192" s="45">
        <v>15</v>
      </c>
      <c r="I192" s="2" t="s">
        <v>20</v>
      </c>
      <c r="J192" s="5">
        <v>4000</v>
      </c>
      <c r="K192" s="5">
        <v>0</v>
      </c>
      <c r="L192" s="2">
        <v>1.3722466517337688</v>
      </c>
      <c r="M192" s="2">
        <v>1.92069983482361</v>
      </c>
      <c r="N192" s="2">
        <f t="shared" si="98"/>
        <v>19.206998348236098</v>
      </c>
      <c r="O192" s="2">
        <v>0.143988236784935</v>
      </c>
      <c r="P192" s="2">
        <f t="shared" si="99"/>
        <v>1.43988236784935</v>
      </c>
      <c r="Q192" s="36">
        <v>3.89</v>
      </c>
      <c r="R192" s="40">
        <f t="shared" si="112"/>
        <v>10</v>
      </c>
      <c r="S192" s="35">
        <f t="shared" si="100"/>
        <v>26.356739173223016</v>
      </c>
      <c r="T192" s="35">
        <f t="shared" si="101"/>
        <v>45.442653746936237</v>
      </c>
      <c r="U192" s="35">
        <f t="shared" si="102"/>
        <v>1.9758737581717614</v>
      </c>
      <c r="V192" s="35">
        <f t="shared" si="103"/>
        <v>1372.2466517337689</v>
      </c>
      <c r="W192" s="35">
        <f t="shared" si="104"/>
        <v>1326.8039979868327</v>
      </c>
      <c r="X192" s="35">
        <f t="shared" si="77"/>
        <v>70.209088133867809</v>
      </c>
      <c r="Y192" s="35">
        <f t="shared" si="78"/>
        <v>121.05015195494448</v>
      </c>
      <c r="Z192" s="35">
        <f t="shared" si="79"/>
        <v>5.1598448609316687</v>
      </c>
      <c r="AA192" s="35">
        <f t="shared" si="80"/>
        <v>2819.2069999525975</v>
      </c>
      <c r="AB192" s="35">
        <f t="shared" si="81"/>
        <v>2698.1568479976531</v>
      </c>
      <c r="AC192" s="2">
        <f t="shared" si="82"/>
        <v>20.390481138688109</v>
      </c>
      <c r="AD192" s="2">
        <f t="shared" si="105"/>
        <v>35.156001963255363</v>
      </c>
      <c r="AE192" s="2">
        <f t="shared" si="83"/>
        <v>1.7026930065260248</v>
      </c>
      <c r="AF192" s="2">
        <f t="shared" si="84"/>
        <v>1289.4526587879338</v>
      </c>
      <c r="AG192" s="2">
        <f t="shared" si="85"/>
        <v>1254.2966568246786</v>
      </c>
      <c r="AH192" s="2">
        <f t="shared" si="86"/>
        <v>159.96878786853816</v>
      </c>
      <c r="AI192" s="2">
        <f t="shared" si="106"/>
        <v>275.80825494575549</v>
      </c>
      <c r="AJ192" s="2">
        <f t="shared" si="87"/>
        <v>12.359219504152026</v>
      </c>
      <c r="AK192" s="2">
        <f t="shared" si="88"/>
        <v>7357.5277092617316</v>
      </c>
      <c r="AL192" s="2">
        <f t="shared" si="111"/>
        <v>2360.5731514386589</v>
      </c>
      <c r="AM192" s="35">
        <f t="shared" si="89"/>
        <v>43.85234896064479</v>
      </c>
      <c r="AN192" s="35">
        <f t="shared" si="107"/>
        <v>75.607498208008252</v>
      </c>
      <c r="AO192" s="35">
        <f t="shared" si="90"/>
        <v>3.1839711027599078</v>
      </c>
      <c r="AP192" s="35">
        <f t="shared" si="91"/>
        <v>1446.9603482188286</v>
      </c>
      <c r="AQ192" s="35">
        <f t="shared" si="92"/>
        <v>1371.3528500108202</v>
      </c>
      <c r="AR192" s="2">
        <f t="shared" si="93"/>
        <v>13.029426138302242</v>
      </c>
      <c r="AS192" s="2">
        <f t="shared" si="108"/>
        <v>22.464527824659033</v>
      </c>
      <c r="AT192" s="2">
        <f t="shared" si="94"/>
        <v>1.0094012711584042</v>
      </c>
      <c r="AU192" s="2">
        <f t="shared" si="95"/>
        <v>608.89498128097307</v>
      </c>
      <c r="AV192" s="2">
        <f t="shared" si="96"/>
        <v>586.43045345631413</v>
      </c>
      <c r="AW192" s="2">
        <f t="shared" si="97"/>
        <v>63.503044548803047</v>
      </c>
      <c r="AX192" s="2">
        <f t="shared" si="109"/>
        <v>109.48800784276386</v>
      </c>
      <c r="AY192">
        <f t="shared" si="110"/>
        <v>4.6571159211413056</v>
      </c>
      <c r="BD192" s="50"/>
    </row>
    <row r="193" spans="1:56" ht="16" x14ac:dyDescent="0.2">
      <c r="A193" s="2" t="s">
        <v>26</v>
      </c>
      <c r="B193" s="2" t="str">
        <f t="shared" si="113"/>
        <v>C1983</v>
      </c>
      <c r="C193" s="2" t="s">
        <v>33</v>
      </c>
      <c r="D193" s="5">
        <v>4</v>
      </c>
      <c r="E193" s="2" t="s">
        <v>18</v>
      </c>
      <c r="F193" s="1" t="s">
        <v>12</v>
      </c>
      <c r="G193" s="9">
        <v>30</v>
      </c>
      <c r="H193" s="45">
        <v>25</v>
      </c>
      <c r="I193" s="2" t="s">
        <v>20</v>
      </c>
      <c r="J193" s="5">
        <v>4000</v>
      </c>
      <c r="K193" s="5">
        <v>0</v>
      </c>
      <c r="L193" s="2">
        <v>1.4855140416334089</v>
      </c>
      <c r="M193" s="2">
        <v>1.73598968982697</v>
      </c>
      <c r="N193" s="2">
        <f t="shared" si="98"/>
        <v>17.3598968982697</v>
      </c>
      <c r="O193" s="2">
        <v>0.13708475232124301</v>
      </c>
      <c r="P193" s="2">
        <f t="shared" si="99"/>
        <v>1.3708475232124302</v>
      </c>
      <c r="Q193" s="36">
        <v>4.0999999999999996</v>
      </c>
      <c r="R193" s="40">
        <f t="shared" si="112"/>
        <v>10</v>
      </c>
      <c r="S193" s="35">
        <f t="shared" si="100"/>
        <v>25.788370603687902</v>
      </c>
      <c r="T193" s="35">
        <f t="shared" si="101"/>
        <v>44.462707937392935</v>
      </c>
      <c r="U193" s="35">
        <f t="shared" si="102"/>
        <v>2.0364132446704457</v>
      </c>
      <c r="V193" s="35">
        <f t="shared" si="103"/>
        <v>1485.5140416334091</v>
      </c>
      <c r="W193" s="35">
        <f t="shared" si="104"/>
        <v>1441.0513336960162</v>
      </c>
      <c r="X193" s="35">
        <f t="shared" si="77"/>
        <v>95.997458737555718</v>
      </c>
      <c r="Y193" s="35">
        <f t="shared" si="78"/>
        <v>165.51285989233742</v>
      </c>
      <c r="Z193" s="35">
        <f t="shared" si="79"/>
        <v>7.196258105602114</v>
      </c>
      <c r="AA193" s="35">
        <f t="shared" si="80"/>
        <v>4304.7210415860063</v>
      </c>
      <c r="AB193" s="35">
        <f t="shared" si="81"/>
        <v>4139.2081816936698</v>
      </c>
      <c r="AC193" s="2">
        <f t="shared" si="82"/>
        <v>15.204932080965804</v>
      </c>
      <c r="AD193" s="2">
        <f t="shared" si="105"/>
        <v>26.215400139596209</v>
      </c>
      <c r="AE193" s="2">
        <f t="shared" si="83"/>
        <v>1.3422494817943573</v>
      </c>
      <c r="AF193" s="2">
        <f t="shared" si="84"/>
        <v>1245.1136831919628</v>
      </c>
      <c r="AG193" s="2">
        <f t="shared" si="85"/>
        <v>1218.8982830523669</v>
      </c>
      <c r="AH193" s="2">
        <f t="shared" si="86"/>
        <v>205.58358411143558</v>
      </c>
      <c r="AI193" s="2">
        <f t="shared" si="106"/>
        <v>354.45445536454417</v>
      </c>
      <c r="AJ193" s="2">
        <f t="shared" si="87"/>
        <v>16.3859679495351</v>
      </c>
      <c r="AK193" s="2">
        <f t="shared" si="88"/>
        <v>11092.86875883762</v>
      </c>
      <c r="AL193" s="2">
        <f t="shared" si="111"/>
        <v>3579.4714344910258</v>
      </c>
      <c r="AM193" s="35">
        <f t="shared" si="89"/>
        <v>70.209088133867809</v>
      </c>
      <c r="AN193" s="35">
        <f t="shared" si="107"/>
        <v>121.05015195494448</v>
      </c>
      <c r="AO193" s="35">
        <f t="shared" si="90"/>
        <v>5.1598448609316687</v>
      </c>
      <c r="AP193" s="35">
        <f t="shared" si="91"/>
        <v>2819.2069999525975</v>
      </c>
      <c r="AQ193" s="35">
        <f t="shared" si="92"/>
        <v>2698.1568479976531</v>
      </c>
      <c r="AR193" s="2">
        <f t="shared" si="93"/>
        <v>20.390481138688109</v>
      </c>
      <c r="AS193" s="2">
        <f t="shared" si="108"/>
        <v>35.156001963255363</v>
      </c>
      <c r="AT193" s="2">
        <f t="shared" si="94"/>
        <v>1.7026930065260248</v>
      </c>
      <c r="AU193" s="2">
        <f t="shared" si="95"/>
        <v>1289.4526587879338</v>
      </c>
      <c r="AV193" s="2">
        <f t="shared" si="96"/>
        <v>1254.2966568246786</v>
      </c>
      <c r="AW193" s="2">
        <f t="shared" si="97"/>
        <v>85.980675615512212</v>
      </c>
      <c r="AX193" s="2">
        <f t="shared" si="109"/>
        <v>148.24254416467619</v>
      </c>
      <c r="AY193">
        <f t="shared" si="110"/>
        <v>6.4052694025080266</v>
      </c>
      <c r="BD193" s="50"/>
    </row>
    <row r="194" spans="1:56" ht="16" x14ac:dyDescent="0.2">
      <c r="A194" s="2" t="s">
        <v>26</v>
      </c>
      <c r="B194" s="2" t="str">
        <f t="shared" si="113"/>
        <v>C1983</v>
      </c>
      <c r="C194" s="2" t="s">
        <v>33</v>
      </c>
      <c r="D194" s="5">
        <v>4</v>
      </c>
      <c r="E194" s="2" t="s">
        <v>18</v>
      </c>
      <c r="F194" s="1" t="s">
        <v>13</v>
      </c>
      <c r="G194" s="9">
        <v>40</v>
      </c>
      <c r="H194" s="45">
        <v>35</v>
      </c>
      <c r="I194" s="2" t="s">
        <v>20</v>
      </c>
      <c r="J194" s="5">
        <v>4000</v>
      </c>
      <c r="K194" s="5">
        <v>0</v>
      </c>
      <c r="L194" s="2">
        <v>1.4885698165407732</v>
      </c>
      <c r="M194" s="2">
        <v>1.22422111034393</v>
      </c>
      <c r="N194" s="2">
        <f t="shared" si="98"/>
        <v>12.242211103439299</v>
      </c>
      <c r="O194" s="2">
        <v>9.5294974744319902E-2</v>
      </c>
      <c r="P194" s="2">
        <f t="shared" si="99"/>
        <v>0.95294974744319905</v>
      </c>
      <c r="Q194" s="36">
        <v>4.0199999999999996</v>
      </c>
      <c r="R194" s="40">
        <f t="shared" si="112"/>
        <v>10</v>
      </c>
      <c r="S194" s="35">
        <f t="shared" si="100"/>
        <v>18.223385936300055</v>
      </c>
      <c r="T194" s="35">
        <f t="shared" si="101"/>
        <v>31.419630924655269</v>
      </c>
      <c r="U194" s="35">
        <f t="shared" si="102"/>
        <v>1.4185322307240991</v>
      </c>
      <c r="V194" s="35">
        <f t="shared" si="103"/>
        <v>1488.5698165407732</v>
      </c>
      <c r="W194" s="35">
        <f t="shared" si="104"/>
        <v>1457.1501856161181</v>
      </c>
      <c r="X194" s="35">
        <f t="shared" ref="X194:X257" si="114">SUMIFS(S:S,$D:$D,$D194,$I:$I,$I194,$G:$G,"&lt;="&amp;$G194)</f>
        <v>114.22084467385577</v>
      </c>
      <c r="Y194" s="35">
        <f t="shared" ref="Y194:Y257" si="115">SUMIFS(T:T,$D:$D,$D194,$I:$I,$I194,$G:$G,"&lt;="&amp;$G194)</f>
        <v>196.9324908169927</v>
      </c>
      <c r="Z194" s="35">
        <f t="shared" ref="Z194:Z257" si="116">SUMIFS(U:U,$D:$D,$D194,$I:$I,$I194,$G:$G,"&lt;="&amp;$G194)</f>
        <v>8.6147903363262124</v>
      </c>
      <c r="AA194" s="35">
        <f t="shared" ref="AA194:AA257" si="117">SUMIFS(V:V,$D:$D,$D194,$I:$I,$I194,$G:$G,"&lt;="&amp;$G194)</f>
        <v>5793.2908581267793</v>
      </c>
      <c r="AB194" s="35">
        <f t="shared" ref="AB194:AB257" si="118">SUMIFS(W:W,$D:$D,$D194,$I:$I,$I194,$G:$G,"&lt;="&amp;$G194)</f>
        <v>5596.3583673097874</v>
      </c>
      <c r="AC194" s="2">
        <f t="shared" ref="AC194:AC257" si="119">AVERAGEIFS(S$2:S$417,$C$2:$C$417,"Primary forest",$G$2:$G$417,$G194)</f>
        <v>12.651992795896417</v>
      </c>
      <c r="AD194" s="2">
        <f t="shared" si="105"/>
        <v>21.813780682580028</v>
      </c>
      <c r="AE194" s="2">
        <f t="shared" ref="AE194:AE257" si="120">AVERAGEIFS(U$2:U$417,$C$2:$C$417,"Primary forest",$G$2:$G$417,$G194)</f>
        <v>1.216484925723244</v>
      </c>
      <c r="AF194" s="2">
        <f t="shared" ref="AF194:AF257" si="121">AVERAGEIFS(V$2:V$417,$C$2:$C$417,"Primary forest",$G$2:$G$417,$G194)</f>
        <v>1236.6848374058161</v>
      </c>
      <c r="AG194" s="2">
        <f t="shared" ref="AG194:AG257" si="122">AVERAGEIFS(W$2:W$417,$C$2:$C$417,"Primary forest",$G$2:$G$417,$G194)</f>
        <v>1214.8710567232361</v>
      </c>
      <c r="AH194" s="2">
        <f t="shared" ref="AH194:AH257" si="123">IF(G194=5,AC194,SUMIF($G$2:$G$28,"&lt;="&amp;G194,$AC$2:$AC$28))</f>
        <v>243.5395624991248</v>
      </c>
      <c r="AI194" s="2">
        <f t="shared" si="106"/>
        <v>419.89579741228431</v>
      </c>
      <c r="AJ194" s="2">
        <f t="shared" ref="AJ194:AJ257" si="124">IF(G194=5,AE194,SUMIF($G$2:$G$28,"&lt;="&amp;G194,$AE$2:$AE$28))</f>
        <v>20.03542272670483</v>
      </c>
      <c r="AK194" s="2">
        <f t="shared" ref="AK194:AK257" si="125">IF(G194=5,AF194,SUMIF($G$2:$G$28,"&lt;="&amp;G194,$AF$2:$AF$28))</f>
        <v>14802.923271055066</v>
      </c>
      <c r="AL194" s="2">
        <f t="shared" si="111"/>
        <v>4794.3424912142618</v>
      </c>
      <c r="AM194" s="35">
        <f t="shared" ref="AM194:AM257" si="126">IF(G194=5,0,SUMIFS(X$2:X$417,$C$2:$C$417,$C194,$G$2:$G$417,$G194-$R194,$D$2:$D$417,$D194,$I$2:$I$417,$I194))</f>
        <v>95.997458737555718</v>
      </c>
      <c r="AN194" s="35">
        <f t="shared" si="107"/>
        <v>165.51285989233742</v>
      </c>
      <c r="AO194" s="35">
        <f t="shared" ref="AO194:AO257" si="127">IF(G194=5,0,SUMIFS(Z$2:Z$417,$C$2:$C$417,$C194,$G$2:$G$417,$G194-$R194,$D$2:$D$417,$D194,$I$2:$I$417,$I194))</f>
        <v>7.196258105602114</v>
      </c>
      <c r="AP194" s="35">
        <f t="shared" ref="AP194:AP257" si="128">IF(G194=5,0,SUMIFS(AA$2:AA$417,$C$2:$C$417,$C194,$G$2:$G$417,$G194-$R194,$D$2:$D$417,$D194,$I$2:$I$417,$I194))</f>
        <v>4304.7210415860063</v>
      </c>
      <c r="AQ194" s="35">
        <f t="shared" ref="AQ194:AQ257" si="129">IF(G194=5,0,SUMIFS(AB$2:AB$417,$C$2:$C$417,$C194,$G$2:$G$417,$G194-$R194,$D$2:$D$417,$D194,$I$2:$I$417,$I194))</f>
        <v>4139.2081816936698</v>
      </c>
      <c r="AR194" s="2">
        <f t="shared" ref="AR194:AR257" si="130">IF(G194=5,0,AVERAGEIFS(S$2:S$417,$C$2:$C$417,"Primary forest",$G$2:$G$417,$G194-R194))</f>
        <v>15.204932080965804</v>
      </c>
      <c r="AS194" s="2">
        <f t="shared" si="108"/>
        <v>26.215400139596209</v>
      </c>
      <c r="AT194" s="2">
        <f t="shared" ref="AT194:AT257" si="131">IF(G194=5,0,AVERAGEIFS(U$2:U$417,$C$2:$C$417,"Primary forest",$G$2:$G$417,$G194-R194))</f>
        <v>1.3422494817943573</v>
      </c>
      <c r="AU194" s="2">
        <f t="shared" ref="AU194:AU257" si="132">IF(G194=5,0,AVERAGEIFS(V$2:V$417,$C$2:$C$417,"Primary forest",$G$2:$G$417,$G194-R194))</f>
        <v>1245.1136831919628</v>
      </c>
      <c r="AV194" s="2">
        <f t="shared" ref="AV194:AV257" si="133">IF(G194=5,0,AVERAGEIFS(W$2:W$417,$C$2:$C$417,"Primary forest",$G$2:$G$417,$G194-R194))</f>
        <v>1218.8982830523669</v>
      </c>
      <c r="AW194" s="2">
        <f t="shared" ref="AW194:AW257" si="134">AM194+((AL194-AQ194)*(X194-AM194)/(AB194-AQ194))</f>
        <v>104.19068787780196</v>
      </c>
      <c r="AX194" s="2">
        <f t="shared" si="109"/>
        <v>179.63911703069303</v>
      </c>
      <c r="AY194">
        <f t="shared" si="110"/>
        <v>7.8340297935734506</v>
      </c>
      <c r="BD194" s="50"/>
    </row>
    <row r="195" spans="1:56" ht="16" x14ac:dyDescent="0.2">
      <c r="A195" s="2" t="s">
        <v>26</v>
      </c>
      <c r="B195" s="2" t="str">
        <f t="shared" si="113"/>
        <v>C1983</v>
      </c>
      <c r="C195" s="2" t="s">
        <v>33</v>
      </c>
      <c r="D195" s="5">
        <v>4</v>
      </c>
      <c r="E195" s="2" t="s">
        <v>18</v>
      </c>
      <c r="F195" s="1" t="s">
        <v>6</v>
      </c>
      <c r="G195" s="9">
        <v>5</v>
      </c>
      <c r="H195" s="45">
        <v>2.5</v>
      </c>
      <c r="I195" s="2" t="s">
        <v>21</v>
      </c>
      <c r="J195" s="5">
        <v>-4000</v>
      </c>
      <c r="K195" s="5">
        <v>0</v>
      </c>
      <c r="L195" s="2">
        <v>1.1404151954283903</v>
      </c>
      <c r="M195" s="2">
        <v>3.86823654174805</v>
      </c>
      <c r="N195" s="2">
        <f t="shared" ref="N195:N258" si="135">M195*10</f>
        <v>38.682365417480497</v>
      </c>
      <c r="O195" s="2">
        <v>0.27387398481369002</v>
      </c>
      <c r="P195" s="2">
        <f t="shared" ref="P195:P258" si="136">O195*10</f>
        <v>2.7387398481369001</v>
      </c>
      <c r="Q195" s="36">
        <v>3.6</v>
      </c>
      <c r="R195" s="40">
        <f t="shared" si="112"/>
        <v>5</v>
      </c>
      <c r="S195" s="35">
        <f t="shared" ref="S195:S258" si="137">(R195/100)*(L195*10000)*(N195/1000)</f>
        <v>22.056978658604219</v>
      </c>
      <c r="T195" s="35">
        <f t="shared" ref="T195:T258" si="138">S195*(1/0.58)</f>
        <v>38.029273549317622</v>
      </c>
      <c r="U195" s="35">
        <f t="shared" ref="U195:U258" si="139">(R195/100)*(L195*10000)*(P195/1000)</f>
        <v>1.5616502695702816</v>
      </c>
      <c r="V195" s="35">
        <f t="shared" ref="V195:V258" si="140">(10000*L195)*(R195/100)</f>
        <v>570.20759771419523</v>
      </c>
      <c r="W195" s="35">
        <f t="shared" ref="W195:W258" si="141">V195-T195</f>
        <v>532.17832416487761</v>
      </c>
      <c r="X195" s="35">
        <f t="shared" si="114"/>
        <v>22.056978658604219</v>
      </c>
      <c r="Y195" s="35">
        <f t="shared" si="115"/>
        <v>38.029273549317622</v>
      </c>
      <c r="Z195" s="35">
        <f t="shared" si="116"/>
        <v>1.5616502695702816</v>
      </c>
      <c r="AA195" s="35">
        <f t="shared" si="117"/>
        <v>570.20759771419523</v>
      </c>
      <c r="AB195" s="35">
        <f t="shared" si="118"/>
        <v>532.17832416487761</v>
      </c>
      <c r="AC195" s="2">
        <f t="shared" si="119"/>
        <v>19.903022012522371</v>
      </c>
      <c r="AD195" s="2">
        <f t="shared" ref="AD195:AD258" si="142">AVERAGEIFS(T$2:T$417,$C$2:$C$417,"Primary forest",$G$2:$G$417,$G195)</f>
        <v>34.315555194004091</v>
      </c>
      <c r="AE195" s="2">
        <f t="shared" si="120"/>
        <v>1.4076455570329134</v>
      </c>
      <c r="AF195" s="2">
        <f t="shared" si="121"/>
        <v>554.16159635167037</v>
      </c>
      <c r="AG195" s="2">
        <f t="shared" si="122"/>
        <v>519.84604115766626</v>
      </c>
      <c r="AH195" s="2">
        <f t="shared" si="123"/>
        <v>19.903022012522371</v>
      </c>
      <c r="AI195" s="2">
        <f t="shared" ref="AI195:AI258" si="143">IF(G195=5,AD195,SUMIF($G$2:$G$28,"&lt;="&amp;G195,$AD$2:$AD$28))</f>
        <v>34.315555194004091</v>
      </c>
      <c r="AJ195" s="2">
        <f t="shared" si="124"/>
        <v>1.4076455570329134</v>
      </c>
      <c r="AK195" s="2">
        <f t="shared" si="125"/>
        <v>554.16159635167037</v>
      </c>
      <c r="AL195" s="2">
        <f t="shared" si="111"/>
        <v>519.84604115766626</v>
      </c>
      <c r="AM195" s="35">
        <f t="shared" si="126"/>
        <v>0</v>
      </c>
      <c r="AN195" s="35">
        <f t="shared" ref="AN195:AN258" si="144">IF(G195=5,0,SUMIFS(Y$2:Y$417,$C$2:$C$417,$C195,$G$2:$G$417,$G195-$R195,$D$2:$D$417,$D195,$I$2:$I$417,$I195))</f>
        <v>0</v>
      </c>
      <c r="AO195" s="35">
        <f t="shared" si="127"/>
        <v>0</v>
      </c>
      <c r="AP195" s="35">
        <f t="shared" si="128"/>
        <v>0</v>
      </c>
      <c r="AQ195" s="35">
        <f t="shared" si="129"/>
        <v>0</v>
      </c>
      <c r="AR195" s="2">
        <f t="shared" si="130"/>
        <v>0</v>
      </c>
      <c r="AS195" s="2">
        <f t="shared" ref="AS195:AS258" si="145">IF(G195=5,0,AVERAGEIFS(T$2:T$417,$C$2:$C$417,"Primary forest",$G$2:$G$417,$G195-R195))</f>
        <v>0</v>
      </c>
      <c r="AT195" s="2">
        <f t="shared" si="131"/>
        <v>0</v>
      </c>
      <c r="AU195" s="2">
        <f t="shared" si="132"/>
        <v>0</v>
      </c>
      <c r="AV195" s="2">
        <f t="shared" si="133"/>
        <v>0</v>
      </c>
      <c r="AW195" s="2">
        <f t="shared" si="134"/>
        <v>21.54584753816863</v>
      </c>
      <c r="AX195" s="2">
        <f t="shared" ref="AX195:AX258" si="146">AN195+((AL195-AQ195)*(Y195-AN195)/(AB195-AQ195))</f>
        <v>37.148012996842468</v>
      </c>
      <c r="AY195">
        <f t="shared" ref="AY195:AY258" si="147">AO195+((AL195-AQ195)*(Z195-AO195)/(AB195-AQ195))</f>
        <v>1.5254618112882754</v>
      </c>
      <c r="BD195" s="50"/>
    </row>
    <row r="196" spans="1:56" ht="16" x14ac:dyDescent="0.2">
      <c r="A196" s="2" t="s">
        <v>26</v>
      </c>
      <c r="B196" s="2" t="str">
        <f t="shared" si="113"/>
        <v>C1983</v>
      </c>
      <c r="C196" s="2" t="s">
        <v>33</v>
      </c>
      <c r="D196" s="5">
        <v>4</v>
      </c>
      <c r="E196" s="2" t="s">
        <v>18</v>
      </c>
      <c r="F196" s="1" t="s">
        <v>10</v>
      </c>
      <c r="G196" s="9">
        <v>10</v>
      </c>
      <c r="H196" s="45">
        <v>7.5</v>
      </c>
      <c r="I196" s="2" t="s">
        <v>21</v>
      </c>
      <c r="J196" s="5">
        <v>-4000</v>
      </c>
      <c r="K196" s="5">
        <v>0</v>
      </c>
      <c r="L196" s="2">
        <v>1.6182365317766023</v>
      </c>
      <c r="M196" s="2">
        <v>1.0937541723251301</v>
      </c>
      <c r="N196" s="2">
        <f t="shared" si="135"/>
        <v>10.9375417232513</v>
      </c>
      <c r="O196" s="2">
        <v>8.8528238236904103E-2</v>
      </c>
      <c r="P196" s="2">
        <f t="shared" si="136"/>
        <v>0.885282382369041</v>
      </c>
      <c r="Q196" s="36">
        <v>3.8</v>
      </c>
      <c r="R196" s="40">
        <f t="shared" si="112"/>
        <v>5</v>
      </c>
      <c r="S196" s="35">
        <f t="shared" si="137"/>
        <v>8.8497647921980338</v>
      </c>
      <c r="T196" s="35">
        <f t="shared" si="138"/>
        <v>15.258215158962129</v>
      </c>
      <c r="U196" s="35">
        <f t="shared" si="139"/>
        <v>0.71629814604390252</v>
      </c>
      <c r="V196" s="35">
        <f t="shared" si="140"/>
        <v>809.11826588830127</v>
      </c>
      <c r="W196" s="35">
        <f t="shared" si="141"/>
        <v>793.86005072933915</v>
      </c>
      <c r="X196" s="35">
        <f t="shared" si="114"/>
        <v>30.906743450802253</v>
      </c>
      <c r="Y196" s="35">
        <f t="shared" si="115"/>
        <v>53.287488708279753</v>
      </c>
      <c r="Z196" s="35">
        <f t="shared" si="116"/>
        <v>2.2779484156141843</v>
      </c>
      <c r="AA196" s="35">
        <f t="shared" si="117"/>
        <v>1379.3258636024966</v>
      </c>
      <c r="AB196" s="35">
        <f t="shared" si="118"/>
        <v>1326.0383748942168</v>
      </c>
      <c r="AC196" s="2">
        <f t="shared" si="119"/>
        <v>13.029426138302242</v>
      </c>
      <c r="AD196" s="2">
        <f t="shared" si="142"/>
        <v>22.464527824659033</v>
      </c>
      <c r="AE196" s="2">
        <f t="shared" si="120"/>
        <v>1.0094012711584042</v>
      </c>
      <c r="AF196" s="2">
        <f t="shared" si="121"/>
        <v>608.89498128097307</v>
      </c>
      <c r="AG196" s="2">
        <f t="shared" si="122"/>
        <v>586.43045345631413</v>
      </c>
      <c r="AH196" s="2">
        <f t="shared" si="123"/>
        <v>98.797344452473837</v>
      </c>
      <c r="AI196" s="2">
        <f t="shared" si="143"/>
        <v>170.34024905598937</v>
      </c>
      <c r="AJ196" s="2">
        <f t="shared" si="124"/>
        <v>7.2511404845739538</v>
      </c>
      <c r="AK196" s="2">
        <f t="shared" si="125"/>
        <v>3489.1697328979308</v>
      </c>
      <c r="AL196" s="2">
        <f t="shared" si="111"/>
        <v>1106.2764946139805</v>
      </c>
      <c r="AM196" s="35">
        <f t="shared" si="126"/>
        <v>22.056978658604219</v>
      </c>
      <c r="AN196" s="35">
        <f t="shared" si="144"/>
        <v>38.029273549317622</v>
      </c>
      <c r="AO196" s="35">
        <f t="shared" si="127"/>
        <v>1.5616502695702816</v>
      </c>
      <c r="AP196" s="35">
        <f t="shared" si="128"/>
        <v>570.20759771419523</v>
      </c>
      <c r="AQ196" s="35">
        <f t="shared" si="129"/>
        <v>532.17832416487761</v>
      </c>
      <c r="AR196" s="2">
        <f t="shared" si="130"/>
        <v>19.903022012522371</v>
      </c>
      <c r="AS196" s="2">
        <f t="shared" si="145"/>
        <v>34.315555194004091</v>
      </c>
      <c r="AT196" s="2">
        <f t="shared" si="131"/>
        <v>1.4076455570329134</v>
      </c>
      <c r="AU196" s="2">
        <f t="shared" si="132"/>
        <v>554.16159635167037</v>
      </c>
      <c r="AV196" s="2">
        <f t="shared" si="133"/>
        <v>519.84604115766626</v>
      </c>
      <c r="AW196" s="2">
        <f t="shared" si="134"/>
        <v>28.456889790847328</v>
      </c>
      <c r="AX196" s="2">
        <f t="shared" si="146"/>
        <v>49.063603087667815</v>
      </c>
      <c r="AY196">
        <f t="shared" si="147"/>
        <v>2.0796577631607271</v>
      </c>
      <c r="BD196" s="50"/>
    </row>
    <row r="197" spans="1:56" ht="16" x14ac:dyDescent="0.2">
      <c r="A197" s="2" t="s">
        <v>26</v>
      </c>
      <c r="B197" s="2" t="str">
        <f t="shared" si="113"/>
        <v>C1983</v>
      </c>
      <c r="C197" s="2" t="s">
        <v>33</v>
      </c>
      <c r="D197" s="5">
        <v>4</v>
      </c>
      <c r="E197" s="2" t="s">
        <v>18</v>
      </c>
      <c r="F197" s="1" t="s">
        <v>11</v>
      </c>
      <c r="G197" s="9">
        <v>20</v>
      </c>
      <c r="H197" s="45">
        <v>15</v>
      </c>
      <c r="I197" s="2" t="s">
        <v>21</v>
      </c>
      <c r="J197" s="5">
        <v>-4000</v>
      </c>
      <c r="K197" s="5">
        <v>0</v>
      </c>
      <c r="L197" s="2">
        <v>1.1588517040361557</v>
      </c>
      <c r="M197" s="2">
        <v>1.9471971988678001</v>
      </c>
      <c r="N197" s="2">
        <f t="shared" si="135"/>
        <v>19.471971988678</v>
      </c>
      <c r="O197" s="2">
        <v>0.15347324311733199</v>
      </c>
      <c r="P197" s="2">
        <f t="shared" si="136"/>
        <v>1.5347324311733199</v>
      </c>
      <c r="Q197" s="36">
        <v>3.87</v>
      </c>
      <c r="R197" s="40">
        <f t="shared" si="112"/>
        <v>10</v>
      </c>
      <c r="S197" s="35">
        <f t="shared" si="137"/>
        <v>22.565127920023791</v>
      </c>
      <c r="T197" s="35">
        <f t="shared" si="138"/>
        <v>38.905392965558264</v>
      </c>
      <c r="U197" s="35">
        <f t="shared" si="139"/>
        <v>1.778527293104754</v>
      </c>
      <c r="V197" s="35">
        <f t="shared" si="140"/>
        <v>1158.8517040361558</v>
      </c>
      <c r="W197" s="35">
        <f t="shared" si="141"/>
        <v>1119.9463110705974</v>
      </c>
      <c r="X197" s="35">
        <f t="shared" si="114"/>
        <v>53.471871370826044</v>
      </c>
      <c r="Y197" s="35">
        <f t="shared" si="115"/>
        <v>92.192881673838016</v>
      </c>
      <c r="Z197" s="35">
        <f t="shared" si="116"/>
        <v>4.0564757087189385</v>
      </c>
      <c r="AA197" s="35">
        <f t="shared" si="117"/>
        <v>2538.1775676386524</v>
      </c>
      <c r="AB197" s="35">
        <f t="shared" si="118"/>
        <v>2445.9846859648142</v>
      </c>
      <c r="AC197" s="2">
        <f t="shared" si="119"/>
        <v>20.390481138688109</v>
      </c>
      <c r="AD197" s="2">
        <f t="shared" si="142"/>
        <v>35.156001963255363</v>
      </c>
      <c r="AE197" s="2">
        <f t="shared" si="120"/>
        <v>1.7026930065260248</v>
      </c>
      <c r="AF197" s="2">
        <f t="shared" si="121"/>
        <v>1289.4526587879338</v>
      </c>
      <c r="AG197" s="2">
        <f t="shared" si="122"/>
        <v>1254.2966568246786</v>
      </c>
      <c r="AH197" s="2">
        <f t="shared" si="123"/>
        <v>159.96878786853816</v>
      </c>
      <c r="AI197" s="2">
        <f t="shared" si="143"/>
        <v>275.80825494575549</v>
      </c>
      <c r="AJ197" s="2">
        <f t="shared" si="124"/>
        <v>12.359219504152026</v>
      </c>
      <c r="AK197" s="2">
        <f t="shared" si="125"/>
        <v>7357.5277092617316</v>
      </c>
      <c r="AL197" s="2">
        <f t="shared" ref="AL197:AL260" si="148">IF(G197=5,AG197,SUMIFS($AG$2:$AG$28,$G$2:$G$28,"&lt;="&amp;G197,$I$2:$I$28,"R1"))</f>
        <v>2360.5731514386589</v>
      </c>
      <c r="AM197" s="35">
        <f t="shared" si="126"/>
        <v>30.906743450802253</v>
      </c>
      <c r="AN197" s="35">
        <f t="shared" si="144"/>
        <v>53.287488708279753</v>
      </c>
      <c r="AO197" s="35">
        <f t="shared" si="127"/>
        <v>2.2779484156141843</v>
      </c>
      <c r="AP197" s="35">
        <f t="shared" si="128"/>
        <v>1379.3258636024966</v>
      </c>
      <c r="AQ197" s="35">
        <f t="shared" si="129"/>
        <v>1326.0383748942168</v>
      </c>
      <c r="AR197" s="2">
        <f t="shared" si="130"/>
        <v>13.029426138302242</v>
      </c>
      <c r="AS197" s="2">
        <f t="shared" si="145"/>
        <v>22.464527824659033</v>
      </c>
      <c r="AT197" s="2">
        <f t="shared" si="131"/>
        <v>1.0094012711584042</v>
      </c>
      <c r="AU197" s="2">
        <f t="shared" si="132"/>
        <v>608.89498128097307</v>
      </c>
      <c r="AV197" s="2">
        <f t="shared" si="133"/>
        <v>586.43045345631413</v>
      </c>
      <c r="AW197" s="2">
        <f t="shared" si="134"/>
        <v>51.750965481519771</v>
      </c>
      <c r="AX197" s="2">
        <f t="shared" si="146"/>
        <v>89.225802554344455</v>
      </c>
      <c r="AY197">
        <f t="shared" si="147"/>
        <v>3.9208381841348245</v>
      </c>
      <c r="BD197" s="50"/>
    </row>
    <row r="198" spans="1:56" ht="16" x14ac:dyDescent="0.2">
      <c r="A198" s="2" t="s">
        <v>26</v>
      </c>
      <c r="B198" s="2" t="str">
        <f t="shared" si="113"/>
        <v>C1983</v>
      </c>
      <c r="C198" s="2" t="s">
        <v>33</v>
      </c>
      <c r="D198" s="5">
        <v>4</v>
      </c>
      <c r="E198" s="2" t="s">
        <v>18</v>
      </c>
      <c r="F198" s="1" t="s">
        <v>12</v>
      </c>
      <c r="G198" s="9">
        <v>30</v>
      </c>
      <c r="H198" s="45">
        <v>25</v>
      </c>
      <c r="I198" s="2" t="s">
        <v>21</v>
      </c>
      <c r="J198" s="5">
        <v>-4000</v>
      </c>
      <c r="K198" s="5">
        <v>0</v>
      </c>
      <c r="L198" s="2">
        <v>1.3908868786686919</v>
      </c>
      <c r="M198" s="2">
        <v>1.37577128410339</v>
      </c>
      <c r="N198" s="2">
        <f t="shared" si="135"/>
        <v>13.7577128410339</v>
      </c>
      <c r="O198" s="2">
        <v>0.107633098959923</v>
      </c>
      <c r="P198" s="2">
        <f t="shared" si="136"/>
        <v>1.0763309895992299</v>
      </c>
      <c r="Q198" s="36">
        <v>3.99</v>
      </c>
      <c r="R198" s="40">
        <f t="shared" si="112"/>
        <v>10</v>
      </c>
      <c r="S198" s="35">
        <f t="shared" si="137"/>
        <v>19.135422271085822</v>
      </c>
      <c r="T198" s="35">
        <f t="shared" si="138"/>
        <v>32.992107363941074</v>
      </c>
      <c r="U198" s="35">
        <f t="shared" si="139"/>
        <v>1.4970546505380573</v>
      </c>
      <c r="V198" s="35">
        <f t="shared" si="140"/>
        <v>1390.8868786686919</v>
      </c>
      <c r="W198" s="35">
        <f t="shared" si="141"/>
        <v>1357.8947713047507</v>
      </c>
      <c r="X198" s="35">
        <f t="shared" si="114"/>
        <v>72.607293641911866</v>
      </c>
      <c r="Y198" s="35">
        <f t="shared" si="115"/>
        <v>125.18498903777909</v>
      </c>
      <c r="Z198" s="35">
        <f t="shared" si="116"/>
        <v>5.553530359256996</v>
      </c>
      <c r="AA198" s="35">
        <f t="shared" si="117"/>
        <v>3929.064446307344</v>
      </c>
      <c r="AB198" s="35">
        <f t="shared" si="118"/>
        <v>3803.8794572695651</v>
      </c>
      <c r="AC198" s="2">
        <f t="shared" si="119"/>
        <v>15.204932080965804</v>
      </c>
      <c r="AD198" s="2">
        <f t="shared" si="142"/>
        <v>26.215400139596209</v>
      </c>
      <c r="AE198" s="2">
        <f t="shared" si="120"/>
        <v>1.3422494817943573</v>
      </c>
      <c r="AF198" s="2">
        <f t="shared" si="121"/>
        <v>1245.1136831919628</v>
      </c>
      <c r="AG198" s="2">
        <f t="shared" si="122"/>
        <v>1218.8982830523669</v>
      </c>
      <c r="AH198" s="2">
        <f t="shared" si="123"/>
        <v>205.58358411143558</v>
      </c>
      <c r="AI198" s="2">
        <f t="shared" si="143"/>
        <v>354.45445536454417</v>
      </c>
      <c r="AJ198" s="2">
        <f t="shared" si="124"/>
        <v>16.3859679495351</v>
      </c>
      <c r="AK198" s="2">
        <f t="shared" si="125"/>
        <v>11092.86875883762</v>
      </c>
      <c r="AL198" s="2">
        <f t="shared" si="148"/>
        <v>3579.4714344910258</v>
      </c>
      <c r="AM198" s="35">
        <f t="shared" si="126"/>
        <v>53.471871370826044</v>
      </c>
      <c r="AN198" s="35">
        <f t="shared" si="144"/>
        <v>92.192881673838016</v>
      </c>
      <c r="AO198" s="35">
        <f t="shared" si="127"/>
        <v>4.0564757087189385</v>
      </c>
      <c r="AP198" s="35">
        <f t="shared" si="128"/>
        <v>2538.1775676386524</v>
      </c>
      <c r="AQ198" s="35">
        <f t="shared" si="129"/>
        <v>2445.9846859648142</v>
      </c>
      <c r="AR198" s="2">
        <f t="shared" si="130"/>
        <v>20.390481138688109</v>
      </c>
      <c r="AS198" s="2">
        <f t="shared" si="145"/>
        <v>35.156001963255363</v>
      </c>
      <c r="AT198" s="2">
        <f t="shared" si="131"/>
        <v>1.7026930065260248</v>
      </c>
      <c r="AU198" s="2">
        <f t="shared" si="132"/>
        <v>1289.4526587879338</v>
      </c>
      <c r="AV198" s="2">
        <f t="shared" si="133"/>
        <v>1254.2966568246786</v>
      </c>
      <c r="AW198" s="2">
        <f t="shared" si="134"/>
        <v>69.444940882602907</v>
      </c>
      <c r="AX198" s="2">
        <f t="shared" si="146"/>
        <v>119.73265669414295</v>
      </c>
      <c r="AY198">
        <f t="shared" si="147"/>
        <v>5.3061245357587143</v>
      </c>
      <c r="BD198" s="50"/>
    </row>
    <row r="199" spans="1:56" ht="16" x14ac:dyDescent="0.2">
      <c r="A199" s="2" t="s">
        <v>26</v>
      </c>
      <c r="B199" s="2" t="str">
        <f t="shared" si="113"/>
        <v>C1983</v>
      </c>
      <c r="C199" s="2" t="s">
        <v>33</v>
      </c>
      <c r="D199" s="5">
        <v>4</v>
      </c>
      <c r="E199" s="2" t="s">
        <v>18</v>
      </c>
      <c r="F199" s="1" t="s">
        <v>13</v>
      </c>
      <c r="G199" s="9">
        <v>40</v>
      </c>
      <c r="H199" s="45">
        <v>35</v>
      </c>
      <c r="I199" s="2" t="s">
        <v>21</v>
      </c>
      <c r="J199" s="5">
        <v>-4000</v>
      </c>
      <c r="K199" s="5">
        <v>0</v>
      </c>
      <c r="L199" s="2">
        <v>1.490912577303086</v>
      </c>
      <c r="M199" s="2">
        <v>1.1638532876968399</v>
      </c>
      <c r="N199" s="2">
        <f t="shared" si="135"/>
        <v>11.6385328769684</v>
      </c>
      <c r="O199" s="2">
        <v>9.5203056931495694E-2</v>
      </c>
      <c r="P199" s="2">
        <f t="shared" si="136"/>
        <v>0.95203056931495689</v>
      </c>
      <c r="Q199" s="36">
        <v>4.0199999999999996</v>
      </c>
      <c r="R199" s="40">
        <f t="shared" si="112"/>
        <v>10</v>
      </c>
      <c r="S199" s="35">
        <f t="shared" si="137"/>
        <v>17.352035047627659</v>
      </c>
      <c r="T199" s="35">
        <f t="shared" si="138"/>
        <v>29.917301806254585</v>
      </c>
      <c r="U199" s="35">
        <f t="shared" si="139"/>
        <v>1.4193943497686869</v>
      </c>
      <c r="V199" s="35">
        <f t="shared" si="140"/>
        <v>1490.9125773030862</v>
      </c>
      <c r="W199" s="35">
        <f t="shared" si="141"/>
        <v>1460.9952754968317</v>
      </c>
      <c r="X199" s="35">
        <f t="shared" si="114"/>
        <v>89.959328689539518</v>
      </c>
      <c r="Y199" s="35">
        <f t="shared" si="115"/>
        <v>155.10229084403369</v>
      </c>
      <c r="Z199" s="35">
        <f t="shared" si="116"/>
        <v>6.9729247090256834</v>
      </c>
      <c r="AA199" s="35">
        <f t="shared" si="117"/>
        <v>5419.9770236104305</v>
      </c>
      <c r="AB199" s="35">
        <f t="shared" si="118"/>
        <v>5264.8747327663968</v>
      </c>
      <c r="AC199" s="2">
        <f t="shared" si="119"/>
        <v>12.651992795896417</v>
      </c>
      <c r="AD199" s="2">
        <f t="shared" si="142"/>
        <v>21.813780682580028</v>
      </c>
      <c r="AE199" s="2">
        <f t="shared" si="120"/>
        <v>1.216484925723244</v>
      </c>
      <c r="AF199" s="2">
        <f t="shared" si="121"/>
        <v>1236.6848374058161</v>
      </c>
      <c r="AG199" s="2">
        <f t="shared" si="122"/>
        <v>1214.8710567232361</v>
      </c>
      <c r="AH199" s="2">
        <f t="shared" si="123"/>
        <v>243.5395624991248</v>
      </c>
      <c r="AI199" s="2">
        <f t="shared" si="143"/>
        <v>419.89579741228431</v>
      </c>
      <c r="AJ199" s="2">
        <f t="shared" si="124"/>
        <v>20.03542272670483</v>
      </c>
      <c r="AK199" s="2">
        <f t="shared" si="125"/>
        <v>14802.923271055066</v>
      </c>
      <c r="AL199" s="2">
        <f t="shared" si="148"/>
        <v>4794.3424912142618</v>
      </c>
      <c r="AM199" s="35">
        <f t="shared" si="126"/>
        <v>72.607293641911866</v>
      </c>
      <c r="AN199" s="35">
        <f t="shared" si="144"/>
        <v>125.18498903777909</v>
      </c>
      <c r="AO199" s="35">
        <f t="shared" si="127"/>
        <v>5.553530359256996</v>
      </c>
      <c r="AP199" s="35">
        <f t="shared" si="128"/>
        <v>3929.064446307344</v>
      </c>
      <c r="AQ199" s="35">
        <f t="shared" si="129"/>
        <v>3803.8794572695651</v>
      </c>
      <c r="AR199" s="2">
        <f t="shared" si="130"/>
        <v>15.204932080965804</v>
      </c>
      <c r="AS199" s="2">
        <f t="shared" si="145"/>
        <v>26.215400139596209</v>
      </c>
      <c r="AT199" s="2">
        <f t="shared" si="131"/>
        <v>1.3422494817943573</v>
      </c>
      <c r="AU199" s="2">
        <f t="shared" si="132"/>
        <v>1245.1136831919628</v>
      </c>
      <c r="AV199" s="2">
        <f t="shared" si="133"/>
        <v>1218.8982830523669</v>
      </c>
      <c r="AW199" s="2">
        <f t="shared" si="134"/>
        <v>84.370883549855591</v>
      </c>
      <c r="AX199" s="2">
        <f t="shared" si="146"/>
        <v>145.46704060319934</v>
      </c>
      <c r="AY199">
        <f t="shared" si="147"/>
        <v>6.5157905784474881</v>
      </c>
      <c r="BD199" s="50"/>
    </row>
    <row r="200" spans="1:56" ht="16" x14ac:dyDescent="0.2">
      <c r="A200" s="2" t="s">
        <v>26</v>
      </c>
      <c r="B200" s="2" t="str">
        <f t="shared" si="113"/>
        <v>C1983</v>
      </c>
      <c r="C200" s="2" t="s">
        <v>33</v>
      </c>
      <c r="D200" s="5">
        <v>4</v>
      </c>
      <c r="E200" s="2" t="s">
        <v>18</v>
      </c>
      <c r="F200" s="1" t="s">
        <v>6</v>
      </c>
      <c r="G200" s="9">
        <v>5</v>
      </c>
      <c r="H200" s="45">
        <v>2.5</v>
      </c>
      <c r="I200" s="2" t="s">
        <v>22</v>
      </c>
      <c r="J200" s="5">
        <v>0</v>
      </c>
      <c r="K200" s="5">
        <v>4000</v>
      </c>
      <c r="L200" s="2">
        <v>1.2690633190284313</v>
      </c>
      <c r="M200" s="2">
        <v>3.0014355182647701</v>
      </c>
      <c r="N200" s="2">
        <f t="shared" si="135"/>
        <v>30.014355182647702</v>
      </c>
      <c r="O200" s="2">
        <v>0.20685185492038699</v>
      </c>
      <c r="P200" s="2">
        <f t="shared" si="136"/>
        <v>2.06851854920387</v>
      </c>
      <c r="Q200" s="36">
        <v>3.69</v>
      </c>
      <c r="R200" s="40">
        <f t="shared" si="112"/>
        <v>5</v>
      </c>
      <c r="S200" s="35">
        <f t="shared" si="137"/>
        <v>19.045058603294546</v>
      </c>
      <c r="T200" s="35">
        <f t="shared" si="138"/>
        <v>32.836307936714739</v>
      </c>
      <c r="U200" s="35">
        <f t="shared" si="139"/>
        <v>1.3125405077622694</v>
      </c>
      <c r="V200" s="35">
        <f t="shared" si="140"/>
        <v>634.53165951421568</v>
      </c>
      <c r="W200" s="35">
        <f t="shared" si="141"/>
        <v>601.6953515775009</v>
      </c>
      <c r="X200" s="35">
        <f t="shared" si="114"/>
        <v>19.045058603294546</v>
      </c>
      <c r="Y200" s="35">
        <f t="shared" si="115"/>
        <v>32.836307936714739</v>
      </c>
      <c r="Z200" s="35">
        <f t="shared" si="116"/>
        <v>1.3125405077622694</v>
      </c>
      <c r="AA200" s="35">
        <f t="shared" si="117"/>
        <v>634.53165951421568</v>
      </c>
      <c r="AB200" s="35">
        <f t="shared" si="118"/>
        <v>601.6953515775009</v>
      </c>
      <c r="AC200" s="2">
        <f t="shared" si="119"/>
        <v>19.903022012522371</v>
      </c>
      <c r="AD200" s="2">
        <f t="shared" si="142"/>
        <v>34.315555194004091</v>
      </c>
      <c r="AE200" s="2">
        <f t="shared" si="120"/>
        <v>1.4076455570329134</v>
      </c>
      <c r="AF200" s="2">
        <f t="shared" si="121"/>
        <v>554.16159635167037</v>
      </c>
      <c r="AG200" s="2">
        <f t="shared" si="122"/>
        <v>519.84604115766626</v>
      </c>
      <c r="AH200" s="2">
        <f t="shared" si="123"/>
        <v>19.903022012522371</v>
      </c>
      <c r="AI200" s="2">
        <f t="shared" si="143"/>
        <v>34.315555194004091</v>
      </c>
      <c r="AJ200" s="2">
        <f t="shared" si="124"/>
        <v>1.4076455570329134</v>
      </c>
      <c r="AK200" s="2">
        <f t="shared" si="125"/>
        <v>554.16159635167037</v>
      </c>
      <c r="AL200" s="2">
        <f t="shared" si="148"/>
        <v>519.84604115766626</v>
      </c>
      <c r="AM200" s="35">
        <f t="shared" si="126"/>
        <v>0</v>
      </c>
      <c r="AN200" s="35">
        <f t="shared" si="144"/>
        <v>0</v>
      </c>
      <c r="AO200" s="35">
        <f t="shared" si="127"/>
        <v>0</v>
      </c>
      <c r="AP200" s="35">
        <f t="shared" si="128"/>
        <v>0</v>
      </c>
      <c r="AQ200" s="35">
        <f t="shared" si="129"/>
        <v>0</v>
      </c>
      <c r="AR200" s="2">
        <f t="shared" si="130"/>
        <v>0</v>
      </c>
      <c r="AS200" s="2">
        <f t="shared" si="145"/>
        <v>0</v>
      </c>
      <c r="AT200" s="2">
        <f t="shared" si="131"/>
        <v>0</v>
      </c>
      <c r="AU200" s="2">
        <f t="shared" si="132"/>
        <v>0</v>
      </c>
      <c r="AV200" s="2">
        <f t="shared" si="133"/>
        <v>0</v>
      </c>
      <c r="AW200" s="2">
        <f t="shared" si="134"/>
        <v>16.454337386156784</v>
      </c>
      <c r="AX200" s="2">
        <f t="shared" si="146"/>
        <v>28.369547217511698</v>
      </c>
      <c r="AY200">
        <f t="shared" si="147"/>
        <v>1.133994113516769</v>
      </c>
      <c r="BD200" s="50"/>
    </row>
    <row r="201" spans="1:56" ht="16" x14ac:dyDescent="0.2">
      <c r="A201" s="2" t="s">
        <v>26</v>
      </c>
      <c r="B201" s="2" t="str">
        <f t="shared" si="113"/>
        <v>C1983</v>
      </c>
      <c r="C201" s="2" t="s">
        <v>33</v>
      </c>
      <c r="D201" s="5">
        <v>4</v>
      </c>
      <c r="E201" s="2" t="s">
        <v>18</v>
      </c>
      <c r="F201" s="1" t="s">
        <v>10</v>
      </c>
      <c r="G201" s="9">
        <v>10</v>
      </c>
      <c r="H201" s="45">
        <v>7.5</v>
      </c>
      <c r="I201" s="2" t="s">
        <v>22</v>
      </c>
      <c r="J201" s="5">
        <v>0</v>
      </c>
      <c r="K201" s="5">
        <v>4000</v>
      </c>
      <c r="L201" s="2">
        <v>1.3053251812624889</v>
      </c>
      <c r="M201" s="2">
        <v>1.55271697044373</v>
      </c>
      <c r="N201" s="2">
        <f t="shared" si="135"/>
        <v>15.5271697044373</v>
      </c>
      <c r="O201" s="2">
        <v>0.11626800149679201</v>
      </c>
      <c r="P201" s="2">
        <f t="shared" si="136"/>
        <v>1.1626800149679202</v>
      </c>
      <c r="Q201" s="36">
        <v>3.96</v>
      </c>
      <c r="R201" s="40">
        <f t="shared" si="112"/>
        <v>5</v>
      </c>
      <c r="S201" s="35">
        <f t="shared" si="137"/>
        <v>10.134002804469024</v>
      </c>
      <c r="T201" s="35">
        <f t="shared" si="138"/>
        <v>17.47241862839487</v>
      </c>
      <c r="U201" s="35">
        <f t="shared" si="139"/>
        <v>0.75883775064413694</v>
      </c>
      <c r="V201" s="35">
        <f t="shared" si="140"/>
        <v>652.66259063124448</v>
      </c>
      <c r="W201" s="35">
        <f t="shared" si="141"/>
        <v>635.19017200284964</v>
      </c>
      <c r="X201" s="35">
        <f t="shared" si="114"/>
        <v>29.179061407763569</v>
      </c>
      <c r="Y201" s="35">
        <f t="shared" si="115"/>
        <v>50.308726565109609</v>
      </c>
      <c r="Z201" s="35">
        <f t="shared" si="116"/>
        <v>2.0713782584064062</v>
      </c>
      <c r="AA201" s="35">
        <f t="shared" si="117"/>
        <v>1287.19425014546</v>
      </c>
      <c r="AB201" s="35">
        <f t="shared" si="118"/>
        <v>1236.8855235803505</v>
      </c>
      <c r="AC201" s="2">
        <f t="shared" si="119"/>
        <v>13.029426138302242</v>
      </c>
      <c r="AD201" s="2">
        <f t="shared" si="142"/>
        <v>22.464527824659033</v>
      </c>
      <c r="AE201" s="2">
        <f t="shared" si="120"/>
        <v>1.0094012711584042</v>
      </c>
      <c r="AF201" s="2">
        <f t="shared" si="121"/>
        <v>608.89498128097307</v>
      </c>
      <c r="AG201" s="2">
        <f t="shared" si="122"/>
        <v>586.43045345631413</v>
      </c>
      <c r="AH201" s="2">
        <f t="shared" si="123"/>
        <v>98.797344452473837</v>
      </c>
      <c r="AI201" s="2">
        <f t="shared" si="143"/>
        <v>170.34024905598937</v>
      </c>
      <c r="AJ201" s="2">
        <f t="shared" si="124"/>
        <v>7.2511404845739538</v>
      </c>
      <c r="AK201" s="2">
        <f t="shared" si="125"/>
        <v>3489.1697328979308</v>
      </c>
      <c r="AL201" s="2">
        <f t="shared" si="148"/>
        <v>1106.2764946139805</v>
      </c>
      <c r="AM201" s="35">
        <f t="shared" si="126"/>
        <v>19.045058603294546</v>
      </c>
      <c r="AN201" s="35">
        <f t="shared" si="144"/>
        <v>32.836307936714739</v>
      </c>
      <c r="AO201" s="35">
        <f t="shared" si="127"/>
        <v>1.3125405077622694</v>
      </c>
      <c r="AP201" s="35">
        <f t="shared" si="128"/>
        <v>634.53165951421568</v>
      </c>
      <c r="AQ201" s="35">
        <f t="shared" si="129"/>
        <v>601.6953515775009</v>
      </c>
      <c r="AR201" s="2">
        <f t="shared" si="130"/>
        <v>19.903022012522371</v>
      </c>
      <c r="AS201" s="2">
        <f t="shared" si="145"/>
        <v>34.315555194004091</v>
      </c>
      <c r="AT201" s="2">
        <f t="shared" si="131"/>
        <v>1.4076455570329134</v>
      </c>
      <c r="AU201" s="2">
        <f t="shared" si="132"/>
        <v>554.16159635167037</v>
      </c>
      <c r="AV201" s="2">
        <f t="shared" si="133"/>
        <v>519.84604115766626</v>
      </c>
      <c r="AW201" s="2">
        <f t="shared" si="134"/>
        <v>27.095288194364052</v>
      </c>
      <c r="AX201" s="2">
        <f t="shared" si="146"/>
        <v>46.716014128213892</v>
      </c>
      <c r="AY201">
        <f t="shared" si="147"/>
        <v>1.9153445757029361</v>
      </c>
      <c r="BD201" s="50"/>
    </row>
    <row r="202" spans="1:56" ht="16" x14ac:dyDescent="0.2">
      <c r="A202" s="2" t="s">
        <v>26</v>
      </c>
      <c r="B202" s="2" t="str">
        <f t="shared" si="113"/>
        <v>C1983</v>
      </c>
      <c r="C202" s="2" t="s">
        <v>33</v>
      </c>
      <c r="D202" s="5">
        <v>4</v>
      </c>
      <c r="E202" s="2" t="s">
        <v>18</v>
      </c>
      <c r="F202" s="1" t="s">
        <v>11</v>
      </c>
      <c r="G202" s="9">
        <v>20</v>
      </c>
      <c r="H202" s="45">
        <v>15</v>
      </c>
      <c r="I202" s="2" t="s">
        <v>22</v>
      </c>
      <c r="J202" s="5">
        <v>0</v>
      </c>
      <c r="K202" s="5">
        <v>4000</v>
      </c>
      <c r="L202" s="2">
        <v>1.3033898571544913</v>
      </c>
      <c r="M202" s="2">
        <v>1.5228196382522601</v>
      </c>
      <c r="N202" s="2">
        <f t="shared" si="135"/>
        <v>15.228196382522601</v>
      </c>
      <c r="O202" s="2">
        <v>0.102508880198002</v>
      </c>
      <c r="P202" s="2">
        <f t="shared" si="136"/>
        <v>1.0250888019800199</v>
      </c>
      <c r="Q202" s="36">
        <v>4</v>
      </c>
      <c r="R202" s="40">
        <f t="shared" si="112"/>
        <v>10</v>
      </c>
      <c r="S202" s="35">
        <f t="shared" si="137"/>
        <v>19.848276707736677</v>
      </c>
      <c r="T202" s="35">
        <f t="shared" si="138"/>
        <v>34.221166737477034</v>
      </c>
      <c r="U202" s="35">
        <f t="shared" si="139"/>
        <v>1.3360903471834069</v>
      </c>
      <c r="V202" s="35">
        <f t="shared" si="140"/>
        <v>1303.3898571544914</v>
      </c>
      <c r="W202" s="35">
        <f t="shared" si="141"/>
        <v>1269.1686904170144</v>
      </c>
      <c r="X202" s="35">
        <f t="shared" si="114"/>
        <v>49.027338115500243</v>
      </c>
      <c r="Y202" s="35">
        <f t="shared" si="115"/>
        <v>84.529893302586643</v>
      </c>
      <c r="Z202" s="35">
        <f t="shared" si="116"/>
        <v>3.4074686055898131</v>
      </c>
      <c r="AA202" s="35">
        <f t="shared" si="117"/>
        <v>2590.5841072999515</v>
      </c>
      <c r="AB202" s="35">
        <f t="shared" si="118"/>
        <v>2506.054213997365</v>
      </c>
      <c r="AC202" s="2">
        <f t="shared" si="119"/>
        <v>20.390481138688109</v>
      </c>
      <c r="AD202" s="2">
        <f t="shared" si="142"/>
        <v>35.156001963255363</v>
      </c>
      <c r="AE202" s="2">
        <f t="shared" si="120"/>
        <v>1.7026930065260248</v>
      </c>
      <c r="AF202" s="2">
        <f t="shared" si="121"/>
        <v>1289.4526587879338</v>
      </c>
      <c r="AG202" s="2">
        <f t="shared" si="122"/>
        <v>1254.2966568246786</v>
      </c>
      <c r="AH202" s="2">
        <f t="shared" si="123"/>
        <v>159.96878786853816</v>
      </c>
      <c r="AI202" s="2">
        <f t="shared" si="143"/>
        <v>275.80825494575549</v>
      </c>
      <c r="AJ202" s="2">
        <f t="shared" si="124"/>
        <v>12.359219504152026</v>
      </c>
      <c r="AK202" s="2">
        <f t="shared" si="125"/>
        <v>7357.5277092617316</v>
      </c>
      <c r="AL202" s="2">
        <f t="shared" si="148"/>
        <v>2360.5731514386589</v>
      </c>
      <c r="AM202" s="35">
        <f t="shared" si="126"/>
        <v>29.179061407763569</v>
      </c>
      <c r="AN202" s="35">
        <f t="shared" si="144"/>
        <v>50.308726565109609</v>
      </c>
      <c r="AO202" s="35">
        <f t="shared" si="127"/>
        <v>2.0713782584064062</v>
      </c>
      <c r="AP202" s="35">
        <f t="shared" si="128"/>
        <v>1287.19425014546</v>
      </c>
      <c r="AQ202" s="35">
        <f t="shared" si="129"/>
        <v>1236.8855235803505</v>
      </c>
      <c r="AR202" s="2">
        <f t="shared" si="130"/>
        <v>13.029426138302242</v>
      </c>
      <c r="AS202" s="2">
        <f t="shared" si="145"/>
        <v>22.464527824659033</v>
      </c>
      <c r="AT202" s="2">
        <f t="shared" si="131"/>
        <v>1.0094012711584042</v>
      </c>
      <c r="AU202" s="2">
        <f t="shared" si="132"/>
        <v>608.89498128097307</v>
      </c>
      <c r="AV202" s="2">
        <f t="shared" si="133"/>
        <v>586.43045345631413</v>
      </c>
      <c r="AW202" s="2">
        <f t="shared" si="134"/>
        <v>46.752188714791359</v>
      </c>
      <c r="AX202" s="2">
        <f t="shared" si="146"/>
        <v>80.60722192205408</v>
      </c>
      <c r="AY202">
        <f t="shared" si="147"/>
        <v>3.2543165109546974</v>
      </c>
      <c r="BD202" s="50"/>
    </row>
    <row r="203" spans="1:56" ht="16" x14ac:dyDescent="0.2">
      <c r="A203" s="2" t="s">
        <v>26</v>
      </c>
      <c r="B203" s="2" t="str">
        <f t="shared" si="113"/>
        <v>C1983</v>
      </c>
      <c r="C203" s="2" t="s">
        <v>33</v>
      </c>
      <c r="D203" s="5">
        <v>4</v>
      </c>
      <c r="E203" s="2" t="s">
        <v>18</v>
      </c>
      <c r="F203" s="1" t="s">
        <v>12</v>
      </c>
      <c r="G203" s="9">
        <v>30</v>
      </c>
      <c r="H203" s="45">
        <v>25</v>
      </c>
      <c r="I203" s="2" t="s">
        <v>22</v>
      </c>
      <c r="J203" s="5">
        <v>0</v>
      </c>
      <c r="K203" s="5">
        <v>4000</v>
      </c>
      <c r="L203" s="2">
        <v>1.4471131369641963</v>
      </c>
      <c r="M203" s="2">
        <v>1.3076987266540501</v>
      </c>
      <c r="N203" s="2">
        <f t="shared" si="135"/>
        <v>13.076987266540501</v>
      </c>
      <c r="O203" s="2">
        <v>9.3974068760871901E-2</v>
      </c>
      <c r="P203" s="2">
        <f t="shared" si="136"/>
        <v>0.93974068760871898</v>
      </c>
      <c r="Q203" s="36">
        <v>3.99</v>
      </c>
      <c r="R203" s="40">
        <f t="shared" si="112"/>
        <v>10</v>
      </c>
      <c r="S203" s="35">
        <f t="shared" si="137"/>
        <v>18.923880065324276</v>
      </c>
      <c r="T203" s="35">
        <f t="shared" si="138"/>
        <v>32.627379422972894</v>
      </c>
      <c r="U203" s="35">
        <f t="shared" si="139"/>
        <v>1.3599110943783443</v>
      </c>
      <c r="V203" s="35">
        <f t="shared" si="140"/>
        <v>1447.1131369641964</v>
      </c>
      <c r="W203" s="35">
        <f t="shared" si="141"/>
        <v>1414.4857575412236</v>
      </c>
      <c r="X203" s="35">
        <f t="shared" si="114"/>
        <v>67.951218180824526</v>
      </c>
      <c r="Y203" s="35">
        <f t="shared" si="115"/>
        <v>117.15727272555954</v>
      </c>
      <c r="Z203" s="35">
        <f t="shared" si="116"/>
        <v>4.7673796999681572</v>
      </c>
      <c r="AA203" s="35">
        <f t="shared" si="117"/>
        <v>4037.6972442641481</v>
      </c>
      <c r="AB203" s="35">
        <f t="shared" si="118"/>
        <v>3920.5399715385884</v>
      </c>
      <c r="AC203" s="2">
        <f t="shared" si="119"/>
        <v>15.204932080965804</v>
      </c>
      <c r="AD203" s="2">
        <f t="shared" si="142"/>
        <v>26.215400139596209</v>
      </c>
      <c r="AE203" s="2">
        <f t="shared" si="120"/>
        <v>1.3422494817943573</v>
      </c>
      <c r="AF203" s="2">
        <f t="shared" si="121"/>
        <v>1245.1136831919628</v>
      </c>
      <c r="AG203" s="2">
        <f t="shared" si="122"/>
        <v>1218.8982830523669</v>
      </c>
      <c r="AH203" s="2">
        <f t="shared" si="123"/>
        <v>205.58358411143558</v>
      </c>
      <c r="AI203" s="2">
        <f t="shared" si="143"/>
        <v>354.45445536454417</v>
      </c>
      <c r="AJ203" s="2">
        <f t="shared" si="124"/>
        <v>16.3859679495351</v>
      </c>
      <c r="AK203" s="2">
        <f t="shared" si="125"/>
        <v>11092.86875883762</v>
      </c>
      <c r="AL203" s="2">
        <f t="shared" si="148"/>
        <v>3579.4714344910258</v>
      </c>
      <c r="AM203" s="35">
        <f t="shared" si="126"/>
        <v>49.027338115500243</v>
      </c>
      <c r="AN203" s="35">
        <f t="shared" si="144"/>
        <v>84.529893302586643</v>
      </c>
      <c r="AO203" s="35">
        <f t="shared" si="127"/>
        <v>3.4074686055898131</v>
      </c>
      <c r="AP203" s="35">
        <f t="shared" si="128"/>
        <v>2590.5841072999515</v>
      </c>
      <c r="AQ203" s="35">
        <f t="shared" si="129"/>
        <v>2506.054213997365</v>
      </c>
      <c r="AR203" s="2">
        <f t="shared" si="130"/>
        <v>20.390481138688109</v>
      </c>
      <c r="AS203" s="2">
        <f t="shared" si="145"/>
        <v>35.156001963255363</v>
      </c>
      <c r="AT203" s="2">
        <f t="shared" si="131"/>
        <v>1.7026930065260248</v>
      </c>
      <c r="AU203" s="2">
        <f t="shared" si="132"/>
        <v>1289.4526587879338</v>
      </c>
      <c r="AV203" s="2">
        <f t="shared" si="133"/>
        <v>1254.2966568246786</v>
      </c>
      <c r="AW203" s="2">
        <f t="shared" si="134"/>
        <v>63.388188786761802</v>
      </c>
      <c r="AX203" s="2">
        <f t="shared" si="146"/>
        <v>109.2899806668307</v>
      </c>
      <c r="AY203">
        <f t="shared" si="147"/>
        <v>4.4394705039924922</v>
      </c>
      <c r="BD203" s="50"/>
    </row>
    <row r="204" spans="1:56" ht="16" x14ac:dyDescent="0.2">
      <c r="A204" s="2" t="s">
        <v>26</v>
      </c>
      <c r="B204" s="2" t="str">
        <f t="shared" si="113"/>
        <v>C1983</v>
      </c>
      <c r="C204" s="2" t="s">
        <v>33</v>
      </c>
      <c r="D204" s="5">
        <v>4</v>
      </c>
      <c r="E204" s="2" t="s">
        <v>18</v>
      </c>
      <c r="F204" s="1" t="s">
        <v>13</v>
      </c>
      <c r="G204" s="9">
        <v>40</v>
      </c>
      <c r="H204" s="45">
        <v>35</v>
      </c>
      <c r="I204" s="2" t="s">
        <v>22</v>
      </c>
      <c r="J204" s="5">
        <v>0</v>
      </c>
      <c r="K204" s="5">
        <v>4000</v>
      </c>
      <c r="L204" s="2">
        <v>1.2597941351427593</v>
      </c>
      <c r="M204" s="2">
        <v>1.39376437664032</v>
      </c>
      <c r="N204" s="2">
        <f t="shared" si="135"/>
        <v>13.9376437664032</v>
      </c>
      <c r="O204" s="2">
        <v>9.0790107846260099E-2</v>
      </c>
      <c r="P204" s="2">
        <f t="shared" si="136"/>
        <v>0.90790107846260093</v>
      </c>
      <c r="Q204" s="36">
        <v>3.97</v>
      </c>
      <c r="R204" s="40">
        <f t="shared" si="112"/>
        <v>10</v>
      </c>
      <c r="S204" s="35">
        <f t="shared" si="137"/>
        <v>17.558561874623791</v>
      </c>
      <c r="T204" s="35">
        <f t="shared" si="138"/>
        <v>30.273382542454815</v>
      </c>
      <c r="U204" s="35">
        <f t="shared" si="139"/>
        <v>1.1437684539369708</v>
      </c>
      <c r="V204" s="35">
        <f t="shared" si="140"/>
        <v>1259.7941351427594</v>
      </c>
      <c r="W204" s="35">
        <f t="shared" si="141"/>
        <v>1229.5207526003046</v>
      </c>
      <c r="X204" s="35">
        <f t="shared" si="114"/>
        <v>85.509780055448317</v>
      </c>
      <c r="Y204" s="35">
        <f t="shared" si="115"/>
        <v>147.43065526801436</v>
      </c>
      <c r="Z204" s="35">
        <f t="shared" si="116"/>
        <v>5.9111481539051276</v>
      </c>
      <c r="AA204" s="35">
        <f t="shared" si="117"/>
        <v>5297.4913794069071</v>
      </c>
      <c r="AB204" s="35">
        <f t="shared" si="118"/>
        <v>5150.0607241388934</v>
      </c>
      <c r="AC204" s="2">
        <f t="shared" si="119"/>
        <v>12.651992795896417</v>
      </c>
      <c r="AD204" s="2">
        <f t="shared" si="142"/>
        <v>21.813780682580028</v>
      </c>
      <c r="AE204" s="2">
        <f t="shared" si="120"/>
        <v>1.216484925723244</v>
      </c>
      <c r="AF204" s="2">
        <f t="shared" si="121"/>
        <v>1236.6848374058161</v>
      </c>
      <c r="AG204" s="2">
        <f t="shared" si="122"/>
        <v>1214.8710567232361</v>
      </c>
      <c r="AH204" s="2">
        <f t="shared" si="123"/>
        <v>243.5395624991248</v>
      </c>
      <c r="AI204" s="2">
        <f t="shared" si="143"/>
        <v>419.89579741228431</v>
      </c>
      <c r="AJ204" s="2">
        <f t="shared" si="124"/>
        <v>20.03542272670483</v>
      </c>
      <c r="AK204" s="2">
        <f t="shared" si="125"/>
        <v>14802.923271055066</v>
      </c>
      <c r="AL204" s="2">
        <f t="shared" si="148"/>
        <v>4794.3424912142618</v>
      </c>
      <c r="AM204" s="35">
        <f t="shared" si="126"/>
        <v>67.951218180824526</v>
      </c>
      <c r="AN204" s="35">
        <f t="shared" si="144"/>
        <v>117.15727272555954</v>
      </c>
      <c r="AO204" s="35">
        <f t="shared" si="127"/>
        <v>4.7673796999681572</v>
      </c>
      <c r="AP204" s="35">
        <f t="shared" si="128"/>
        <v>4037.6972442641481</v>
      </c>
      <c r="AQ204" s="35">
        <f t="shared" si="129"/>
        <v>3920.5399715385884</v>
      </c>
      <c r="AR204" s="2">
        <f t="shared" si="130"/>
        <v>15.204932080965804</v>
      </c>
      <c r="AS204" s="2">
        <f t="shared" si="145"/>
        <v>26.215400139596209</v>
      </c>
      <c r="AT204" s="2">
        <f t="shared" si="131"/>
        <v>1.3422494817943573</v>
      </c>
      <c r="AU204" s="2">
        <f t="shared" si="132"/>
        <v>1245.1136831919628</v>
      </c>
      <c r="AV204" s="2">
        <f t="shared" si="133"/>
        <v>1218.8982830523669</v>
      </c>
      <c r="AW204" s="2">
        <f t="shared" si="134"/>
        <v>80.429832775559333</v>
      </c>
      <c r="AX204" s="2">
        <f t="shared" si="146"/>
        <v>138.67212547510232</v>
      </c>
      <c r="AY204">
        <f t="shared" si="147"/>
        <v>5.580239307959312</v>
      </c>
      <c r="BD204" s="50"/>
    </row>
    <row r="205" spans="1:56" ht="16" x14ac:dyDescent="0.2">
      <c r="A205" s="2" t="s">
        <v>26</v>
      </c>
      <c r="B205" s="2" t="str">
        <f t="shared" si="113"/>
        <v>C1983</v>
      </c>
      <c r="C205" s="2" t="s">
        <v>33</v>
      </c>
      <c r="D205" s="5">
        <v>4</v>
      </c>
      <c r="E205" s="2" t="s">
        <v>18</v>
      </c>
      <c r="F205" s="1" t="s">
        <v>6</v>
      </c>
      <c r="G205" s="9">
        <v>5</v>
      </c>
      <c r="H205" s="45">
        <v>2.5</v>
      </c>
      <c r="I205" s="2" t="s">
        <v>23</v>
      </c>
      <c r="J205" s="5">
        <v>0</v>
      </c>
      <c r="K205" s="5">
        <v>-4000</v>
      </c>
      <c r="L205" s="2">
        <v>1.0673821751423815</v>
      </c>
      <c r="M205" s="2">
        <v>3.1844396591186501</v>
      </c>
      <c r="N205" s="2">
        <f t="shared" si="135"/>
        <v>31.844396591186502</v>
      </c>
      <c r="O205" s="2">
        <v>0.24688206613063801</v>
      </c>
      <c r="P205" s="2">
        <f t="shared" si="136"/>
        <v>2.4688206613063803</v>
      </c>
      <c r="Q205" s="36">
        <v>3.79</v>
      </c>
      <c r="R205" s="40">
        <f t="shared" si="112"/>
        <v>5</v>
      </c>
      <c r="S205" s="35">
        <f t="shared" si="137"/>
        <v>16.995070649798645</v>
      </c>
      <c r="T205" s="35">
        <f t="shared" si="138"/>
        <v>29.301845947928701</v>
      </c>
      <c r="U205" s="35">
        <f t="shared" si="139"/>
        <v>1.3175875837508286</v>
      </c>
      <c r="V205" s="35">
        <f t="shared" si="140"/>
        <v>533.69108757119079</v>
      </c>
      <c r="W205" s="35">
        <f t="shared" si="141"/>
        <v>504.38924162326208</v>
      </c>
      <c r="X205" s="35">
        <f t="shared" si="114"/>
        <v>16.995070649798645</v>
      </c>
      <c r="Y205" s="35">
        <f t="shared" si="115"/>
        <v>29.301845947928701</v>
      </c>
      <c r="Z205" s="35">
        <f t="shared" si="116"/>
        <v>1.3175875837508286</v>
      </c>
      <c r="AA205" s="35">
        <f t="shared" si="117"/>
        <v>533.69108757119079</v>
      </c>
      <c r="AB205" s="35">
        <f t="shared" si="118"/>
        <v>504.38924162326208</v>
      </c>
      <c r="AC205" s="2">
        <f t="shared" si="119"/>
        <v>19.903022012522371</v>
      </c>
      <c r="AD205" s="2">
        <f t="shared" si="142"/>
        <v>34.315555194004091</v>
      </c>
      <c r="AE205" s="2">
        <f t="shared" si="120"/>
        <v>1.4076455570329134</v>
      </c>
      <c r="AF205" s="2">
        <f t="shared" si="121"/>
        <v>554.16159635167037</v>
      </c>
      <c r="AG205" s="2">
        <f t="shared" si="122"/>
        <v>519.84604115766626</v>
      </c>
      <c r="AH205" s="2">
        <f t="shared" si="123"/>
        <v>19.903022012522371</v>
      </c>
      <c r="AI205" s="2">
        <f t="shared" si="143"/>
        <v>34.315555194004091</v>
      </c>
      <c r="AJ205" s="2">
        <f t="shared" si="124"/>
        <v>1.4076455570329134</v>
      </c>
      <c r="AK205" s="2">
        <f t="shared" si="125"/>
        <v>554.16159635167037</v>
      </c>
      <c r="AL205" s="2">
        <f t="shared" si="148"/>
        <v>519.84604115766626</v>
      </c>
      <c r="AM205" s="35">
        <f t="shared" si="126"/>
        <v>0</v>
      </c>
      <c r="AN205" s="35">
        <f t="shared" si="144"/>
        <v>0</v>
      </c>
      <c r="AO205" s="35">
        <f t="shared" si="127"/>
        <v>0</v>
      </c>
      <c r="AP205" s="35">
        <f t="shared" si="128"/>
        <v>0</v>
      </c>
      <c r="AQ205" s="35">
        <f t="shared" si="129"/>
        <v>0</v>
      </c>
      <c r="AR205" s="2">
        <f t="shared" si="130"/>
        <v>0</v>
      </c>
      <c r="AS205" s="2">
        <f t="shared" si="145"/>
        <v>0</v>
      </c>
      <c r="AT205" s="2">
        <f t="shared" si="131"/>
        <v>0</v>
      </c>
      <c r="AU205" s="2">
        <f t="shared" si="132"/>
        <v>0</v>
      </c>
      <c r="AV205" s="2">
        <f t="shared" si="133"/>
        <v>0</v>
      </c>
      <c r="AW205" s="2">
        <f t="shared" si="134"/>
        <v>17.515877555317818</v>
      </c>
      <c r="AX205" s="2">
        <f t="shared" si="146"/>
        <v>30.199788888479002</v>
      </c>
      <c r="AY205">
        <f t="shared" si="147"/>
        <v>1.3579645098833413</v>
      </c>
      <c r="BD205" s="50"/>
    </row>
    <row r="206" spans="1:56" ht="16" x14ac:dyDescent="0.2">
      <c r="A206" s="2" t="s">
        <v>26</v>
      </c>
      <c r="B206" s="2" t="str">
        <f t="shared" si="113"/>
        <v>C1983</v>
      </c>
      <c r="C206" s="2" t="s">
        <v>33</v>
      </c>
      <c r="D206" s="5">
        <v>4</v>
      </c>
      <c r="E206" s="2" t="s">
        <v>18</v>
      </c>
      <c r="F206" s="1" t="s">
        <v>10</v>
      </c>
      <c r="G206" s="9">
        <v>10</v>
      </c>
      <c r="H206" s="45">
        <v>7.5</v>
      </c>
      <c r="I206" s="2" t="s">
        <v>23</v>
      </c>
      <c r="J206" s="5">
        <v>0</v>
      </c>
      <c r="K206" s="5">
        <v>-4000</v>
      </c>
      <c r="L206" s="2">
        <v>1.2972783073397625</v>
      </c>
      <c r="M206" s="2">
        <v>1.7098352909088099</v>
      </c>
      <c r="N206" s="2">
        <f t="shared" si="135"/>
        <v>17.098352909088099</v>
      </c>
      <c r="O206" s="2">
        <v>0.13267856836319</v>
      </c>
      <c r="P206" s="2">
        <f t="shared" si="136"/>
        <v>1.3267856836319001</v>
      </c>
      <c r="Q206" s="36">
        <v>3.82</v>
      </c>
      <c r="R206" s="40">
        <f t="shared" si="112"/>
        <v>5</v>
      </c>
      <c r="S206" s="35">
        <f t="shared" si="137"/>
        <v>11.090661160099858</v>
      </c>
      <c r="T206" s="35">
        <f t="shared" si="138"/>
        <v>19.121829586379068</v>
      </c>
      <c r="U206" s="35">
        <f t="shared" si="139"/>
        <v>0.86060514293231039</v>
      </c>
      <c r="V206" s="35">
        <f t="shared" si="140"/>
        <v>648.63915366988124</v>
      </c>
      <c r="W206" s="35">
        <f t="shared" si="141"/>
        <v>629.51732408350222</v>
      </c>
      <c r="X206" s="35">
        <f t="shared" si="114"/>
        <v>28.085731809898505</v>
      </c>
      <c r="Y206" s="35">
        <f t="shared" si="115"/>
        <v>48.423675534307769</v>
      </c>
      <c r="Z206" s="35">
        <f t="shared" si="116"/>
        <v>2.1781927266831391</v>
      </c>
      <c r="AA206" s="35">
        <f t="shared" si="117"/>
        <v>1182.3302412410721</v>
      </c>
      <c r="AB206" s="35">
        <f t="shared" si="118"/>
        <v>1133.9065657067642</v>
      </c>
      <c r="AC206" s="2">
        <f t="shared" si="119"/>
        <v>13.029426138302242</v>
      </c>
      <c r="AD206" s="2">
        <f t="shared" si="142"/>
        <v>22.464527824659033</v>
      </c>
      <c r="AE206" s="2">
        <f t="shared" si="120"/>
        <v>1.0094012711584042</v>
      </c>
      <c r="AF206" s="2">
        <f t="shared" si="121"/>
        <v>608.89498128097307</v>
      </c>
      <c r="AG206" s="2">
        <f t="shared" si="122"/>
        <v>586.43045345631413</v>
      </c>
      <c r="AH206" s="2">
        <f t="shared" si="123"/>
        <v>98.797344452473837</v>
      </c>
      <c r="AI206" s="2">
        <f t="shared" si="143"/>
        <v>170.34024905598937</v>
      </c>
      <c r="AJ206" s="2">
        <f t="shared" si="124"/>
        <v>7.2511404845739538</v>
      </c>
      <c r="AK206" s="2">
        <f t="shared" si="125"/>
        <v>3489.1697328979308</v>
      </c>
      <c r="AL206" s="2">
        <f t="shared" si="148"/>
        <v>1106.2764946139805</v>
      </c>
      <c r="AM206" s="35">
        <f t="shared" si="126"/>
        <v>16.995070649798645</v>
      </c>
      <c r="AN206" s="35">
        <f t="shared" si="144"/>
        <v>29.301845947928701</v>
      </c>
      <c r="AO206" s="35">
        <f t="shared" si="127"/>
        <v>1.3175875837508286</v>
      </c>
      <c r="AP206" s="35">
        <f t="shared" si="128"/>
        <v>533.69108757119079</v>
      </c>
      <c r="AQ206" s="35">
        <f t="shared" si="129"/>
        <v>504.38924162326208</v>
      </c>
      <c r="AR206" s="2">
        <f t="shared" si="130"/>
        <v>19.903022012522371</v>
      </c>
      <c r="AS206" s="2">
        <f t="shared" si="145"/>
        <v>34.315555194004091</v>
      </c>
      <c r="AT206" s="2">
        <f t="shared" si="131"/>
        <v>1.4076455570329134</v>
      </c>
      <c r="AU206" s="2">
        <f t="shared" si="132"/>
        <v>554.16159635167037</v>
      </c>
      <c r="AV206" s="2">
        <f t="shared" si="133"/>
        <v>519.84604115766626</v>
      </c>
      <c r="AW206" s="2">
        <f t="shared" si="134"/>
        <v>27.598952900730808</v>
      </c>
      <c r="AX206" s="2">
        <f t="shared" si="146"/>
        <v>47.584401552984154</v>
      </c>
      <c r="AY206">
        <f t="shared" si="147"/>
        <v>2.140420007216437</v>
      </c>
      <c r="BD206" s="50"/>
    </row>
    <row r="207" spans="1:56" ht="16" x14ac:dyDescent="0.2">
      <c r="A207" s="2" t="s">
        <v>26</v>
      </c>
      <c r="B207" s="2" t="str">
        <f t="shared" si="113"/>
        <v>C1983</v>
      </c>
      <c r="C207" s="2" t="s">
        <v>33</v>
      </c>
      <c r="D207" s="5">
        <v>4</v>
      </c>
      <c r="E207" s="2" t="s">
        <v>18</v>
      </c>
      <c r="F207" s="1" t="s">
        <v>11</v>
      </c>
      <c r="G207" s="9">
        <v>20</v>
      </c>
      <c r="H207" s="45">
        <v>15</v>
      </c>
      <c r="I207" s="2" t="s">
        <v>23</v>
      </c>
      <c r="J207" s="5">
        <v>0</v>
      </c>
      <c r="K207" s="5">
        <v>-4000</v>
      </c>
      <c r="L207" s="2">
        <v>1.4638180397911218</v>
      </c>
      <c r="M207" s="2">
        <v>1.17092</v>
      </c>
      <c r="N207" s="2">
        <f t="shared" si="135"/>
        <v>11.709199999999999</v>
      </c>
      <c r="O207" s="2">
        <v>9.9599999999999994E-2</v>
      </c>
      <c r="P207" s="2">
        <f t="shared" si="136"/>
        <v>0.996</v>
      </c>
      <c r="Q207" s="2">
        <v>4.07</v>
      </c>
      <c r="R207" s="40">
        <f t="shared" si="112"/>
        <v>10</v>
      </c>
      <c r="S207" s="35">
        <f t="shared" si="137"/>
        <v>17.140138191522205</v>
      </c>
      <c r="T207" s="35">
        <f t="shared" si="138"/>
        <v>29.551962399176215</v>
      </c>
      <c r="U207" s="35">
        <f t="shared" si="139"/>
        <v>1.4579627676319573</v>
      </c>
      <c r="V207" s="35">
        <f t="shared" si="140"/>
        <v>1463.8180397911219</v>
      </c>
      <c r="W207" s="35">
        <f t="shared" si="141"/>
        <v>1434.2660773919456</v>
      </c>
      <c r="X207" s="35">
        <f t="shared" si="114"/>
        <v>45.225870001420709</v>
      </c>
      <c r="Y207" s="35">
        <f t="shared" si="115"/>
        <v>77.975637933483981</v>
      </c>
      <c r="Z207" s="35">
        <f t="shared" si="116"/>
        <v>3.6361554943150964</v>
      </c>
      <c r="AA207" s="35">
        <f t="shared" si="117"/>
        <v>2646.1482810321941</v>
      </c>
      <c r="AB207" s="35">
        <f t="shared" si="118"/>
        <v>2568.1726430987101</v>
      </c>
      <c r="AC207" s="2">
        <f t="shared" si="119"/>
        <v>20.390481138688109</v>
      </c>
      <c r="AD207" s="2">
        <f t="shared" si="142"/>
        <v>35.156001963255363</v>
      </c>
      <c r="AE207" s="2">
        <f t="shared" si="120"/>
        <v>1.7026930065260248</v>
      </c>
      <c r="AF207" s="2">
        <f t="shared" si="121"/>
        <v>1289.4526587879338</v>
      </c>
      <c r="AG207" s="2">
        <f t="shared" si="122"/>
        <v>1254.2966568246786</v>
      </c>
      <c r="AH207" s="2">
        <f t="shared" si="123"/>
        <v>159.96878786853816</v>
      </c>
      <c r="AI207" s="2">
        <f t="shared" si="143"/>
        <v>275.80825494575549</v>
      </c>
      <c r="AJ207" s="2">
        <f t="shared" si="124"/>
        <v>12.359219504152026</v>
      </c>
      <c r="AK207" s="2">
        <f t="shared" si="125"/>
        <v>7357.5277092617316</v>
      </c>
      <c r="AL207" s="2">
        <f t="shared" si="148"/>
        <v>2360.5731514386589</v>
      </c>
      <c r="AM207" s="35">
        <f t="shared" si="126"/>
        <v>28.085731809898505</v>
      </c>
      <c r="AN207" s="35">
        <f t="shared" si="144"/>
        <v>48.423675534307769</v>
      </c>
      <c r="AO207" s="35">
        <f t="shared" si="127"/>
        <v>2.1781927266831391</v>
      </c>
      <c r="AP207" s="35">
        <f t="shared" si="128"/>
        <v>1182.3302412410721</v>
      </c>
      <c r="AQ207" s="35">
        <f t="shared" si="129"/>
        <v>1133.9065657067642</v>
      </c>
      <c r="AR207" s="2">
        <f t="shared" si="130"/>
        <v>13.029426138302242</v>
      </c>
      <c r="AS207" s="2">
        <f t="shared" si="145"/>
        <v>22.464527824659033</v>
      </c>
      <c r="AT207" s="2">
        <f t="shared" si="131"/>
        <v>1.0094012711584042</v>
      </c>
      <c r="AU207" s="2">
        <f t="shared" si="132"/>
        <v>608.89498128097307</v>
      </c>
      <c r="AV207" s="2">
        <f t="shared" si="133"/>
        <v>586.43045345631413</v>
      </c>
      <c r="AW207" s="2">
        <f t="shared" si="134"/>
        <v>42.744960753386771</v>
      </c>
      <c r="AX207" s="2">
        <f t="shared" si="146"/>
        <v>73.698208195494431</v>
      </c>
      <c r="AY207">
        <f t="shared" si="147"/>
        <v>3.4251260806026478</v>
      </c>
      <c r="BD207" s="50"/>
    </row>
    <row r="208" spans="1:56" ht="16" x14ac:dyDescent="0.2">
      <c r="A208" s="2" t="s">
        <v>26</v>
      </c>
      <c r="B208" s="2" t="str">
        <f t="shared" si="113"/>
        <v>C1983</v>
      </c>
      <c r="C208" s="2" t="s">
        <v>33</v>
      </c>
      <c r="D208" s="5">
        <v>4</v>
      </c>
      <c r="E208" s="2" t="s">
        <v>18</v>
      </c>
      <c r="F208" s="1" t="s">
        <v>12</v>
      </c>
      <c r="G208" s="9">
        <v>30</v>
      </c>
      <c r="H208" s="45">
        <v>25</v>
      </c>
      <c r="I208" s="2" t="s">
        <v>23</v>
      </c>
      <c r="J208" s="5">
        <v>0</v>
      </c>
      <c r="K208" s="5">
        <v>-4000</v>
      </c>
      <c r="L208" s="2">
        <v>1.4919311689388741</v>
      </c>
      <c r="M208" s="2">
        <v>1.0379610061645499</v>
      </c>
      <c r="N208" s="2">
        <f t="shared" si="135"/>
        <v>10.379610061645499</v>
      </c>
      <c r="O208" s="2">
        <v>7.6079234480857794E-2</v>
      </c>
      <c r="P208" s="2">
        <f t="shared" si="136"/>
        <v>0.76079234480857794</v>
      </c>
      <c r="Q208" s="36">
        <v>4.13</v>
      </c>
      <c r="R208" s="40">
        <f t="shared" si="112"/>
        <v>10</v>
      </c>
      <c r="S208" s="35">
        <f t="shared" si="137"/>
        <v>15.48566377240047</v>
      </c>
      <c r="T208" s="35">
        <f t="shared" si="138"/>
        <v>26.699420297242192</v>
      </c>
      <c r="U208" s="35">
        <f t="shared" si="139"/>
        <v>1.1350498123100086</v>
      </c>
      <c r="V208" s="35">
        <f t="shared" si="140"/>
        <v>1491.9311689388742</v>
      </c>
      <c r="W208" s="35">
        <f t="shared" si="141"/>
        <v>1465.2317486416321</v>
      </c>
      <c r="X208" s="35">
        <f t="shared" si="114"/>
        <v>60.711533773821181</v>
      </c>
      <c r="Y208" s="35">
        <f t="shared" si="115"/>
        <v>104.67505823072617</v>
      </c>
      <c r="Z208" s="35">
        <f t="shared" si="116"/>
        <v>4.771205306625105</v>
      </c>
      <c r="AA208" s="35">
        <f t="shared" si="117"/>
        <v>4138.0794499710682</v>
      </c>
      <c r="AB208" s="35">
        <f t="shared" si="118"/>
        <v>4033.4043917403424</v>
      </c>
      <c r="AC208" s="2">
        <f t="shared" si="119"/>
        <v>15.204932080965804</v>
      </c>
      <c r="AD208" s="2">
        <f t="shared" si="142"/>
        <v>26.215400139596209</v>
      </c>
      <c r="AE208" s="2">
        <f t="shared" si="120"/>
        <v>1.3422494817943573</v>
      </c>
      <c r="AF208" s="2">
        <f t="shared" si="121"/>
        <v>1245.1136831919628</v>
      </c>
      <c r="AG208" s="2">
        <f t="shared" si="122"/>
        <v>1218.8982830523669</v>
      </c>
      <c r="AH208" s="2">
        <f t="shared" si="123"/>
        <v>205.58358411143558</v>
      </c>
      <c r="AI208" s="2">
        <f t="shared" si="143"/>
        <v>354.45445536454417</v>
      </c>
      <c r="AJ208" s="2">
        <f t="shared" si="124"/>
        <v>16.3859679495351</v>
      </c>
      <c r="AK208" s="2">
        <f t="shared" si="125"/>
        <v>11092.86875883762</v>
      </c>
      <c r="AL208" s="2">
        <f t="shared" si="148"/>
        <v>3579.4714344910258</v>
      </c>
      <c r="AM208" s="35">
        <f t="shared" si="126"/>
        <v>45.225870001420709</v>
      </c>
      <c r="AN208" s="35">
        <f t="shared" si="144"/>
        <v>77.975637933483981</v>
      </c>
      <c r="AO208" s="35">
        <f t="shared" si="127"/>
        <v>3.6361554943150964</v>
      </c>
      <c r="AP208" s="35">
        <f t="shared" si="128"/>
        <v>2646.1482810321941</v>
      </c>
      <c r="AQ208" s="35">
        <f t="shared" si="129"/>
        <v>2568.1726430987101</v>
      </c>
      <c r="AR208" s="2">
        <f t="shared" si="130"/>
        <v>20.390481138688109</v>
      </c>
      <c r="AS208" s="2">
        <f t="shared" si="145"/>
        <v>35.156001963255363</v>
      </c>
      <c r="AT208" s="2">
        <f t="shared" si="131"/>
        <v>1.7026930065260248</v>
      </c>
      <c r="AU208" s="2">
        <f t="shared" si="132"/>
        <v>1289.4526587879338</v>
      </c>
      <c r="AV208" s="2">
        <f t="shared" si="133"/>
        <v>1254.2966568246786</v>
      </c>
      <c r="AW208" s="2">
        <f t="shared" si="134"/>
        <v>55.91403115507768</v>
      </c>
      <c r="AX208" s="2">
        <f t="shared" si="146"/>
        <v>96.403501991513224</v>
      </c>
      <c r="AY208">
        <f t="shared" si="147"/>
        <v>4.4195636510270591</v>
      </c>
      <c r="BD208" s="50"/>
    </row>
    <row r="209" spans="1:56" ht="16" x14ac:dyDescent="0.2">
      <c r="A209" s="2" t="s">
        <v>26</v>
      </c>
      <c r="B209" s="2" t="str">
        <f t="shared" si="113"/>
        <v>C1983</v>
      </c>
      <c r="C209" s="2" t="s">
        <v>33</v>
      </c>
      <c r="D209" s="5">
        <v>4</v>
      </c>
      <c r="E209" s="2" t="s">
        <v>18</v>
      </c>
      <c r="F209" s="1" t="s">
        <v>13</v>
      </c>
      <c r="G209" s="9">
        <v>40</v>
      </c>
      <c r="H209" s="45">
        <v>35</v>
      </c>
      <c r="I209" s="2" t="s">
        <v>23</v>
      </c>
      <c r="J209" s="5">
        <v>0</v>
      </c>
      <c r="K209" s="5">
        <v>-4000</v>
      </c>
      <c r="L209" s="2">
        <v>1.3225393799073082</v>
      </c>
      <c r="M209" s="2">
        <v>2.2933325767517099</v>
      </c>
      <c r="N209" s="2">
        <f t="shared" si="135"/>
        <v>22.933325767517097</v>
      </c>
      <c r="O209" s="2">
        <v>0.17850787937641099</v>
      </c>
      <c r="P209" s="2">
        <f t="shared" si="136"/>
        <v>1.7850787937641099</v>
      </c>
      <c r="Q209" s="36">
        <v>4.2</v>
      </c>
      <c r="R209" s="40">
        <f t="shared" si="112"/>
        <v>10</v>
      </c>
      <c r="S209" s="35">
        <f t="shared" si="137"/>
        <v>30.330226439784351</v>
      </c>
      <c r="T209" s="35">
        <f t="shared" si="138"/>
        <v>52.293493861697158</v>
      </c>
      <c r="U209" s="35">
        <f t="shared" si="139"/>
        <v>2.3608370009904713</v>
      </c>
      <c r="V209" s="35">
        <f t="shared" si="140"/>
        <v>1322.5393799073081</v>
      </c>
      <c r="W209" s="35">
        <f t="shared" si="141"/>
        <v>1270.2458860456109</v>
      </c>
      <c r="X209" s="35">
        <f t="shared" si="114"/>
        <v>91.041760213605528</v>
      </c>
      <c r="Y209" s="35">
        <f t="shared" si="115"/>
        <v>156.96855209242332</v>
      </c>
      <c r="Z209" s="35">
        <f t="shared" si="116"/>
        <v>7.1320423076155759</v>
      </c>
      <c r="AA209" s="35">
        <f t="shared" si="117"/>
        <v>5460.6188298783763</v>
      </c>
      <c r="AB209" s="35">
        <f t="shared" si="118"/>
        <v>5303.6502777859532</v>
      </c>
      <c r="AC209" s="2">
        <f t="shared" si="119"/>
        <v>12.651992795896417</v>
      </c>
      <c r="AD209" s="2">
        <f t="shared" si="142"/>
        <v>21.813780682580028</v>
      </c>
      <c r="AE209" s="2">
        <f t="shared" si="120"/>
        <v>1.216484925723244</v>
      </c>
      <c r="AF209" s="2">
        <f t="shared" si="121"/>
        <v>1236.6848374058161</v>
      </c>
      <c r="AG209" s="2">
        <f t="shared" si="122"/>
        <v>1214.8710567232361</v>
      </c>
      <c r="AH209" s="2">
        <f t="shared" si="123"/>
        <v>243.5395624991248</v>
      </c>
      <c r="AI209" s="2">
        <f t="shared" si="143"/>
        <v>419.89579741228431</v>
      </c>
      <c r="AJ209" s="2">
        <f t="shared" si="124"/>
        <v>20.03542272670483</v>
      </c>
      <c r="AK209" s="2">
        <f t="shared" si="125"/>
        <v>14802.923271055066</v>
      </c>
      <c r="AL209" s="2">
        <f t="shared" si="148"/>
        <v>4794.3424912142618</v>
      </c>
      <c r="AM209" s="35">
        <f t="shared" si="126"/>
        <v>60.711533773821181</v>
      </c>
      <c r="AN209" s="35">
        <f t="shared" si="144"/>
        <v>104.67505823072617</v>
      </c>
      <c r="AO209" s="35">
        <f t="shared" si="127"/>
        <v>4.771205306625105</v>
      </c>
      <c r="AP209" s="35">
        <f t="shared" si="128"/>
        <v>4138.0794499710682</v>
      </c>
      <c r="AQ209" s="35">
        <f t="shared" si="129"/>
        <v>4033.4043917403424</v>
      </c>
      <c r="AR209" s="2">
        <f t="shared" si="130"/>
        <v>15.204932080965804</v>
      </c>
      <c r="AS209" s="2">
        <f t="shared" si="145"/>
        <v>26.215400139596209</v>
      </c>
      <c r="AT209" s="2">
        <f t="shared" si="131"/>
        <v>1.3422494817943573</v>
      </c>
      <c r="AU209" s="2">
        <f t="shared" si="132"/>
        <v>1245.1136831919628</v>
      </c>
      <c r="AV209" s="2">
        <f t="shared" si="133"/>
        <v>1218.8982830523669</v>
      </c>
      <c r="AW209" s="2">
        <f t="shared" si="134"/>
        <v>78.880791487815003</v>
      </c>
      <c r="AX209" s="2">
        <f t="shared" si="146"/>
        <v>136.00136463416379</v>
      </c>
      <c r="AY209">
        <f t="shared" si="147"/>
        <v>6.1854596966108968</v>
      </c>
      <c r="BD209" s="50"/>
    </row>
    <row r="210" spans="1:56" ht="16" x14ac:dyDescent="0.2">
      <c r="A210" s="2" t="s">
        <v>27</v>
      </c>
      <c r="B210" s="2" t="str">
        <f>A210</f>
        <v>SF1</v>
      </c>
      <c r="C210" s="2" t="s">
        <v>34</v>
      </c>
      <c r="D210" s="5">
        <v>5</v>
      </c>
      <c r="E210" s="2" t="s">
        <v>5</v>
      </c>
      <c r="F210" s="1" t="s">
        <v>6</v>
      </c>
      <c r="G210" s="9">
        <v>5</v>
      </c>
      <c r="H210" s="45">
        <v>2.5</v>
      </c>
      <c r="I210" t="s">
        <v>7</v>
      </c>
      <c r="J210">
        <v>0</v>
      </c>
      <c r="K210">
        <v>0</v>
      </c>
      <c r="L210" s="34">
        <v>1.4673831105163802</v>
      </c>
      <c r="M210" s="2">
        <v>2.8794610500335698</v>
      </c>
      <c r="N210" s="2">
        <f t="shared" si="135"/>
        <v>28.794610500335697</v>
      </c>
      <c r="O210" s="2">
        <v>0.21985189616680101</v>
      </c>
      <c r="P210" s="2">
        <f t="shared" si="136"/>
        <v>2.1985189616680101</v>
      </c>
      <c r="Q210" s="3">
        <v>3.65</v>
      </c>
      <c r="R210" s="40">
        <f t="shared" si="112"/>
        <v>5</v>
      </c>
      <c r="S210" s="35">
        <f t="shared" si="137"/>
        <v>21.126362561045109</v>
      </c>
      <c r="T210" s="35">
        <f t="shared" si="138"/>
        <v>36.424763036284673</v>
      </c>
      <c r="U210" s="35">
        <f t="shared" si="139"/>
        <v>1.6130347962508234</v>
      </c>
      <c r="V210" s="35">
        <f t="shared" si="140"/>
        <v>733.69155525819008</v>
      </c>
      <c r="W210" s="35">
        <f t="shared" si="141"/>
        <v>697.26679222190546</v>
      </c>
      <c r="X210" s="35">
        <f t="shared" si="114"/>
        <v>21.126362561045109</v>
      </c>
      <c r="Y210" s="35">
        <f t="shared" si="115"/>
        <v>36.424763036284673</v>
      </c>
      <c r="Z210" s="35">
        <f t="shared" si="116"/>
        <v>1.6130347962508234</v>
      </c>
      <c r="AA210" s="35">
        <f t="shared" si="117"/>
        <v>733.69155525819008</v>
      </c>
      <c r="AB210" s="35">
        <f t="shared" si="118"/>
        <v>697.26679222190546</v>
      </c>
      <c r="AC210" s="2">
        <f t="shared" si="119"/>
        <v>19.903022012522371</v>
      </c>
      <c r="AD210" s="2">
        <f t="shared" si="142"/>
        <v>34.315555194004091</v>
      </c>
      <c r="AE210" s="2">
        <f t="shared" si="120"/>
        <v>1.4076455570329134</v>
      </c>
      <c r="AF210" s="2">
        <f t="shared" si="121"/>
        <v>554.16159635167037</v>
      </c>
      <c r="AG210" s="2">
        <f t="shared" si="122"/>
        <v>519.84604115766626</v>
      </c>
      <c r="AH210" s="2">
        <f t="shared" si="123"/>
        <v>19.903022012522371</v>
      </c>
      <c r="AI210" s="2">
        <f t="shared" si="143"/>
        <v>34.315555194004091</v>
      </c>
      <c r="AJ210" s="2">
        <f t="shared" si="124"/>
        <v>1.4076455570329134</v>
      </c>
      <c r="AK210" s="2">
        <f t="shared" si="125"/>
        <v>554.16159635167037</v>
      </c>
      <c r="AL210" s="2">
        <f t="shared" si="148"/>
        <v>519.84604115766626</v>
      </c>
      <c r="AM210" s="35">
        <f t="shared" si="126"/>
        <v>0</v>
      </c>
      <c r="AN210" s="35">
        <f t="shared" si="144"/>
        <v>0</v>
      </c>
      <c r="AO210" s="35">
        <f t="shared" si="127"/>
        <v>0</v>
      </c>
      <c r="AP210" s="35">
        <f t="shared" si="128"/>
        <v>0</v>
      </c>
      <c r="AQ210" s="35">
        <f t="shared" si="129"/>
        <v>0</v>
      </c>
      <c r="AR210" s="2">
        <f t="shared" si="130"/>
        <v>0</v>
      </c>
      <c r="AS210" s="2">
        <f t="shared" si="145"/>
        <v>0</v>
      </c>
      <c r="AT210" s="2">
        <f t="shared" si="131"/>
        <v>0</v>
      </c>
      <c r="AU210" s="2">
        <f t="shared" si="132"/>
        <v>0</v>
      </c>
      <c r="AV210" s="2">
        <f t="shared" si="133"/>
        <v>0</v>
      </c>
      <c r="AW210" s="2">
        <f t="shared" si="134"/>
        <v>15.750722770582863</v>
      </c>
      <c r="AX210" s="2">
        <f t="shared" si="146"/>
        <v>27.156418569970452</v>
      </c>
      <c r="AY210">
        <f t="shared" si="147"/>
        <v>1.202595279790251</v>
      </c>
    </row>
    <row r="211" spans="1:56" ht="16" x14ac:dyDescent="0.2">
      <c r="A211" s="2" t="s">
        <v>27</v>
      </c>
      <c r="B211" s="2" t="str">
        <f t="shared" ref="B211:B274" si="149">A211</f>
        <v>SF1</v>
      </c>
      <c r="C211" s="2" t="s">
        <v>34</v>
      </c>
      <c r="D211" s="5">
        <v>5</v>
      </c>
      <c r="E211" s="2" t="s">
        <v>5</v>
      </c>
      <c r="F211" s="1" t="s">
        <v>6</v>
      </c>
      <c r="G211" s="9">
        <v>5</v>
      </c>
      <c r="H211" s="45">
        <v>2.5</v>
      </c>
      <c r="I211" t="s">
        <v>8</v>
      </c>
      <c r="J211">
        <v>0</v>
      </c>
      <c r="K211">
        <v>40</v>
      </c>
      <c r="L211" s="34">
        <v>1.2276066394518543</v>
      </c>
      <c r="M211" s="2">
        <v>2.4779901504516602</v>
      </c>
      <c r="N211" s="2">
        <f t="shared" si="135"/>
        <v>24.779901504516602</v>
      </c>
      <c r="O211" s="2">
        <v>0.18075613677501701</v>
      </c>
      <c r="P211" s="2">
        <f t="shared" si="136"/>
        <v>1.8075613677501701</v>
      </c>
      <c r="Q211" s="3">
        <v>3.76</v>
      </c>
      <c r="R211" s="40">
        <f t="shared" si="112"/>
        <v>5</v>
      </c>
      <c r="S211" s="35">
        <f t="shared" si="137"/>
        <v>15.209985805953787</v>
      </c>
      <c r="T211" s="35">
        <f t="shared" si="138"/>
        <v>26.224113458541012</v>
      </c>
      <c r="U211" s="35">
        <f t="shared" si="139"/>
        <v>1.1094871681333918</v>
      </c>
      <c r="V211" s="35">
        <f t="shared" si="140"/>
        <v>613.80331972592717</v>
      </c>
      <c r="W211" s="35">
        <f t="shared" si="141"/>
        <v>587.5792062673861</v>
      </c>
      <c r="X211" s="35">
        <f t="shared" si="114"/>
        <v>15.209985805953787</v>
      </c>
      <c r="Y211" s="35">
        <f t="shared" si="115"/>
        <v>26.224113458541012</v>
      </c>
      <c r="Z211" s="35">
        <f t="shared" si="116"/>
        <v>1.1094871681333918</v>
      </c>
      <c r="AA211" s="35">
        <f t="shared" si="117"/>
        <v>613.80331972592717</v>
      </c>
      <c r="AB211" s="35">
        <f t="shared" si="118"/>
        <v>587.5792062673861</v>
      </c>
      <c r="AC211" s="2">
        <f t="shared" si="119"/>
        <v>19.903022012522371</v>
      </c>
      <c r="AD211" s="2">
        <f t="shared" si="142"/>
        <v>34.315555194004091</v>
      </c>
      <c r="AE211" s="2">
        <f t="shared" si="120"/>
        <v>1.4076455570329134</v>
      </c>
      <c r="AF211" s="2">
        <f t="shared" si="121"/>
        <v>554.16159635167037</v>
      </c>
      <c r="AG211" s="2">
        <f t="shared" si="122"/>
        <v>519.84604115766626</v>
      </c>
      <c r="AH211" s="2">
        <f t="shared" si="123"/>
        <v>19.903022012522371</v>
      </c>
      <c r="AI211" s="2">
        <f t="shared" si="143"/>
        <v>34.315555194004091</v>
      </c>
      <c r="AJ211" s="2">
        <f t="shared" si="124"/>
        <v>1.4076455570329134</v>
      </c>
      <c r="AK211" s="2">
        <f t="shared" si="125"/>
        <v>554.16159635167037</v>
      </c>
      <c r="AL211" s="2">
        <f t="shared" si="148"/>
        <v>519.84604115766626</v>
      </c>
      <c r="AM211" s="35">
        <f t="shared" si="126"/>
        <v>0</v>
      </c>
      <c r="AN211" s="35">
        <f t="shared" si="144"/>
        <v>0</v>
      </c>
      <c r="AO211" s="35">
        <f t="shared" si="127"/>
        <v>0</v>
      </c>
      <c r="AP211" s="35">
        <f t="shared" si="128"/>
        <v>0</v>
      </c>
      <c r="AQ211" s="35">
        <f t="shared" si="129"/>
        <v>0</v>
      </c>
      <c r="AR211" s="2">
        <f t="shared" si="130"/>
        <v>0</v>
      </c>
      <c r="AS211" s="2">
        <f t="shared" si="145"/>
        <v>0</v>
      </c>
      <c r="AT211" s="2">
        <f t="shared" si="131"/>
        <v>0</v>
      </c>
      <c r="AU211" s="2">
        <f t="shared" si="132"/>
        <v>0</v>
      </c>
      <c r="AV211" s="2">
        <f t="shared" si="133"/>
        <v>0</v>
      </c>
      <c r="AW211" s="2">
        <f t="shared" si="134"/>
        <v>13.456655414200021</v>
      </c>
      <c r="AX211" s="2">
        <f t="shared" si="146"/>
        <v>23.201130024482794</v>
      </c>
      <c r="AY211">
        <f t="shared" si="147"/>
        <v>0.98159108749486612</v>
      </c>
    </row>
    <row r="212" spans="1:56" ht="16" x14ac:dyDescent="0.2">
      <c r="A212" s="2" t="s">
        <v>27</v>
      </c>
      <c r="B212" s="2" t="str">
        <f t="shared" si="149"/>
        <v>SF1</v>
      </c>
      <c r="C212" s="2" t="s">
        <v>34</v>
      </c>
      <c r="D212" s="5">
        <v>5</v>
      </c>
      <c r="E212" s="2" t="s">
        <v>5</v>
      </c>
      <c r="F212" s="1" t="s">
        <v>6</v>
      </c>
      <c r="G212" s="9">
        <v>5</v>
      </c>
      <c r="H212" s="45">
        <v>2.4</v>
      </c>
      <c r="I212" t="s">
        <v>9</v>
      </c>
      <c r="J212">
        <v>0</v>
      </c>
      <c r="K212">
        <v>80</v>
      </c>
      <c r="L212" s="34">
        <v>1.4929497605746622</v>
      </c>
      <c r="M212" s="2">
        <v>2.41938257217407</v>
      </c>
      <c r="N212" s="2">
        <f t="shared" si="135"/>
        <v>24.193825721740701</v>
      </c>
      <c r="O212" s="2">
        <v>0.176394373178482</v>
      </c>
      <c r="P212" s="2">
        <f t="shared" si="136"/>
        <v>1.7639437317848201</v>
      </c>
      <c r="Q212" s="3">
        <v>3.71</v>
      </c>
      <c r="R212" s="40">
        <f t="shared" si="112"/>
        <v>5</v>
      </c>
      <c r="S212" s="35">
        <f t="shared" si="137"/>
        <v>18.060083159328943</v>
      </c>
      <c r="T212" s="35">
        <f t="shared" si="138"/>
        <v>31.138074412636112</v>
      </c>
      <c r="U212" s="35">
        <f t="shared" si="139"/>
        <v>1.3167396860176617</v>
      </c>
      <c r="V212" s="35">
        <f t="shared" si="140"/>
        <v>746.47488028733119</v>
      </c>
      <c r="W212" s="35">
        <f t="shared" si="141"/>
        <v>715.33680587469507</v>
      </c>
      <c r="X212" s="35">
        <f t="shared" si="114"/>
        <v>18.060083159328943</v>
      </c>
      <c r="Y212" s="35">
        <f t="shared" si="115"/>
        <v>31.138074412636112</v>
      </c>
      <c r="Z212" s="35">
        <f t="shared" si="116"/>
        <v>1.3167396860176617</v>
      </c>
      <c r="AA212" s="35">
        <f t="shared" si="117"/>
        <v>746.47488028733119</v>
      </c>
      <c r="AB212" s="35">
        <f t="shared" si="118"/>
        <v>715.33680587469507</v>
      </c>
      <c r="AC212" s="2">
        <f t="shared" si="119"/>
        <v>19.903022012522371</v>
      </c>
      <c r="AD212" s="2">
        <f t="shared" si="142"/>
        <v>34.315555194004091</v>
      </c>
      <c r="AE212" s="2">
        <f t="shared" si="120"/>
        <v>1.4076455570329134</v>
      </c>
      <c r="AF212" s="2">
        <f t="shared" si="121"/>
        <v>554.16159635167037</v>
      </c>
      <c r="AG212" s="2">
        <f t="shared" si="122"/>
        <v>519.84604115766626</v>
      </c>
      <c r="AH212" s="2">
        <f t="shared" si="123"/>
        <v>19.903022012522371</v>
      </c>
      <c r="AI212" s="2">
        <f t="shared" si="143"/>
        <v>34.315555194004091</v>
      </c>
      <c r="AJ212" s="2">
        <f t="shared" si="124"/>
        <v>1.4076455570329134</v>
      </c>
      <c r="AK212" s="2">
        <f t="shared" si="125"/>
        <v>554.16159635167037</v>
      </c>
      <c r="AL212" s="2">
        <f t="shared" si="148"/>
        <v>519.84604115766626</v>
      </c>
      <c r="AM212" s="35">
        <f t="shared" si="126"/>
        <v>0</v>
      </c>
      <c r="AN212" s="35">
        <f t="shared" si="144"/>
        <v>0</v>
      </c>
      <c r="AO212" s="35">
        <f t="shared" si="127"/>
        <v>0</v>
      </c>
      <c r="AP212" s="35">
        <f t="shared" si="128"/>
        <v>0</v>
      </c>
      <c r="AQ212" s="35">
        <f t="shared" si="129"/>
        <v>0</v>
      </c>
      <c r="AR212" s="2">
        <f t="shared" si="130"/>
        <v>0</v>
      </c>
      <c r="AS212" s="2">
        <f t="shared" si="145"/>
        <v>0</v>
      </c>
      <c r="AT212" s="2">
        <f t="shared" si="131"/>
        <v>0</v>
      </c>
      <c r="AU212" s="2">
        <f t="shared" si="132"/>
        <v>0</v>
      </c>
      <c r="AV212" s="2">
        <f t="shared" si="133"/>
        <v>0</v>
      </c>
      <c r="AW212" s="2">
        <f t="shared" si="134"/>
        <v>13.124534703447033</v>
      </c>
      <c r="AX212" s="2">
        <f t="shared" si="146"/>
        <v>22.628508109391436</v>
      </c>
      <c r="AY212">
        <f t="shared" si="147"/>
        <v>0.95689458083242196</v>
      </c>
    </row>
    <row r="213" spans="1:56" ht="16" x14ac:dyDescent="0.2">
      <c r="A213" s="2" t="s">
        <v>27</v>
      </c>
      <c r="B213" s="2" t="str">
        <f t="shared" si="149"/>
        <v>SF1</v>
      </c>
      <c r="C213" s="2" t="s">
        <v>34</v>
      </c>
      <c r="D213" s="5">
        <v>5</v>
      </c>
      <c r="E213" s="2" t="s">
        <v>5</v>
      </c>
      <c r="F213" s="1" t="s">
        <v>10</v>
      </c>
      <c r="G213" s="9">
        <v>10</v>
      </c>
      <c r="H213" s="45">
        <v>7.5</v>
      </c>
      <c r="I213" t="s">
        <v>7</v>
      </c>
      <c r="J213">
        <v>0</v>
      </c>
      <c r="K213">
        <v>0</v>
      </c>
      <c r="L213" s="34">
        <v>1.5512132021417433</v>
      </c>
      <c r="M213" s="2">
        <v>1.8656045198440601</v>
      </c>
      <c r="N213" s="2">
        <f t="shared" si="135"/>
        <v>18.656045198440601</v>
      </c>
      <c r="O213" s="2">
        <v>0.138428449630737</v>
      </c>
      <c r="P213" s="2">
        <f t="shared" si="136"/>
        <v>1.3842844963073699</v>
      </c>
      <c r="Q213" s="3">
        <v>3.99</v>
      </c>
      <c r="R213" s="40">
        <f t="shared" si="112"/>
        <v>5</v>
      </c>
      <c r="S213" s="35">
        <f t="shared" si="137"/>
        <v>14.469751805787071</v>
      </c>
      <c r="T213" s="35">
        <f t="shared" si="138"/>
        <v>24.947847941012192</v>
      </c>
      <c r="U213" s="35">
        <f t="shared" si="139"/>
        <v>1.073660193096063</v>
      </c>
      <c r="V213" s="35">
        <f t="shared" si="140"/>
        <v>775.60660107087176</v>
      </c>
      <c r="W213" s="35">
        <f t="shared" si="141"/>
        <v>750.65875312985952</v>
      </c>
      <c r="X213" s="35">
        <f t="shared" si="114"/>
        <v>35.596114366832182</v>
      </c>
      <c r="Y213" s="35">
        <f t="shared" si="115"/>
        <v>61.372610977296866</v>
      </c>
      <c r="Z213" s="35">
        <f t="shared" si="116"/>
        <v>2.6866949893468863</v>
      </c>
      <c r="AA213" s="35">
        <f t="shared" si="117"/>
        <v>1509.2981563290618</v>
      </c>
      <c r="AB213" s="35">
        <f t="shared" si="118"/>
        <v>1447.9255453517649</v>
      </c>
      <c r="AC213" s="2">
        <f t="shared" si="119"/>
        <v>13.029426138302242</v>
      </c>
      <c r="AD213" s="2">
        <f t="shared" si="142"/>
        <v>22.464527824659033</v>
      </c>
      <c r="AE213" s="2">
        <f t="shared" si="120"/>
        <v>1.0094012711584042</v>
      </c>
      <c r="AF213" s="2">
        <f t="shared" si="121"/>
        <v>608.89498128097307</v>
      </c>
      <c r="AG213" s="2">
        <f t="shared" si="122"/>
        <v>586.43045345631413</v>
      </c>
      <c r="AH213" s="2">
        <f t="shared" si="123"/>
        <v>98.797344452473837</v>
      </c>
      <c r="AI213" s="2">
        <f t="shared" si="143"/>
        <v>170.34024905598937</v>
      </c>
      <c r="AJ213" s="2">
        <f t="shared" si="124"/>
        <v>7.2511404845739538</v>
      </c>
      <c r="AK213" s="2">
        <f t="shared" si="125"/>
        <v>3489.1697328979308</v>
      </c>
      <c r="AL213" s="2">
        <f t="shared" si="148"/>
        <v>1106.2764946139805</v>
      </c>
      <c r="AM213" s="35">
        <f t="shared" si="126"/>
        <v>21.126362561045109</v>
      </c>
      <c r="AN213" s="35">
        <f t="shared" si="144"/>
        <v>36.424763036284673</v>
      </c>
      <c r="AO213" s="35">
        <f t="shared" si="127"/>
        <v>1.6130347962508234</v>
      </c>
      <c r="AP213" s="35">
        <f t="shared" si="128"/>
        <v>733.69155525819008</v>
      </c>
      <c r="AQ213" s="35">
        <f t="shared" si="129"/>
        <v>697.26679222190546</v>
      </c>
      <c r="AR213" s="2">
        <f t="shared" si="130"/>
        <v>19.903022012522371</v>
      </c>
      <c r="AS213" s="2">
        <f t="shared" si="145"/>
        <v>34.315555194004091</v>
      </c>
      <c r="AT213" s="2">
        <f t="shared" si="131"/>
        <v>1.4076455570329134</v>
      </c>
      <c r="AU213" s="2">
        <f t="shared" si="132"/>
        <v>554.16159635167037</v>
      </c>
      <c r="AV213" s="2">
        <f t="shared" si="133"/>
        <v>519.84604115766626</v>
      </c>
      <c r="AW213" s="2">
        <f t="shared" si="134"/>
        <v>29.010462833100867</v>
      </c>
      <c r="AX213" s="2">
        <f t="shared" si="146"/>
        <v>50.018039367415291</v>
      </c>
      <c r="AY213">
        <f t="shared" si="147"/>
        <v>2.1980375477906704</v>
      </c>
    </row>
    <row r="214" spans="1:56" ht="16" x14ac:dyDescent="0.2">
      <c r="A214" s="2" t="s">
        <v>27</v>
      </c>
      <c r="B214" s="2" t="str">
        <f t="shared" si="149"/>
        <v>SF1</v>
      </c>
      <c r="C214" s="2" t="s">
        <v>34</v>
      </c>
      <c r="D214" s="5">
        <v>5</v>
      </c>
      <c r="E214" s="2" t="s">
        <v>5</v>
      </c>
      <c r="F214" s="1" t="s">
        <v>10</v>
      </c>
      <c r="G214" s="9">
        <v>10</v>
      </c>
      <c r="H214" s="45">
        <v>7.5</v>
      </c>
      <c r="I214" t="s">
        <v>8</v>
      </c>
      <c r="J214">
        <v>0</v>
      </c>
      <c r="K214">
        <v>40</v>
      </c>
      <c r="L214" s="34">
        <v>1.6863803122108283</v>
      </c>
      <c r="M214" s="2">
        <v>1.0644156932830799</v>
      </c>
      <c r="N214" s="2">
        <f t="shared" si="135"/>
        <v>10.6441569328308</v>
      </c>
      <c r="O214" s="2">
        <v>8.9163616299629198E-2</v>
      </c>
      <c r="P214" s="2">
        <f t="shared" si="136"/>
        <v>0.891636162996292</v>
      </c>
      <c r="Q214" s="3">
        <v>4.03</v>
      </c>
      <c r="R214" s="40">
        <f t="shared" si="112"/>
        <v>5</v>
      </c>
      <c r="S214" s="35">
        <f t="shared" si="137"/>
        <v>8.9750483458041295</v>
      </c>
      <c r="T214" s="35">
        <f t="shared" si="138"/>
        <v>15.47422128586919</v>
      </c>
      <c r="U214" s="35">
        <f t="shared" si="139"/>
        <v>0.75181883546607597</v>
      </c>
      <c r="V214" s="35">
        <f t="shared" si="140"/>
        <v>843.19015610541419</v>
      </c>
      <c r="W214" s="35">
        <f t="shared" si="141"/>
        <v>827.71593481954505</v>
      </c>
      <c r="X214" s="35">
        <f t="shared" si="114"/>
        <v>24.185034151757918</v>
      </c>
      <c r="Y214" s="35">
        <f t="shared" si="115"/>
        <v>41.698334744410204</v>
      </c>
      <c r="Z214" s="35">
        <f t="shared" si="116"/>
        <v>1.8613060035994677</v>
      </c>
      <c r="AA214" s="35">
        <f t="shared" si="117"/>
        <v>1456.9934758313414</v>
      </c>
      <c r="AB214" s="35">
        <f t="shared" si="118"/>
        <v>1415.2951410869312</v>
      </c>
      <c r="AC214" s="2">
        <f t="shared" si="119"/>
        <v>13.029426138302242</v>
      </c>
      <c r="AD214" s="2">
        <f t="shared" si="142"/>
        <v>22.464527824659033</v>
      </c>
      <c r="AE214" s="2">
        <f t="shared" si="120"/>
        <v>1.0094012711584042</v>
      </c>
      <c r="AF214" s="2">
        <f t="shared" si="121"/>
        <v>608.89498128097307</v>
      </c>
      <c r="AG214" s="2">
        <f t="shared" si="122"/>
        <v>586.43045345631413</v>
      </c>
      <c r="AH214" s="2">
        <f t="shared" si="123"/>
        <v>98.797344452473837</v>
      </c>
      <c r="AI214" s="2">
        <f t="shared" si="143"/>
        <v>170.34024905598937</v>
      </c>
      <c r="AJ214" s="2">
        <f t="shared" si="124"/>
        <v>7.2511404845739538</v>
      </c>
      <c r="AK214" s="2">
        <f t="shared" si="125"/>
        <v>3489.1697328979308</v>
      </c>
      <c r="AL214" s="2">
        <f t="shared" si="148"/>
        <v>1106.2764946139805</v>
      </c>
      <c r="AM214" s="35">
        <f t="shared" si="126"/>
        <v>15.209985805953787</v>
      </c>
      <c r="AN214" s="35">
        <f t="shared" si="144"/>
        <v>26.224113458541012</v>
      </c>
      <c r="AO214" s="35">
        <f t="shared" si="127"/>
        <v>1.1094871681333918</v>
      </c>
      <c r="AP214" s="35">
        <f t="shared" si="128"/>
        <v>613.80331972592717</v>
      </c>
      <c r="AQ214" s="35">
        <f t="shared" si="129"/>
        <v>587.5792062673861</v>
      </c>
      <c r="AR214" s="2">
        <f t="shared" si="130"/>
        <v>19.903022012522371</v>
      </c>
      <c r="AS214" s="2">
        <f t="shared" si="145"/>
        <v>34.315555194004091</v>
      </c>
      <c r="AT214" s="2">
        <f t="shared" si="131"/>
        <v>1.4076455570329134</v>
      </c>
      <c r="AU214" s="2">
        <f t="shared" si="132"/>
        <v>554.16159635167037</v>
      </c>
      <c r="AV214" s="2">
        <f t="shared" si="133"/>
        <v>519.84604115766626</v>
      </c>
      <c r="AW214" s="2">
        <f t="shared" si="134"/>
        <v>20.834298500577852</v>
      </c>
      <c r="AX214" s="2">
        <f t="shared" si="146"/>
        <v>35.921204311341121</v>
      </c>
      <c r="AY214">
        <f t="shared" si="147"/>
        <v>1.5806227049515476</v>
      </c>
    </row>
    <row r="215" spans="1:56" ht="16" x14ac:dyDescent="0.2">
      <c r="A215" s="2" t="s">
        <v>27</v>
      </c>
      <c r="B215" s="2" t="str">
        <f t="shared" si="149"/>
        <v>SF1</v>
      </c>
      <c r="C215" s="2" t="s">
        <v>34</v>
      </c>
      <c r="D215" s="5">
        <v>5</v>
      </c>
      <c r="E215" s="2" t="s">
        <v>5</v>
      </c>
      <c r="F215" s="1" t="s">
        <v>10</v>
      </c>
      <c r="G215" s="9">
        <v>10</v>
      </c>
      <c r="H215" s="45">
        <v>7.5</v>
      </c>
      <c r="I215" t="s">
        <v>9</v>
      </c>
      <c r="J215">
        <v>0</v>
      </c>
      <c r="K215">
        <v>80</v>
      </c>
      <c r="L215" s="34">
        <v>1.3703113276257715</v>
      </c>
      <c r="M215" s="2">
        <v>1.1629936695098899</v>
      </c>
      <c r="N215" s="2">
        <f t="shared" si="135"/>
        <v>11.629936695098898</v>
      </c>
      <c r="O215" s="2">
        <v>9.5593459904193906E-2</v>
      </c>
      <c r="P215" s="2">
        <f t="shared" si="136"/>
        <v>0.955934599041939</v>
      </c>
      <c r="Q215" s="3">
        <v>3.95</v>
      </c>
      <c r="R215" s="40">
        <f t="shared" si="112"/>
        <v>5</v>
      </c>
      <c r="S215" s="35">
        <f t="shared" si="137"/>
        <v>7.9683169964323257</v>
      </c>
      <c r="T215" s="35">
        <f t="shared" si="138"/>
        <v>13.738477580055735</v>
      </c>
      <c r="U215" s="35">
        <f t="shared" si="139"/>
        <v>0.65496400476828454</v>
      </c>
      <c r="V215" s="35">
        <f t="shared" si="140"/>
        <v>685.15566381288579</v>
      </c>
      <c r="W215" s="35">
        <f t="shared" si="141"/>
        <v>671.41718623283009</v>
      </c>
      <c r="X215" s="35">
        <f t="shared" si="114"/>
        <v>26.028400155761268</v>
      </c>
      <c r="Y215" s="35">
        <f t="shared" si="115"/>
        <v>44.876551992691844</v>
      </c>
      <c r="Z215" s="35">
        <f t="shared" si="116"/>
        <v>1.9717036907859462</v>
      </c>
      <c r="AA215" s="35">
        <f t="shared" si="117"/>
        <v>1431.6305441002169</v>
      </c>
      <c r="AB215" s="35">
        <f t="shared" si="118"/>
        <v>1386.7539921075252</v>
      </c>
      <c r="AC215" s="2">
        <f t="shared" si="119"/>
        <v>13.029426138302242</v>
      </c>
      <c r="AD215" s="2">
        <f t="shared" si="142"/>
        <v>22.464527824659033</v>
      </c>
      <c r="AE215" s="2">
        <f t="shared" si="120"/>
        <v>1.0094012711584042</v>
      </c>
      <c r="AF215" s="2">
        <f t="shared" si="121"/>
        <v>608.89498128097307</v>
      </c>
      <c r="AG215" s="2">
        <f t="shared" si="122"/>
        <v>586.43045345631413</v>
      </c>
      <c r="AH215" s="2">
        <f t="shared" si="123"/>
        <v>98.797344452473837</v>
      </c>
      <c r="AI215" s="2">
        <f t="shared" si="143"/>
        <v>170.34024905598937</v>
      </c>
      <c r="AJ215" s="2">
        <f t="shared" si="124"/>
        <v>7.2511404845739538</v>
      </c>
      <c r="AK215" s="2">
        <f t="shared" si="125"/>
        <v>3489.1697328979308</v>
      </c>
      <c r="AL215" s="2">
        <f t="shared" si="148"/>
        <v>1106.2764946139805</v>
      </c>
      <c r="AM215" s="35">
        <f t="shared" si="126"/>
        <v>18.060083159328943</v>
      </c>
      <c r="AN215" s="35">
        <f t="shared" si="144"/>
        <v>31.138074412636112</v>
      </c>
      <c r="AO215" s="35">
        <f t="shared" si="127"/>
        <v>1.3167396860176617</v>
      </c>
      <c r="AP215" s="35">
        <f t="shared" si="128"/>
        <v>746.47488028733119</v>
      </c>
      <c r="AQ215" s="35">
        <f t="shared" si="129"/>
        <v>715.33680587469507</v>
      </c>
      <c r="AR215" s="2">
        <f t="shared" si="130"/>
        <v>19.903022012522371</v>
      </c>
      <c r="AS215" s="2">
        <f t="shared" si="145"/>
        <v>34.315555194004091</v>
      </c>
      <c r="AT215" s="2">
        <f t="shared" si="131"/>
        <v>1.4076455570329134</v>
      </c>
      <c r="AU215" s="2">
        <f t="shared" si="132"/>
        <v>554.16159635167037</v>
      </c>
      <c r="AV215" s="2">
        <f t="shared" si="133"/>
        <v>519.84604115766626</v>
      </c>
      <c r="AW215" s="2">
        <f t="shared" si="134"/>
        <v>22.699719186281886</v>
      </c>
      <c r="AX215" s="2">
        <f t="shared" si="146"/>
        <v>39.137446872899801</v>
      </c>
      <c r="AY215">
        <f t="shared" si="147"/>
        <v>1.6980993375276201</v>
      </c>
    </row>
    <row r="216" spans="1:56" ht="16" x14ac:dyDescent="0.2">
      <c r="A216" s="2" t="s">
        <v>27</v>
      </c>
      <c r="B216" s="2" t="str">
        <f t="shared" si="149"/>
        <v>SF1</v>
      </c>
      <c r="C216" s="2" t="s">
        <v>34</v>
      </c>
      <c r="D216" s="5">
        <v>5</v>
      </c>
      <c r="E216" s="2" t="s">
        <v>5</v>
      </c>
      <c r="F216" s="1" t="s">
        <v>11</v>
      </c>
      <c r="G216" s="9">
        <v>20</v>
      </c>
      <c r="H216" s="45">
        <v>15</v>
      </c>
      <c r="I216" t="s">
        <v>7</v>
      </c>
      <c r="J216">
        <v>0</v>
      </c>
      <c r="K216">
        <v>0</v>
      </c>
      <c r="L216" s="34">
        <v>1.6076431787644059</v>
      </c>
      <c r="M216" s="2">
        <v>1.1283485889434799</v>
      </c>
      <c r="N216" s="2">
        <f t="shared" si="135"/>
        <v>11.283485889434798</v>
      </c>
      <c r="O216" s="2">
        <v>8.77187624573708E-2</v>
      </c>
      <c r="P216" s="2">
        <f t="shared" si="136"/>
        <v>0.87718762457370802</v>
      </c>
      <c r="Q216" s="3">
        <v>4.08</v>
      </c>
      <c r="R216" s="40">
        <f t="shared" si="112"/>
        <v>10</v>
      </c>
      <c r="S216" s="35">
        <f t="shared" si="137"/>
        <v>18.139819122834279</v>
      </c>
      <c r="T216" s="35">
        <f t="shared" si="138"/>
        <v>31.275550211783241</v>
      </c>
      <c r="U216" s="35">
        <f t="shared" si="139"/>
        <v>1.4102047011424743</v>
      </c>
      <c r="V216" s="35">
        <f t="shared" si="140"/>
        <v>1607.643178764406</v>
      </c>
      <c r="W216" s="35">
        <f t="shared" si="141"/>
        <v>1576.3676285526228</v>
      </c>
      <c r="X216" s="35">
        <f t="shared" si="114"/>
        <v>53.735933489666465</v>
      </c>
      <c r="Y216" s="35">
        <f t="shared" si="115"/>
        <v>92.648161189080099</v>
      </c>
      <c r="Z216" s="35">
        <f t="shared" si="116"/>
        <v>4.0968996904893604</v>
      </c>
      <c r="AA216" s="35">
        <f t="shared" si="117"/>
        <v>3116.9413350934678</v>
      </c>
      <c r="AB216" s="35">
        <f t="shared" si="118"/>
        <v>3024.2931739043879</v>
      </c>
      <c r="AC216" s="2">
        <f t="shared" si="119"/>
        <v>20.390481138688109</v>
      </c>
      <c r="AD216" s="2">
        <f t="shared" si="142"/>
        <v>35.156001963255363</v>
      </c>
      <c r="AE216" s="2">
        <f t="shared" si="120"/>
        <v>1.7026930065260248</v>
      </c>
      <c r="AF216" s="2">
        <f t="shared" si="121"/>
        <v>1289.4526587879338</v>
      </c>
      <c r="AG216" s="2">
        <f t="shared" si="122"/>
        <v>1254.2966568246786</v>
      </c>
      <c r="AH216" s="2">
        <f t="shared" si="123"/>
        <v>159.96878786853816</v>
      </c>
      <c r="AI216" s="2">
        <f t="shared" si="143"/>
        <v>275.80825494575549</v>
      </c>
      <c r="AJ216" s="2">
        <f t="shared" si="124"/>
        <v>12.359219504152026</v>
      </c>
      <c r="AK216" s="2">
        <f t="shared" si="125"/>
        <v>7357.5277092617316</v>
      </c>
      <c r="AL216" s="2">
        <f t="shared" si="148"/>
        <v>2360.5731514386589</v>
      </c>
      <c r="AM216" s="35">
        <f t="shared" si="126"/>
        <v>35.596114366832182</v>
      </c>
      <c r="AN216" s="35">
        <f t="shared" si="144"/>
        <v>61.372610977296866</v>
      </c>
      <c r="AO216" s="35">
        <f t="shared" si="127"/>
        <v>2.6866949893468863</v>
      </c>
      <c r="AP216" s="35">
        <f t="shared" si="128"/>
        <v>1509.2981563290618</v>
      </c>
      <c r="AQ216" s="35">
        <f t="shared" si="129"/>
        <v>1447.9255453517649</v>
      </c>
      <c r="AR216" s="2">
        <f t="shared" si="130"/>
        <v>13.029426138302242</v>
      </c>
      <c r="AS216" s="2">
        <f t="shared" si="145"/>
        <v>22.464527824659033</v>
      </c>
      <c r="AT216" s="2">
        <f t="shared" si="131"/>
        <v>1.0094012711584042</v>
      </c>
      <c r="AU216" s="2">
        <f t="shared" si="132"/>
        <v>608.89498128097307</v>
      </c>
      <c r="AV216" s="2">
        <f t="shared" si="133"/>
        <v>586.43045345631413</v>
      </c>
      <c r="AW216" s="2">
        <f t="shared" si="134"/>
        <v>46.098272745017454</v>
      </c>
      <c r="AX216" s="2">
        <f t="shared" si="146"/>
        <v>79.479780594857658</v>
      </c>
      <c r="AY216">
        <f t="shared" si="147"/>
        <v>3.5031415601077112</v>
      </c>
    </row>
    <row r="217" spans="1:56" ht="16" x14ac:dyDescent="0.2">
      <c r="A217" s="2" t="s">
        <v>27</v>
      </c>
      <c r="B217" s="2" t="str">
        <f t="shared" si="149"/>
        <v>SF1</v>
      </c>
      <c r="C217" s="2" t="s">
        <v>34</v>
      </c>
      <c r="D217" s="5">
        <v>5</v>
      </c>
      <c r="E217" s="2" t="s">
        <v>5</v>
      </c>
      <c r="F217" s="1" t="s">
        <v>11</v>
      </c>
      <c r="G217" s="9">
        <v>20</v>
      </c>
      <c r="H217" s="45">
        <v>15</v>
      </c>
      <c r="I217" t="s">
        <v>8</v>
      </c>
      <c r="J217">
        <v>0</v>
      </c>
      <c r="K217">
        <v>40</v>
      </c>
      <c r="L217" s="34">
        <v>1.4928479014110836</v>
      </c>
      <c r="M217" s="2">
        <v>1.03611695766449</v>
      </c>
      <c r="N217" s="2">
        <f t="shared" si="135"/>
        <v>10.361169576644899</v>
      </c>
      <c r="O217" s="2">
        <v>8.4845274686813396E-2</v>
      </c>
      <c r="P217" s="2">
        <f t="shared" si="136"/>
        <v>0.84845274686813399</v>
      </c>
      <c r="Q217" s="3">
        <v>4.04</v>
      </c>
      <c r="R217" s="40">
        <f t="shared" si="112"/>
        <v>10</v>
      </c>
      <c r="S217" s="35">
        <f t="shared" si="137"/>
        <v>15.467650258658701</v>
      </c>
      <c r="T217" s="35">
        <f t="shared" si="138"/>
        <v>26.668362514928795</v>
      </c>
      <c r="U217" s="35">
        <f t="shared" si="139"/>
        <v>1.266610902608563</v>
      </c>
      <c r="V217" s="35">
        <f t="shared" si="140"/>
        <v>1492.8479014110835</v>
      </c>
      <c r="W217" s="35">
        <f t="shared" si="141"/>
        <v>1466.1795388961548</v>
      </c>
      <c r="X217" s="35">
        <f t="shared" si="114"/>
        <v>39.652684410416619</v>
      </c>
      <c r="Y217" s="35">
        <f t="shared" si="115"/>
        <v>68.366697259338991</v>
      </c>
      <c r="Z217" s="35">
        <f t="shared" si="116"/>
        <v>3.1279169062080308</v>
      </c>
      <c r="AA217" s="35">
        <f t="shared" si="117"/>
        <v>2949.8413772424246</v>
      </c>
      <c r="AB217" s="35">
        <f t="shared" si="118"/>
        <v>2881.4746799830859</v>
      </c>
      <c r="AC217" s="2">
        <f t="shared" si="119"/>
        <v>20.390481138688109</v>
      </c>
      <c r="AD217" s="2">
        <f t="shared" si="142"/>
        <v>35.156001963255363</v>
      </c>
      <c r="AE217" s="2">
        <f t="shared" si="120"/>
        <v>1.7026930065260248</v>
      </c>
      <c r="AF217" s="2">
        <f t="shared" si="121"/>
        <v>1289.4526587879338</v>
      </c>
      <c r="AG217" s="2">
        <f t="shared" si="122"/>
        <v>1254.2966568246786</v>
      </c>
      <c r="AH217" s="2">
        <f t="shared" si="123"/>
        <v>159.96878786853816</v>
      </c>
      <c r="AI217" s="2">
        <f t="shared" si="143"/>
        <v>275.80825494575549</v>
      </c>
      <c r="AJ217" s="2">
        <f t="shared" si="124"/>
        <v>12.359219504152026</v>
      </c>
      <c r="AK217" s="2">
        <f t="shared" si="125"/>
        <v>7357.5277092617316</v>
      </c>
      <c r="AL217" s="2">
        <f t="shared" si="148"/>
        <v>2360.5731514386589</v>
      </c>
      <c r="AM217" s="35">
        <f t="shared" si="126"/>
        <v>24.185034151757918</v>
      </c>
      <c r="AN217" s="35">
        <f t="shared" si="144"/>
        <v>41.698334744410204</v>
      </c>
      <c r="AO217" s="35">
        <f t="shared" si="127"/>
        <v>1.8613060035994677</v>
      </c>
      <c r="AP217" s="35">
        <f t="shared" si="128"/>
        <v>1456.9934758313414</v>
      </c>
      <c r="AQ217" s="35">
        <f t="shared" si="129"/>
        <v>1415.2951410869312</v>
      </c>
      <c r="AR217" s="2">
        <f t="shared" si="130"/>
        <v>13.029426138302242</v>
      </c>
      <c r="AS217" s="2">
        <f t="shared" si="145"/>
        <v>22.464527824659033</v>
      </c>
      <c r="AT217" s="2">
        <f t="shared" si="131"/>
        <v>1.0094012711584042</v>
      </c>
      <c r="AU217" s="2">
        <f t="shared" si="132"/>
        <v>608.89498128097307</v>
      </c>
      <c r="AV217" s="2">
        <f t="shared" si="133"/>
        <v>586.43045345631413</v>
      </c>
      <c r="AW217" s="2">
        <f t="shared" si="134"/>
        <v>34.157366511769702</v>
      </c>
      <c r="AX217" s="2">
        <f t="shared" si="146"/>
        <v>58.892011227189144</v>
      </c>
      <c r="AY217">
        <f t="shared" si="147"/>
        <v>2.6779177500770115</v>
      </c>
    </row>
    <row r="218" spans="1:56" ht="16" x14ac:dyDescent="0.2">
      <c r="A218" s="2" t="s">
        <v>27</v>
      </c>
      <c r="B218" s="2" t="str">
        <f t="shared" si="149"/>
        <v>SF1</v>
      </c>
      <c r="C218" s="2" t="s">
        <v>34</v>
      </c>
      <c r="D218" s="5">
        <v>5</v>
      </c>
      <c r="E218" s="2" t="s">
        <v>5</v>
      </c>
      <c r="F218" s="1" t="s">
        <v>11</v>
      </c>
      <c r="G218" s="9">
        <v>20</v>
      </c>
      <c r="H218" s="45">
        <v>15</v>
      </c>
      <c r="I218" t="s">
        <v>9</v>
      </c>
      <c r="J218">
        <v>0</v>
      </c>
      <c r="K218">
        <v>80</v>
      </c>
      <c r="L218" s="34">
        <v>1.6021427839311497</v>
      </c>
      <c r="M218" s="2">
        <v>1.03520512580872</v>
      </c>
      <c r="N218" s="2">
        <f t="shared" si="135"/>
        <v>10.352051258087201</v>
      </c>
      <c r="O218" s="2">
        <v>8.7177850306034102E-2</v>
      </c>
      <c r="P218" s="2">
        <f t="shared" si="136"/>
        <v>0.87177850306034099</v>
      </c>
      <c r="Q218" s="3">
        <v>4.04</v>
      </c>
      <c r="R218" s="40">
        <f t="shared" si="112"/>
        <v>10</v>
      </c>
      <c r="S218" s="35">
        <f t="shared" si="137"/>
        <v>16.585464222029788</v>
      </c>
      <c r="T218" s="35">
        <f t="shared" si="138"/>
        <v>28.595627969016878</v>
      </c>
      <c r="U218" s="35">
        <f t="shared" si="139"/>
        <v>1.3967136378644252</v>
      </c>
      <c r="V218" s="35">
        <f t="shared" si="140"/>
        <v>1602.1427839311498</v>
      </c>
      <c r="W218" s="35">
        <f t="shared" si="141"/>
        <v>1573.5471559621328</v>
      </c>
      <c r="X218" s="35">
        <f t="shared" si="114"/>
        <v>42.61386437779106</v>
      </c>
      <c r="Y218" s="35">
        <f t="shared" si="115"/>
        <v>73.472179961708719</v>
      </c>
      <c r="Z218" s="35">
        <f t="shared" si="116"/>
        <v>3.3684173286503714</v>
      </c>
      <c r="AA218" s="35">
        <f t="shared" si="117"/>
        <v>3033.7733280313669</v>
      </c>
      <c r="AB218" s="35">
        <f t="shared" si="118"/>
        <v>2960.3011480696578</v>
      </c>
      <c r="AC218" s="2">
        <f t="shared" si="119"/>
        <v>20.390481138688109</v>
      </c>
      <c r="AD218" s="2">
        <f t="shared" si="142"/>
        <v>35.156001963255363</v>
      </c>
      <c r="AE218" s="2">
        <f t="shared" si="120"/>
        <v>1.7026930065260248</v>
      </c>
      <c r="AF218" s="2">
        <f t="shared" si="121"/>
        <v>1289.4526587879338</v>
      </c>
      <c r="AG218" s="2">
        <f t="shared" si="122"/>
        <v>1254.2966568246786</v>
      </c>
      <c r="AH218" s="2">
        <f t="shared" si="123"/>
        <v>159.96878786853816</v>
      </c>
      <c r="AI218" s="2">
        <f t="shared" si="143"/>
        <v>275.80825494575549</v>
      </c>
      <c r="AJ218" s="2">
        <f t="shared" si="124"/>
        <v>12.359219504152026</v>
      </c>
      <c r="AK218" s="2">
        <f t="shared" si="125"/>
        <v>7357.5277092617316</v>
      </c>
      <c r="AL218" s="2">
        <f t="shared" si="148"/>
        <v>2360.5731514386589</v>
      </c>
      <c r="AM218" s="35">
        <f t="shared" si="126"/>
        <v>26.028400155761268</v>
      </c>
      <c r="AN218" s="35">
        <f t="shared" si="144"/>
        <v>44.876551992691844</v>
      </c>
      <c r="AO218" s="35">
        <f t="shared" si="127"/>
        <v>1.9717036907859462</v>
      </c>
      <c r="AP218" s="35">
        <f t="shared" si="128"/>
        <v>1431.6305441002169</v>
      </c>
      <c r="AQ218" s="35">
        <f t="shared" si="129"/>
        <v>1386.7539921075252</v>
      </c>
      <c r="AR218" s="2">
        <f t="shared" si="130"/>
        <v>13.029426138302242</v>
      </c>
      <c r="AS218" s="2">
        <f t="shared" si="145"/>
        <v>22.464527824659033</v>
      </c>
      <c r="AT218" s="2">
        <f t="shared" si="131"/>
        <v>1.0094012711584042</v>
      </c>
      <c r="AU218" s="2">
        <f t="shared" si="132"/>
        <v>608.89498128097307</v>
      </c>
      <c r="AV218" s="2">
        <f t="shared" si="133"/>
        <v>586.43045345631413</v>
      </c>
      <c r="AW218" s="2">
        <f t="shared" si="134"/>
        <v>36.292625644407714</v>
      </c>
      <c r="AX218" s="2">
        <f t="shared" si="146"/>
        <v>62.573492490358127</v>
      </c>
      <c r="AY218">
        <f t="shared" si="147"/>
        <v>2.8360861120549252</v>
      </c>
    </row>
    <row r="219" spans="1:56" ht="16" x14ac:dyDescent="0.2">
      <c r="A219" s="2" t="s">
        <v>27</v>
      </c>
      <c r="B219" s="2" t="str">
        <f t="shared" si="149"/>
        <v>SF1</v>
      </c>
      <c r="C219" s="2" t="s">
        <v>34</v>
      </c>
      <c r="D219" s="5">
        <v>5</v>
      </c>
      <c r="E219" s="2" t="s">
        <v>5</v>
      </c>
      <c r="F219" s="1" t="s">
        <v>12</v>
      </c>
      <c r="G219" s="9">
        <v>30</v>
      </c>
      <c r="H219" s="45">
        <v>25</v>
      </c>
      <c r="I219" t="s">
        <v>7</v>
      </c>
      <c r="J219">
        <v>0</v>
      </c>
      <c r="K219">
        <v>0</v>
      </c>
      <c r="L219" s="34">
        <v>1.6453310692885665</v>
      </c>
      <c r="M219" s="2">
        <v>0.93268436193466198</v>
      </c>
      <c r="N219" s="2">
        <f t="shared" si="135"/>
        <v>9.3268436193466204</v>
      </c>
      <c r="O219" s="2">
        <v>7.3609218001365703E-2</v>
      </c>
      <c r="P219" s="2">
        <f t="shared" si="136"/>
        <v>0.73609218001365706</v>
      </c>
      <c r="Q219" s="3">
        <v>4.1100000000000003</v>
      </c>
      <c r="R219" s="40">
        <f t="shared" si="112"/>
        <v>10</v>
      </c>
      <c r="S219" s="35">
        <f t="shared" si="137"/>
        <v>15.345745585306819</v>
      </c>
      <c r="T219" s="35">
        <f t="shared" si="138"/>
        <v>26.458182043632448</v>
      </c>
      <c r="U219" s="35">
        <f t="shared" si="139"/>
        <v>1.2111153336368223</v>
      </c>
      <c r="V219" s="35">
        <f t="shared" si="140"/>
        <v>1645.3310692885666</v>
      </c>
      <c r="W219" s="35">
        <f t="shared" si="141"/>
        <v>1618.8728872449342</v>
      </c>
      <c r="X219" s="35">
        <f t="shared" si="114"/>
        <v>69.08167907497328</v>
      </c>
      <c r="Y219" s="35">
        <f t="shared" si="115"/>
        <v>119.10634323271255</v>
      </c>
      <c r="Z219" s="35">
        <f t="shared" si="116"/>
        <v>5.308015024126183</v>
      </c>
      <c r="AA219" s="35">
        <f t="shared" si="117"/>
        <v>4762.2724043820344</v>
      </c>
      <c r="AB219" s="35">
        <f t="shared" si="118"/>
        <v>4643.1660611493226</v>
      </c>
      <c r="AC219" s="2">
        <f t="shared" si="119"/>
        <v>15.204932080965804</v>
      </c>
      <c r="AD219" s="2">
        <f t="shared" si="142"/>
        <v>26.215400139596209</v>
      </c>
      <c r="AE219" s="2">
        <f t="shared" si="120"/>
        <v>1.3422494817943573</v>
      </c>
      <c r="AF219" s="2">
        <f t="shared" si="121"/>
        <v>1245.1136831919628</v>
      </c>
      <c r="AG219" s="2">
        <f t="shared" si="122"/>
        <v>1218.8982830523669</v>
      </c>
      <c r="AH219" s="2">
        <f t="shared" si="123"/>
        <v>205.58358411143558</v>
      </c>
      <c r="AI219" s="2">
        <f t="shared" si="143"/>
        <v>354.45445536454417</v>
      </c>
      <c r="AJ219" s="2">
        <f t="shared" si="124"/>
        <v>16.3859679495351</v>
      </c>
      <c r="AK219" s="2">
        <f t="shared" si="125"/>
        <v>11092.86875883762</v>
      </c>
      <c r="AL219" s="2">
        <f t="shared" si="148"/>
        <v>3579.4714344910258</v>
      </c>
      <c r="AM219" s="35">
        <f t="shared" si="126"/>
        <v>53.735933489666465</v>
      </c>
      <c r="AN219" s="35">
        <f t="shared" si="144"/>
        <v>92.648161189080099</v>
      </c>
      <c r="AO219" s="35">
        <f t="shared" si="127"/>
        <v>4.0968996904893604</v>
      </c>
      <c r="AP219" s="35">
        <f t="shared" si="128"/>
        <v>3116.9413350934678</v>
      </c>
      <c r="AQ219" s="35">
        <f t="shared" si="129"/>
        <v>3024.2931739043879</v>
      </c>
      <c r="AR219" s="2">
        <f t="shared" si="130"/>
        <v>20.390481138688109</v>
      </c>
      <c r="AS219" s="2">
        <f t="shared" si="145"/>
        <v>35.156001963255363</v>
      </c>
      <c r="AT219" s="2">
        <f t="shared" si="131"/>
        <v>1.7026930065260248</v>
      </c>
      <c r="AU219" s="2">
        <f t="shared" si="132"/>
        <v>1289.4526587879338</v>
      </c>
      <c r="AV219" s="2">
        <f t="shared" si="133"/>
        <v>1254.2966568246786</v>
      </c>
      <c r="AW219" s="2">
        <f t="shared" si="134"/>
        <v>58.998622369430684</v>
      </c>
      <c r="AX219" s="2">
        <f t="shared" si="146"/>
        <v>101.72176270591497</v>
      </c>
      <c r="AY219">
        <f t="shared" si="147"/>
        <v>4.5122410737418708</v>
      </c>
    </row>
    <row r="220" spans="1:56" ht="16" x14ac:dyDescent="0.2">
      <c r="A220" s="2" t="s">
        <v>27</v>
      </c>
      <c r="B220" s="2" t="str">
        <f t="shared" si="149"/>
        <v>SF1</v>
      </c>
      <c r="C220" s="2" t="s">
        <v>34</v>
      </c>
      <c r="D220" s="5">
        <v>5</v>
      </c>
      <c r="E220" s="2" t="s">
        <v>5</v>
      </c>
      <c r="F220" s="1" t="s">
        <v>12</v>
      </c>
      <c r="G220" s="9">
        <v>30</v>
      </c>
      <c r="H220" s="45">
        <v>25</v>
      </c>
      <c r="I220" t="s">
        <v>8</v>
      </c>
      <c r="J220">
        <v>0</v>
      </c>
      <c r="K220">
        <v>40</v>
      </c>
      <c r="L220" s="34">
        <v>1.7267165409880383</v>
      </c>
      <c r="M220" s="2">
        <v>0.87123161554336503</v>
      </c>
      <c r="N220" s="2">
        <f t="shared" si="135"/>
        <v>8.7123161554336512</v>
      </c>
      <c r="O220" s="2">
        <v>7.1833886206150097E-2</v>
      </c>
      <c r="P220" s="2">
        <f t="shared" si="136"/>
        <v>0.71833886206150099</v>
      </c>
      <c r="Q220" s="3">
        <v>4</v>
      </c>
      <c r="R220" s="40">
        <f t="shared" si="112"/>
        <v>10</v>
      </c>
      <c r="S220" s="35">
        <f t="shared" si="137"/>
        <v>15.043700415904597</v>
      </c>
      <c r="T220" s="35">
        <f t="shared" si="138"/>
        <v>25.937414510180343</v>
      </c>
      <c r="U220" s="35">
        <f t="shared" si="139"/>
        <v>1.2403675951561184</v>
      </c>
      <c r="V220" s="35">
        <f t="shared" si="140"/>
        <v>1726.7165409880381</v>
      </c>
      <c r="W220" s="35">
        <f t="shared" si="141"/>
        <v>1700.7791264778577</v>
      </c>
      <c r="X220" s="35">
        <f t="shared" si="114"/>
        <v>54.696384826321214</v>
      </c>
      <c r="Y220" s="35">
        <f t="shared" si="115"/>
        <v>94.304111769519338</v>
      </c>
      <c r="Z220" s="35">
        <f t="shared" si="116"/>
        <v>4.3682845013641494</v>
      </c>
      <c r="AA220" s="35">
        <f t="shared" si="117"/>
        <v>4676.5579182304627</v>
      </c>
      <c r="AB220" s="35">
        <f t="shared" si="118"/>
        <v>4582.2538064609435</v>
      </c>
      <c r="AC220" s="2">
        <f t="shared" si="119"/>
        <v>15.204932080965804</v>
      </c>
      <c r="AD220" s="2">
        <f t="shared" si="142"/>
        <v>26.215400139596209</v>
      </c>
      <c r="AE220" s="2">
        <f t="shared" si="120"/>
        <v>1.3422494817943573</v>
      </c>
      <c r="AF220" s="2">
        <f t="shared" si="121"/>
        <v>1245.1136831919628</v>
      </c>
      <c r="AG220" s="2">
        <f t="shared" si="122"/>
        <v>1218.8982830523669</v>
      </c>
      <c r="AH220" s="2">
        <f t="shared" si="123"/>
        <v>205.58358411143558</v>
      </c>
      <c r="AI220" s="2">
        <f t="shared" si="143"/>
        <v>354.45445536454417</v>
      </c>
      <c r="AJ220" s="2">
        <f t="shared" si="124"/>
        <v>16.3859679495351</v>
      </c>
      <c r="AK220" s="2">
        <f t="shared" si="125"/>
        <v>11092.86875883762</v>
      </c>
      <c r="AL220" s="2">
        <f t="shared" si="148"/>
        <v>3579.4714344910258</v>
      </c>
      <c r="AM220" s="35">
        <f t="shared" si="126"/>
        <v>39.652684410416619</v>
      </c>
      <c r="AN220" s="35">
        <f t="shared" si="144"/>
        <v>68.366697259338991</v>
      </c>
      <c r="AO220" s="35">
        <f t="shared" si="127"/>
        <v>3.1279169062080308</v>
      </c>
      <c r="AP220" s="35">
        <f t="shared" si="128"/>
        <v>2949.8413772424246</v>
      </c>
      <c r="AQ220" s="35">
        <f t="shared" si="129"/>
        <v>2881.4746799830859</v>
      </c>
      <c r="AR220" s="2">
        <f t="shared" si="130"/>
        <v>20.390481138688109</v>
      </c>
      <c r="AS220" s="2">
        <f t="shared" si="145"/>
        <v>35.156001963255363</v>
      </c>
      <c r="AT220" s="2">
        <f t="shared" si="131"/>
        <v>1.7026930065260248</v>
      </c>
      <c r="AU220" s="2">
        <f t="shared" si="132"/>
        <v>1289.4526587879338</v>
      </c>
      <c r="AV220" s="2">
        <f t="shared" si="133"/>
        <v>1254.2966568246786</v>
      </c>
      <c r="AW220" s="2">
        <f t="shared" si="134"/>
        <v>45.826592534416548</v>
      </c>
      <c r="AX220" s="2">
        <f t="shared" si="146"/>
        <v>79.011366438649219</v>
      </c>
      <c r="AY220">
        <f t="shared" si="147"/>
        <v>3.6369615801091721</v>
      </c>
    </row>
    <row r="221" spans="1:56" ht="16" x14ac:dyDescent="0.2">
      <c r="A221" s="2" t="s">
        <v>27</v>
      </c>
      <c r="B221" s="2" t="str">
        <f t="shared" si="149"/>
        <v>SF1</v>
      </c>
      <c r="C221" s="2" t="s">
        <v>34</v>
      </c>
      <c r="D221" s="5">
        <v>5</v>
      </c>
      <c r="E221" s="2" t="s">
        <v>5</v>
      </c>
      <c r="F221" s="1" t="s">
        <v>12</v>
      </c>
      <c r="G221" s="9">
        <v>30</v>
      </c>
      <c r="H221" s="45">
        <v>25</v>
      </c>
      <c r="I221" t="s">
        <v>9</v>
      </c>
      <c r="J221">
        <v>0</v>
      </c>
      <c r="K221">
        <v>80</v>
      </c>
      <c r="L221" s="34">
        <v>1.3440316634224376</v>
      </c>
      <c r="M221" s="2">
        <v>1.0200822353362999</v>
      </c>
      <c r="N221" s="2">
        <f t="shared" si="135"/>
        <v>10.200822353363</v>
      </c>
      <c r="O221" s="2">
        <v>8.3142504096031203E-2</v>
      </c>
      <c r="P221" s="2">
        <f t="shared" si="136"/>
        <v>0.831425040960312</v>
      </c>
      <c r="Q221" s="3">
        <v>4.0599999999999996</v>
      </c>
      <c r="R221" s="40">
        <f t="shared" si="112"/>
        <v>10</v>
      </c>
      <c r="S221" s="35">
        <f t="shared" si="137"/>
        <v>13.710228235867259</v>
      </c>
      <c r="T221" s="35">
        <f t="shared" si="138"/>
        <v>23.638324544598724</v>
      </c>
      <c r="U221" s="35">
        <f t="shared" si="139"/>
        <v>1.1174615808129564</v>
      </c>
      <c r="V221" s="35">
        <f t="shared" si="140"/>
        <v>1344.0316634224378</v>
      </c>
      <c r="W221" s="35">
        <f t="shared" si="141"/>
        <v>1320.3933388778391</v>
      </c>
      <c r="X221" s="35">
        <f t="shared" si="114"/>
        <v>56.324092613658323</v>
      </c>
      <c r="Y221" s="35">
        <f t="shared" si="115"/>
        <v>97.11050450630745</v>
      </c>
      <c r="Z221" s="35">
        <f t="shared" si="116"/>
        <v>4.4858789094633273</v>
      </c>
      <c r="AA221" s="35">
        <f t="shared" si="117"/>
        <v>4377.8049914538042</v>
      </c>
      <c r="AB221" s="35">
        <f t="shared" si="118"/>
        <v>4280.6944869474974</v>
      </c>
      <c r="AC221" s="2">
        <f t="shared" si="119"/>
        <v>15.204932080965804</v>
      </c>
      <c r="AD221" s="2">
        <f t="shared" si="142"/>
        <v>26.215400139596209</v>
      </c>
      <c r="AE221" s="2">
        <f t="shared" si="120"/>
        <v>1.3422494817943573</v>
      </c>
      <c r="AF221" s="2">
        <f t="shared" si="121"/>
        <v>1245.1136831919628</v>
      </c>
      <c r="AG221" s="2">
        <f t="shared" si="122"/>
        <v>1218.8982830523669</v>
      </c>
      <c r="AH221" s="2">
        <f t="shared" si="123"/>
        <v>205.58358411143558</v>
      </c>
      <c r="AI221" s="2">
        <f t="shared" si="143"/>
        <v>354.45445536454417</v>
      </c>
      <c r="AJ221" s="2">
        <f t="shared" si="124"/>
        <v>16.3859679495351</v>
      </c>
      <c r="AK221" s="2">
        <f t="shared" si="125"/>
        <v>11092.86875883762</v>
      </c>
      <c r="AL221" s="2">
        <f t="shared" si="148"/>
        <v>3579.4714344910258</v>
      </c>
      <c r="AM221" s="35">
        <f t="shared" si="126"/>
        <v>42.61386437779106</v>
      </c>
      <c r="AN221" s="35">
        <f t="shared" si="144"/>
        <v>73.472179961708719</v>
      </c>
      <c r="AO221" s="35">
        <f t="shared" si="127"/>
        <v>3.3684173286503714</v>
      </c>
      <c r="AP221" s="35">
        <f t="shared" si="128"/>
        <v>3033.7733280313669</v>
      </c>
      <c r="AQ221" s="35">
        <f t="shared" si="129"/>
        <v>2960.3011480696578</v>
      </c>
      <c r="AR221" s="2">
        <f t="shared" si="130"/>
        <v>20.390481138688109</v>
      </c>
      <c r="AS221" s="2">
        <f t="shared" si="145"/>
        <v>35.156001963255363</v>
      </c>
      <c r="AT221" s="2">
        <f t="shared" si="131"/>
        <v>1.7026930065260248</v>
      </c>
      <c r="AU221" s="2">
        <f t="shared" si="132"/>
        <v>1289.4526587879338</v>
      </c>
      <c r="AV221" s="2">
        <f t="shared" si="133"/>
        <v>1254.2966568246786</v>
      </c>
      <c r="AW221" s="2">
        <f t="shared" si="134"/>
        <v>49.042983409032736</v>
      </c>
      <c r="AX221" s="2">
        <f t="shared" si="146"/>
        <v>84.556867946608165</v>
      </c>
      <c r="AY221">
        <f t="shared" si="147"/>
        <v>3.8924270965615424</v>
      </c>
    </row>
    <row r="222" spans="1:56" ht="16" x14ac:dyDescent="0.2">
      <c r="A222" s="2" t="s">
        <v>27</v>
      </c>
      <c r="B222" s="2" t="str">
        <f t="shared" si="149"/>
        <v>SF1</v>
      </c>
      <c r="C222" s="2" t="s">
        <v>34</v>
      </c>
      <c r="D222" s="5">
        <v>5</v>
      </c>
      <c r="E222" s="2" t="s">
        <v>5</v>
      </c>
      <c r="F222" s="1" t="s">
        <v>13</v>
      </c>
      <c r="G222" s="9">
        <v>40</v>
      </c>
      <c r="H222" s="45">
        <v>35</v>
      </c>
      <c r="I222" t="s">
        <v>7</v>
      </c>
      <c r="J222">
        <v>0</v>
      </c>
      <c r="K222">
        <v>0</v>
      </c>
      <c r="L222" s="34">
        <v>1.5707701615488756</v>
      </c>
      <c r="M222" s="2">
        <v>0.94557344913482699</v>
      </c>
      <c r="N222" s="2">
        <f t="shared" si="135"/>
        <v>9.4557344913482702</v>
      </c>
      <c r="O222" s="2">
        <v>7.7084854245185894E-2</v>
      </c>
      <c r="P222" s="2">
        <f t="shared" si="136"/>
        <v>0.77084854245185896</v>
      </c>
      <c r="Q222" s="3">
        <v>4.1500000000000004</v>
      </c>
      <c r="R222" s="40">
        <f t="shared" si="112"/>
        <v>10</v>
      </c>
      <c r="S222" s="35">
        <f t="shared" si="137"/>
        <v>14.8527855945384</v>
      </c>
      <c r="T222" s="35">
        <f t="shared" si="138"/>
        <v>25.60825102506621</v>
      </c>
      <c r="U222" s="35">
        <f t="shared" si="139"/>
        <v>1.210825889556822</v>
      </c>
      <c r="V222" s="35">
        <f t="shared" si="140"/>
        <v>1570.7701615488759</v>
      </c>
      <c r="W222" s="35">
        <f t="shared" si="141"/>
        <v>1545.1619105238096</v>
      </c>
      <c r="X222" s="35">
        <f t="shared" si="114"/>
        <v>83.934464669511684</v>
      </c>
      <c r="Y222" s="35">
        <f t="shared" si="115"/>
        <v>144.71459425777874</v>
      </c>
      <c r="Z222" s="35">
        <f t="shared" si="116"/>
        <v>6.5188409136830048</v>
      </c>
      <c r="AA222" s="35">
        <f t="shared" si="117"/>
        <v>6333.0425659309103</v>
      </c>
      <c r="AB222" s="35">
        <f t="shared" si="118"/>
        <v>6188.3279716731322</v>
      </c>
      <c r="AC222" s="2">
        <f t="shared" si="119"/>
        <v>12.651992795896417</v>
      </c>
      <c r="AD222" s="2">
        <f t="shared" si="142"/>
        <v>21.813780682580028</v>
      </c>
      <c r="AE222" s="2">
        <f t="shared" si="120"/>
        <v>1.216484925723244</v>
      </c>
      <c r="AF222" s="2">
        <f t="shared" si="121"/>
        <v>1236.6848374058161</v>
      </c>
      <c r="AG222" s="2">
        <f t="shared" si="122"/>
        <v>1214.8710567232361</v>
      </c>
      <c r="AH222" s="2">
        <f t="shared" si="123"/>
        <v>243.5395624991248</v>
      </c>
      <c r="AI222" s="2">
        <f t="shared" si="143"/>
        <v>419.89579741228431</v>
      </c>
      <c r="AJ222" s="2">
        <f t="shared" si="124"/>
        <v>20.03542272670483</v>
      </c>
      <c r="AK222" s="2">
        <f t="shared" si="125"/>
        <v>14802.923271055066</v>
      </c>
      <c r="AL222" s="2">
        <f t="shared" si="148"/>
        <v>4794.3424912142618</v>
      </c>
      <c r="AM222" s="35">
        <f t="shared" si="126"/>
        <v>69.08167907497328</v>
      </c>
      <c r="AN222" s="35">
        <f t="shared" si="144"/>
        <v>119.10634323271255</v>
      </c>
      <c r="AO222" s="35">
        <f t="shared" si="127"/>
        <v>5.308015024126183</v>
      </c>
      <c r="AP222" s="35">
        <f t="shared" si="128"/>
        <v>4762.2724043820344</v>
      </c>
      <c r="AQ222" s="35">
        <f t="shared" si="129"/>
        <v>4643.1660611493226</v>
      </c>
      <c r="AR222" s="2">
        <f t="shared" si="130"/>
        <v>15.204932080965804</v>
      </c>
      <c r="AS222" s="2">
        <f t="shared" si="145"/>
        <v>26.215400139596209</v>
      </c>
      <c r="AT222" s="2">
        <f t="shared" si="131"/>
        <v>1.3422494817943573</v>
      </c>
      <c r="AU222" s="2">
        <f t="shared" si="132"/>
        <v>1245.1136831919628</v>
      </c>
      <c r="AV222" s="2">
        <f t="shared" si="133"/>
        <v>1218.8982830523669</v>
      </c>
      <c r="AW222" s="2">
        <f t="shared" si="134"/>
        <v>70.534854361918505</v>
      </c>
      <c r="AX222" s="2">
        <f t="shared" si="146"/>
        <v>121.61181786537674</v>
      </c>
      <c r="AY222">
        <f t="shared" si="147"/>
        <v>5.4264804963635562</v>
      </c>
    </row>
    <row r="223" spans="1:56" ht="16" x14ac:dyDescent="0.2">
      <c r="A223" s="2" t="s">
        <v>27</v>
      </c>
      <c r="B223" s="2" t="str">
        <f t="shared" si="149"/>
        <v>SF1</v>
      </c>
      <c r="C223" s="2" t="s">
        <v>34</v>
      </c>
      <c r="D223" s="5">
        <v>5</v>
      </c>
      <c r="E223" s="2" t="s">
        <v>5</v>
      </c>
      <c r="F223" s="1" t="s">
        <v>13</v>
      </c>
      <c r="G223" s="9">
        <v>40</v>
      </c>
      <c r="H223" s="45">
        <v>35</v>
      </c>
      <c r="I223" t="s">
        <v>8</v>
      </c>
      <c r="J223">
        <v>0</v>
      </c>
      <c r="K223">
        <v>40</v>
      </c>
      <c r="L223" s="34">
        <v>1.4390662630414701</v>
      </c>
      <c r="M223" s="2">
        <v>0.86166995763778698</v>
      </c>
      <c r="N223" s="2">
        <f t="shared" si="135"/>
        <v>8.6166995763778704</v>
      </c>
      <c r="O223" s="2">
        <v>7.1806110441684695E-2</v>
      </c>
      <c r="P223" s="2">
        <f t="shared" si="136"/>
        <v>0.71806110441684701</v>
      </c>
      <c r="Q223" s="3">
        <v>4.1100000000000003</v>
      </c>
      <c r="R223" s="40">
        <f t="shared" ref="R223:R286" si="150">IF(G223=5,5,IF(E223="Profile",G223-G220,G223-G222))</f>
        <v>10</v>
      </c>
      <c r="S223" s="35">
        <f t="shared" si="137"/>
        <v>12.400001659129122</v>
      </c>
      <c r="T223" s="35">
        <f t="shared" si="138"/>
        <v>21.379313205395039</v>
      </c>
      <c r="U223" s="35">
        <f t="shared" si="139"/>
        <v>1.0333375101685829</v>
      </c>
      <c r="V223" s="35">
        <f t="shared" si="140"/>
        <v>1439.0662630414702</v>
      </c>
      <c r="W223" s="35">
        <f t="shared" si="141"/>
        <v>1417.6869498360752</v>
      </c>
      <c r="X223" s="35">
        <f t="shared" si="114"/>
        <v>67.096386485450338</v>
      </c>
      <c r="Y223" s="35">
        <f t="shared" si="115"/>
        <v>115.68342497491437</v>
      </c>
      <c r="Z223" s="35">
        <f t="shared" si="116"/>
        <v>5.4016220115327318</v>
      </c>
      <c r="AA223" s="35">
        <f t="shared" si="117"/>
        <v>6115.6241812719327</v>
      </c>
      <c r="AB223" s="35">
        <f t="shared" si="118"/>
        <v>5999.9407562970191</v>
      </c>
      <c r="AC223" s="2">
        <f t="shared" si="119"/>
        <v>12.651992795896417</v>
      </c>
      <c r="AD223" s="2">
        <f t="shared" si="142"/>
        <v>21.813780682580028</v>
      </c>
      <c r="AE223" s="2">
        <f t="shared" si="120"/>
        <v>1.216484925723244</v>
      </c>
      <c r="AF223" s="2">
        <f t="shared" si="121"/>
        <v>1236.6848374058161</v>
      </c>
      <c r="AG223" s="2">
        <f t="shared" si="122"/>
        <v>1214.8710567232361</v>
      </c>
      <c r="AH223" s="2">
        <f t="shared" si="123"/>
        <v>243.5395624991248</v>
      </c>
      <c r="AI223" s="2">
        <f t="shared" si="143"/>
        <v>419.89579741228431</v>
      </c>
      <c r="AJ223" s="2">
        <f t="shared" si="124"/>
        <v>20.03542272670483</v>
      </c>
      <c r="AK223" s="2">
        <f t="shared" si="125"/>
        <v>14802.923271055066</v>
      </c>
      <c r="AL223" s="2">
        <f t="shared" si="148"/>
        <v>4794.3424912142618</v>
      </c>
      <c r="AM223" s="35">
        <f t="shared" si="126"/>
        <v>54.696384826321214</v>
      </c>
      <c r="AN223" s="35">
        <f t="shared" si="144"/>
        <v>94.304111769519338</v>
      </c>
      <c r="AO223" s="35">
        <f t="shared" si="127"/>
        <v>4.3682845013641494</v>
      </c>
      <c r="AP223" s="35">
        <f t="shared" si="128"/>
        <v>4676.5579182304627</v>
      </c>
      <c r="AQ223" s="35">
        <f t="shared" si="129"/>
        <v>4582.2538064609435</v>
      </c>
      <c r="AR223" s="2">
        <f t="shared" si="130"/>
        <v>15.204932080965804</v>
      </c>
      <c r="AS223" s="2">
        <f t="shared" si="145"/>
        <v>26.215400139596209</v>
      </c>
      <c r="AT223" s="2">
        <f t="shared" si="131"/>
        <v>1.3422494817943573</v>
      </c>
      <c r="AU223" s="2">
        <f t="shared" si="132"/>
        <v>1245.1136831919628</v>
      </c>
      <c r="AV223" s="2">
        <f t="shared" si="133"/>
        <v>1218.8982830523669</v>
      </c>
      <c r="AW223" s="2">
        <f t="shared" si="134"/>
        <v>56.551448839661923</v>
      </c>
      <c r="AX223" s="2">
        <f t="shared" si="146"/>
        <v>97.502497999417116</v>
      </c>
      <c r="AY223">
        <f t="shared" si="147"/>
        <v>4.5228737733210256</v>
      </c>
    </row>
    <row r="224" spans="1:56" ht="16" x14ac:dyDescent="0.2">
      <c r="A224" s="2" t="s">
        <v>27</v>
      </c>
      <c r="B224" s="2" t="str">
        <f t="shared" si="149"/>
        <v>SF1</v>
      </c>
      <c r="C224" s="2" t="s">
        <v>34</v>
      </c>
      <c r="D224" s="5">
        <v>5</v>
      </c>
      <c r="E224" s="2" t="s">
        <v>5</v>
      </c>
      <c r="F224" s="1" t="s">
        <v>13</v>
      </c>
      <c r="G224" s="9">
        <v>40</v>
      </c>
      <c r="H224" s="45">
        <v>35</v>
      </c>
      <c r="I224" t="s">
        <v>9</v>
      </c>
      <c r="J224">
        <v>0</v>
      </c>
      <c r="K224">
        <v>80</v>
      </c>
      <c r="L224" s="34">
        <v>1.4260282901033821</v>
      </c>
      <c r="M224" s="2">
        <v>0.81556606292724598</v>
      </c>
      <c r="N224" s="2">
        <f t="shared" si="135"/>
        <v>8.1556606292724592</v>
      </c>
      <c r="O224" s="2">
        <v>6.9097779691219302E-2</v>
      </c>
      <c r="P224" s="2">
        <f t="shared" si="136"/>
        <v>0.69097779691219308</v>
      </c>
      <c r="Q224" s="3">
        <v>4.0999999999999996</v>
      </c>
      <c r="R224" s="40">
        <f t="shared" si="150"/>
        <v>10</v>
      </c>
      <c r="S224" s="35">
        <f t="shared" si="137"/>
        <v>11.630202781824879</v>
      </c>
      <c r="T224" s="35">
        <f t="shared" si="138"/>
        <v>20.052073761767033</v>
      </c>
      <c r="U224" s="35">
        <f t="shared" si="139"/>
        <v>0.98535388623009679</v>
      </c>
      <c r="V224" s="35">
        <f t="shared" si="140"/>
        <v>1426.0282901033822</v>
      </c>
      <c r="W224" s="35">
        <f t="shared" si="141"/>
        <v>1405.9762163416151</v>
      </c>
      <c r="X224" s="35">
        <f t="shared" si="114"/>
        <v>67.9542953954832</v>
      </c>
      <c r="Y224" s="35">
        <f t="shared" si="115"/>
        <v>117.16257826807448</v>
      </c>
      <c r="Z224" s="35">
        <f t="shared" si="116"/>
        <v>5.4712327956934246</v>
      </c>
      <c r="AA224" s="35">
        <f t="shared" si="117"/>
        <v>5803.8332815571866</v>
      </c>
      <c r="AB224" s="35">
        <f t="shared" si="118"/>
        <v>5686.6707032891127</v>
      </c>
      <c r="AC224" s="2">
        <f t="shared" si="119"/>
        <v>12.651992795896417</v>
      </c>
      <c r="AD224" s="2">
        <f t="shared" si="142"/>
        <v>21.813780682580028</v>
      </c>
      <c r="AE224" s="2">
        <f t="shared" si="120"/>
        <v>1.216484925723244</v>
      </c>
      <c r="AF224" s="2">
        <f t="shared" si="121"/>
        <v>1236.6848374058161</v>
      </c>
      <c r="AG224" s="2">
        <f t="shared" si="122"/>
        <v>1214.8710567232361</v>
      </c>
      <c r="AH224" s="2">
        <f t="shared" si="123"/>
        <v>243.5395624991248</v>
      </c>
      <c r="AI224" s="2">
        <f t="shared" si="143"/>
        <v>419.89579741228431</v>
      </c>
      <c r="AJ224" s="2">
        <f t="shared" si="124"/>
        <v>20.03542272670483</v>
      </c>
      <c r="AK224" s="2">
        <f t="shared" si="125"/>
        <v>14802.923271055066</v>
      </c>
      <c r="AL224" s="2">
        <f t="shared" si="148"/>
        <v>4794.3424912142618</v>
      </c>
      <c r="AM224" s="35">
        <f t="shared" si="126"/>
        <v>56.324092613658323</v>
      </c>
      <c r="AN224" s="35">
        <f t="shared" si="144"/>
        <v>97.11050450630745</v>
      </c>
      <c r="AO224" s="35">
        <f t="shared" si="127"/>
        <v>4.4858789094633273</v>
      </c>
      <c r="AP224" s="35">
        <f t="shared" si="128"/>
        <v>4377.8049914538042</v>
      </c>
      <c r="AQ224" s="35">
        <f t="shared" si="129"/>
        <v>4280.6944869474974</v>
      </c>
      <c r="AR224" s="2">
        <f t="shared" si="130"/>
        <v>15.204932080965804</v>
      </c>
      <c r="AS224" s="2">
        <f t="shared" si="145"/>
        <v>26.215400139596209</v>
      </c>
      <c r="AT224" s="2">
        <f t="shared" si="131"/>
        <v>1.3422494817943573</v>
      </c>
      <c r="AU224" s="2">
        <f t="shared" si="132"/>
        <v>1245.1136831919628</v>
      </c>
      <c r="AV224" s="2">
        <f t="shared" si="133"/>
        <v>1218.8982830523669</v>
      </c>
      <c r="AW224" s="2">
        <f t="shared" si="134"/>
        <v>60.572977039062167</v>
      </c>
      <c r="AX224" s="2">
        <f t="shared" si="146"/>
        <v>104.43616730872787</v>
      </c>
      <c r="AY224">
        <f t="shared" si="147"/>
        <v>4.8458601461840596</v>
      </c>
    </row>
    <row r="225" spans="1:51" ht="16" x14ac:dyDescent="0.2">
      <c r="A225" s="2" t="s">
        <v>27</v>
      </c>
      <c r="B225" s="2" t="str">
        <f t="shared" si="149"/>
        <v>SF1</v>
      </c>
      <c r="C225" s="2" t="s">
        <v>34</v>
      </c>
      <c r="D225" s="5">
        <v>5</v>
      </c>
      <c r="E225" s="2" t="s">
        <v>5</v>
      </c>
      <c r="F225" s="1" t="s">
        <v>14</v>
      </c>
      <c r="G225" s="9">
        <v>80</v>
      </c>
      <c r="H225" s="45">
        <v>60</v>
      </c>
      <c r="I225" t="s">
        <v>7</v>
      </c>
      <c r="J225">
        <v>0</v>
      </c>
      <c r="K225">
        <v>0</v>
      </c>
      <c r="L225" s="34">
        <v>1.3220300840894139</v>
      </c>
      <c r="M225" s="2">
        <v>0.63287162780761697</v>
      </c>
      <c r="N225" s="2">
        <f t="shared" si="135"/>
        <v>6.3287162780761701</v>
      </c>
      <c r="O225" s="2">
        <v>5.79019337892532E-2</v>
      </c>
      <c r="P225" s="2">
        <f t="shared" si="136"/>
        <v>0.57901933789253202</v>
      </c>
      <c r="Q225" s="3">
        <v>4.17</v>
      </c>
      <c r="R225" s="40">
        <f t="shared" si="150"/>
        <v>40</v>
      </c>
      <c r="S225" s="35">
        <f t="shared" si="137"/>
        <v>33.467013253132329</v>
      </c>
      <c r="T225" s="35">
        <f t="shared" si="138"/>
        <v>57.701746988159194</v>
      </c>
      <c r="U225" s="35">
        <f t="shared" si="139"/>
        <v>3.0619239358538439</v>
      </c>
      <c r="V225" s="35">
        <f t="shared" si="140"/>
        <v>5288.120336357656</v>
      </c>
      <c r="W225" s="35">
        <f t="shared" si="141"/>
        <v>5230.4185893694967</v>
      </c>
      <c r="X225" s="35">
        <f t="shared" si="114"/>
        <v>117.40147792264401</v>
      </c>
      <c r="Y225" s="35">
        <f t="shared" si="115"/>
        <v>202.41634124593793</v>
      </c>
      <c r="Z225" s="35">
        <f t="shared" si="116"/>
        <v>9.5807648495368483</v>
      </c>
      <c r="AA225" s="35">
        <f t="shared" si="117"/>
        <v>11621.162902288566</v>
      </c>
      <c r="AB225" s="35">
        <f t="shared" si="118"/>
        <v>11418.74656104263</v>
      </c>
      <c r="AC225" s="2">
        <f t="shared" si="119"/>
        <v>39.782401872917774</v>
      </c>
      <c r="AD225" s="2">
        <f t="shared" si="142"/>
        <v>68.590348056754792</v>
      </c>
      <c r="AE225" s="2">
        <f t="shared" si="120"/>
        <v>3.3282497755381102</v>
      </c>
      <c r="AF225" s="2">
        <f t="shared" si="121"/>
        <v>5551.1206967181524</v>
      </c>
      <c r="AG225" s="2">
        <f t="shared" si="122"/>
        <v>5482.5303486613966</v>
      </c>
      <c r="AH225" s="2">
        <f t="shared" si="123"/>
        <v>362.88676811787809</v>
      </c>
      <c r="AI225" s="2">
        <f t="shared" si="143"/>
        <v>625.66684158254873</v>
      </c>
      <c r="AJ225" s="2">
        <f t="shared" si="124"/>
        <v>30.020172053319165</v>
      </c>
      <c r="AK225" s="2">
        <f t="shared" si="125"/>
        <v>31456.285361209524</v>
      </c>
      <c r="AL225" s="2">
        <f t="shared" si="148"/>
        <v>10276.872839875658</v>
      </c>
      <c r="AM225" s="35">
        <f t="shared" si="126"/>
        <v>83.934464669511684</v>
      </c>
      <c r="AN225" s="35">
        <f t="shared" si="144"/>
        <v>144.71459425777874</v>
      </c>
      <c r="AO225" s="35">
        <f t="shared" si="127"/>
        <v>6.5188409136830048</v>
      </c>
      <c r="AP225" s="35">
        <f t="shared" si="128"/>
        <v>6333.0425659309103</v>
      </c>
      <c r="AQ225" s="35">
        <f t="shared" si="129"/>
        <v>6188.3279716731322</v>
      </c>
      <c r="AR225" s="2">
        <f t="shared" si="130"/>
        <v>12.651992795896417</v>
      </c>
      <c r="AS225" s="2">
        <f t="shared" si="145"/>
        <v>21.813780682580028</v>
      </c>
      <c r="AT225" s="2">
        <f t="shared" si="131"/>
        <v>1.216484925723244</v>
      </c>
      <c r="AU225" s="2">
        <f t="shared" si="132"/>
        <v>1236.6848374058161</v>
      </c>
      <c r="AV225" s="2">
        <f t="shared" si="133"/>
        <v>1214.8710567232361</v>
      </c>
      <c r="AW225" s="2">
        <f t="shared" si="134"/>
        <v>110.0951596410884</v>
      </c>
      <c r="AX225" s="2">
        <f t="shared" si="146"/>
        <v>189.81924076049725</v>
      </c>
      <c r="AY225">
        <f t="shared" si="147"/>
        <v>8.9123039187674209</v>
      </c>
    </row>
    <row r="226" spans="1:51" ht="16" x14ac:dyDescent="0.2">
      <c r="A226" s="2" t="s">
        <v>27</v>
      </c>
      <c r="B226" s="2" t="str">
        <f t="shared" si="149"/>
        <v>SF1</v>
      </c>
      <c r="C226" s="2" t="s">
        <v>34</v>
      </c>
      <c r="D226" s="5">
        <v>5</v>
      </c>
      <c r="E226" s="2" t="s">
        <v>5</v>
      </c>
      <c r="F226" s="1" t="s">
        <v>14</v>
      </c>
      <c r="G226" s="9">
        <v>80</v>
      </c>
      <c r="H226" s="45">
        <v>60</v>
      </c>
      <c r="I226" t="s">
        <v>8</v>
      </c>
      <c r="J226">
        <v>0</v>
      </c>
      <c r="K226">
        <v>40</v>
      </c>
      <c r="L226" s="34">
        <v>1.3015563922100726</v>
      </c>
      <c r="M226" s="2">
        <v>0.59278964996337902</v>
      </c>
      <c r="N226" s="2">
        <f t="shared" si="135"/>
        <v>5.92789649963379</v>
      </c>
      <c r="O226" s="2">
        <v>5.5922903120517703E-2</v>
      </c>
      <c r="P226" s="2">
        <f t="shared" si="136"/>
        <v>0.55922903120517709</v>
      </c>
      <c r="Q226" s="3">
        <v>4.16</v>
      </c>
      <c r="R226" s="40">
        <f t="shared" si="150"/>
        <v>40</v>
      </c>
      <c r="S226" s="35">
        <f t="shared" si="137"/>
        <v>30.861966325832299</v>
      </c>
      <c r="T226" s="35">
        <f t="shared" si="138"/>
        <v>53.210286768676383</v>
      </c>
      <c r="U226" s="35">
        <f t="shared" si="139"/>
        <v>2.911472481098178</v>
      </c>
      <c r="V226" s="35">
        <f t="shared" si="140"/>
        <v>5206.2255688402911</v>
      </c>
      <c r="W226" s="35">
        <f t="shared" si="141"/>
        <v>5153.0152820716148</v>
      </c>
      <c r="X226" s="35">
        <f t="shared" si="114"/>
        <v>97.958352811282637</v>
      </c>
      <c r="Y226" s="35">
        <f t="shared" si="115"/>
        <v>168.89371174359076</v>
      </c>
      <c r="Z226" s="35">
        <f t="shared" si="116"/>
        <v>8.3130944926309098</v>
      </c>
      <c r="AA226" s="35">
        <f t="shared" si="117"/>
        <v>11321.849750112224</v>
      </c>
      <c r="AB226" s="35">
        <f t="shared" si="118"/>
        <v>11152.956038368633</v>
      </c>
      <c r="AC226" s="2">
        <f t="shared" si="119"/>
        <v>39.782401872917774</v>
      </c>
      <c r="AD226" s="2">
        <f t="shared" si="142"/>
        <v>68.590348056754792</v>
      </c>
      <c r="AE226" s="2">
        <f t="shared" si="120"/>
        <v>3.3282497755381102</v>
      </c>
      <c r="AF226" s="2">
        <f t="shared" si="121"/>
        <v>5551.1206967181524</v>
      </c>
      <c r="AG226" s="2">
        <f t="shared" si="122"/>
        <v>5482.5303486613966</v>
      </c>
      <c r="AH226" s="2">
        <f t="shared" si="123"/>
        <v>362.88676811787809</v>
      </c>
      <c r="AI226" s="2">
        <f t="shared" si="143"/>
        <v>625.66684158254873</v>
      </c>
      <c r="AJ226" s="2">
        <f t="shared" si="124"/>
        <v>30.020172053319165</v>
      </c>
      <c r="AK226" s="2">
        <f t="shared" si="125"/>
        <v>31456.285361209524</v>
      </c>
      <c r="AL226" s="2">
        <f t="shared" si="148"/>
        <v>10276.872839875658</v>
      </c>
      <c r="AM226" s="35">
        <f t="shared" si="126"/>
        <v>67.096386485450338</v>
      </c>
      <c r="AN226" s="35">
        <f t="shared" si="144"/>
        <v>115.68342497491437</v>
      </c>
      <c r="AO226" s="35">
        <f t="shared" si="127"/>
        <v>5.4016220115327318</v>
      </c>
      <c r="AP226" s="35">
        <f t="shared" si="128"/>
        <v>6115.6241812719327</v>
      </c>
      <c r="AQ226" s="35">
        <f t="shared" si="129"/>
        <v>5999.9407562970191</v>
      </c>
      <c r="AR226" s="2">
        <f t="shared" si="130"/>
        <v>12.651992795896417</v>
      </c>
      <c r="AS226" s="2">
        <f t="shared" si="145"/>
        <v>21.813780682580028</v>
      </c>
      <c r="AT226" s="2">
        <f t="shared" si="131"/>
        <v>1.216484925723244</v>
      </c>
      <c r="AU226" s="2">
        <f t="shared" si="132"/>
        <v>1236.6848374058161</v>
      </c>
      <c r="AV226" s="2">
        <f t="shared" si="133"/>
        <v>1214.8710567232361</v>
      </c>
      <c r="AW226" s="2">
        <f t="shared" si="134"/>
        <v>92.711395701609945</v>
      </c>
      <c r="AX226" s="2">
        <f t="shared" si="146"/>
        <v>159.84723396829301</v>
      </c>
      <c r="AY226">
        <f t="shared" si="147"/>
        <v>7.8181042812804513</v>
      </c>
    </row>
    <row r="227" spans="1:51" ht="16" x14ac:dyDescent="0.2">
      <c r="A227" s="2" t="s">
        <v>27</v>
      </c>
      <c r="B227" s="2" t="str">
        <f t="shared" si="149"/>
        <v>SF1</v>
      </c>
      <c r="C227" s="2" t="s">
        <v>34</v>
      </c>
      <c r="D227" s="5">
        <v>5</v>
      </c>
      <c r="E227" s="2" t="s">
        <v>5</v>
      </c>
      <c r="F227" s="1" t="s">
        <v>14</v>
      </c>
      <c r="G227" s="9">
        <v>80</v>
      </c>
      <c r="H227" s="45">
        <v>60</v>
      </c>
      <c r="I227" t="s">
        <v>9</v>
      </c>
      <c r="J227">
        <v>0</v>
      </c>
      <c r="K227">
        <v>80</v>
      </c>
      <c r="L227" s="34">
        <v>1.3881366812520637</v>
      </c>
      <c r="M227" s="2">
        <v>0.64509087800979603</v>
      </c>
      <c r="N227" s="2">
        <f t="shared" si="135"/>
        <v>6.4509087800979605</v>
      </c>
      <c r="O227" s="2">
        <v>5.9893213212490103E-2</v>
      </c>
      <c r="P227" s="2">
        <f t="shared" si="136"/>
        <v>0.59893213212490104</v>
      </c>
      <c r="Q227" s="3">
        <v>4.16</v>
      </c>
      <c r="R227" s="40">
        <f t="shared" si="150"/>
        <v>40</v>
      </c>
      <c r="S227" s="35">
        <f t="shared" si="137"/>
        <v>35.818972420259925</v>
      </c>
      <c r="T227" s="35">
        <f t="shared" si="138"/>
        <v>61.756849000448149</v>
      </c>
      <c r="U227" s="35">
        <f t="shared" si="139"/>
        <v>3.3255986487323304</v>
      </c>
      <c r="V227" s="35">
        <f t="shared" si="140"/>
        <v>5552.5467250082547</v>
      </c>
      <c r="W227" s="35">
        <f t="shared" si="141"/>
        <v>5490.7898760078069</v>
      </c>
      <c r="X227" s="35">
        <f t="shared" si="114"/>
        <v>103.77326781574313</v>
      </c>
      <c r="Y227" s="35">
        <f t="shared" si="115"/>
        <v>178.91942726852264</v>
      </c>
      <c r="Z227" s="35">
        <f t="shared" si="116"/>
        <v>8.7968314444257558</v>
      </c>
      <c r="AA227" s="35">
        <f t="shared" si="117"/>
        <v>11356.380006565441</v>
      </c>
      <c r="AB227" s="35">
        <f t="shared" si="118"/>
        <v>11177.46057929692</v>
      </c>
      <c r="AC227" s="2">
        <f t="shared" si="119"/>
        <v>39.782401872917774</v>
      </c>
      <c r="AD227" s="2">
        <f t="shared" si="142"/>
        <v>68.590348056754792</v>
      </c>
      <c r="AE227" s="2">
        <f t="shared" si="120"/>
        <v>3.3282497755381102</v>
      </c>
      <c r="AF227" s="2">
        <f t="shared" si="121"/>
        <v>5551.1206967181524</v>
      </c>
      <c r="AG227" s="2">
        <f t="shared" si="122"/>
        <v>5482.5303486613966</v>
      </c>
      <c r="AH227" s="2">
        <f t="shared" si="123"/>
        <v>362.88676811787809</v>
      </c>
      <c r="AI227" s="2">
        <f t="shared" si="143"/>
        <v>625.66684158254873</v>
      </c>
      <c r="AJ227" s="2">
        <f t="shared" si="124"/>
        <v>30.020172053319165</v>
      </c>
      <c r="AK227" s="2">
        <f t="shared" si="125"/>
        <v>31456.285361209524</v>
      </c>
      <c r="AL227" s="2">
        <f t="shared" si="148"/>
        <v>10276.872839875658</v>
      </c>
      <c r="AM227" s="35">
        <f t="shared" si="126"/>
        <v>67.9542953954832</v>
      </c>
      <c r="AN227" s="35">
        <f t="shared" si="144"/>
        <v>117.16257826807448</v>
      </c>
      <c r="AO227" s="35">
        <f t="shared" si="127"/>
        <v>5.4712327956934246</v>
      </c>
      <c r="AP227" s="35">
        <f t="shared" si="128"/>
        <v>5803.8332815571866</v>
      </c>
      <c r="AQ227" s="35">
        <f t="shared" si="129"/>
        <v>5686.6707032891127</v>
      </c>
      <c r="AR227" s="2">
        <f t="shared" si="130"/>
        <v>12.651992795896417</v>
      </c>
      <c r="AS227" s="2">
        <f t="shared" si="145"/>
        <v>21.813780682580028</v>
      </c>
      <c r="AT227" s="2">
        <f t="shared" si="131"/>
        <v>1.216484925723244</v>
      </c>
      <c r="AU227" s="2">
        <f t="shared" si="132"/>
        <v>1236.6848374058161</v>
      </c>
      <c r="AV227" s="2">
        <f t="shared" si="133"/>
        <v>1214.8710567232361</v>
      </c>
      <c r="AW227" s="2">
        <f t="shared" si="134"/>
        <v>97.898315736205831</v>
      </c>
      <c r="AX227" s="2">
        <f t="shared" si="146"/>
        <v>168.79019954518247</v>
      </c>
      <c r="AY227">
        <f t="shared" si="147"/>
        <v>8.2513737895315167</v>
      </c>
    </row>
    <row r="228" spans="1:51" ht="16" x14ac:dyDescent="0.2">
      <c r="A228" s="2" t="s">
        <v>27</v>
      </c>
      <c r="B228" s="2" t="str">
        <f t="shared" si="149"/>
        <v>SF1</v>
      </c>
      <c r="C228" s="2" t="s">
        <v>34</v>
      </c>
      <c r="D228" s="5">
        <v>5</v>
      </c>
      <c r="E228" s="2" t="s">
        <v>5</v>
      </c>
      <c r="F228" s="1" t="s">
        <v>15</v>
      </c>
      <c r="G228" s="9">
        <v>120</v>
      </c>
      <c r="H228" s="45">
        <v>100</v>
      </c>
      <c r="I228" t="s">
        <v>7</v>
      </c>
      <c r="J228">
        <v>0</v>
      </c>
      <c r="K228">
        <v>0</v>
      </c>
      <c r="L228" s="34">
        <v>1.323761689870254</v>
      </c>
      <c r="M228" s="2">
        <v>0.388878464698792</v>
      </c>
      <c r="N228" s="2">
        <f t="shared" si="135"/>
        <v>3.8887846469879199</v>
      </c>
      <c r="O228" s="2">
        <v>3.9731990545988097E-2</v>
      </c>
      <c r="P228" s="2">
        <f t="shared" si="136"/>
        <v>0.39731990545988094</v>
      </c>
      <c r="Q228" s="3">
        <v>4.2699999999999996</v>
      </c>
      <c r="R228" s="40">
        <f t="shared" si="150"/>
        <v>40</v>
      </c>
      <c r="S228" s="35">
        <f t="shared" si="137"/>
        <v>20.591296543352914</v>
      </c>
      <c r="T228" s="35">
        <f t="shared" si="138"/>
        <v>35.502235419573992</v>
      </c>
      <c r="U228" s="35">
        <f t="shared" si="139"/>
        <v>2.1038274778826462</v>
      </c>
      <c r="V228" s="35">
        <f t="shared" si="140"/>
        <v>5295.0467594810161</v>
      </c>
      <c r="W228" s="35">
        <f t="shared" si="141"/>
        <v>5259.5445240614417</v>
      </c>
      <c r="X228" s="35">
        <f t="shared" si="114"/>
        <v>137.99277446599692</v>
      </c>
      <c r="Y228" s="35">
        <f t="shared" si="115"/>
        <v>237.91857666551192</v>
      </c>
      <c r="Z228" s="35">
        <f t="shared" si="116"/>
        <v>11.684592327419494</v>
      </c>
      <c r="AA228" s="35">
        <f t="shared" si="117"/>
        <v>16916.209661769582</v>
      </c>
      <c r="AB228" s="35">
        <f t="shared" si="118"/>
        <v>16678.291085104072</v>
      </c>
      <c r="AC228" s="2">
        <f t="shared" si="119"/>
        <v>26.641848448774699</v>
      </c>
      <c r="AD228" s="2">
        <f t="shared" si="142"/>
        <v>45.934221463404647</v>
      </c>
      <c r="AE228" s="2">
        <f t="shared" si="120"/>
        <v>2.4038721254002215</v>
      </c>
      <c r="AF228" s="2">
        <f t="shared" si="121"/>
        <v>5471.8742674538362</v>
      </c>
      <c r="AG228" s="2">
        <f t="shared" si="122"/>
        <v>5425.9400459904309</v>
      </c>
      <c r="AH228" s="2">
        <f t="shared" si="123"/>
        <v>442.81231346420213</v>
      </c>
      <c r="AI228" s="2">
        <f t="shared" si="143"/>
        <v>763.46950597276282</v>
      </c>
      <c r="AJ228" s="2">
        <f t="shared" si="124"/>
        <v>37.231788429519824</v>
      </c>
      <c r="AK228" s="2">
        <f t="shared" si="125"/>
        <v>47871.908163571032</v>
      </c>
      <c r="AL228" s="2">
        <f t="shared" si="148"/>
        <v>15702.812885866089</v>
      </c>
      <c r="AM228" s="35">
        <f t="shared" si="126"/>
        <v>117.40147792264401</v>
      </c>
      <c r="AN228" s="35">
        <f t="shared" si="144"/>
        <v>202.41634124593793</v>
      </c>
      <c r="AO228" s="35">
        <f t="shared" si="127"/>
        <v>9.5807648495368483</v>
      </c>
      <c r="AP228" s="35">
        <f t="shared" si="128"/>
        <v>11621.162902288566</v>
      </c>
      <c r="AQ228" s="35">
        <f t="shared" si="129"/>
        <v>11418.74656104263</v>
      </c>
      <c r="AR228" s="2">
        <f t="shared" si="130"/>
        <v>39.782401872917774</v>
      </c>
      <c r="AS228" s="2">
        <f t="shared" si="145"/>
        <v>68.590348056754792</v>
      </c>
      <c r="AT228" s="2">
        <f t="shared" si="131"/>
        <v>3.3282497755381102</v>
      </c>
      <c r="AU228" s="2">
        <f t="shared" si="132"/>
        <v>5551.1206967181524</v>
      </c>
      <c r="AV228" s="2">
        <f t="shared" si="133"/>
        <v>5482.5303486613966</v>
      </c>
      <c r="AW228" s="2">
        <f t="shared" si="134"/>
        <v>134.17374398147609</v>
      </c>
      <c r="AX228" s="2">
        <f t="shared" si="146"/>
        <v>231.33404134737256</v>
      </c>
      <c r="AY228">
        <f t="shared" si="147"/>
        <v>11.294399254569983</v>
      </c>
    </row>
    <row r="229" spans="1:51" ht="16" x14ac:dyDescent="0.2">
      <c r="A229" s="2" t="s">
        <v>27</v>
      </c>
      <c r="B229" s="2" t="str">
        <f t="shared" si="149"/>
        <v>SF1</v>
      </c>
      <c r="C229" s="2" t="s">
        <v>34</v>
      </c>
      <c r="D229" s="5">
        <v>5</v>
      </c>
      <c r="E229" s="2" t="s">
        <v>5</v>
      </c>
      <c r="F229" s="1" t="s">
        <v>15</v>
      </c>
      <c r="G229" s="9">
        <v>120</v>
      </c>
      <c r="H229" s="45">
        <v>100</v>
      </c>
      <c r="I229" t="s">
        <v>8</v>
      </c>
      <c r="J229">
        <v>0</v>
      </c>
      <c r="K229">
        <v>40</v>
      </c>
      <c r="L229" s="34">
        <v>1.2730358264080051</v>
      </c>
      <c r="M229" s="2">
        <v>0.34347739815711997</v>
      </c>
      <c r="N229" s="2">
        <f t="shared" si="135"/>
        <v>3.4347739815711997</v>
      </c>
      <c r="O229" s="2">
        <v>3.6219473928213099E-2</v>
      </c>
      <c r="P229" s="2">
        <f t="shared" si="136"/>
        <v>0.36219473928213097</v>
      </c>
      <c r="Q229" s="3">
        <v>4.2699999999999996</v>
      </c>
      <c r="R229" s="40">
        <f t="shared" si="150"/>
        <v>40</v>
      </c>
      <c r="S229" s="35">
        <f t="shared" si="137"/>
        <v>17.490361336616825</v>
      </c>
      <c r="T229" s="35">
        <f t="shared" si="138"/>
        <v>30.155795407960046</v>
      </c>
      <c r="U229" s="35">
        <f t="shared" si="139"/>
        <v>1.8443475169706383</v>
      </c>
      <c r="V229" s="35">
        <f t="shared" si="140"/>
        <v>5092.1433056320202</v>
      </c>
      <c r="W229" s="35">
        <f t="shared" si="141"/>
        <v>5061.9875102240603</v>
      </c>
      <c r="X229" s="35">
        <f t="shared" si="114"/>
        <v>115.44871414789947</v>
      </c>
      <c r="Y229" s="35">
        <f t="shared" si="115"/>
        <v>199.04950715155081</v>
      </c>
      <c r="Z229" s="35">
        <f t="shared" si="116"/>
        <v>10.157442009601548</v>
      </c>
      <c r="AA229" s="35">
        <f t="shared" si="117"/>
        <v>16413.993055744242</v>
      </c>
      <c r="AB229" s="35">
        <f t="shared" si="118"/>
        <v>16214.943548592693</v>
      </c>
      <c r="AC229" s="2">
        <f t="shared" si="119"/>
        <v>26.641848448774699</v>
      </c>
      <c r="AD229" s="2">
        <f t="shared" si="142"/>
        <v>45.934221463404647</v>
      </c>
      <c r="AE229" s="2">
        <f t="shared" si="120"/>
        <v>2.4038721254002215</v>
      </c>
      <c r="AF229" s="2">
        <f t="shared" si="121"/>
        <v>5471.8742674538362</v>
      </c>
      <c r="AG229" s="2">
        <f t="shared" si="122"/>
        <v>5425.9400459904309</v>
      </c>
      <c r="AH229" s="2">
        <f t="shared" si="123"/>
        <v>442.81231346420213</v>
      </c>
      <c r="AI229" s="2">
        <f t="shared" si="143"/>
        <v>763.46950597276282</v>
      </c>
      <c r="AJ229" s="2">
        <f t="shared" si="124"/>
        <v>37.231788429519824</v>
      </c>
      <c r="AK229" s="2">
        <f t="shared" si="125"/>
        <v>47871.908163571032</v>
      </c>
      <c r="AL229" s="2">
        <f t="shared" si="148"/>
        <v>15702.812885866089</v>
      </c>
      <c r="AM229" s="35">
        <f t="shared" si="126"/>
        <v>97.958352811282637</v>
      </c>
      <c r="AN229" s="35">
        <f t="shared" si="144"/>
        <v>168.89371174359076</v>
      </c>
      <c r="AO229" s="35">
        <f t="shared" si="127"/>
        <v>8.3130944926309098</v>
      </c>
      <c r="AP229" s="35">
        <f t="shared" si="128"/>
        <v>11321.849750112224</v>
      </c>
      <c r="AQ229" s="35">
        <f t="shared" si="129"/>
        <v>11152.956038368633</v>
      </c>
      <c r="AR229" s="2">
        <f t="shared" si="130"/>
        <v>39.782401872917774</v>
      </c>
      <c r="AS229" s="2">
        <f t="shared" si="145"/>
        <v>68.590348056754792</v>
      </c>
      <c r="AT229" s="2">
        <f t="shared" si="131"/>
        <v>3.3282497755381102</v>
      </c>
      <c r="AU229" s="2">
        <f t="shared" si="132"/>
        <v>5551.1206967181524</v>
      </c>
      <c r="AV229" s="2">
        <f t="shared" si="133"/>
        <v>5482.5303486613966</v>
      </c>
      <c r="AW229" s="2">
        <f t="shared" si="134"/>
        <v>113.67918185953297</v>
      </c>
      <c r="AX229" s="2">
        <f t="shared" si="146"/>
        <v>195.99858941298791</v>
      </c>
      <c r="AY229">
        <f t="shared" si="147"/>
        <v>9.9708459513820102</v>
      </c>
    </row>
    <row r="230" spans="1:51" ht="16" x14ac:dyDescent="0.2">
      <c r="A230" s="2" t="s">
        <v>27</v>
      </c>
      <c r="B230" s="2" t="str">
        <f t="shared" si="149"/>
        <v>SF1</v>
      </c>
      <c r="C230" s="2" t="s">
        <v>34</v>
      </c>
      <c r="D230" s="5">
        <v>5</v>
      </c>
      <c r="E230" s="2" t="s">
        <v>5</v>
      </c>
      <c r="F230" s="1" t="s">
        <v>15</v>
      </c>
      <c r="G230" s="9">
        <v>120</v>
      </c>
      <c r="H230" s="45">
        <v>100</v>
      </c>
      <c r="I230" t="s">
        <v>9</v>
      </c>
      <c r="J230">
        <v>0</v>
      </c>
      <c r="K230">
        <v>80</v>
      </c>
      <c r="L230" s="34">
        <v>1.571075739039612</v>
      </c>
      <c r="M230" s="2">
        <v>0.32933974266052202</v>
      </c>
      <c r="N230" s="2">
        <f t="shared" si="135"/>
        <v>3.2933974266052202</v>
      </c>
      <c r="O230" s="2">
        <v>3.1321052461862599E-2</v>
      </c>
      <c r="P230" s="2">
        <f t="shared" si="136"/>
        <v>0.31321052461862597</v>
      </c>
      <c r="Q230" s="3">
        <v>4.3</v>
      </c>
      <c r="R230" s="40">
        <f t="shared" si="150"/>
        <v>40</v>
      </c>
      <c r="S230" s="35">
        <f t="shared" si="137"/>
        <v>20.696707183819811</v>
      </c>
      <c r="T230" s="35">
        <f t="shared" si="138"/>
        <v>35.68397790313761</v>
      </c>
      <c r="U230" s="35">
        <f t="shared" si="139"/>
        <v>1.9683098257607694</v>
      </c>
      <c r="V230" s="35">
        <f t="shared" si="140"/>
        <v>6284.3029561584481</v>
      </c>
      <c r="W230" s="35">
        <f t="shared" si="141"/>
        <v>6248.6189782553101</v>
      </c>
      <c r="X230" s="35">
        <f t="shared" si="114"/>
        <v>124.46997499956294</v>
      </c>
      <c r="Y230" s="35">
        <f t="shared" si="115"/>
        <v>214.60340517166026</v>
      </c>
      <c r="Z230" s="35">
        <f t="shared" si="116"/>
        <v>10.765141270186525</v>
      </c>
      <c r="AA230" s="35">
        <f t="shared" si="117"/>
        <v>17640.682962723891</v>
      </c>
      <c r="AB230" s="35">
        <f t="shared" si="118"/>
        <v>17426.079557552228</v>
      </c>
      <c r="AC230" s="2">
        <f t="shared" si="119"/>
        <v>26.641848448774699</v>
      </c>
      <c r="AD230" s="2">
        <f t="shared" si="142"/>
        <v>45.934221463404647</v>
      </c>
      <c r="AE230" s="2">
        <f t="shared" si="120"/>
        <v>2.4038721254002215</v>
      </c>
      <c r="AF230" s="2">
        <f t="shared" si="121"/>
        <v>5471.8742674538362</v>
      </c>
      <c r="AG230" s="2">
        <f t="shared" si="122"/>
        <v>5425.9400459904309</v>
      </c>
      <c r="AH230" s="2">
        <f t="shared" si="123"/>
        <v>442.81231346420213</v>
      </c>
      <c r="AI230" s="2">
        <f t="shared" si="143"/>
        <v>763.46950597276282</v>
      </c>
      <c r="AJ230" s="2">
        <f t="shared" si="124"/>
        <v>37.231788429519824</v>
      </c>
      <c r="AK230" s="2">
        <f t="shared" si="125"/>
        <v>47871.908163571032</v>
      </c>
      <c r="AL230" s="2">
        <f t="shared" si="148"/>
        <v>15702.812885866089</v>
      </c>
      <c r="AM230" s="35">
        <f t="shared" si="126"/>
        <v>103.77326781574313</v>
      </c>
      <c r="AN230" s="35">
        <f t="shared" si="144"/>
        <v>178.91942726852264</v>
      </c>
      <c r="AO230" s="35">
        <f t="shared" si="127"/>
        <v>8.7968314444257558</v>
      </c>
      <c r="AP230" s="35">
        <f t="shared" si="128"/>
        <v>11356.380006565441</v>
      </c>
      <c r="AQ230" s="35">
        <f t="shared" si="129"/>
        <v>11177.46057929692</v>
      </c>
      <c r="AR230" s="2">
        <f t="shared" si="130"/>
        <v>39.782401872917774</v>
      </c>
      <c r="AS230" s="2">
        <f t="shared" si="145"/>
        <v>68.590348056754792</v>
      </c>
      <c r="AT230" s="2">
        <f t="shared" si="131"/>
        <v>3.3282497755381102</v>
      </c>
      <c r="AU230" s="2">
        <f t="shared" si="132"/>
        <v>5551.1206967181524</v>
      </c>
      <c r="AV230" s="2">
        <f t="shared" si="133"/>
        <v>5482.5303486613966</v>
      </c>
      <c r="AW230" s="2">
        <f t="shared" si="134"/>
        <v>118.76216246888401</v>
      </c>
      <c r="AX230" s="2">
        <f t="shared" si="146"/>
        <v>204.76234908428279</v>
      </c>
      <c r="AY230">
        <f t="shared" si="147"/>
        <v>10.222313689549987</v>
      </c>
    </row>
    <row r="231" spans="1:51" ht="16" x14ac:dyDescent="0.2">
      <c r="A231" s="2" t="s">
        <v>27</v>
      </c>
      <c r="B231" s="2" t="str">
        <f t="shared" si="149"/>
        <v>SF1</v>
      </c>
      <c r="C231" s="2" t="s">
        <v>34</v>
      </c>
      <c r="D231" s="5">
        <v>5</v>
      </c>
      <c r="E231" s="2" t="s">
        <v>5</v>
      </c>
      <c r="F231" s="1" t="s">
        <v>16</v>
      </c>
      <c r="G231" s="9">
        <v>160</v>
      </c>
      <c r="H231" s="45">
        <v>140</v>
      </c>
      <c r="I231" t="s">
        <v>7</v>
      </c>
      <c r="J231">
        <v>0</v>
      </c>
      <c r="K231">
        <v>0</v>
      </c>
      <c r="L231" s="34">
        <v>1.6632582820784376</v>
      </c>
      <c r="M231" s="2">
        <v>0.236356601119041</v>
      </c>
      <c r="N231" s="2">
        <f t="shared" si="135"/>
        <v>2.36356601119041</v>
      </c>
      <c r="O231" s="2">
        <v>2.3056719452142702E-2</v>
      </c>
      <c r="P231" s="2">
        <f t="shared" si="136"/>
        <v>0.23056719452142702</v>
      </c>
      <c r="Q231" s="3">
        <v>4.34</v>
      </c>
      <c r="R231" s="40">
        <f t="shared" si="150"/>
        <v>40</v>
      </c>
      <c r="S231" s="35">
        <f t="shared" si="137"/>
        <v>15.724882973406187</v>
      </c>
      <c r="T231" s="35">
        <f t="shared" si="138"/>
        <v>27.11186719552791</v>
      </c>
      <c r="U231" s="35">
        <f t="shared" si="139"/>
        <v>1.5339711834534147</v>
      </c>
      <c r="V231" s="35">
        <f t="shared" si="140"/>
        <v>6653.0331283137511</v>
      </c>
      <c r="W231" s="35">
        <f t="shared" si="141"/>
        <v>6625.9212611182229</v>
      </c>
      <c r="X231" s="35">
        <f t="shared" si="114"/>
        <v>153.7176574394031</v>
      </c>
      <c r="Y231" s="35">
        <f t="shared" si="115"/>
        <v>265.03044386103983</v>
      </c>
      <c r="Z231" s="35">
        <f t="shared" si="116"/>
        <v>13.21856351087291</v>
      </c>
      <c r="AA231" s="35">
        <f t="shared" si="117"/>
        <v>23569.242790083335</v>
      </c>
      <c r="AB231" s="35">
        <f t="shared" si="118"/>
        <v>23304.212346222295</v>
      </c>
      <c r="AC231" s="2">
        <f t="shared" si="119"/>
        <v>19.718855941286563</v>
      </c>
      <c r="AD231" s="2">
        <f t="shared" si="142"/>
        <v>33.998027484976838</v>
      </c>
      <c r="AE231" s="2">
        <f t="shared" si="120"/>
        <v>1.8818290495089876</v>
      </c>
      <c r="AF231" s="2">
        <f t="shared" si="121"/>
        <v>5291.6514540283888</v>
      </c>
      <c r="AG231" s="2">
        <f t="shared" si="122"/>
        <v>5257.653426543412</v>
      </c>
      <c r="AH231" s="2">
        <f t="shared" si="123"/>
        <v>501.96888128806182</v>
      </c>
      <c r="AI231" s="2">
        <f t="shared" si="143"/>
        <v>865.46358842769348</v>
      </c>
      <c r="AJ231" s="2">
        <f t="shared" si="124"/>
        <v>42.877275578046785</v>
      </c>
      <c r="AK231" s="2">
        <f t="shared" si="125"/>
        <v>63746.862525656201</v>
      </c>
      <c r="AL231" s="2">
        <f t="shared" si="148"/>
        <v>20960.466312409502</v>
      </c>
      <c r="AM231" s="35">
        <f t="shared" si="126"/>
        <v>137.99277446599692</v>
      </c>
      <c r="AN231" s="35">
        <f t="shared" si="144"/>
        <v>237.91857666551192</v>
      </c>
      <c r="AO231" s="35">
        <f t="shared" si="127"/>
        <v>11.684592327419494</v>
      </c>
      <c r="AP231" s="35">
        <f t="shared" si="128"/>
        <v>16916.209661769582</v>
      </c>
      <c r="AQ231" s="35">
        <f t="shared" si="129"/>
        <v>16678.291085104072</v>
      </c>
      <c r="AR231" s="2">
        <f t="shared" si="130"/>
        <v>26.641848448774699</v>
      </c>
      <c r="AS231" s="2">
        <f t="shared" si="145"/>
        <v>45.934221463404647</v>
      </c>
      <c r="AT231" s="2">
        <f t="shared" si="131"/>
        <v>2.4038721254002215</v>
      </c>
      <c r="AU231" s="2">
        <f t="shared" si="132"/>
        <v>5471.8742674538362</v>
      </c>
      <c r="AV231" s="2">
        <f t="shared" si="133"/>
        <v>5425.9400459904309</v>
      </c>
      <c r="AW231" s="2">
        <f t="shared" si="134"/>
        <v>148.15539211075185</v>
      </c>
      <c r="AX231" s="2">
        <f t="shared" si="146"/>
        <v>255.44033122543422</v>
      </c>
      <c r="AY231">
        <f t="shared" si="147"/>
        <v>12.675961397820437</v>
      </c>
    </row>
    <row r="232" spans="1:51" ht="16" x14ac:dyDescent="0.2">
      <c r="A232" s="2" t="s">
        <v>27</v>
      </c>
      <c r="B232" s="2" t="str">
        <f t="shared" si="149"/>
        <v>SF1</v>
      </c>
      <c r="C232" s="2" t="s">
        <v>34</v>
      </c>
      <c r="D232" s="5">
        <v>5</v>
      </c>
      <c r="E232" s="2" t="s">
        <v>5</v>
      </c>
      <c r="F232" s="1" t="s">
        <v>16</v>
      </c>
      <c r="G232" s="9">
        <v>160</v>
      </c>
      <c r="H232" s="45">
        <v>140</v>
      </c>
      <c r="I232" t="s">
        <v>8</v>
      </c>
      <c r="J232">
        <v>0</v>
      </c>
      <c r="K232">
        <v>40</v>
      </c>
      <c r="L232" s="34">
        <v>1.5935866141905295</v>
      </c>
      <c r="M232" s="2">
        <v>0.21746648848056799</v>
      </c>
      <c r="N232" s="2">
        <f t="shared" si="135"/>
        <v>2.1746648848056798</v>
      </c>
      <c r="O232" s="2">
        <v>2.1579420194029801E-2</v>
      </c>
      <c r="P232" s="2">
        <f t="shared" si="136"/>
        <v>0.21579420194029802</v>
      </c>
      <c r="Q232" s="3">
        <v>4.33</v>
      </c>
      <c r="R232" s="40">
        <f t="shared" si="150"/>
        <v>40</v>
      </c>
      <c r="S232" s="35">
        <f t="shared" si="137"/>
        <v>13.862067403106087</v>
      </c>
      <c r="T232" s="35">
        <f t="shared" si="138"/>
        <v>23.900116212251877</v>
      </c>
      <c r="U232" s="35">
        <f t="shared" si="139"/>
        <v>1.3755470065279478</v>
      </c>
      <c r="V232" s="35">
        <f t="shared" si="140"/>
        <v>6374.3464567621186</v>
      </c>
      <c r="W232" s="35">
        <f t="shared" si="141"/>
        <v>6350.4463405498664</v>
      </c>
      <c r="X232" s="35">
        <f t="shared" si="114"/>
        <v>129.31078155100556</v>
      </c>
      <c r="Y232" s="35">
        <f t="shared" si="115"/>
        <v>222.94962336380269</v>
      </c>
      <c r="Z232" s="35">
        <f t="shared" si="116"/>
        <v>11.532989016129495</v>
      </c>
      <c r="AA232" s="35">
        <f t="shared" si="117"/>
        <v>22788.339512506362</v>
      </c>
      <c r="AB232" s="35">
        <f t="shared" si="118"/>
        <v>22565.38988914256</v>
      </c>
      <c r="AC232" s="2">
        <f t="shared" si="119"/>
        <v>19.718855941286563</v>
      </c>
      <c r="AD232" s="2">
        <f t="shared" si="142"/>
        <v>33.998027484976838</v>
      </c>
      <c r="AE232" s="2">
        <f t="shared" si="120"/>
        <v>1.8818290495089876</v>
      </c>
      <c r="AF232" s="2">
        <f t="shared" si="121"/>
        <v>5291.6514540283888</v>
      </c>
      <c r="AG232" s="2">
        <f t="shared" si="122"/>
        <v>5257.653426543412</v>
      </c>
      <c r="AH232" s="2">
        <f t="shared" si="123"/>
        <v>501.96888128806182</v>
      </c>
      <c r="AI232" s="2">
        <f t="shared" si="143"/>
        <v>865.46358842769348</v>
      </c>
      <c r="AJ232" s="2">
        <f t="shared" si="124"/>
        <v>42.877275578046785</v>
      </c>
      <c r="AK232" s="2">
        <f t="shared" si="125"/>
        <v>63746.862525656201</v>
      </c>
      <c r="AL232" s="2">
        <f t="shared" si="148"/>
        <v>20960.466312409502</v>
      </c>
      <c r="AM232" s="35">
        <f t="shared" si="126"/>
        <v>115.44871414789947</v>
      </c>
      <c r="AN232" s="35">
        <f t="shared" si="144"/>
        <v>199.04950715155081</v>
      </c>
      <c r="AO232" s="35">
        <f t="shared" si="127"/>
        <v>10.157442009601548</v>
      </c>
      <c r="AP232" s="35">
        <f t="shared" si="128"/>
        <v>16413.993055744242</v>
      </c>
      <c r="AQ232" s="35">
        <f t="shared" si="129"/>
        <v>16214.943548592693</v>
      </c>
      <c r="AR232" s="2">
        <f t="shared" si="130"/>
        <v>26.641848448774699</v>
      </c>
      <c r="AS232" s="2">
        <f t="shared" si="145"/>
        <v>45.934221463404647</v>
      </c>
      <c r="AT232" s="2">
        <f t="shared" si="131"/>
        <v>2.4038721254002215</v>
      </c>
      <c r="AU232" s="2">
        <f t="shared" si="132"/>
        <v>5471.8742674538362</v>
      </c>
      <c r="AV232" s="2">
        <f t="shared" si="133"/>
        <v>5425.9400459904309</v>
      </c>
      <c r="AW232" s="2">
        <f t="shared" si="134"/>
        <v>125.80747523134593</v>
      </c>
      <c r="AX232" s="2">
        <f t="shared" si="146"/>
        <v>216.90944005404469</v>
      </c>
      <c r="AY232">
        <f t="shared" si="147"/>
        <v>11.185352377176313</v>
      </c>
    </row>
    <row r="233" spans="1:51" ht="16" x14ac:dyDescent="0.2">
      <c r="A233" s="2" t="s">
        <v>27</v>
      </c>
      <c r="B233" s="2" t="str">
        <f t="shared" si="149"/>
        <v>SF1</v>
      </c>
      <c r="C233" s="2" t="s">
        <v>34</v>
      </c>
      <c r="D233" s="5">
        <v>5</v>
      </c>
      <c r="E233" s="2" t="s">
        <v>5</v>
      </c>
      <c r="F233" s="1" t="s">
        <v>16</v>
      </c>
      <c r="G233" s="9">
        <v>160</v>
      </c>
      <c r="H233" s="45">
        <v>140</v>
      </c>
      <c r="I233" t="s">
        <v>9</v>
      </c>
      <c r="J233">
        <v>0</v>
      </c>
      <c r="K233">
        <v>80</v>
      </c>
      <c r="L233" s="34">
        <v>1.4184907119985499</v>
      </c>
      <c r="M233" s="2">
        <v>0.251077890396118</v>
      </c>
      <c r="N233" s="2">
        <f t="shared" si="135"/>
        <v>2.5107789039611799</v>
      </c>
      <c r="O233" s="2">
        <v>2.47753169387579E-2</v>
      </c>
      <c r="P233" s="2">
        <f t="shared" si="136"/>
        <v>0.24775316938757899</v>
      </c>
      <c r="Q233" s="3">
        <v>4.3099999999999996</v>
      </c>
      <c r="R233" s="40">
        <f t="shared" si="150"/>
        <v>40</v>
      </c>
      <c r="S233" s="35">
        <f t="shared" si="137"/>
        <v>14.246066220603332</v>
      </c>
      <c r="T233" s="35">
        <f t="shared" si="138"/>
        <v>24.562183138971264</v>
      </c>
      <c r="U233" s="35">
        <f t="shared" si="139"/>
        <v>1.405742278577937</v>
      </c>
      <c r="V233" s="35">
        <f t="shared" si="140"/>
        <v>5673.9628479942003</v>
      </c>
      <c r="W233" s="35">
        <f t="shared" si="141"/>
        <v>5649.4006648552286</v>
      </c>
      <c r="X233" s="35">
        <f t="shared" si="114"/>
        <v>138.71604122016626</v>
      </c>
      <c r="Y233" s="35">
        <f t="shared" si="115"/>
        <v>239.16558831063151</v>
      </c>
      <c r="Z233" s="35">
        <f t="shared" si="116"/>
        <v>12.170883548764463</v>
      </c>
      <c r="AA233" s="35">
        <f t="shared" si="117"/>
        <v>23314.645810718092</v>
      </c>
      <c r="AB233" s="35">
        <f t="shared" si="118"/>
        <v>23075.480222407456</v>
      </c>
      <c r="AC233" s="2">
        <f t="shared" si="119"/>
        <v>19.718855941286563</v>
      </c>
      <c r="AD233" s="2">
        <f t="shared" si="142"/>
        <v>33.998027484976838</v>
      </c>
      <c r="AE233" s="2">
        <f t="shared" si="120"/>
        <v>1.8818290495089876</v>
      </c>
      <c r="AF233" s="2">
        <f t="shared" si="121"/>
        <v>5291.6514540283888</v>
      </c>
      <c r="AG233" s="2">
        <f t="shared" si="122"/>
        <v>5257.653426543412</v>
      </c>
      <c r="AH233" s="2">
        <f t="shared" si="123"/>
        <v>501.96888128806182</v>
      </c>
      <c r="AI233" s="2">
        <f t="shared" si="143"/>
        <v>865.46358842769348</v>
      </c>
      <c r="AJ233" s="2">
        <f t="shared" si="124"/>
        <v>42.877275578046785</v>
      </c>
      <c r="AK233" s="2">
        <f t="shared" si="125"/>
        <v>63746.862525656201</v>
      </c>
      <c r="AL233" s="2">
        <f t="shared" si="148"/>
        <v>20960.466312409502</v>
      </c>
      <c r="AM233" s="35">
        <f t="shared" si="126"/>
        <v>124.46997499956294</v>
      </c>
      <c r="AN233" s="35">
        <f t="shared" si="144"/>
        <v>214.60340517166026</v>
      </c>
      <c r="AO233" s="35">
        <f t="shared" si="127"/>
        <v>10.765141270186525</v>
      </c>
      <c r="AP233" s="35">
        <f t="shared" si="128"/>
        <v>17640.682962723891</v>
      </c>
      <c r="AQ233" s="35">
        <f t="shared" si="129"/>
        <v>17426.079557552228</v>
      </c>
      <c r="AR233" s="2">
        <f t="shared" si="130"/>
        <v>26.641848448774699</v>
      </c>
      <c r="AS233" s="2">
        <f t="shared" si="145"/>
        <v>45.934221463404647</v>
      </c>
      <c r="AT233" s="2">
        <f t="shared" si="131"/>
        <v>2.4038721254002215</v>
      </c>
      <c r="AU233" s="2">
        <f t="shared" si="132"/>
        <v>5471.8742674538362</v>
      </c>
      <c r="AV233" s="2">
        <f t="shared" si="133"/>
        <v>5425.9400459904309</v>
      </c>
      <c r="AW233" s="2">
        <f t="shared" si="134"/>
        <v>133.38262091475761</v>
      </c>
      <c r="AX233" s="2">
        <f t="shared" si="146"/>
        <v>229.97003605992694</v>
      </c>
      <c r="AY233">
        <f t="shared" si="147"/>
        <v>11.644603922049273</v>
      </c>
    </row>
    <row r="234" spans="1:51" ht="16" x14ac:dyDescent="0.2">
      <c r="A234" s="2" t="s">
        <v>27</v>
      </c>
      <c r="B234" s="2" t="str">
        <f t="shared" si="149"/>
        <v>SF1</v>
      </c>
      <c r="C234" s="2" t="s">
        <v>34</v>
      </c>
      <c r="D234" s="5">
        <v>5</v>
      </c>
      <c r="E234" s="2" t="s">
        <v>5</v>
      </c>
      <c r="F234" s="1" t="s">
        <v>17</v>
      </c>
      <c r="G234" s="9">
        <v>200</v>
      </c>
      <c r="H234" s="45">
        <v>180</v>
      </c>
      <c r="I234" t="s">
        <v>7</v>
      </c>
      <c r="J234">
        <v>0</v>
      </c>
      <c r="K234">
        <v>0</v>
      </c>
      <c r="L234" s="34">
        <v>1.368987158499247</v>
      </c>
      <c r="M234" s="2">
        <v>0.22247901558875999</v>
      </c>
      <c r="N234" s="2">
        <f t="shared" si="135"/>
        <v>2.2247901558875998</v>
      </c>
      <c r="O234" s="2">
        <v>2.29105763137341E-2</v>
      </c>
      <c r="P234" s="2">
        <f t="shared" si="136"/>
        <v>0.22910576313734099</v>
      </c>
      <c r="Q234" s="3">
        <v>4.3</v>
      </c>
      <c r="R234" s="40">
        <f t="shared" si="150"/>
        <v>40</v>
      </c>
      <c r="S234" s="35">
        <f t="shared" si="137"/>
        <v>12.182836615062648</v>
      </c>
      <c r="T234" s="35">
        <f t="shared" si="138"/>
        <v>21.004890715625255</v>
      </c>
      <c r="U234" s="35">
        <f t="shared" si="139"/>
        <v>1.2545713906927598</v>
      </c>
      <c r="V234" s="35">
        <f t="shared" si="140"/>
        <v>5475.9486339969881</v>
      </c>
      <c r="W234" s="35">
        <f t="shared" si="141"/>
        <v>5454.9437432813629</v>
      </c>
      <c r="X234" s="35">
        <f t="shared" si="114"/>
        <v>165.90049405446575</v>
      </c>
      <c r="Y234" s="35">
        <f t="shared" si="115"/>
        <v>286.03533457666509</v>
      </c>
      <c r="Z234" s="35">
        <f t="shared" si="116"/>
        <v>14.47313490156567</v>
      </c>
      <c r="AA234" s="35">
        <f t="shared" si="117"/>
        <v>29045.191424080323</v>
      </c>
      <c r="AB234" s="35">
        <f t="shared" si="118"/>
        <v>28759.15608950366</v>
      </c>
      <c r="AC234" s="2">
        <f t="shared" si="119"/>
        <v>13.616175545766852</v>
      </c>
      <c r="AD234" s="2">
        <f t="shared" si="142"/>
        <v>23.476164734080783</v>
      </c>
      <c r="AE234" s="2">
        <f t="shared" si="120"/>
        <v>1.5567924001986633</v>
      </c>
      <c r="AF234" s="2">
        <f t="shared" si="121"/>
        <v>5512.6179328853614</v>
      </c>
      <c r="AG234" s="2">
        <f t="shared" si="122"/>
        <v>5489.1417681512794</v>
      </c>
      <c r="AH234" s="2">
        <f t="shared" si="123"/>
        <v>542.81740792536243</v>
      </c>
      <c r="AI234" s="2">
        <f t="shared" si="143"/>
        <v>935.89208262993589</v>
      </c>
      <c r="AJ234" s="2">
        <f t="shared" si="124"/>
        <v>47.547652778642771</v>
      </c>
      <c r="AK234" s="2">
        <f t="shared" si="125"/>
        <v>80284.716324312292</v>
      </c>
      <c r="AL234" s="2">
        <f t="shared" si="148"/>
        <v>26449.608080560782</v>
      </c>
      <c r="AM234" s="35">
        <f t="shared" si="126"/>
        <v>153.7176574394031</v>
      </c>
      <c r="AN234" s="35">
        <f t="shared" si="144"/>
        <v>265.03044386103983</v>
      </c>
      <c r="AO234" s="35">
        <f t="shared" si="127"/>
        <v>13.21856351087291</v>
      </c>
      <c r="AP234" s="35">
        <f t="shared" si="128"/>
        <v>23569.242790083335</v>
      </c>
      <c r="AQ234" s="35">
        <f t="shared" si="129"/>
        <v>23304.212346222295</v>
      </c>
      <c r="AR234" s="2">
        <f t="shared" si="130"/>
        <v>19.718855941286563</v>
      </c>
      <c r="AS234" s="2">
        <f t="shared" si="145"/>
        <v>33.998027484976838</v>
      </c>
      <c r="AT234" s="2">
        <f t="shared" si="131"/>
        <v>1.8818290495089876</v>
      </c>
      <c r="AU234" s="2">
        <f t="shared" si="132"/>
        <v>5291.6514540283888</v>
      </c>
      <c r="AV234" s="2">
        <f t="shared" si="133"/>
        <v>5257.653426543412</v>
      </c>
      <c r="AW234" s="2">
        <f t="shared" si="134"/>
        <v>160.74244891747432</v>
      </c>
      <c r="AX234" s="2">
        <f t="shared" si="146"/>
        <v>277.14215330599018</v>
      </c>
      <c r="AY234">
        <f t="shared" si="147"/>
        <v>13.941966663392749</v>
      </c>
    </row>
    <row r="235" spans="1:51" ht="16" x14ac:dyDescent="0.2">
      <c r="A235" s="2" t="s">
        <v>27</v>
      </c>
      <c r="B235" s="2" t="str">
        <f t="shared" si="149"/>
        <v>SF1</v>
      </c>
      <c r="C235" s="2" t="s">
        <v>34</v>
      </c>
      <c r="D235" s="5">
        <v>5</v>
      </c>
      <c r="E235" s="2" t="s">
        <v>5</v>
      </c>
      <c r="F235" s="1" t="s">
        <v>17</v>
      </c>
      <c r="G235" s="9">
        <v>200</v>
      </c>
      <c r="H235" s="45">
        <v>180</v>
      </c>
      <c r="I235" t="s">
        <v>8</v>
      </c>
      <c r="J235">
        <v>0</v>
      </c>
      <c r="K235">
        <v>40</v>
      </c>
      <c r="L235" s="34">
        <v>1.6456366467793031</v>
      </c>
      <c r="M235" s="2">
        <v>0.17931792140007</v>
      </c>
      <c r="N235" s="2">
        <f t="shared" si="135"/>
        <v>1.7931792140006999</v>
      </c>
      <c r="O235" s="2">
        <v>1.8703507259488099E-2</v>
      </c>
      <c r="P235" s="2">
        <f t="shared" si="136"/>
        <v>0.187035072594881</v>
      </c>
      <c r="Q235" s="3">
        <v>4.33</v>
      </c>
      <c r="R235" s="40">
        <f t="shared" si="150"/>
        <v>40</v>
      </c>
      <c r="S235" s="35">
        <f t="shared" si="137"/>
        <v>11.803685715209834</v>
      </c>
      <c r="T235" s="35">
        <f t="shared" si="138"/>
        <v>20.351182267603164</v>
      </c>
      <c r="U235" s="35">
        <f t="shared" si="139"/>
        <v>1.2311670787806541</v>
      </c>
      <c r="V235" s="35">
        <f t="shared" si="140"/>
        <v>6582.5465871172128</v>
      </c>
      <c r="W235" s="35">
        <f t="shared" si="141"/>
        <v>6562.19540484961</v>
      </c>
      <c r="X235" s="35">
        <f t="shared" si="114"/>
        <v>141.1144672662154</v>
      </c>
      <c r="Y235" s="35">
        <f t="shared" si="115"/>
        <v>243.30080563140586</v>
      </c>
      <c r="Z235" s="35">
        <f t="shared" si="116"/>
        <v>12.764156094910149</v>
      </c>
      <c r="AA235" s="35">
        <f t="shared" si="117"/>
        <v>29370.886099623574</v>
      </c>
      <c r="AB235" s="35">
        <f t="shared" si="118"/>
        <v>29127.585293992168</v>
      </c>
      <c r="AC235" s="2">
        <f t="shared" si="119"/>
        <v>13.616175545766852</v>
      </c>
      <c r="AD235" s="2">
        <f t="shared" si="142"/>
        <v>23.476164734080783</v>
      </c>
      <c r="AE235" s="2">
        <f t="shared" si="120"/>
        <v>1.5567924001986633</v>
      </c>
      <c r="AF235" s="2">
        <f t="shared" si="121"/>
        <v>5512.6179328853614</v>
      </c>
      <c r="AG235" s="2">
        <f t="shared" si="122"/>
        <v>5489.1417681512794</v>
      </c>
      <c r="AH235" s="2">
        <f t="shared" si="123"/>
        <v>542.81740792536243</v>
      </c>
      <c r="AI235" s="2">
        <f t="shared" si="143"/>
        <v>935.89208262993589</v>
      </c>
      <c r="AJ235" s="2">
        <f t="shared" si="124"/>
        <v>47.547652778642771</v>
      </c>
      <c r="AK235" s="2">
        <f t="shared" si="125"/>
        <v>80284.716324312292</v>
      </c>
      <c r="AL235" s="2">
        <f t="shared" si="148"/>
        <v>26449.608080560782</v>
      </c>
      <c r="AM235" s="35">
        <f t="shared" si="126"/>
        <v>129.31078155100556</v>
      </c>
      <c r="AN235" s="35">
        <f t="shared" si="144"/>
        <v>222.94962336380269</v>
      </c>
      <c r="AO235" s="35">
        <f t="shared" si="127"/>
        <v>11.532989016129495</v>
      </c>
      <c r="AP235" s="35">
        <f t="shared" si="128"/>
        <v>22788.339512506362</v>
      </c>
      <c r="AQ235" s="35">
        <f t="shared" si="129"/>
        <v>22565.38988914256</v>
      </c>
      <c r="AR235" s="2">
        <f t="shared" si="130"/>
        <v>19.718855941286563</v>
      </c>
      <c r="AS235" s="2">
        <f t="shared" si="145"/>
        <v>33.998027484976838</v>
      </c>
      <c r="AT235" s="2">
        <f t="shared" si="131"/>
        <v>1.8818290495089876</v>
      </c>
      <c r="AU235" s="2">
        <f t="shared" si="132"/>
        <v>5291.6514540283888</v>
      </c>
      <c r="AV235" s="2">
        <f t="shared" si="133"/>
        <v>5257.653426543412</v>
      </c>
      <c r="AW235" s="2">
        <f t="shared" si="134"/>
        <v>136.29748157321438</v>
      </c>
      <c r="AX235" s="2">
        <f t="shared" si="146"/>
        <v>234.99565788485239</v>
      </c>
      <c r="AY235">
        <f t="shared" si="147"/>
        <v>12.261727078476884</v>
      </c>
    </row>
    <row r="236" spans="1:51" ht="16" x14ac:dyDescent="0.2">
      <c r="A236" s="2" t="s">
        <v>27</v>
      </c>
      <c r="B236" s="2" t="str">
        <f t="shared" si="149"/>
        <v>SF1</v>
      </c>
      <c r="C236" s="2" t="s">
        <v>34</v>
      </c>
      <c r="D236" s="5">
        <v>5</v>
      </c>
      <c r="E236" s="2" t="s">
        <v>5</v>
      </c>
      <c r="F236" s="1" t="s">
        <v>17</v>
      </c>
      <c r="G236" s="9">
        <v>200</v>
      </c>
      <c r="H236" s="45">
        <v>180</v>
      </c>
      <c r="I236" t="s">
        <v>9</v>
      </c>
      <c r="J236">
        <v>0</v>
      </c>
      <c r="K236">
        <v>80</v>
      </c>
      <c r="L236" s="34">
        <v>1.4591325182664965</v>
      </c>
      <c r="M236" s="2">
        <v>0.229863256216049</v>
      </c>
      <c r="N236" s="2">
        <f t="shared" si="135"/>
        <v>2.2986325621604902</v>
      </c>
      <c r="O236" s="2">
        <v>2.0994635298848201E-2</v>
      </c>
      <c r="P236" s="2">
        <f t="shared" si="136"/>
        <v>0.20994635298848202</v>
      </c>
      <c r="Q236" s="3">
        <v>4.33</v>
      </c>
      <c r="R236" s="40">
        <f t="shared" si="150"/>
        <v>40</v>
      </c>
      <c r="S236" s="35">
        <f t="shared" si="137"/>
        <v>13.41603807597842</v>
      </c>
      <c r="T236" s="35">
        <f t="shared" si="138"/>
        <v>23.131100130997279</v>
      </c>
      <c r="U236" s="35">
        <f t="shared" si="139"/>
        <v>1.2253582029478025</v>
      </c>
      <c r="V236" s="35">
        <f t="shared" si="140"/>
        <v>5836.5300730659865</v>
      </c>
      <c r="W236" s="35">
        <f t="shared" si="141"/>
        <v>5813.3989729349896</v>
      </c>
      <c r="X236" s="35">
        <f t="shared" si="114"/>
        <v>152.1320792961447</v>
      </c>
      <c r="Y236" s="35">
        <f t="shared" si="115"/>
        <v>262.29668844162876</v>
      </c>
      <c r="Z236" s="35">
        <f t="shared" si="116"/>
        <v>13.396241751712266</v>
      </c>
      <c r="AA236" s="35">
        <f t="shared" si="117"/>
        <v>29151.175883784079</v>
      </c>
      <c r="AB236" s="35">
        <f t="shared" si="118"/>
        <v>28888.879195342444</v>
      </c>
      <c r="AC236" s="2">
        <f t="shared" si="119"/>
        <v>13.616175545766852</v>
      </c>
      <c r="AD236" s="2">
        <f t="shared" si="142"/>
        <v>23.476164734080783</v>
      </c>
      <c r="AE236" s="2">
        <f t="shared" si="120"/>
        <v>1.5567924001986633</v>
      </c>
      <c r="AF236" s="2">
        <f t="shared" si="121"/>
        <v>5512.6179328853614</v>
      </c>
      <c r="AG236" s="2">
        <f t="shared" si="122"/>
        <v>5489.1417681512794</v>
      </c>
      <c r="AH236" s="2">
        <f t="shared" si="123"/>
        <v>542.81740792536243</v>
      </c>
      <c r="AI236" s="2">
        <f t="shared" si="143"/>
        <v>935.89208262993589</v>
      </c>
      <c r="AJ236" s="2">
        <f t="shared" si="124"/>
        <v>47.547652778642771</v>
      </c>
      <c r="AK236" s="2">
        <f t="shared" si="125"/>
        <v>80284.716324312292</v>
      </c>
      <c r="AL236" s="2">
        <f t="shared" si="148"/>
        <v>26449.608080560782</v>
      </c>
      <c r="AM236" s="35">
        <f t="shared" si="126"/>
        <v>138.71604122016626</v>
      </c>
      <c r="AN236" s="35">
        <f t="shared" si="144"/>
        <v>239.16558831063151</v>
      </c>
      <c r="AO236" s="35">
        <f t="shared" si="127"/>
        <v>12.170883548764463</v>
      </c>
      <c r="AP236" s="35">
        <f t="shared" si="128"/>
        <v>23314.645810718092</v>
      </c>
      <c r="AQ236" s="35">
        <f t="shared" si="129"/>
        <v>23075.480222407456</v>
      </c>
      <c r="AR236" s="2">
        <f t="shared" si="130"/>
        <v>19.718855941286563</v>
      </c>
      <c r="AS236" s="2">
        <f t="shared" si="145"/>
        <v>33.998027484976838</v>
      </c>
      <c r="AT236" s="2">
        <f t="shared" si="131"/>
        <v>1.8818290495089876</v>
      </c>
      <c r="AU236" s="2">
        <f t="shared" si="132"/>
        <v>5291.6514540283888</v>
      </c>
      <c r="AV236" s="2">
        <f t="shared" si="133"/>
        <v>5257.653426543412</v>
      </c>
      <c r="AW236" s="2">
        <f t="shared" si="134"/>
        <v>146.50278147813802</v>
      </c>
      <c r="AX236" s="2">
        <f t="shared" si="146"/>
        <v>252.59100254851384</v>
      </c>
      <c r="AY236">
        <f t="shared" si="147"/>
        <v>12.882088003857195</v>
      </c>
    </row>
    <row r="237" spans="1:51" ht="16" x14ac:dyDescent="0.2">
      <c r="A237" s="2" t="s">
        <v>27</v>
      </c>
      <c r="B237" s="2" t="str">
        <f t="shared" si="149"/>
        <v>SF1</v>
      </c>
      <c r="C237" s="2" t="s">
        <v>34</v>
      </c>
      <c r="D237" s="5">
        <v>5</v>
      </c>
      <c r="E237" s="2" t="s">
        <v>18</v>
      </c>
      <c r="F237" s="1" t="s">
        <v>6</v>
      </c>
      <c r="G237" s="9">
        <v>5</v>
      </c>
      <c r="H237" s="45">
        <v>2.5</v>
      </c>
      <c r="I237" s="2" t="s">
        <v>19</v>
      </c>
      <c r="J237" s="5">
        <v>-100</v>
      </c>
      <c r="K237" s="5">
        <v>-100</v>
      </c>
      <c r="L237" s="2">
        <v>1.5970498257522092</v>
      </c>
      <c r="M237" s="2">
        <v>2.6204364299774201</v>
      </c>
      <c r="N237" s="2">
        <f t="shared" si="135"/>
        <v>26.204364299774202</v>
      </c>
      <c r="O237" s="2">
        <v>0.18931391835212699</v>
      </c>
      <c r="P237" s="2">
        <f t="shared" si="136"/>
        <v>1.8931391835212699</v>
      </c>
      <c r="Q237" s="3">
        <v>3.65</v>
      </c>
      <c r="R237" s="40">
        <f t="shared" si="150"/>
        <v>5</v>
      </c>
      <c r="S237" s="35">
        <f t="shared" si="137"/>
        <v>20.924837719450906</v>
      </c>
      <c r="T237" s="35">
        <f t="shared" si="138"/>
        <v>36.07730641284639</v>
      </c>
      <c r="U237" s="35">
        <f t="shared" si="139"/>
        <v>1.511718801583662</v>
      </c>
      <c r="V237" s="35">
        <f t="shared" si="140"/>
        <v>798.52491287610474</v>
      </c>
      <c r="W237" s="35">
        <f t="shared" si="141"/>
        <v>762.44760646325835</v>
      </c>
      <c r="X237" s="35">
        <f t="shared" si="114"/>
        <v>20.924837719450906</v>
      </c>
      <c r="Y237" s="35">
        <f t="shared" si="115"/>
        <v>36.07730641284639</v>
      </c>
      <c r="Z237" s="35">
        <f t="shared" si="116"/>
        <v>1.511718801583662</v>
      </c>
      <c r="AA237" s="35">
        <f t="shared" si="117"/>
        <v>798.52491287610474</v>
      </c>
      <c r="AB237" s="35">
        <f t="shared" si="118"/>
        <v>762.44760646325835</v>
      </c>
      <c r="AC237" s="2">
        <f t="shared" si="119"/>
        <v>19.903022012522371</v>
      </c>
      <c r="AD237" s="2">
        <f t="shared" si="142"/>
        <v>34.315555194004091</v>
      </c>
      <c r="AE237" s="2">
        <f t="shared" si="120"/>
        <v>1.4076455570329134</v>
      </c>
      <c r="AF237" s="2">
        <f t="shared" si="121"/>
        <v>554.16159635167037</v>
      </c>
      <c r="AG237" s="2">
        <f t="shared" si="122"/>
        <v>519.84604115766626</v>
      </c>
      <c r="AH237" s="2">
        <f t="shared" si="123"/>
        <v>19.903022012522371</v>
      </c>
      <c r="AI237" s="2">
        <f t="shared" si="143"/>
        <v>34.315555194004091</v>
      </c>
      <c r="AJ237" s="2">
        <f t="shared" si="124"/>
        <v>1.4076455570329134</v>
      </c>
      <c r="AK237" s="2">
        <f t="shared" si="125"/>
        <v>554.16159635167037</v>
      </c>
      <c r="AL237" s="2">
        <f t="shared" si="148"/>
        <v>519.84604115766626</v>
      </c>
      <c r="AM237" s="35">
        <f t="shared" si="126"/>
        <v>0</v>
      </c>
      <c r="AN237" s="35">
        <f t="shared" si="144"/>
        <v>0</v>
      </c>
      <c r="AO237" s="35">
        <f t="shared" si="127"/>
        <v>0</v>
      </c>
      <c r="AP237" s="35">
        <f t="shared" si="128"/>
        <v>0</v>
      </c>
      <c r="AQ237" s="35">
        <f t="shared" si="129"/>
        <v>0</v>
      </c>
      <c r="AR237" s="2">
        <f t="shared" si="130"/>
        <v>0</v>
      </c>
      <c r="AS237" s="2">
        <f t="shared" si="145"/>
        <v>0</v>
      </c>
      <c r="AT237" s="2">
        <f t="shared" si="131"/>
        <v>0</v>
      </c>
      <c r="AU237" s="2">
        <f t="shared" si="132"/>
        <v>0</v>
      </c>
      <c r="AV237" s="2">
        <f t="shared" si="133"/>
        <v>0</v>
      </c>
      <c r="AW237" s="2">
        <f t="shared" si="134"/>
        <v>14.266808575583546</v>
      </c>
      <c r="AX237" s="2">
        <f t="shared" si="146"/>
        <v>24.597945819971635</v>
      </c>
      <c r="AY237">
        <f t="shared" si="147"/>
        <v>1.0307082449799101</v>
      </c>
    </row>
    <row r="238" spans="1:51" ht="16" x14ac:dyDescent="0.2">
      <c r="A238" s="2" t="s">
        <v>27</v>
      </c>
      <c r="B238" s="2" t="str">
        <f t="shared" si="149"/>
        <v>SF1</v>
      </c>
      <c r="C238" s="2" t="s">
        <v>34</v>
      </c>
      <c r="D238" s="5">
        <v>5</v>
      </c>
      <c r="E238" s="2" t="s">
        <v>18</v>
      </c>
      <c r="F238" s="1" t="s">
        <v>10</v>
      </c>
      <c r="G238" s="9">
        <v>10</v>
      </c>
      <c r="H238" s="45">
        <v>7.5</v>
      </c>
      <c r="I238" s="2" t="s">
        <v>19</v>
      </c>
      <c r="J238" s="5">
        <v>-100</v>
      </c>
      <c r="K238" s="5">
        <v>-100</v>
      </c>
      <c r="L238" s="2">
        <v>1.5378696517129187</v>
      </c>
      <c r="M238" s="2">
        <v>1.2721810340881301</v>
      </c>
      <c r="N238" s="2">
        <f t="shared" si="135"/>
        <v>12.721810340881301</v>
      </c>
      <c r="O238" s="2">
        <v>0.10015531629324</v>
      </c>
      <c r="P238" s="2">
        <f t="shared" si="136"/>
        <v>1.0015531629323999</v>
      </c>
      <c r="Q238" s="3">
        <v>3.97</v>
      </c>
      <c r="R238" s="40">
        <f t="shared" si="150"/>
        <v>5</v>
      </c>
      <c r="S238" s="35">
        <f t="shared" si="137"/>
        <v>9.7822430190444667</v>
      </c>
      <c r="T238" s="35">
        <f t="shared" si="138"/>
        <v>16.865936239731841</v>
      </c>
      <c r="U238" s="35">
        <f t="shared" si="139"/>
        <v>0.77012910692541092</v>
      </c>
      <c r="V238" s="35">
        <f t="shared" si="140"/>
        <v>768.93482585645938</v>
      </c>
      <c r="W238" s="35">
        <f t="shared" si="141"/>
        <v>752.06888961672757</v>
      </c>
      <c r="X238" s="35">
        <f t="shared" si="114"/>
        <v>30.707080738495371</v>
      </c>
      <c r="Y238" s="35">
        <f t="shared" si="115"/>
        <v>52.943242652578235</v>
      </c>
      <c r="Z238" s="35">
        <f t="shared" si="116"/>
        <v>2.2818479085090728</v>
      </c>
      <c r="AA238" s="35">
        <f t="shared" si="117"/>
        <v>1567.4597387325641</v>
      </c>
      <c r="AB238" s="35">
        <f t="shared" si="118"/>
        <v>1514.5164960799859</v>
      </c>
      <c r="AC238" s="2">
        <f t="shared" si="119"/>
        <v>13.029426138302242</v>
      </c>
      <c r="AD238" s="2">
        <f t="shared" si="142"/>
        <v>22.464527824659033</v>
      </c>
      <c r="AE238" s="2">
        <f t="shared" si="120"/>
        <v>1.0094012711584042</v>
      </c>
      <c r="AF238" s="2">
        <f t="shared" si="121"/>
        <v>608.89498128097307</v>
      </c>
      <c r="AG238" s="2">
        <f t="shared" si="122"/>
        <v>586.43045345631413</v>
      </c>
      <c r="AH238" s="2">
        <f t="shared" si="123"/>
        <v>98.797344452473837</v>
      </c>
      <c r="AI238" s="2">
        <f t="shared" si="143"/>
        <v>170.34024905598937</v>
      </c>
      <c r="AJ238" s="2">
        <f t="shared" si="124"/>
        <v>7.2511404845739538</v>
      </c>
      <c r="AK238" s="2">
        <f t="shared" si="125"/>
        <v>3489.1697328979308</v>
      </c>
      <c r="AL238" s="2">
        <f t="shared" si="148"/>
        <v>1106.2764946139805</v>
      </c>
      <c r="AM238" s="35">
        <f t="shared" si="126"/>
        <v>20.924837719450906</v>
      </c>
      <c r="AN238" s="35">
        <f t="shared" si="144"/>
        <v>36.07730641284639</v>
      </c>
      <c r="AO238" s="35">
        <f t="shared" si="127"/>
        <v>1.511718801583662</v>
      </c>
      <c r="AP238" s="35">
        <f t="shared" si="128"/>
        <v>798.52491287610474</v>
      </c>
      <c r="AQ238" s="35">
        <f t="shared" si="129"/>
        <v>762.44760646325835</v>
      </c>
      <c r="AR238" s="2">
        <f t="shared" si="130"/>
        <v>19.903022012522371</v>
      </c>
      <c r="AS238" s="2">
        <f t="shared" si="145"/>
        <v>34.315555194004091</v>
      </c>
      <c r="AT238" s="2">
        <f t="shared" si="131"/>
        <v>1.4076455570329134</v>
      </c>
      <c r="AU238" s="2">
        <f t="shared" si="132"/>
        <v>554.16159635167037</v>
      </c>
      <c r="AV238" s="2">
        <f t="shared" si="133"/>
        <v>519.84604115766626</v>
      </c>
      <c r="AW238" s="2">
        <f t="shared" si="134"/>
        <v>25.397058000457744</v>
      </c>
      <c r="AX238" s="2">
        <f t="shared" si="146"/>
        <v>43.788031035271977</v>
      </c>
      <c r="AY238">
        <f t="shared" si="147"/>
        <v>1.8638044126526392</v>
      </c>
    </row>
    <row r="239" spans="1:51" ht="16" x14ac:dyDescent="0.2">
      <c r="A239" s="2" t="s">
        <v>27</v>
      </c>
      <c r="B239" s="2" t="str">
        <f t="shared" si="149"/>
        <v>SF1</v>
      </c>
      <c r="C239" s="2" t="s">
        <v>34</v>
      </c>
      <c r="D239" s="5">
        <v>5</v>
      </c>
      <c r="E239" s="2" t="s">
        <v>18</v>
      </c>
      <c r="F239" s="1" t="s">
        <v>11</v>
      </c>
      <c r="G239" s="9">
        <v>20</v>
      </c>
      <c r="H239" s="45">
        <v>15</v>
      </c>
      <c r="I239" s="2" t="s">
        <v>19</v>
      </c>
      <c r="J239" s="5">
        <v>-100</v>
      </c>
      <c r="K239" s="5">
        <v>-100</v>
      </c>
      <c r="L239" s="2">
        <v>1.4764485760748944</v>
      </c>
      <c r="M239" s="2">
        <v>1.2085307836532599</v>
      </c>
      <c r="N239" s="2">
        <f t="shared" si="135"/>
        <v>12.0853078365326</v>
      </c>
      <c r="O239" s="2">
        <v>7.87619277834892E-2</v>
      </c>
      <c r="P239" s="2">
        <f t="shared" si="136"/>
        <v>0.78761927783489205</v>
      </c>
      <c r="Q239" s="3">
        <v>4.0599999999999996</v>
      </c>
      <c r="R239" s="40">
        <f t="shared" si="150"/>
        <v>10</v>
      </c>
      <c r="S239" s="35">
        <f t="shared" si="137"/>
        <v>17.843335546675323</v>
      </c>
      <c r="T239" s="35">
        <f t="shared" si="138"/>
        <v>30.764371632198834</v>
      </c>
      <c r="U239" s="35">
        <f t="shared" si="139"/>
        <v>1.1628793612484631</v>
      </c>
      <c r="V239" s="35">
        <f t="shared" si="140"/>
        <v>1476.4485760748946</v>
      </c>
      <c r="W239" s="35">
        <f t="shared" si="141"/>
        <v>1445.6842044426958</v>
      </c>
      <c r="X239" s="35">
        <f t="shared" si="114"/>
        <v>48.550416285170698</v>
      </c>
      <c r="Y239" s="35">
        <f t="shared" si="115"/>
        <v>83.707614284777065</v>
      </c>
      <c r="Z239" s="35">
        <f t="shared" si="116"/>
        <v>3.4447272697575357</v>
      </c>
      <c r="AA239" s="35">
        <f t="shared" si="117"/>
        <v>3043.9083148074587</v>
      </c>
      <c r="AB239" s="35">
        <f t="shared" si="118"/>
        <v>2960.2007005226815</v>
      </c>
      <c r="AC239" s="2">
        <f t="shared" si="119"/>
        <v>20.390481138688109</v>
      </c>
      <c r="AD239" s="2">
        <f t="shared" si="142"/>
        <v>35.156001963255363</v>
      </c>
      <c r="AE239" s="2">
        <f t="shared" si="120"/>
        <v>1.7026930065260248</v>
      </c>
      <c r="AF239" s="2">
        <f t="shared" si="121"/>
        <v>1289.4526587879338</v>
      </c>
      <c r="AG239" s="2">
        <f t="shared" si="122"/>
        <v>1254.2966568246786</v>
      </c>
      <c r="AH239" s="2">
        <f t="shared" si="123"/>
        <v>159.96878786853816</v>
      </c>
      <c r="AI239" s="2">
        <f t="shared" si="143"/>
        <v>275.80825494575549</v>
      </c>
      <c r="AJ239" s="2">
        <f t="shared" si="124"/>
        <v>12.359219504152026</v>
      </c>
      <c r="AK239" s="2">
        <f t="shared" si="125"/>
        <v>7357.5277092617316</v>
      </c>
      <c r="AL239" s="2">
        <f t="shared" si="148"/>
        <v>2360.5731514386589</v>
      </c>
      <c r="AM239" s="35">
        <f t="shared" si="126"/>
        <v>30.707080738495371</v>
      </c>
      <c r="AN239" s="35">
        <f t="shared" si="144"/>
        <v>52.943242652578235</v>
      </c>
      <c r="AO239" s="35">
        <f t="shared" si="127"/>
        <v>2.2818479085090728</v>
      </c>
      <c r="AP239" s="35">
        <f t="shared" si="128"/>
        <v>1567.4597387325641</v>
      </c>
      <c r="AQ239" s="35">
        <f t="shared" si="129"/>
        <v>1514.5164960799859</v>
      </c>
      <c r="AR239" s="2">
        <f t="shared" si="130"/>
        <v>13.029426138302242</v>
      </c>
      <c r="AS239" s="2">
        <f t="shared" si="145"/>
        <v>22.464527824659033</v>
      </c>
      <c r="AT239" s="2">
        <f t="shared" si="131"/>
        <v>1.0094012711584042</v>
      </c>
      <c r="AU239" s="2">
        <f t="shared" si="132"/>
        <v>608.89498128097307</v>
      </c>
      <c r="AV239" s="2">
        <f t="shared" si="133"/>
        <v>586.43045345631413</v>
      </c>
      <c r="AW239" s="2">
        <f t="shared" si="134"/>
        <v>41.149522280479474</v>
      </c>
      <c r="AX239" s="2">
        <f t="shared" si="146"/>
        <v>70.947452207723245</v>
      </c>
      <c r="AY239">
        <f t="shared" si="147"/>
        <v>2.9623989029378865</v>
      </c>
    </row>
    <row r="240" spans="1:51" ht="16" x14ac:dyDescent="0.2">
      <c r="A240" s="2" t="s">
        <v>27</v>
      </c>
      <c r="B240" s="2" t="str">
        <f t="shared" si="149"/>
        <v>SF1</v>
      </c>
      <c r="C240" s="2" t="s">
        <v>34</v>
      </c>
      <c r="D240" s="5">
        <v>5</v>
      </c>
      <c r="E240" s="2" t="s">
        <v>18</v>
      </c>
      <c r="F240" s="1" t="s">
        <v>12</v>
      </c>
      <c r="G240" s="9">
        <v>30</v>
      </c>
      <c r="H240" s="45">
        <v>25</v>
      </c>
      <c r="I240" s="2" t="s">
        <v>19</v>
      </c>
      <c r="J240" s="5">
        <v>-100</v>
      </c>
      <c r="K240" s="5">
        <v>-100</v>
      </c>
      <c r="L240" s="2">
        <v>1.5540652587219501</v>
      </c>
      <c r="M240" s="2">
        <v>0.80112165212631203</v>
      </c>
      <c r="N240" s="2">
        <f t="shared" si="135"/>
        <v>8.0112165212631208</v>
      </c>
      <c r="O240" s="2">
        <v>6.3275441527366597E-2</v>
      </c>
      <c r="P240" s="2">
        <f t="shared" si="136"/>
        <v>0.63275441527366594</v>
      </c>
      <c r="Q240" s="3">
        <v>4.09</v>
      </c>
      <c r="R240" s="40">
        <f t="shared" si="150"/>
        <v>10</v>
      </c>
      <c r="S240" s="35">
        <f t="shared" si="137"/>
        <v>12.449953275794334</v>
      </c>
      <c r="T240" s="35">
        <f t="shared" si="138"/>
        <v>21.465436682404025</v>
      </c>
      <c r="U240" s="35">
        <f t="shared" si="139"/>
        <v>0.98334165407972596</v>
      </c>
      <c r="V240" s="35">
        <f t="shared" si="140"/>
        <v>1554.0652587219502</v>
      </c>
      <c r="W240" s="35">
        <f t="shared" si="141"/>
        <v>1532.5998220395461</v>
      </c>
      <c r="X240" s="35">
        <f t="shared" si="114"/>
        <v>61.000369560965034</v>
      </c>
      <c r="Y240" s="35">
        <f t="shared" si="115"/>
        <v>105.1730509671811</v>
      </c>
      <c r="Z240" s="35">
        <f t="shared" si="116"/>
        <v>4.4280689238372615</v>
      </c>
      <c r="AA240" s="35">
        <f t="shared" si="117"/>
        <v>4597.9735735294089</v>
      </c>
      <c r="AB240" s="35">
        <f t="shared" si="118"/>
        <v>4492.8005225622273</v>
      </c>
      <c r="AC240" s="2">
        <f t="shared" si="119"/>
        <v>15.204932080965804</v>
      </c>
      <c r="AD240" s="2">
        <f t="shared" si="142"/>
        <v>26.215400139596209</v>
      </c>
      <c r="AE240" s="2">
        <f t="shared" si="120"/>
        <v>1.3422494817943573</v>
      </c>
      <c r="AF240" s="2">
        <f t="shared" si="121"/>
        <v>1245.1136831919628</v>
      </c>
      <c r="AG240" s="2">
        <f t="shared" si="122"/>
        <v>1218.8982830523669</v>
      </c>
      <c r="AH240" s="2">
        <f t="shared" si="123"/>
        <v>205.58358411143558</v>
      </c>
      <c r="AI240" s="2">
        <f t="shared" si="143"/>
        <v>354.45445536454417</v>
      </c>
      <c r="AJ240" s="2">
        <f t="shared" si="124"/>
        <v>16.3859679495351</v>
      </c>
      <c r="AK240" s="2">
        <f t="shared" si="125"/>
        <v>11092.86875883762</v>
      </c>
      <c r="AL240" s="2">
        <f t="shared" si="148"/>
        <v>3579.4714344910258</v>
      </c>
      <c r="AM240" s="35">
        <f t="shared" si="126"/>
        <v>48.550416285170698</v>
      </c>
      <c r="AN240" s="35">
        <f t="shared" si="144"/>
        <v>83.707614284777065</v>
      </c>
      <c r="AO240" s="35">
        <f t="shared" si="127"/>
        <v>3.4447272697575357</v>
      </c>
      <c r="AP240" s="35">
        <f t="shared" si="128"/>
        <v>3043.9083148074587</v>
      </c>
      <c r="AQ240" s="35">
        <f t="shared" si="129"/>
        <v>2960.2007005226815</v>
      </c>
      <c r="AR240" s="2">
        <f t="shared" si="130"/>
        <v>20.390481138688109</v>
      </c>
      <c r="AS240" s="2">
        <f t="shared" si="145"/>
        <v>35.156001963255363</v>
      </c>
      <c r="AT240" s="2">
        <f t="shared" si="131"/>
        <v>1.7026930065260248</v>
      </c>
      <c r="AU240" s="2">
        <f t="shared" si="132"/>
        <v>1289.4526587879338</v>
      </c>
      <c r="AV240" s="2">
        <f t="shared" si="133"/>
        <v>1254.2966568246786</v>
      </c>
      <c r="AW240" s="2">
        <f t="shared" si="134"/>
        <v>53.58101304767888</v>
      </c>
      <c r="AX240" s="2">
        <f t="shared" si="146"/>
        <v>92.381056978756689</v>
      </c>
      <c r="AY240">
        <f t="shared" si="147"/>
        <v>3.8420617200860079</v>
      </c>
    </row>
    <row r="241" spans="1:51" ht="16" x14ac:dyDescent="0.2">
      <c r="A241" s="2" t="s">
        <v>27</v>
      </c>
      <c r="B241" s="2" t="str">
        <f t="shared" si="149"/>
        <v>SF1</v>
      </c>
      <c r="C241" s="2" t="s">
        <v>34</v>
      </c>
      <c r="D241" s="5">
        <v>5</v>
      </c>
      <c r="E241" s="2" t="s">
        <v>18</v>
      </c>
      <c r="F241" s="1" t="s">
        <v>13</v>
      </c>
      <c r="G241" s="9">
        <v>40</v>
      </c>
      <c r="H241" s="45">
        <v>35</v>
      </c>
      <c r="I241" s="2" t="s">
        <v>19</v>
      </c>
      <c r="J241" s="5">
        <v>-100</v>
      </c>
      <c r="K241" s="5">
        <v>-100</v>
      </c>
      <c r="L241" s="2">
        <v>1.6751758042171589</v>
      </c>
      <c r="M241" s="2">
        <v>0.75789558887481701</v>
      </c>
      <c r="N241" s="2">
        <f t="shared" si="135"/>
        <v>7.5789558887481698</v>
      </c>
      <c r="O241" s="2">
        <v>6.2397629022598301E-2</v>
      </c>
      <c r="P241" s="2">
        <f t="shared" si="136"/>
        <v>0.623976290225983</v>
      </c>
      <c r="Q241" s="3">
        <v>4.04</v>
      </c>
      <c r="R241" s="40">
        <f t="shared" si="150"/>
        <v>10</v>
      </c>
      <c r="S241" s="35">
        <f t="shared" si="137"/>
        <v>12.696083526060089</v>
      </c>
      <c r="T241" s="35">
        <f t="shared" si="138"/>
        <v>21.889799182862223</v>
      </c>
      <c r="U241" s="35">
        <f t="shared" si="139"/>
        <v>1.0452699837917507</v>
      </c>
      <c r="V241" s="35">
        <f t="shared" si="140"/>
        <v>1675.1758042171591</v>
      </c>
      <c r="W241" s="35">
        <f t="shared" si="141"/>
        <v>1653.286005034297</v>
      </c>
      <c r="X241" s="35">
        <f t="shared" si="114"/>
        <v>73.69645308702512</v>
      </c>
      <c r="Y241" s="35">
        <f t="shared" si="115"/>
        <v>127.06285015004332</v>
      </c>
      <c r="Z241" s="35">
        <f t="shared" si="116"/>
        <v>5.473338907629012</v>
      </c>
      <c r="AA241" s="35">
        <f t="shared" si="117"/>
        <v>6273.1493777465676</v>
      </c>
      <c r="AB241" s="35">
        <f t="shared" si="118"/>
        <v>6146.0865275965243</v>
      </c>
      <c r="AC241" s="2">
        <f t="shared" si="119"/>
        <v>12.651992795896417</v>
      </c>
      <c r="AD241" s="2">
        <f t="shared" si="142"/>
        <v>21.813780682580028</v>
      </c>
      <c r="AE241" s="2">
        <f t="shared" si="120"/>
        <v>1.216484925723244</v>
      </c>
      <c r="AF241" s="2">
        <f t="shared" si="121"/>
        <v>1236.6848374058161</v>
      </c>
      <c r="AG241" s="2">
        <f t="shared" si="122"/>
        <v>1214.8710567232361</v>
      </c>
      <c r="AH241" s="2">
        <f t="shared" si="123"/>
        <v>243.5395624991248</v>
      </c>
      <c r="AI241" s="2">
        <f t="shared" si="143"/>
        <v>419.89579741228431</v>
      </c>
      <c r="AJ241" s="2">
        <f t="shared" si="124"/>
        <v>20.03542272670483</v>
      </c>
      <c r="AK241" s="2">
        <f t="shared" si="125"/>
        <v>14802.923271055066</v>
      </c>
      <c r="AL241" s="2">
        <f t="shared" si="148"/>
        <v>4794.3424912142618</v>
      </c>
      <c r="AM241" s="35">
        <f t="shared" si="126"/>
        <v>61.000369560965034</v>
      </c>
      <c r="AN241" s="35">
        <f t="shared" si="144"/>
        <v>105.1730509671811</v>
      </c>
      <c r="AO241" s="35">
        <f t="shared" si="127"/>
        <v>4.4280689238372615</v>
      </c>
      <c r="AP241" s="35">
        <f t="shared" si="128"/>
        <v>4597.9735735294089</v>
      </c>
      <c r="AQ241" s="35">
        <f t="shared" si="129"/>
        <v>4492.8005225622273</v>
      </c>
      <c r="AR241" s="2">
        <f t="shared" si="130"/>
        <v>15.204932080965804</v>
      </c>
      <c r="AS241" s="2">
        <f t="shared" si="145"/>
        <v>26.215400139596209</v>
      </c>
      <c r="AT241" s="2">
        <f t="shared" si="131"/>
        <v>1.3422494817943573</v>
      </c>
      <c r="AU241" s="2">
        <f t="shared" si="132"/>
        <v>1245.1136831919628</v>
      </c>
      <c r="AV241" s="2">
        <f t="shared" si="133"/>
        <v>1218.8982830523669</v>
      </c>
      <c r="AW241" s="2">
        <f t="shared" si="134"/>
        <v>63.316001586495545</v>
      </c>
      <c r="AX241" s="2">
        <f t="shared" si="146"/>
        <v>109.16551997671647</v>
      </c>
      <c r="AY241">
        <f t="shared" si="147"/>
        <v>4.6187151687856094</v>
      </c>
    </row>
    <row r="242" spans="1:51" ht="16" x14ac:dyDescent="0.2">
      <c r="A242" s="2" t="s">
        <v>27</v>
      </c>
      <c r="B242" s="2" t="str">
        <f t="shared" si="149"/>
        <v>SF1</v>
      </c>
      <c r="C242" s="2" t="s">
        <v>34</v>
      </c>
      <c r="D242" s="5">
        <v>5</v>
      </c>
      <c r="E242" s="2" t="s">
        <v>18</v>
      </c>
      <c r="F242" s="1" t="s">
        <v>6</v>
      </c>
      <c r="G242" s="9">
        <v>5</v>
      </c>
      <c r="H242" s="45">
        <v>2.5</v>
      </c>
      <c r="I242" s="2" t="s">
        <v>20</v>
      </c>
      <c r="J242" s="5">
        <v>4000</v>
      </c>
      <c r="K242" s="5">
        <v>0</v>
      </c>
      <c r="L242" s="2">
        <v>1.3570696363605257</v>
      </c>
      <c r="M242" s="2">
        <v>1.6753609180450399</v>
      </c>
      <c r="N242" s="2">
        <f t="shared" si="135"/>
        <v>16.7536091804504</v>
      </c>
      <c r="O242" s="2">
        <v>0.124953433871269</v>
      </c>
      <c r="P242" s="2">
        <f t="shared" si="136"/>
        <v>1.24953433871269</v>
      </c>
      <c r="Q242" s="3">
        <v>3.75</v>
      </c>
      <c r="R242" s="40">
        <f t="shared" si="150"/>
        <v>5</v>
      </c>
      <c r="S242" s="35">
        <f t="shared" si="137"/>
        <v>11.367907159120096</v>
      </c>
      <c r="T242" s="35">
        <f t="shared" si="138"/>
        <v>19.599839929517408</v>
      </c>
      <c r="U242" s="35">
        <f t="shared" si="139"/>
        <v>0.8478525553284102</v>
      </c>
      <c r="V242" s="35">
        <f t="shared" si="140"/>
        <v>678.53481818026285</v>
      </c>
      <c r="W242" s="35">
        <f t="shared" si="141"/>
        <v>658.93497825074542</v>
      </c>
      <c r="X242" s="35">
        <f t="shared" si="114"/>
        <v>11.367907159120096</v>
      </c>
      <c r="Y242" s="35">
        <f t="shared" si="115"/>
        <v>19.599839929517408</v>
      </c>
      <c r="Z242" s="35">
        <f t="shared" si="116"/>
        <v>0.8478525553284102</v>
      </c>
      <c r="AA242" s="35">
        <f t="shared" si="117"/>
        <v>678.53481818026285</v>
      </c>
      <c r="AB242" s="35">
        <f t="shared" si="118"/>
        <v>658.93497825074542</v>
      </c>
      <c r="AC242" s="2">
        <f t="shared" si="119"/>
        <v>19.903022012522371</v>
      </c>
      <c r="AD242" s="2">
        <f t="shared" si="142"/>
        <v>34.315555194004091</v>
      </c>
      <c r="AE242" s="2">
        <f t="shared" si="120"/>
        <v>1.4076455570329134</v>
      </c>
      <c r="AF242" s="2">
        <f t="shared" si="121"/>
        <v>554.16159635167037</v>
      </c>
      <c r="AG242" s="2">
        <f t="shared" si="122"/>
        <v>519.84604115766626</v>
      </c>
      <c r="AH242" s="2">
        <f t="shared" si="123"/>
        <v>19.903022012522371</v>
      </c>
      <c r="AI242" s="2">
        <f t="shared" si="143"/>
        <v>34.315555194004091</v>
      </c>
      <c r="AJ242" s="2">
        <f t="shared" si="124"/>
        <v>1.4076455570329134</v>
      </c>
      <c r="AK242" s="2">
        <f t="shared" si="125"/>
        <v>554.16159635167037</v>
      </c>
      <c r="AL242" s="2">
        <f t="shared" si="148"/>
        <v>519.84604115766626</v>
      </c>
      <c r="AM242" s="35">
        <f t="shared" si="126"/>
        <v>0</v>
      </c>
      <c r="AN242" s="35">
        <f t="shared" si="144"/>
        <v>0</v>
      </c>
      <c r="AO242" s="35">
        <f t="shared" si="127"/>
        <v>0</v>
      </c>
      <c r="AP242" s="35">
        <f t="shared" si="128"/>
        <v>0</v>
      </c>
      <c r="AQ242" s="35">
        <f t="shared" si="129"/>
        <v>0</v>
      </c>
      <c r="AR242" s="2">
        <f t="shared" si="130"/>
        <v>0</v>
      </c>
      <c r="AS242" s="2">
        <f t="shared" si="145"/>
        <v>0</v>
      </c>
      <c r="AT242" s="2">
        <f t="shared" si="131"/>
        <v>0</v>
      </c>
      <c r="AU242" s="2">
        <f t="shared" si="132"/>
        <v>0</v>
      </c>
      <c r="AV242" s="2">
        <f t="shared" si="133"/>
        <v>0</v>
      </c>
      <c r="AW242" s="2">
        <f t="shared" si="134"/>
        <v>8.9683530666476479</v>
      </c>
      <c r="AX242" s="2">
        <f t="shared" si="146"/>
        <v>15.462677701116638</v>
      </c>
      <c r="AY242">
        <f t="shared" si="147"/>
        <v>0.66888662602634674</v>
      </c>
    </row>
    <row r="243" spans="1:51" ht="16" x14ac:dyDescent="0.2">
      <c r="A243" s="2" t="s">
        <v>27</v>
      </c>
      <c r="B243" s="2" t="str">
        <f t="shared" si="149"/>
        <v>SF1</v>
      </c>
      <c r="C243" s="2" t="s">
        <v>34</v>
      </c>
      <c r="D243" s="5">
        <v>5</v>
      </c>
      <c r="E243" s="2" t="s">
        <v>18</v>
      </c>
      <c r="F243" s="1" t="s">
        <v>10</v>
      </c>
      <c r="G243" s="9">
        <v>10</v>
      </c>
      <c r="H243" s="45">
        <v>7.5</v>
      </c>
      <c r="I243" s="2" t="s">
        <v>20</v>
      </c>
      <c r="J243" s="5">
        <v>4000</v>
      </c>
      <c r="K243" s="5">
        <v>0</v>
      </c>
      <c r="L243" s="2">
        <v>1.6341265612948972</v>
      </c>
      <c r="M243" s="2">
        <v>2.56039690971375</v>
      </c>
      <c r="N243" s="2">
        <f t="shared" si="135"/>
        <v>25.603969097137501</v>
      </c>
      <c r="O243" s="2">
        <v>0.187159389257431</v>
      </c>
      <c r="P243" s="2">
        <f t="shared" si="136"/>
        <v>1.8715938925743101</v>
      </c>
      <c r="Q243" s="3">
        <v>3.78</v>
      </c>
      <c r="R243" s="40">
        <f t="shared" si="150"/>
        <v>5</v>
      </c>
      <c r="S243" s="35">
        <f t="shared" si="137"/>
        <v>20.920062988103059</v>
      </c>
      <c r="T243" s="35">
        <f t="shared" si="138"/>
        <v>36.069074117419071</v>
      </c>
      <c r="U243" s="35">
        <f t="shared" si="139"/>
        <v>1.5292106459064942</v>
      </c>
      <c r="V243" s="35">
        <f t="shared" si="140"/>
        <v>817.06328064744866</v>
      </c>
      <c r="W243" s="35">
        <f t="shared" si="141"/>
        <v>780.9942065300296</v>
      </c>
      <c r="X243" s="35">
        <f t="shared" si="114"/>
        <v>32.287970147223156</v>
      </c>
      <c r="Y243" s="35">
        <f t="shared" si="115"/>
        <v>55.668914046936479</v>
      </c>
      <c r="Z243" s="35">
        <f t="shared" si="116"/>
        <v>2.3770632012349044</v>
      </c>
      <c r="AA243" s="35">
        <f t="shared" si="117"/>
        <v>1495.5980988277115</v>
      </c>
      <c r="AB243" s="35">
        <f t="shared" si="118"/>
        <v>1439.9291847807749</v>
      </c>
      <c r="AC243" s="2">
        <f t="shared" si="119"/>
        <v>13.029426138302242</v>
      </c>
      <c r="AD243" s="2">
        <f t="shared" si="142"/>
        <v>22.464527824659033</v>
      </c>
      <c r="AE243" s="2">
        <f t="shared" si="120"/>
        <v>1.0094012711584042</v>
      </c>
      <c r="AF243" s="2">
        <f t="shared" si="121"/>
        <v>608.89498128097307</v>
      </c>
      <c r="AG243" s="2">
        <f t="shared" si="122"/>
        <v>586.43045345631413</v>
      </c>
      <c r="AH243" s="2">
        <f t="shared" si="123"/>
        <v>98.797344452473837</v>
      </c>
      <c r="AI243" s="2">
        <f t="shared" si="143"/>
        <v>170.34024905598937</v>
      </c>
      <c r="AJ243" s="2">
        <f t="shared" si="124"/>
        <v>7.2511404845739538</v>
      </c>
      <c r="AK243" s="2">
        <f t="shared" si="125"/>
        <v>3489.1697328979308</v>
      </c>
      <c r="AL243" s="2">
        <f t="shared" si="148"/>
        <v>1106.2764946139805</v>
      </c>
      <c r="AM243" s="35">
        <f t="shared" si="126"/>
        <v>11.367907159120096</v>
      </c>
      <c r="AN243" s="35">
        <f t="shared" si="144"/>
        <v>19.599839929517408</v>
      </c>
      <c r="AO243" s="35">
        <f t="shared" si="127"/>
        <v>0.8478525553284102</v>
      </c>
      <c r="AP243" s="35">
        <f t="shared" si="128"/>
        <v>678.53481818026285</v>
      </c>
      <c r="AQ243" s="35">
        <f t="shared" si="129"/>
        <v>658.93497825074542</v>
      </c>
      <c r="AR243" s="2">
        <f t="shared" si="130"/>
        <v>19.903022012522371</v>
      </c>
      <c r="AS243" s="2">
        <f t="shared" si="145"/>
        <v>34.315555194004091</v>
      </c>
      <c r="AT243" s="2">
        <f t="shared" si="131"/>
        <v>1.4076455570329134</v>
      </c>
      <c r="AU243" s="2">
        <f t="shared" si="132"/>
        <v>554.16159635167037</v>
      </c>
      <c r="AV243" s="2">
        <f t="shared" si="133"/>
        <v>519.84604115766626</v>
      </c>
      <c r="AW243" s="2">
        <f t="shared" si="134"/>
        <v>23.350598735145994</v>
      </c>
      <c r="AX243" s="2">
        <f t="shared" si="146"/>
        <v>40.259652991631029</v>
      </c>
      <c r="AY243">
        <f t="shared" si="147"/>
        <v>1.7237609851975506</v>
      </c>
    </row>
    <row r="244" spans="1:51" ht="16" x14ac:dyDescent="0.2">
      <c r="A244" s="2" t="s">
        <v>27</v>
      </c>
      <c r="B244" s="2" t="str">
        <f t="shared" si="149"/>
        <v>SF1</v>
      </c>
      <c r="C244" s="2" t="s">
        <v>34</v>
      </c>
      <c r="D244" s="5">
        <v>5</v>
      </c>
      <c r="E244" s="2" t="s">
        <v>18</v>
      </c>
      <c r="F244" s="1" t="s">
        <v>11</v>
      </c>
      <c r="G244" s="9">
        <v>20</v>
      </c>
      <c r="H244" s="45">
        <v>15</v>
      </c>
      <c r="I244" s="2" t="s">
        <v>20</v>
      </c>
      <c r="J244" s="5">
        <v>4000</v>
      </c>
      <c r="K244" s="5">
        <v>0</v>
      </c>
      <c r="L244" s="2">
        <v>1.6066245871286176</v>
      </c>
      <c r="M244" s="2">
        <v>1.0038195848464999</v>
      </c>
      <c r="N244" s="2">
        <f t="shared" si="135"/>
        <v>10.038195848465</v>
      </c>
      <c r="O244" s="2">
        <v>7.7235259115695995E-2</v>
      </c>
      <c r="P244" s="2">
        <f t="shared" si="136"/>
        <v>0.77235259115695998</v>
      </c>
      <c r="Q244" s="3">
        <v>4.05</v>
      </c>
      <c r="R244" s="40">
        <f t="shared" si="150"/>
        <v>10</v>
      </c>
      <c r="S244" s="35">
        <f t="shared" si="137"/>
        <v>16.127612260556283</v>
      </c>
      <c r="T244" s="35">
        <f t="shared" si="138"/>
        <v>27.806228035441869</v>
      </c>
      <c r="U244" s="35">
        <f t="shared" si="139"/>
        <v>1.2408806628852689</v>
      </c>
      <c r="V244" s="35">
        <f t="shared" si="140"/>
        <v>1606.6245871286176</v>
      </c>
      <c r="W244" s="35">
        <f t="shared" si="141"/>
        <v>1578.8183590931758</v>
      </c>
      <c r="X244" s="35">
        <f t="shared" si="114"/>
        <v>48.415582407779439</v>
      </c>
      <c r="Y244" s="35">
        <f t="shared" si="115"/>
        <v>83.475142082378341</v>
      </c>
      <c r="Z244" s="35">
        <f t="shared" si="116"/>
        <v>3.6179438641201731</v>
      </c>
      <c r="AA244" s="35">
        <f t="shared" si="117"/>
        <v>3102.2226859563289</v>
      </c>
      <c r="AB244" s="35">
        <f t="shared" si="118"/>
        <v>3018.7475438739507</v>
      </c>
      <c r="AC244" s="2">
        <f t="shared" si="119"/>
        <v>20.390481138688109</v>
      </c>
      <c r="AD244" s="2">
        <f t="shared" si="142"/>
        <v>35.156001963255363</v>
      </c>
      <c r="AE244" s="2">
        <f t="shared" si="120"/>
        <v>1.7026930065260248</v>
      </c>
      <c r="AF244" s="2">
        <f t="shared" si="121"/>
        <v>1289.4526587879338</v>
      </c>
      <c r="AG244" s="2">
        <f t="shared" si="122"/>
        <v>1254.2966568246786</v>
      </c>
      <c r="AH244" s="2">
        <f t="shared" si="123"/>
        <v>159.96878786853816</v>
      </c>
      <c r="AI244" s="2">
        <f t="shared" si="143"/>
        <v>275.80825494575549</v>
      </c>
      <c r="AJ244" s="2">
        <f t="shared" si="124"/>
        <v>12.359219504152026</v>
      </c>
      <c r="AK244" s="2">
        <f t="shared" si="125"/>
        <v>7357.5277092617316</v>
      </c>
      <c r="AL244" s="2">
        <f t="shared" si="148"/>
        <v>2360.5731514386589</v>
      </c>
      <c r="AM244" s="35">
        <f t="shared" si="126"/>
        <v>32.287970147223156</v>
      </c>
      <c r="AN244" s="35">
        <f t="shared" si="144"/>
        <v>55.668914046936479</v>
      </c>
      <c r="AO244" s="35">
        <f t="shared" si="127"/>
        <v>2.3770632012349044</v>
      </c>
      <c r="AP244" s="35">
        <f t="shared" si="128"/>
        <v>1495.5980988277115</v>
      </c>
      <c r="AQ244" s="35">
        <f t="shared" si="129"/>
        <v>1439.9291847807749</v>
      </c>
      <c r="AR244" s="2">
        <f t="shared" si="130"/>
        <v>13.029426138302242</v>
      </c>
      <c r="AS244" s="2">
        <f t="shared" si="145"/>
        <v>22.464527824659033</v>
      </c>
      <c r="AT244" s="2">
        <f t="shared" si="131"/>
        <v>1.0094012711584042</v>
      </c>
      <c r="AU244" s="2">
        <f t="shared" si="132"/>
        <v>608.89498128097307</v>
      </c>
      <c r="AV244" s="2">
        <f t="shared" si="133"/>
        <v>586.43045345631413</v>
      </c>
      <c r="AW244" s="2">
        <f t="shared" si="134"/>
        <v>41.69233819169343</v>
      </c>
      <c r="AX244" s="2">
        <f t="shared" si="146"/>
        <v>71.883341709816264</v>
      </c>
      <c r="AY244">
        <f t="shared" si="147"/>
        <v>3.1006482096356951</v>
      </c>
    </row>
    <row r="245" spans="1:51" ht="16" x14ac:dyDescent="0.2">
      <c r="A245" s="2" t="s">
        <v>27</v>
      </c>
      <c r="B245" s="2" t="str">
        <f t="shared" si="149"/>
        <v>SF1</v>
      </c>
      <c r="C245" s="2" t="s">
        <v>34</v>
      </c>
      <c r="D245" s="5">
        <v>5</v>
      </c>
      <c r="E245" s="2" t="s">
        <v>18</v>
      </c>
      <c r="F245" s="1" t="s">
        <v>12</v>
      </c>
      <c r="G245" s="9">
        <v>30</v>
      </c>
      <c r="H245" s="45">
        <v>25</v>
      </c>
      <c r="I245" s="2" t="s">
        <v>20</v>
      </c>
      <c r="J245" s="5">
        <v>4000</v>
      </c>
      <c r="K245" s="5">
        <v>0</v>
      </c>
      <c r="L245" s="2">
        <v>1.335068057027502</v>
      </c>
      <c r="M245" s="2">
        <v>1.00227463245392</v>
      </c>
      <c r="N245" s="2">
        <f t="shared" si="135"/>
        <v>10.022746324539201</v>
      </c>
      <c r="O245" s="2">
        <v>7.7425748109817505E-2</v>
      </c>
      <c r="P245" s="2">
        <f t="shared" si="136"/>
        <v>0.77425748109817505</v>
      </c>
      <c r="Q245" s="3">
        <v>4.08</v>
      </c>
      <c r="R245" s="40">
        <f t="shared" si="150"/>
        <v>10</v>
      </c>
      <c r="S245" s="35">
        <f t="shared" si="137"/>
        <v>13.381048461582086</v>
      </c>
      <c r="T245" s="35">
        <f t="shared" si="138"/>
        <v>23.070773209624289</v>
      </c>
      <c r="U245" s="35">
        <f t="shared" si="139"/>
        <v>1.0336864309287483</v>
      </c>
      <c r="V245" s="35">
        <f t="shared" si="140"/>
        <v>1335.0680570275019</v>
      </c>
      <c r="W245" s="35">
        <f t="shared" si="141"/>
        <v>1311.9972838178776</v>
      </c>
      <c r="X245" s="35">
        <f t="shared" si="114"/>
        <v>61.796630869361522</v>
      </c>
      <c r="Y245" s="35">
        <f t="shared" si="115"/>
        <v>106.54591529200263</v>
      </c>
      <c r="Z245" s="35">
        <f t="shared" si="116"/>
        <v>4.6516302950489212</v>
      </c>
      <c r="AA245" s="35">
        <f t="shared" si="117"/>
        <v>4437.2907429838306</v>
      </c>
      <c r="AB245" s="35">
        <f t="shared" si="118"/>
        <v>4330.7448276918285</v>
      </c>
      <c r="AC245" s="2">
        <f t="shared" si="119"/>
        <v>15.204932080965804</v>
      </c>
      <c r="AD245" s="2">
        <f t="shared" si="142"/>
        <v>26.215400139596209</v>
      </c>
      <c r="AE245" s="2">
        <f t="shared" si="120"/>
        <v>1.3422494817943573</v>
      </c>
      <c r="AF245" s="2">
        <f t="shared" si="121"/>
        <v>1245.1136831919628</v>
      </c>
      <c r="AG245" s="2">
        <f t="shared" si="122"/>
        <v>1218.8982830523669</v>
      </c>
      <c r="AH245" s="2">
        <f t="shared" si="123"/>
        <v>205.58358411143558</v>
      </c>
      <c r="AI245" s="2">
        <f t="shared" si="143"/>
        <v>354.45445536454417</v>
      </c>
      <c r="AJ245" s="2">
        <f t="shared" si="124"/>
        <v>16.3859679495351</v>
      </c>
      <c r="AK245" s="2">
        <f t="shared" si="125"/>
        <v>11092.86875883762</v>
      </c>
      <c r="AL245" s="2">
        <f t="shared" si="148"/>
        <v>3579.4714344910258</v>
      </c>
      <c r="AM245" s="35">
        <f t="shared" si="126"/>
        <v>48.415582407779439</v>
      </c>
      <c r="AN245" s="35">
        <f t="shared" si="144"/>
        <v>83.475142082378341</v>
      </c>
      <c r="AO245" s="35">
        <f t="shared" si="127"/>
        <v>3.6179438641201731</v>
      </c>
      <c r="AP245" s="35">
        <f t="shared" si="128"/>
        <v>3102.2226859563289</v>
      </c>
      <c r="AQ245" s="35">
        <f t="shared" si="129"/>
        <v>3018.7475438739507</v>
      </c>
      <c r="AR245" s="2">
        <f t="shared" si="130"/>
        <v>20.390481138688109</v>
      </c>
      <c r="AS245" s="2">
        <f t="shared" si="145"/>
        <v>35.156001963255363</v>
      </c>
      <c r="AT245" s="2">
        <f t="shared" si="131"/>
        <v>1.7026930065260248</v>
      </c>
      <c r="AU245" s="2">
        <f t="shared" si="132"/>
        <v>1289.4526587879338</v>
      </c>
      <c r="AV245" s="2">
        <f t="shared" si="133"/>
        <v>1254.2966568246786</v>
      </c>
      <c r="AW245" s="2">
        <f t="shared" si="134"/>
        <v>54.134400309658155</v>
      </c>
      <c r="AX245" s="2">
        <f t="shared" si="146"/>
        <v>93.335172947686473</v>
      </c>
      <c r="AY245">
        <f t="shared" si="147"/>
        <v>4.0597227339222419</v>
      </c>
    </row>
    <row r="246" spans="1:51" ht="16" x14ac:dyDescent="0.2">
      <c r="A246" s="2" t="s">
        <v>27</v>
      </c>
      <c r="B246" s="2" t="str">
        <f t="shared" si="149"/>
        <v>SF1</v>
      </c>
      <c r="C246" s="2" t="s">
        <v>34</v>
      </c>
      <c r="D246" s="5">
        <v>5</v>
      </c>
      <c r="E246" s="2" t="s">
        <v>18</v>
      </c>
      <c r="F246" s="1" t="s">
        <v>13</v>
      </c>
      <c r="G246" s="9">
        <v>40</v>
      </c>
      <c r="H246" s="45">
        <v>35</v>
      </c>
      <c r="I246" s="2" t="s">
        <v>20</v>
      </c>
      <c r="J246" s="5">
        <v>4000</v>
      </c>
      <c r="K246" s="5">
        <v>0</v>
      </c>
      <c r="L246" s="2">
        <v>1.2515435428928756</v>
      </c>
      <c r="M246" s="2">
        <v>1.8228086233139</v>
      </c>
      <c r="N246" s="2">
        <f t="shared" si="135"/>
        <v>18.228086233138999</v>
      </c>
      <c r="O246" s="2">
        <v>0.138176023960114</v>
      </c>
      <c r="P246" s="2">
        <f t="shared" si="136"/>
        <v>1.3817602396011399</v>
      </c>
      <c r="Q246" s="3">
        <v>4.07</v>
      </c>
      <c r="R246" s="40">
        <f t="shared" si="150"/>
        <v>10</v>
      </c>
      <c r="S246" s="35">
        <f t="shared" si="137"/>
        <v>22.813243624379638</v>
      </c>
      <c r="T246" s="35">
        <f t="shared" si="138"/>
        <v>39.333178662723519</v>
      </c>
      <c r="U246" s="35">
        <f t="shared" si="139"/>
        <v>1.7293331056989196</v>
      </c>
      <c r="V246" s="35">
        <f t="shared" si="140"/>
        <v>1251.5435428928758</v>
      </c>
      <c r="W246" s="35">
        <f t="shared" si="141"/>
        <v>1212.2103642301524</v>
      </c>
      <c r="X246" s="35">
        <f t="shared" si="114"/>
        <v>84.60987449374116</v>
      </c>
      <c r="Y246" s="35">
        <f t="shared" si="115"/>
        <v>145.87909395472616</v>
      </c>
      <c r="Z246" s="35">
        <f t="shared" si="116"/>
        <v>6.3809634007478406</v>
      </c>
      <c r="AA246" s="35">
        <f t="shared" si="117"/>
        <v>5688.8342858767064</v>
      </c>
      <c r="AB246" s="35">
        <f t="shared" si="118"/>
        <v>5542.9551919219812</v>
      </c>
      <c r="AC246" s="2">
        <f t="shared" si="119"/>
        <v>12.651992795896417</v>
      </c>
      <c r="AD246" s="2">
        <f t="shared" si="142"/>
        <v>21.813780682580028</v>
      </c>
      <c r="AE246" s="2">
        <f t="shared" si="120"/>
        <v>1.216484925723244</v>
      </c>
      <c r="AF246" s="2">
        <f t="shared" si="121"/>
        <v>1236.6848374058161</v>
      </c>
      <c r="AG246" s="2">
        <f t="shared" si="122"/>
        <v>1214.8710567232361</v>
      </c>
      <c r="AH246" s="2">
        <f t="shared" si="123"/>
        <v>243.5395624991248</v>
      </c>
      <c r="AI246" s="2">
        <f t="shared" si="143"/>
        <v>419.89579741228431</v>
      </c>
      <c r="AJ246" s="2">
        <f t="shared" si="124"/>
        <v>20.03542272670483</v>
      </c>
      <c r="AK246" s="2">
        <f t="shared" si="125"/>
        <v>14802.923271055066</v>
      </c>
      <c r="AL246" s="2">
        <f t="shared" si="148"/>
        <v>4794.3424912142618</v>
      </c>
      <c r="AM246" s="35">
        <f t="shared" si="126"/>
        <v>61.796630869361522</v>
      </c>
      <c r="AN246" s="35">
        <f t="shared" si="144"/>
        <v>106.54591529200263</v>
      </c>
      <c r="AO246" s="35">
        <f t="shared" si="127"/>
        <v>4.6516302950489212</v>
      </c>
      <c r="AP246" s="35">
        <f t="shared" si="128"/>
        <v>4437.2907429838306</v>
      </c>
      <c r="AQ246" s="35">
        <f t="shared" si="129"/>
        <v>4330.7448276918285</v>
      </c>
      <c r="AR246" s="2">
        <f t="shared" si="130"/>
        <v>15.204932080965804</v>
      </c>
      <c r="AS246" s="2">
        <f t="shared" si="145"/>
        <v>26.215400139596209</v>
      </c>
      <c r="AT246" s="2">
        <f t="shared" si="131"/>
        <v>1.3422494817943573</v>
      </c>
      <c r="AU246" s="2">
        <f t="shared" si="132"/>
        <v>1245.1136831919628</v>
      </c>
      <c r="AV246" s="2">
        <f t="shared" si="133"/>
        <v>1218.8982830523669</v>
      </c>
      <c r="AW246" s="2">
        <f t="shared" si="134"/>
        <v>70.521326478070606</v>
      </c>
      <c r="AX246" s="2">
        <f t="shared" si="146"/>
        <v>121.58849392770796</v>
      </c>
      <c r="AY246">
        <f t="shared" si="147"/>
        <v>5.312996350736098</v>
      </c>
    </row>
    <row r="247" spans="1:51" ht="16" x14ac:dyDescent="0.2">
      <c r="A247" s="2" t="s">
        <v>27</v>
      </c>
      <c r="B247" s="2" t="str">
        <f t="shared" si="149"/>
        <v>SF1</v>
      </c>
      <c r="C247" s="2" t="s">
        <v>34</v>
      </c>
      <c r="D247" s="5">
        <v>5</v>
      </c>
      <c r="E247" s="2" t="s">
        <v>18</v>
      </c>
      <c r="F247" s="1" t="s">
        <v>6</v>
      </c>
      <c r="G247" s="9">
        <v>5</v>
      </c>
      <c r="H247" s="45">
        <v>2.5</v>
      </c>
      <c r="I247" s="2" t="s">
        <v>21</v>
      </c>
      <c r="J247" s="5">
        <v>-4000</v>
      </c>
      <c r="K247" s="5">
        <v>0</v>
      </c>
      <c r="L247" s="2">
        <v>1.4386588263871551</v>
      </c>
      <c r="M247" s="2">
        <v>0.807126224040985</v>
      </c>
      <c r="N247" s="2">
        <f t="shared" si="135"/>
        <v>8.0712622404098493</v>
      </c>
      <c r="O247" s="2">
        <v>6.7615911364555401E-2</v>
      </c>
      <c r="P247" s="2">
        <f t="shared" si="136"/>
        <v>0.67615911364555403</v>
      </c>
      <c r="Q247" s="2">
        <v>3.9</v>
      </c>
      <c r="R247" s="40">
        <f t="shared" si="150"/>
        <v>5</v>
      </c>
      <c r="S247" s="35">
        <f t="shared" si="137"/>
        <v>5.8058963311254983</v>
      </c>
      <c r="T247" s="35">
        <f t="shared" si="138"/>
        <v>10.010166088147411</v>
      </c>
      <c r="U247" s="35">
        <f t="shared" si="139"/>
        <v>0.48638113844414604</v>
      </c>
      <c r="V247" s="35">
        <f t="shared" si="140"/>
        <v>719.32941319357769</v>
      </c>
      <c r="W247" s="35">
        <f t="shared" si="141"/>
        <v>709.31924710543024</v>
      </c>
      <c r="X247" s="35">
        <f t="shared" si="114"/>
        <v>5.8058963311254983</v>
      </c>
      <c r="Y247" s="35">
        <f t="shared" si="115"/>
        <v>10.010166088147411</v>
      </c>
      <c r="Z247" s="35">
        <f t="shared" si="116"/>
        <v>0.48638113844414604</v>
      </c>
      <c r="AA247" s="35">
        <f t="shared" si="117"/>
        <v>719.32941319357769</v>
      </c>
      <c r="AB247" s="35">
        <f t="shared" si="118"/>
        <v>709.31924710543024</v>
      </c>
      <c r="AC247" s="2">
        <f t="shared" si="119"/>
        <v>19.903022012522371</v>
      </c>
      <c r="AD247" s="2">
        <f t="shared" si="142"/>
        <v>34.315555194004091</v>
      </c>
      <c r="AE247" s="2">
        <f t="shared" si="120"/>
        <v>1.4076455570329134</v>
      </c>
      <c r="AF247" s="2">
        <f t="shared" si="121"/>
        <v>554.16159635167037</v>
      </c>
      <c r="AG247" s="2">
        <f t="shared" si="122"/>
        <v>519.84604115766626</v>
      </c>
      <c r="AH247" s="2">
        <f t="shared" si="123"/>
        <v>19.903022012522371</v>
      </c>
      <c r="AI247" s="2">
        <f t="shared" si="143"/>
        <v>34.315555194004091</v>
      </c>
      <c r="AJ247" s="2">
        <f t="shared" si="124"/>
        <v>1.4076455570329134</v>
      </c>
      <c r="AK247" s="2">
        <f t="shared" si="125"/>
        <v>554.16159635167037</v>
      </c>
      <c r="AL247" s="2">
        <f t="shared" si="148"/>
        <v>519.84604115766626</v>
      </c>
      <c r="AM247" s="35">
        <f t="shared" si="126"/>
        <v>0</v>
      </c>
      <c r="AN247" s="35">
        <f t="shared" si="144"/>
        <v>0</v>
      </c>
      <c r="AO247" s="35">
        <f t="shared" si="127"/>
        <v>0</v>
      </c>
      <c r="AP247" s="35">
        <f t="shared" si="128"/>
        <v>0</v>
      </c>
      <c r="AQ247" s="35">
        <f t="shared" si="129"/>
        <v>0</v>
      </c>
      <c r="AR247" s="2">
        <f t="shared" si="130"/>
        <v>0</v>
      </c>
      <c r="AS247" s="2">
        <f t="shared" si="145"/>
        <v>0</v>
      </c>
      <c r="AT247" s="2">
        <f t="shared" si="131"/>
        <v>0</v>
      </c>
      <c r="AU247" s="2">
        <f t="shared" si="132"/>
        <v>0</v>
      </c>
      <c r="AV247" s="2">
        <f t="shared" si="133"/>
        <v>0</v>
      </c>
      <c r="AW247" s="2">
        <f t="shared" si="134"/>
        <v>4.2550265418905253</v>
      </c>
      <c r="AX247" s="2">
        <f t="shared" si="146"/>
        <v>7.3362526584319392</v>
      </c>
      <c r="AY247">
        <f t="shared" si="147"/>
        <v>0.35645911251632306</v>
      </c>
    </row>
    <row r="248" spans="1:51" ht="16" x14ac:dyDescent="0.2">
      <c r="A248" s="2" t="s">
        <v>27</v>
      </c>
      <c r="B248" s="2" t="str">
        <f t="shared" si="149"/>
        <v>SF1</v>
      </c>
      <c r="C248" s="2" t="s">
        <v>34</v>
      </c>
      <c r="D248" s="5">
        <v>5</v>
      </c>
      <c r="E248" s="2" t="s">
        <v>18</v>
      </c>
      <c r="F248" s="1" t="s">
        <v>10</v>
      </c>
      <c r="G248" s="9">
        <v>10</v>
      </c>
      <c r="H248" s="45">
        <v>7.5</v>
      </c>
      <c r="I248" s="2" t="s">
        <v>21</v>
      </c>
      <c r="J248" s="5">
        <v>-4000</v>
      </c>
      <c r="K248" s="5">
        <v>0</v>
      </c>
      <c r="L248" s="2">
        <v>1.4936627747197138</v>
      </c>
      <c r="M248" s="2">
        <v>0.98193114995956399</v>
      </c>
      <c r="N248" s="2">
        <f t="shared" si="135"/>
        <v>9.8193114995956403</v>
      </c>
      <c r="O248" s="2">
        <v>7.5908608734607697E-2</v>
      </c>
      <c r="P248" s="2">
        <f t="shared" si="136"/>
        <v>0.75908608734607697</v>
      </c>
      <c r="Q248" s="3">
        <v>4.08</v>
      </c>
      <c r="R248" s="40">
        <f t="shared" si="150"/>
        <v>5</v>
      </c>
      <c r="S248" s="35">
        <f t="shared" si="137"/>
        <v>7.3333700301616087</v>
      </c>
      <c r="T248" s="35">
        <f t="shared" si="138"/>
        <v>12.643741431313119</v>
      </c>
      <c r="U248" s="35">
        <f t="shared" si="139"/>
        <v>0.56690931573823611</v>
      </c>
      <c r="V248" s="35">
        <f t="shared" si="140"/>
        <v>746.83138735985688</v>
      </c>
      <c r="W248" s="35">
        <f t="shared" si="141"/>
        <v>734.1876459285437</v>
      </c>
      <c r="X248" s="35">
        <f t="shared" si="114"/>
        <v>13.139266361287106</v>
      </c>
      <c r="Y248" s="35">
        <f t="shared" si="115"/>
        <v>22.653907519460532</v>
      </c>
      <c r="Z248" s="35">
        <f t="shared" si="116"/>
        <v>1.0532904541823822</v>
      </c>
      <c r="AA248" s="35">
        <f t="shared" si="117"/>
        <v>1466.1608005534345</v>
      </c>
      <c r="AB248" s="35">
        <f t="shared" si="118"/>
        <v>1443.5068930339739</v>
      </c>
      <c r="AC248" s="2">
        <f t="shared" si="119"/>
        <v>13.029426138302242</v>
      </c>
      <c r="AD248" s="2">
        <f t="shared" si="142"/>
        <v>22.464527824659033</v>
      </c>
      <c r="AE248" s="2">
        <f t="shared" si="120"/>
        <v>1.0094012711584042</v>
      </c>
      <c r="AF248" s="2">
        <f t="shared" si="121"/>
        <v>608.89498128097307</v>
      </c>
      <c r="AG248" s="2">
        <f t="shared" si="122"/>
        <v>586.43045345631413</v>
      </c>
      <c r="AH248" s="2">
        <f t="shared" si="123"/>
        <v>98.797344452473837</v>
      </c>
      <c r="AI248" s="2">
        <f t="shared" si="143"/>
        <v>170.34024905598937</v>
      </c>
      <c r="AJ248" s="2">
        <f t="shared" si="124"/>
        <v>7.2511404845739538</v>
      </c>
      <c r="AK248" s="2">
        <f t="shared" si="125"/>
        <v>3489.1697328979308</v>
      </c>
      <c r="AL248" s="2">
        <f t="shared" si="148"/>
        <v>1106.2764946139805</v>
      </c>
      <c r="AM248" s="35">
        <f t="shared" si="126"/>
        <v>5.8058963311254983</v>
      </c>
      <c r="AN248" s="35">
        <f t="shared" si="144"/>
        <v>10.010166088147411</v>
      </c>
      <c r="AO248" s="35">
        <f t="shared" si="127"/>
        <v>0.48638113844414604</v>
      </c>
      <c r="AP248" s="35">
        <f t="shared" si="128"/>
        <v>719.32941319357769</v>
      </c>
      <c r="AQ248" s="35">
        <f t="shared" si="129"/>
        <v>709.31924710543024</v>
      </c>
      <c r="AR248" s="2">
        <f t="shared" si="130"/>
        <v>19.903022012522371</v>
      </c>
      <c r="AS248" s="2">
        <f t="shared" si="145"/>
        <v>34.315555194004091</v>
      </c>
      <c r="AT248" s="2">
        <f t="shared" si="131"/>
        <v>1.4076455570329134</v>
      </c>
      <c r="AU248" s="2">
        <f t="shared" si="132"/>
        <v>554.16159635167037</v>
      </c>
      <c r="AV248" s="2">
        <f t="shared" si="133"/>
        <v>519.84604115766626</v>
      </c>
      <c r="AW248" s="2">
        <f t="shared" si="134"/>
        <v>9.7708695886814674</v>
      </c>
      <c r="AX248" s="2">
        <f t="shared" si="146"/>
        <v>16.846326877037015</v>
      </c>
      <c r="AY248">
        <f t="shared" si="147"/>
        <v>0.79289509684478654</v>
      </c>
    </row>
    <row r="249" spans="1:51" ht="16" x14ac:dyDescent="0.2">
      <c r="A249" s="2" t="s">
        <v>27</v>
      </c>
      <c r="B249" s="2" t="str">
        <f t="shared" si="149"/>
        <v>SF1</v>
      </c>
      <c r="C249" s="2" t="s">
        <v>34</v>
      </c>
      <c r="D249" s="5">
        <v>5</v>
      </c>
      <c r="E249" s="2" t="s">
        <v>18</v>
      </c>
      <c r="F249" s="1" t="s">
        <v>11</v>
      </c>
      <c r="G249" s="9">
        <v>20</v>
      </c>
      <c r="H249" s="45">
        <v>15</v>
      </c>
      <c r="I249" s="2" t="s">
        <v>21</v>
      </c>
      <c r="J249" s="5">
        <v>-4000</v>
      </c>
      <c r="K249" s="5">
        <v>0</v>
      </c>
      <c r="L249" s="2">
        <v>1.6587764788809698</v>
      </c>
      <c r="M249" s="2">
        <v>0.78378820419311501</v>
      </c>
      <c r="N249" s="2">
        <f t="shared" si="135"/>
        <v>7.8378820419311506</v>
      </c>
      <c r="O249" s="2">
        <v>6.2352385371923398E-2</v>
      </c>
      <c r="P249" s="2">
        <f t="shared" si="136"/>
        <v>0.62352385371923402</v>
      </c>
      <c r="Q249" s="3">
        <v>4.08</v>
      </c>
      <c r="R249" s="40">
        <f t="shared" si="150"/>
        <v>10</v>
      </c>
      <c r="S249" s="35">
        <f t="shared" si="137"/>
        <v>13.00129437539894</v>
      </c>
      <c r="T249" s="35">
        <f t="shared" si="138"/>
        <v>22.416024785170588</v>
      </c>
      <c r="U249" s="35">
        <f t="shared" si="139"/>
        <v>1.0342867025706841</v>
      </c>
      <c r="V249" s="35">
        <f t="shared" si="140"/>
        <v>1658.77647888097</v>
      </c>
      <c r="W249" s="35">
        <f t="shared" si="141"/>
        <v>1636.3604540957995</v>
      </c>
      <c r="X249" s="35">
        <f t="shared" si="114"/>
        <v>26.140560736686048</v>
      </c>
      <c r="Y249" s="35">
        <f t="shared" si="115"/>
        <v>45.069932304631124</v>
      </c>
      <c r="Z249" s="35">
        <f t="shared" si="116"/>
        <v>2.0875771567530661</v>
      </c>
      <c r="AA249" s="35">
        <f t="shared" si="117"/>
        <v>3124.9372794344044</v>
      </c>
      <c r="AB249" s="35">
        <f t="shared" si="118"/>
        <v>3079.8673471297734</v>
      </c>
      <c r="AC249" s="2">
        <f t="shared" si="119"/>
        <v>20.390481138688109</v>
      </c>
      <c r="AD249" s="2">
        <f t="shared" si="142"/>
        <v>35.156001963255363</v>
      </c>
      <c r="AE249" s="2">
        <f t="shared" si="120"/>
        <v>1.7026930065260248</v>
      </c>
      <c r="AF249" s="2">
        <f t="shared" si="121"/>
        <v>1289.4526587879338</v>
      </c>
      <c r="AG249" s="2">
        <f t="shared" si="122"/>
        <v>1254.2966568246786</v>
      </c>
      <c r="AH249" s="2">
        <f t="shared" si="123"/>
        <v>159.96878786853816</v>
      </c>
      <c r="AI249" s="2">
        <f t="shared" si="143"/>
        <v>275.80825494575549</v>
      </c>
      <c r="AJ249" s="2">
        <f t="shared" si="124"/>
        <v>12.359219504152026</v>
      </c>
      <c r="AK249" s="2">
        <f t="shared" si="125"/>
        <v>7357.5277092617316</v>
      </c>
      <c r="AL249" s="2">
        <f t="shared" si="148"/>
        <v>2360.5731514386589</v>
      </c>
      <c r="AM249" s="35">
        <f t="shared" si="126"/>
        <v>13.139266361287106</v>
      </c>
      <c r="AN249" s="35">
        <f t="shared" si="144"/>
        <v>22.653907519460532</v>
      </c>
      <c r="AO249" s="35">
        <f t="shared" si="127"/>
        <v>1.0532904541823822</v>
      </c>
      <c r="AP249" s="35">
        <f t="shared" si="128"/>
        <v>1466.1608005534345</v>
      </c>
      <c r="AQ249" s="35">
        <f t="shared" si="129"/>
        <v>1443.5068930339739</v>
      </c>
      <c r="AR249" s="2">
        <f t="shared" si="130"/>
        <v>13.029426138302242</v>
      </c>
      <c r="AS249" s="2">
        <f t="shared" si="145"/>
        <v>22.464527824659033</v>
      </c>
      <c r="AT249" s="2">
        <f t="shared" si="131"/>
        <v>1.0094012711584042</v>
      </c>
      <c r="AU249" s="2">
        <f t="shared" si="132"/>
        <v>608.89498128097307</v>
      </c>
      <c r="AV249" s="2">
        <f t="shared" si="133"/>
        <v>586.43045345631413</v>
      </c>
      <c r="AW249" s="2">
        <f t="shared" si="134"/>
        <v>20.425587878909749</v>
      </c>
      <c r="AX249" s="2">
        <f t="shared" si="146"/>
        <v>35.216530825706471</v>
      </c>
      <c r="AY249">
        <f t="shared" si="147"/>
        <v>1.6329362370354836</v>
      </c>
    </row>
    <row r="250" spans="1:51" ht="16" x14ac:dyDescent="0.2">
      <c r="A250" s="2" t="s">
        <v>27</v>
      </c>
      <c r="B250" s="2" t="str">
        <f t="shared" si="149"/>
        <v>SF1</v>
      </c>
      <c r="C250" s="2" t="s">
        <v>34</v>
      </c>
      <c r="D250" s="5">
        <v>5</v>
      </c>
      <c r="E250" s="2" t="s">
        <v>18</v>
      </c>
      <c r="F250" s="1" t="s">
        <v>12</v>
      </c>
      <c r="G250" s="9">
        <v>30</v>
      </c>
      <c r="H250" s="45">
        <v>25</v>
      </c>
      <c r="I250" s="2" t="s">
        <v>21</v>
      </c>
      <c r="J250" s="5">
        <v>-4000</v>
      </c>
      <c r="K250" s="5">
        <v>0</v>
      </c>
      <c r="L250" s="2">
        <v>1.7327262316391883</v>
      </c>
      <c r="M250" s="2">
        <v>1.06192195415497</v>
      </c>
      <c r="N250" s="2">
        <f t="shared" si="135"/>
        <v>10.6192195415497</v>
      </c>
      <c r="O250" s="2">
        <v>8.0535173416137695E-2</v>
      </c>
      <c r="P250" s="2">
        <f t="shared" si="136"/>
        <v>0.80535173416137695</v>
      </c>
      <c r="Q250" s="3">
        <v>4.03</v>
      </c>
      <c r="R250" s="40">
        <f t="shared" si="150"/>
        <v>10</v>
      </c>
      <c r="S250" s="35">
        <f t="shared" si="137"/>
        <v>18.400200259178643</v>
      </c>
      <c r="T250" s="35">
        <f t="shared" si="138"/>
        <v>31.724483205480421</v>
      </c>
      <c r="U250" s="35">
        <f t="shared" si="139"/>
        <v>1.3954540754775282</v>
      </c>
      <c r="V250" s="35">
        <f t="shared" si="140"/>
        <v>1732.7262316391884</v>
      </c>
      <c r="W250" s="35">
        <f t="shared" si="141"/>
        <v>1701.0017484337079</v>
      </c>
      <c r="X250" s="35">
        <f t="shared" si="114"/>
        <v>44.540760995864687</v>
      </c>
      <c r="Y250" s="35">
        <f t="shared" si="115"/>
        <v>76.794415510111548</v>
      </c>
      <c r="Z250" s="35">
        <f t="shared" si="116"/>
        <v>3.4830312322305943</v>
      </c>
      <c r="AA250" s="35">
        <f t="shared" si="117"/>
        <v>4857.6635110735933</v>
      </c>
      <c r="AB250" s="35">
        <f t="shared" si="118"/>
        <v>4780.8690955634811</v>
      </c>
      <c r="AC250" s="2">
        <f t="shared" si="119"/>
        <v>15.204932080965804</v>
      </c>
      <c r="AD250" s="2">
        <f t="shared" si="142"/>
        <v>26.215400139596209</v>
      </c>
      <c r="AE250" s="2">
        <f t="shared" si="120"/>
        <v>1.3422494817943573</v>
      </c>
      <c r="AF250" s="2">
        <f t="shared" si="121"/>
        <v>1245.1136831919628</v>
      </c>
      <c r="AG250" s="2">
        <f t="shared" si="122"/>
        <v>1218.8982830523669</v>
      </c>
      <c r="AH250" s="2">
        <f t="shared" si="123"/>
        <v>205.58358411143558</v>
      </c>
      <c r="AI250" s="2">
        <f t="shared" si="143"/>
        <v>354.45445536454417</v>
      </c>
      <c r="AJ250" s="2">
        <f t="shared" si="124"/>
        <v>16.3859679495351</v>
      </c>
      <c r="AK250" s="2">
        <f t="shared" si="125"/>
        <v>11092.86875883762</v>
      </c>
      <c r="AL250" s="2">
        <f t="shared" si="148"/>
        <v>3579.4714344910258</v>
      </c>
      <c r="AM250" s="35">
        <f t="shared" si="126"/>
        <v>26.140560736686048</v>
      </c>
      <c r="AN250" s="35">
        <f t="shared" si="144"/>
        <v>45.069932304631124</v>
      </c>
      <c r="AO250" s="35">
        <f t="shared" si="127"/>
        <v>2.0875771567530661</v>
      </c>
      <c r="AP250" s="35">
        <f t="shared" si="128"/>
        <v>3124.9372794344044</v>
      </c>
      <c r="AQ250" s="35">
        <f t="shared" si="129"/>
        <v>3079.8673471297734</v>
      </c>
      <c r="AR250" s="2">
        <f t="shared" si="130"/>
        <v>20.390481138688109</v>
      </c>
      <c r="AS250" s="2">
        <f t="shared" si="145"/>
        <v>35.156001963255363</v>
      </c>
      <c r="AT250" s="2">
        <f t="shared" si="131"/>
        <v>1.7026930065260248</v>
      </c>
      <c r="AU250" s="2">
        <f t="shared" si="132"/>
        <v>1289.4526587879338</v>
      </c>
      <c r="AV250" s="2">
        <f t="shared" si="133"/>
        <v>1254.2966568246786</v>
      </c>
      <c r="AW250" s="2">
        <f t="shared" si="134"/>
        <v>31.544914533627185</v>
      </c>
      <c r="AX250" s="2">
        <f t="shared" si="146"/>
        <v>54.387783678667574</v>
      </c>
      <c r="AY250">
        <f t="shared" si="147"/>
        <v>2.4974383226663011</v>
      </c>
    </row>
    <row r="251" spans="1:51" ht="16" x14ac:dyDescent="0.2">
      <c r="A251" s="2" t="s">
        <v>27</v>
      </c>
      <c r="B251" s="2" t="str">
        <f t="shared" si="149"/>
        <v>SF1</v>
      </c>
      <c r="C251" s="2" t="s">
        <v>34</v>
      </c>
      <c r="D251" s="5">
        <v>5</v>
      </c>
      <c r="E251" s="2" t="s">
        <v>18</v>
      </c>
      <c r="F251" s="1" t="s">
        <v>13</v>
      </c>
      <c r="G251" s="9">
        <v>40</v>
      </c>
      <c r="H251" s="45">
        <v>35</v>
      </c>
      <c r="I251" s="2" t="s">
        <v>21</v>
      </c>
      <c r="J251" s="5">
        <v>-4000</v>
      </c>
      <c r="K251" s="5">
        <v>0</v>
      </c>
      <c r="L251" s="2">
        <v>1.5912438534282169</v>
      </c>
      <c r="M251" s="2">
        <v>0.52701503038406405</v>
      </c>
      <c r="N251" s="2">
        <f t="shared" si="135"/>
        <v>5.2701503038406408</v>
      </c>
      <c r="O251" s="2">
        <v>4.6479906886815997E-2</v>
      </c>
      <c r="P251" s="2">
        <f t="shared" si="136"/>
        <v>0.46479906886815997</v>
      </c>
      <c r="Q251" s="3">
        <v>4.08</v>
      </c>
      <c r="R251" s="40">
        <f t="shared" si="150"/>
        <v>10</v>
      </c>
      <c r="S251" s="35">
        <f t="shared" si="137"/>
        <v>8.3860942776292706</v>
      </c>
      <c r="T251" s="35">
        <f t="shared" si="138"/>
        <v>14.458783237291847</v>
      </c>
      <c r="U251" s="35">
        <f t="shared" si="139"/>
        <v>0.73960866141561821</v>
      </c>
      <c r="V251" s="35">
        <f t="shared" si="140"/>
        <v>1591.2438534282171</v>
      </c>
      <c r="W251" s="35">
        <f t="shared" si="141"/>
        <v>1576.7850701909254</v>
      </c>
      <c r="X251" s="35">
        <f t="shared" si="114"/>
        <v>52.926855273493956</v>
      </c>
      <c r="Y251" s="35">
        <f t="shared" si="115"/>
        <v>91.253198747403388</v>
      </c>
      <c r="Z251" s="35">
        <f t="shared" si="116"/>
        <v>4.2226398936462122</v>
      </c>
      <c r="AA251" s="35">
        <f t="shared" si="117"/>
        <v>6448.9073645018107</v>
      </c>
      <c r="AB251" s="35">
        <f t="shared" si="118"/>
        <v>6357.6541657544067</v>
      </c>
      <c r="AC251" s="2">
        <f t="shared" si="119"/>
        <v>12.651992795896417</v>
      </c>
      <c r="AD251" s="2">
        <f t="shared" si="142"/>
        <v>21.813780682580028</v>
      </c>
      <c r="AE251" s="2">
        <f t="shared" si="120"/>
        <v>1.216484925723244</v>
      </c>
      <c r="AF251" s="2">
        <f t="shared" si="121"/>
        <v>1236.6848374058161</v>
      </c>
      <c r="AG251" s="2">
        <f t="shared" si="122"/>
        <v>1214.8710567232361</v>
      </c>
      <c r="AH251" s="2">
        <f t="shared" si="123"/>
        <v>243.5395624991248</v>
      </c>
      <c r="AI251" s="2">
        <f t="shared" si="143"/>
        <v>419.89579741228431</v>
      </c>
      <c r="AJ251" s="2">
        <f t="shared" si="124"/>
        <v>20.03542272670483</v>
      </c>
      <c r="AK251" s="2">
        <f t="shared" si="125"/>
        <v>14802.923271055066</v>
      </c>
      <c r="AL251" s="2">
        <f t="shared" si="148"/>
        <v>4794.3424912142618</v>
      </c>
      <c r="AM251" s="35">
        <f t="shared" si="126"/>
        <v>44.540760995864687</v>
      </c>
      <c r="AN251" s="35">
        <f t="shared" si="144"/>
        <v>76.794415510111548</v>
      </c>
      <c r="AO251" s="35">
        <f t="shared" si="127"/>
        <v>3.4830312322305943</v>
      </c>
      <c r="AP251" s="35">
        <f t="shared" si="128"/>
        <v>4857.6635110735933</v>
      </c>
      <c r="AQ251" s="35">
        <f t="shared" si="129"/>
        <v>4780.8690955634811</v>
      </c>
      <c r="AR251" s="2">
        <f t="shared" si="130"/>
        <v>15.204932080965804</v>
      </c>
      <c r="AS251" s="2">
        <f t="shared" si="145"/>
        <v>26.215400139596209</v>
      </c>
      <c r="AT251" s="2">
        <f t="shared" si="131"/>
        <v>1.3422494817943573</v>
      </c>
      <c r="AU251" s="2">
        <f t="shared" si="132"/>
        <v>1245.1136831919628</v>
      </c>
      <c r="AV251" s="2">
        <f t="shared" si="133"/>
        <v>1218.8982830523669</v>
      </c>
      <c r="AW251" s="2">
        <f t="shared" si="134"/>
        <v>44.612418933463985</v>
      </c>
      <c r="AX251" s="2">
        <f t="shared" si="146"/>
        <v>76.917963678386201</v>
      </c>
      <c r="AY251">
        <f t="shared" si="147"/>
        <v>3.489351079057144</v>
      </c>
    </row>
    <row r="252" spans="1:51" ht="16" x14ac:dyDescent="0.2">
      <c r="A252" s="2" t="s">
        <v>27</v>
      </c>
      <c r="B252" s="2" t="str">
        <f t="shared" si="149"/>
        <v>SF1</v>
      </c>
      <c r="C252" s="2" t="s">
        <v>34</v>
      </c>
      <c r="D252" s="5">
        <v>5</v>
      </c>
      <c r="E252" s="2" t="s">
        <v>18</v>
      </c>
      <c r="F252" s="1" t="s">
        <v>6</v>
      </c>
      <c r="G252" s="9">
        <v>5</v>
      </c>
      <c r="H252" s="45">
        <v>2.5</v>
      </c>
      <c r="I252" s="2" t="s">
        <v>22</v>
      </c>
      <c r="J252" s="5">
        <v>0</v>
      </c>
      <c r="K252" s="5">
        <v>4000</v>
      </c>
      <c r="L252" s="2">
        <v>1.4787913368372074</v>
      </c>
      <c r="M252" s="2">
        <v>1.9573599100112899</v>
      </c>
      <c r="N252" s="2">
        <f t="shared" si="135"/>
        <v>19.573599100112901</v>
      </c>
      <c r="O252" s="2">
        <v>0.148895308375359</v>
      </c>
      <c r="P252" s="2">
        <f t="shared" si="136"/>
        <v>1.48895308375359</v>
      </c>
      <c r="Q252" s="3">
        <v>3.74</v>
      </c>
      <c r="R252" s="40">
        <f t="shared" si="150"/>
        <v>5</v>
      </c>
      <c r="S252" s="35">
        <f t="shared" si="137"/>
        <v>14.472634389985759</v>
      </c>
      <c r="T252" s="35">
        <f t="shared" si="138"/>
        <v>24.952817913768552</v>
      </c>
      <c r="U252" s="35">
        <f t="shared" si="139"/>
        <v>1.1009254606059269</v>
      </c>
      <c r="V252" s="35">
        <f t="shared" si="140"/>
        <v>739.39566841860369</v>
      </c>
      <c r="W252" s="35">
        <f t="shared" si="141"/>
        <v>714.44285050483518</v>
      </c>
      <c r="X252" s="35">
        <f t="shared" si="114"/>
        <v>14.472634389985759</v>
      </c>
      <c r="Y252" s="35">
        <f t="shared" si="115"/>
        <v>24.952817913768552</v>
      </c>
      <c r="Z252" s="35">
        <f t="shared" si="116"/>
        <v>1.1009254606059269</v>
      </c>
      <c r="AA252" s="35">
        <f t="shared" si="117"/>
        <v>739.39566841860369</v>
      </c>
      <c r="AB252" s="35">
        <f t="shared" si="118"/>
        <v>714.44285050483518</v>
      </c>
      <c r="AC252" s="2">
        <f t="shared" si="119"/>
        <v>19.903022012522371</v>
      </c>
      <c r="AD252" s="2">
        <f t="shared" si="142"/>
        <v>34.315555194004091</v>
      </c>
      <c r="AE252" s="2">
        <f t="shared" si="120"/>
        <v>1.4076455570329134</v>
      </c>
      <c r="AF252" s="2">
        <f t="shared" si="121"/>
        <v>554.16159635167037</v>
      </c>
      <c r="AG252" s="2">
        <f t="shared" si="122"/>
        <v>519.84604115766626</v>
      </c>
      <c r="AH252" s="2">
        <f t="shared" si="123"/>
        <v>19.903022012522371</v>
      </c>
      <c r="AI252" s="2">
        <f t="shared" si="143"/>
        <v>34.315555194004091</v>
      </c>
      <c r="AJ252" s="2">
        <f t="shared" si="124"/>
        <v>1.4076455570329134</v>
      </c>
      <c r="AK252" s="2">
        <f t="shared" si="125"/>
        <v>554.16159635167037</v>
      </c>
      <c r="AL252" s="2">
        <f t="shared" si="148"/>
        <v>519.84604115766626</v>
      </c>
      <c r="AM252" s="35">
        <f t="shared" si="126"/>
        <v>0</v>
      </c>
      <c r="AN252" s="35">
        <f t="shared" si="144"/>
        <v>0</v>
      </c>
      <c r="AO252" s="35">
        <f t="shared" si="127"/>
        <v>0</v>
      </c>
      <c r="AP252" s="35">
        <f t="shared" si="128"/>
        <v>0</v>
      </c>
      <c r="AQ252" s="35">
        <f t="shared" si="129"/>
        <v>0</v>
      </c>
      <c r="AR252" s="2">
        <f t="shared" si="130"/>
        <v>0</v>
      </c>
      <c r="AS252" s="2">
        <f t="shared" si="145"/>
        <v>0</v>
      </c>
      <c r="AT252" s="2">
        <f t="shared" si="131"/>
        <v>0</v>
      </c>
      <c r="AU252" s="2">
        <f t="shared" si="132"/>
        <v>0</v>
      </c>
      <c r="AV252" s="2">
        <f t="shared" si="133"/>
        <v>0</v>
      </c>
      <c r="AW252" s="2">
        <f t="shared" si="134"/>
        <v>10.530641726542795</v>
      </c>
      <c r="AX252" s="2">
        <f t="shared" si="146"/>
        <v>18.156278838866886</v>
      </c>
      <c r="AY252">
        <f t="shared" si="147"/>
        <v>0.80106021342542377</v>
      </c>
    </row>
    <row r="253" spans="1:51" ht="16" x14ac:dyDescent="0.2">
      <c r="A253" s="2" t="s">
        <v>27</v>
      </c>
      <c r="B253" s="2" t="str">
        <f t="shared" si="149"/>
        <v>SF1</v>
      </c>
      <c r="C253" s="2" t="s">
        <v>34</v>
      </c>
      <c r="D253" s="5">
        <v>5</v>
      </c>
      <c r="E253" s="2" t="s">
        <v>18</v>
      </c>
      <c r="F253" s="1" t="s">
        <v>10</v>
      </c>
      <c r="G253" s="9">
        <v>10</v>
      </c>
      <c r="H253" s="45">
        <v>7.5</v>
      </c>
      <c r="I253" s="2" t="s">
        <v>22</v>
      </c>
      <c r="J253" s="5">
        <v>0</v>
      </c>
      <c r="K253" s="5">
        <v>4000</v>
      </c>
      <c r="L253" s="2">
        <v>1.6134491510883981</v>
      </c>
      <c r="M253" s="2">
        <v>1.3950488567352299</v>
      </c>
      <c r="N253" s="2">
        <f t="shared" si="135"/>
        <v>13.950488567352298</v>
      </c>
      <c r="O253" s="2">
        <v>0.10856297612190199</v>
      </c>
      <c r="P253" s="2">
        <f t="shared" si="136"/>
        <v>1.08562976121902</v>
      </c>
      <c r="Q253" s="3">
        <v>3.98</v>
      </c>
      <c r="R253" s="40">
        <f t="shared" si="150"/>
        <v>5</v>
      </c>
      <c r="S253" s="35">
        <f t="shared" si="137"/>
        <v>11.254201968131486</v>
      </c>
      <c r="T253" s="35">
        <f t="shared" si="138"/>
        <v>19.403796496778426</v>
      </c>
      <c r="U253" s="35">
        <f t="shared" si="139"/>
        <v>0.87580420831756411</v>
      </c>
      <c r="V253" s="35">
        <f t="shared" si="140"/>
        <v>806.72457554419907</v>
      </c>
      <c r="W253" s="35">
        <f t="shared" si="141"/>
        <v>787.32077904742061</v>
      </c>
      <c r="X253" s="35">
        <f t="shared" si="114"/>
        <v>25.726836358117247</v>
      </c>
      <c r="Y253" s="35">
        <f t="shared" si="115"/>
        <v>44.356614410546982</v>
      </c>
      <c r="Z253" s="35">
        <f t="shared" si="116"/>
        <v>1.976729668923491</v>
      </c>
      <c r="AA253" s="35">
        <f t="shared" si="117"/>
        <v>1546.1202439628028</v>
      </c>
      <c r="AB253" s="35">
        <f t="shared" si="118"/>
        <v>1501.7636295522557</v>
      </c>
      <c r="AC253" s="2">
        <f t="shared" si="119"/>
        <v>13.029426138302242</v>
      </c>
      <c r="AD253" s="2">
        <f t="shared" si="142"/>
        <v>22.464527824659033</v>
      </c>
      <c r="AE253" s="2">
        <f t="shared" si="120"/>
        <v>1.0094012711584042</v>
      </c>
      <c r="AF253" s="2">
        <f t="shared" si="121"/>
        <v>608.89498128097307</v>
      </c>
      <c r="AG253" s="2">
        <f t="shared" si="122"/>
        <v>586.43045345631413</v>
      </c>
      <c r="AH253" s="2">
        <f t="shared" si="123"/>
        <v>98.797344452473837</v>
      </c>
      <c r="AI253" s="2">
        <f t="shared" si="143"/>
        <v>170.34024905598937</v>
      </c>
      <c r="AJ253" s="2">
        <f t="shared" si="124"/>
        <v>7.2511404845739538</v>
      </c>
      <c r="AK253" s="2">
        <f t="shared" si="125"/>
        <v>3489.1697328979308</v>
      </c>
      <c r="AL253" s="2">
        <f t="shared" si="148"/>
        <v>1106.2764946139805</v>
      </c>
      <c r="AM253" s="35">
        <f t="shared" si="126"/>
        <v>14.472634389985759</v>
      </c>
      <c r="AN253" s="35">
        <f t="shared" si="144"/>
        <v>24.952817913768552</v>
      </c>
      <c r="AO253" s="35">
        <f t="shared" si="127"/>
        <v>1.1009254606059269</v>
      </c>
      <c r="AP253" s="35">
        <f t="shared" si="128"/>
        <v>739.39566841860369</v>
      </c>
      <c r="AQ253" s="35">
        <f t="shared" si="129"/>
        <v>714.44285050483518</v>
      </c>
      <c r="AR253" s="2">
        <f t="shared" si="130"/>
        <v>19.903022012522371</v>
      </c>
      <c r="AS253" s="2">
        <f t="shared" si="145"/>
        <v>34.315555194004091</v>
      </c>
      <c r="AT253" s="2">
        <f t="shared" si="131"/>
        <v>1.4076455570329134</v>
      </c>
      <c r="AU253" s="2">
        <f t="shared" si="132"/>
        <v>554.16159635167037</v>
      </c>
      <c r="AV253" s="2">
        <f t="shared" si="133"/>
        <v>519.84604115766626</v>
      </c>
      <c r="AW253" s="2">
        <f t="shared" si="134"/>
        <v>20.073623321141195</v>
      </c>
      <c r="AX253" s="2">
        <f t="shared" si="146"/>
        <v>34.609695381277923</v>
      </c>
      <c r="AY253">
        <f t="shared" si="147"/>
        <v>1.5367955196768905</v>
      </c>
    </row>
    <row r="254" spans="1:51" ht="16" x14ac:dyDescent="0.2">
      <c r="A254" s="2" t="s">
        <v>27</v>
      </c>
      <c r="B254" s="2" t="str">
        <f t="shared" si="149"/>
        <v>SF1</v>
      </c>
      <c r="C254" s="2" t="s">
        <v>34</v>
      </c>
      <c r="D254" s="5">
        <v>5</v>
      </c>
      <c r="E254" s="2" t="s">
        <v>18</v>
      </c>
      <c r="F254" s="1" t="s">
        <v>11</v>
      </c>
      <c r="G254" s="9">
        <v>20</v>
      </c>
      <c r="H254" s="45">
        <v>15</v>
      </c>
      <c r="I254" s="2" t="s">
        <v>22</v>
      </c>
      <c r="J254" s="5">
        <v>0</v>
      </c>
      <c r="K254" s="5">
        <v>4000</v>
      </c>
      <c r="L254" s="2">
        <v>1.4777727452014193</v>
      </c>
      <c r="M254" s="2">
        <v>1.9615343809127801</v>
      </c>
      <c r="N254" s="2">
        <f t="shared" si="135"/>
        <v>19.615343809127801</v>
      </c>
      <c r="O254" s="2">
        <v>0.14119596779346499</v>
      </c>
      <c r="P254" s="2">
        <f t="shared" si="136"/>
        <v>1.4119596779346499</v>
      </c>
      <c r="Q254" s="3">
        <v>3.88</v>
      </c>
      <c r="R254" s="40">
        <f t="shared" si="150"/>
        <v>10</v>
      </c>
      <c r="S254" s="35">
        <f t="shared" si="137"/>
        <v>28.987020468884456</v>
      </c>
      <c r="T254" s="35">
        <f t="shared" si="138"/>
        <v>49.977621498076651</v>
      </c>
      <c r="U254" s="35">
        <f t="shared" si="139"/>
        <v>2.0865555293751998</v>
      </c>
      <c r="V254" s="35">
        <f t="shared" si="140"/>
        <v>1477.7727452014194</v>
      </c>
      <c r="W254" s="35">
        <f t="shared" si="141"/>
        <v>1427.7951237033428</v>
      </c>
      <c r="X254" s="35">
        <f t="shared" si="114"/>
        <v>54.713856827001706</v>
      </c>
      <c r="Y254" s="35">
        <f t="shared" si="115"/>
        <v>94.33423590862364</v>
      </c>
      <c r="Z254" s="35">
        <f t="shared" si="116"/>
        <v>4.0632851982986908</v>
      </c>
      <c r="AA254" s="35">
        <f t="shared" si="117"/>
        <v>3023.8929891642219</v>
      </c>
      <c r="AB254" s="35">
        <f t="shared" si="118"/>
        <v>2929.5587532555983</v>
      </c>
      <c r="AC254" s="2">
        <f t="shared" si="119"/>
        <v>20.390481138688109</v>
      </c>
      <c r="AD254" s="2">
        <f t="shared" si="142"/>
        <v>35.156001963255363</v>
      </c>
      <c r="AE254" s="2">
        <f t="shared" si="120"/>
        <v>1.7026930065260248</v>
      </c>
      <c r="AF254" s="2">
        <f t="shared" si="121"/>
        <v>1289.4526587879338</v>
      </c>
      <c r="AG254" s="2">
        <f t="shared" si="122"/>
        <v>1254.2966568246786</v>
      </c>
      <c r="AH254" s="2">
        <f t="shared" si="123"/>
        <v>159.96878786853816</v>
      </c>
      <c r="AI254" s="2">
        <f t="shared" si="143"/>
        <v>275.80825494575549</v>
      </c>
      <c r="AJ254" s="2">
        <f t="shared" si="124"/>
        <v>12.359219504152026</v>
      </c>
      <c r="AK254" s="2">
        <f t="shared" si="125"/>
        <v>7357.5277092617316</v>
      </c>
      <c r="AL254" s="2">
        <f t="shared" si="148"/>
        <v>2360.5731514386589</v>
      </c>
      <c r="AM254" s="35">
        <f t="shared" si="126"/>
        <v>25.726836358117247</v>
      </c>
      <c r="AN254" s="35">
        <f t="shared" si="144"/>
        <v>44.356614410546982</v>
      </c>
      <c r="AO254" s="35">
        <f t="shared" si="127"/>
        <v>1.976729668923491</v>
      </c>
      <c r="AP254" s="35">
        <f t="shared" si="128"/>
        <v>1546.1202439628028</v>
      </c>
      <c r="AQ254" s="35">
        <f t="shared" si="129"/>
        <v>1501.7636295522557</v>
      </c>
      <c r="AR254" s="2">
        <f t="shared" si="130"/>
        <v>13.029426138302242</v>
      </c>
      <c r="AS254" s="2">
        <f t="shared" si="145"/>
        <v>22.464527824659033</v>
      </c>
      <c r="AT254" s="2">
        <f t="shared" si="131"/>
        <v>1.0094012711584042</v>
      </c>
      <c r="AU254" s="2">
        <f t="shared" si="132"/>
        <v>608.89498128097307</v>
      </c>
      <c r="AV254" s="2">
        <f t="shared" si="133"/>
        <v>586.43045345631413</v>
      </c>
      <c r="AW254" s="2">
        <f t="shared" si="134"/>
        <v>43.162341478224675</v>
      </c>
      <c r="AX254" s="2">
        <f t="shared" si="146"/>
        <v>74.41783013487013</v>
      </c>
      <c r="AY254">
        <f t="shared" si="147"/>
        <v>3.2317793093258675</v>
      </c>
    </row>
    <row r="255" spans="1:51" ht="16" x14ac:dyDescent="0.2">
      <c r="A255" s="2" t="s">
        <v>27</v>
      </c>
      <c r="B255" s="2" t="str">
        <f t="shared" si="149"/>
        <v>SF1</v>
      </c>
      <c r="C255" s="2" t="s">
        <v>34</v>
      </c>
      <c r="D255" s="5">
        <v>5</v>
      </c>
      <c r="E255" s="2" t="s">
        <v>18</v>
      </c>
      <c r="F255" s="1" t="s">
        <v>12</v>
      </c>
      <c r="G255" s="9">
        <v>30</v>
      </c>
      <c r="H255" s="45">
        <v>25</v>
      </c>
      <c r="I255" s="2" t="s">
        <v>22</v>
      </c>
      <c r="J255" s="5">
        <v>0</v>
      </c>
      <c r="K255" s="5">
        <v>4000</v>
      </c>
      <c r="L255" s="2">
        <v>1.3964891326655262</v>
      </c>
      <c r="M255" s="2">
        <v>0.997145116329193</v>
      </c>
      <c r="N255" s="2">
        <f t="shared" si="135"/>
        <v>9.9714511632919294</v>
      </c>
      <c r="O255" s="2">
        <v>8.1573121249675806E-2</v>
      </c>
      <c r="P255" s="2">
        <f t="shared" si="136"/>
        <v>0.81573121249675806</v>
      </c>
      <c r="Q255" s="3">
        <v>4</v>
      </c>
      <c r="R255" s="40">
        <f t="shared" si="150"/>
        <v>10</v>
      </c>
      <c r="S255" s="35">
        <f t="shared" si="137"/>
        <v>13.9250231864422</v>
      </c>
      <c r="T255" s="35">
        <f t="shared" si="138"/>
        <v>24.008660666279656</v>
      </c>
      <c r="U255" s="35">
        <f t="shared" si="139"/>
        <v>1.1391597734277958</v>
      </c>
      <c r="V255" s="35">
        <f t="shared" si="140"/>
        <v>1396.4891326655263</v>
      </c>
      <c r="W255" s="35">
        <f t="shared" si="141"/>
        <v>1372.4804719992467</v>
      </c>
      <c r="X255" s="35">
        <f t="shared" si="114"/>
        <v>68.638880013443909</v>
      </c>
      <c r="Y255" s="35">
        <f t="shared" si="115"/>
        <v>118.34289657490329</v>
      </c>
      <c r="Z255" s="35">
        <f t="shared" si="116"/>
        <v>5.2024449717264867</v>
      </c>
      <c r="AA255" s="35">
        <f t="shared" si="117"/>
        <v>4420.382121829748</v>
      </c>
      <c r="AB255" s="35">
        <f t="shared" si="118"/>
        <v>4302.0392252548445</v>
      </c>
      <c r="AC255" s="2">
        <f t="shared" si="119"/>
        <v>15.204932080965804</v>
      </c>
      <c r="AD255" s="2">
        <f t="shared" si="142"/>
        <v>26.215400139596209</v>
      </c>
      <c r="AE255" s="2">
        <f t="shared" si="120"/>
        <v>1.3422494817943573</v>
      </c>
      <c r="AF255" s="2">
        <f t="shared" si="121"/>
        <v>1245.1136831919628</v>
      </c>
      <c r="AG255" s="2">
        <f t="shared" si="122"/>
        <v>1218.8982830523669</v>
      </c>
      <c r="AH255" s="2">
        <f t="shared" si="123"/>
        <v>205.58358411143558</v>
      </c>
      <c r="AI255" s="2">
        <f t="shared" si="143"/>
        <v>354.45445536454417</v>
      </c>
      <c r="AJ255" s="2">
        <f t="shared" si="124"/>
        <v>16.3859679495351</v>
      </c>
      <c r="AK255" s="2">
        <f t="shared" si="125"/>
        <v>11092.86875883762</v>
      </c>
      <c r="AL255" s="2">
        <f t="shared" si="148"/>
        <v>3579.4714344910258</v>
      </c>
      <c r="AM255" s="35">
        <f t="shared" si="126"/>
        <v>54.713856827001706</v>
      </c>
      <c r="AN255" s="35">
        <f t="shared" si="144"/>
        <v>94.33423590862364</v>
      </c>
      <c r="AO255" s="35">
        <f t="shared" si="127"/>
        <v>4.0632851982986908</v>
      </c>
      <c r="AP255" s="35">
        <f t="shared" si="128"/>
        <v>3023.8929891642219</v>
      </c>
      <c r="AQ255" s="35">
        <f t="shared" si="129"/>
        <v>2929.5587532555983</v>
      </c>
      <c r="AR255" s="2">
        <f t="shared" si="130"/>
        <v>20.390481138688109</v>
      </c>
      <c r="AS255" s="2">
        <f t="shared" si="145"/>
        <v>35.156001963255363</v>
      </c>
      <c r="AT255" s="2">
        <f t="shared" si="131"/>
        <v>1.7026930065260248</v>
      </c>
      <c r="AU255" s="2">
        <f t="shared" si="132"/>
        <v>1289.4526587879338</v>
      </c>
      <c r="AV255" s="2">
        <f t="shared" si="133"/>
        <v>1254.2966568246786</v>
      </c>
      <c r="AW255" s="2">
        <f t="shared" si="134"/>
        <v>61.307793382021131</v>
      </c>
      <c r="AX255" s="2">
        <f t="shared" si="146"/>
        <v>105.70309203796748</v>
      </c>
      <c r="AY255">
        <f t="shared" si="147"/>
        <v>4.6027131885749757</v>
      </c>
    </row>
    <row r="256" spans="1:51" ht="16" x14ac:dyDescent="0.2">
      <c r="A256" s="2" t="s">
        <v>27</v>
      </c>
      <c r="B256" s="2" t="str">
        <f t="shared" si="149"/>
        <v>SF1</v>
      </c>
      <c r="C256" s="2" t="s">
        <v>34</v>
      </c>
      <c r="D256" s="5">
        <v>5</v>
      </c>
      <c r="E256" s="2" t="s">
        <v>18</v>
      </c>
      <c r="F256" s="1" t="s">
        <v>13</v>
      </c>
      <c r="G256" s="9">
        <v>40</v>
      </c>
      <c r="H256" s="45">
        <v>35</v>
      </c>
      <c r="I256" s="2" t="s">
        <v>22</v>
      </c>
      <c r="J256" s="5">
        <v>0</v>
      </c>
      <c r="K256" s="5">
        <v>4000</v>
      </c>
      <c r="L256" s="2">
        <v>1.2770083337875788</v>
      </c>
      <c r="M256" s="2">
        <v>0.96936810016632102</v>
      </c>
      <c r="N256" s="2">
        <f t="shared" si="135"/>
        <v>9.6936810016632098</v>
      </c>
      <c r="O256" s="2">
        <v>7.7594533562660203E-2</v>
      </c>
      <c r="P256" s="2">
        <f t="shared" si="136"/>
        <v>0.77594533562660206</v>
      </c>
      <c r="Q256" s="3">
        <v>3.99</v>
      </c>
      <c r="R256" s="40">
        <f t="shared" si="150"/>
        <v>10</v>
      </c>
      <c r="S256" s="35">
        <f t="shared" si="137"/>
        <v>12.378911424202245</v>
      </c>
      <c r="T256" s="35">
        <f t="shared" si="138"/>
        <v>21.342950731383183</v>
      </c>
      <c r="U256" s="35">
        <f t="shared" si="139"/>
        <v>0.99088866015877075</v>
      </c>
      <c r="V256" s="35">
        <f t="shared" si="140"/>
        <v>1277.008333787579</v>
      </c>
      <c r="W256" s="35">
        <f t="shared" si="141"/>
        <v>1255.6653830561959</v>
      </c>
      <c r="X256" s="35">
        <f t="shared" si="114"/>
        <v>81.017791437646153</v>
      </c>
      <c r="Y256" s="35">
        <f t="shared" si="115"/>
        <v>139.68584730628646</v>
      </c>
      <c r="Z256" s="35">
        <f t="shared" si="116"/>
        <v>6.1933336318852579</v>
      </c>
      <c r="AA256" s="35">
        <f t="shared" si="117"/>
        <v>5697.3904556173275</v>
      </c>
      <c r="AB256" s="35">
        <f t="shared" si="118"/>
        <v>5557.7046083110399</v>
      </c>
      <c r="AC256" s="2">
        <f t="shared" si="119"/>
        <v>12.651992795896417</v>
      </c>
      <c r="AD256" s="2">
        <f t="shared" si="142"/>
        <v>21.813780682580028</v>
      </c>
      <c r="AE256" s="2">
        <f t="shared" si="120"/>
        <v>1.216484925723244</v>
      </c>
      <c r="AF256" s="2">
        <f t="shared" si="121"/>
        <v>1236.6848374058161</v>
      </c>
      <c r="AG256" s="2">
        <f t="shared" si="122"/>
        <v>1214.8710567232361</v>
      </c>
      <c r="AH256" s="2">
        <f t="shared" si="123"/>
        <v>243.5395624991248</v>
      </c>
      <c r="AI256" s="2">
        <f t="shared" si="143"/>
        <v>419.89579741228431</v>
      </c>
      <c r="AJ256" s="2">
        <f t="shared" si="124"/>
        <v>20.03542272670483</v>
      </c>
      <c r="AK256" s="2">
        <f t="shared" si="125"/>
        <v>14802.923271055066</v>
      </c>
      <c r="AL256" s="2">
        <f t="shared" si="148"/>
        <v>4794.3424912142618</v>
      </c>
      <c r="AM256" s="35">
        <f t="shared" si="126"/>
        <v>68.638880013443909</v>
      </c>
      <c r="AN256" s="35">
        <f t="shared" si="144"/>
        <v>118.34289657490329</v>
      </c>
      <c r="AO256" s="35">
        <f t="shared" si="127"/>
        <v>5.2024449717264867</v>
      </c>
      <c r="AP256" s="35">
        <f t="shared" si="128"/>
        <v>4420.382121829748</v>
      </c>
      <c r="AQ256" s="35">
        <f t="shared" si="129"/>
        <v>4302.0392252548445</v>
      </c>
      <c r="AR256" s="2">
        <f t="shared" si="130"/>
        <v>15.204932080965804</v>
      </c>
      <c r="AS256" s="2">
        <f t="shared" si="145"/>
        <v>26.215400139596209</v>
      </c>
      <c r="AT256" s="2">
        <f t="shared" si="131"/>
        <v>1.3422494817943573</v>
      </c>
      <c r="AU256" s="2">
        <f t="shared" si="132"/>
        <v>1245.1136831919628</v>
      </c>
      <c r="AV256" s="2">
        <f t="shared" si="133"/>
        <v>1218.8982830523669</v>
      </c>
      <c r="AW256" s="2">
        <f t="shared" si="134"/>
        <v>73.492225980762313</v>
      </c>
      <c r="AX256" s="2">
        <f t="shared" si="146"/>
        <v>126.71073444959019</v>
      </c>
      <c r="AY256">
        <f t="shared" si="147"/>
        <v>5.5909383794295824</v>
      </c>
    </row>
    <row r="257" spans="1:51" ht="16" x14ac:dyDescent="0.2">
      <c r="A257" s="2" t="s">
        <v>27</v>
      </c>
      <c r="B257" s="2" t="str">
        <f t="shared" si="149"/>
        <v>SF1</v>
      </c>
      <c r="C257" s="2" t="s">
        <v>34</v>
      </c>
      <c r="D257" s="5">
        <v>5</v>
      </c>
      <c r="E257" s="2" t="s">
        <v>18</v>
      </c>
      <c r="F257" s="1" t="s">
        <v>6</v>
      </c>
      <c r="G257" s="9">
        <v>5</v>
      </c>
      <c r="H257" s="45">
        <v>2.5</v>
      </c>
      <c r="I257" s="2" t="s">
        <v>23</v>
      </c>
      <c r="J257" s="5">
        <v>0</v>
      </c>
      <c r="K257" s="5">
        <v>-4000</v>
      </c>
      <c r="L257" s="2">
        <v>1.3591068196321021</v>
      </c>
      <c r="M257" s="2">
        <v>2.6509494781494101</v>
      </c>
      <c r="N257" s="2">
        <f t="shared" si="135"/>
        <v>26.509494781494102</v>
      </c>
      <c r="O257" s="2">
        <v>0.17993488907814001</v>
      </c>
      <c r="P257" s="2">
        <f t="shared" si="136"/>
        <v>1.7993488907814001</v>
      </c>
      <c r="Q257" s="3">
        <v>3.84</v>
      </c>
      <c r="R257" s="40">
        <f t="shared" si="150"/>
        <v>5</v>
      </c>
      <c r="S257" s="35">
        <f t="shared" si="137"/>
        <v>18.014617571265127</v>
      </c>
      <c r="T257" s="35">
        <f t="shared" si="138"/>
        <v>31.059685467698497</v>
      </c>
      <c r="U257" s="35">
        <f t="shared" si="139"/>
        <v>1.2227536741792298</v>
      </c>
      <c r="V257" s="35">
        <f t="shared" si="140"/>
        <v>679.55340981605104</v>
      </c>
      <c r="W257" s="35">
        <f t="shared" si="141"/>
        <v>648.49372434835254</v>
      </c>
      <c r="X257" s="35">
        <f t="shared" si="114"/>
        <v>18.014617571265127</v>
      </c>
      <c r="Y257" s="35">
        <f t="shared" si="115"/>
        <v>31.059685467698497</v>
      </c>
      <c r="Z257" s="35">
        <f t="shared" si="116"/>
        <v>1.2227536741792298</v>
      </c>
      <c r="AA257" s="35">
        <f t="shared" si="117"/>
        <v>679.55340981605104</v>
      </c>
      <c r="AB257" s="35">
        <f t="shared" si="118"/>
        <v>648.49372434835254</v>
      </c>
      <c r="AC257" s="2">
        <f t="shared" si="119"/>
        <v>19.903022012522371</v>
      </c>
      <c r="AD257" s="2">
        <f t="shared" si="142"/>
        <v>34.315555194004091</v>
      </c>
      <c r="AE257" s="2">
        <f t="shared" si="120"/>
        <v>1.4076455570329134</v>
      </c>
      <c r="AF257" s="2">
        <f t="shared" si="121"/>
        <v>554.16159635167037</v>
      </c>
      <c r="AG257" s="2">
        <f t="shared" si="122"/>
        <v>519.84604115766626</v>
      </c>
      <c r="AH257" s="2">
        <f t="shared" si="123"/>
        <v>19.903022012522371</v>
      </c>
      <c r="AI257" s="2">
        <f t="shared" si="143"/>
        <v>34.315555194004091</v>
      </c>
      <c r="AJ257" s="2">
        <f t="shared" si="124"/>
        <v>1.4076455570329134</v>
      </c>
      <c r="AK257" s="2">
        <f t="shared" si="125"/>
        <v>554.16159635167037</v>
      </c>
      <c r="AL257" s="2">
        <f t="shared" si="148"/>
        <v>519.84604115766626</v>
      </c>
      <c r="AM257" s="35">
        <f t="shared" si="126"/>
        <v>0</v>
      </c>
      <c r="AN257" s="35">
        <f t="shared" si="144"/>
        <v>0</v>
      </c>
      <c r="AO257" s="35">
        <f t="shared" si="127"/>
        <v>0</v>
      </c>
      <c r="AP257" s="35">
        <f t="shared" si="128"/>
        <v>0</v>
      </c>
      <c r="AQ257" s="35">
        <f t="shared" si="129"/>
        <v>0</v>
      </c>
      <c r="AR257" s="2">
        <f t="shared" si="130"/>
        <v>0</v>
      </c>
      <c r="AS257" s="2">
        <f t="shared" si="145"/>
        <v>0</v>
      </c>
      <c r="AT257" s="2">
        <f t="shared" si="131"/>
        <v>0</v>
      </c>
      <c r="AU257" s="2">
        <f t="shared" si="132"/>
        <v>0</v>
      </c>
      <c r="AV257" s="2">
        <f t="shared" si="133"/>
        <v>0</v>
      </c>
      <c r="AW257" s="2">
        <f t="shared" si="134"/>
        <v>14.440891678330241</v>
      </c>
      <c r="AX257" s="2">
        <f t="shared" si="146"/>
        <v>24.898089100569379</v>
      </c>
      <c r="AY257">
        <f t="shared" si="147"/>
        <v>0.98018474653983489</v>
      </c>
    </row>
    <row r="258" spans="1:51" ht="16" x14ac:dyDescent="0.2">
      <c r="A258" s="2" t="s">
        <v>27</v>
      </c>
      <c r="B258" s="2" t="str">
        <f t="shared" si="149"/>
        <v>SF1</v>
      </c>
      <c r="C258" s="2" t="s">
        <v>34</v>
      </c>
      <c r="D258" s="5">
        <v>5</v>
      </c>
      <c r="E258" s="2" t="s">
        <v>18</v>
      </c>
      <c r="F258" s="1" t="s">
        <v>10</v>
      </c>
      <c r="G258" s="9">
        <v>10</v>
      </c>
      <c r="H258" s="45">
        <v>7.5</v>
      </c>
      <c r="I258" s="2" t="s">
        <v>23</v>
      </c>
      <c r="J258" s="5">
        <v>0</v>
      </c>
      <c r="K258" s="5">
        <v>-4000</v>
      </c>
      <c r="L258" s="2">
        <v>1.3473930158205385</v>
      </c>
      <c r="M258" s="2">
        <v>2.5334382057189901</v>
      </c>
      <c r="N258" s="2">
        <f t="shared" si="135"/>
        <v>25.334382057189902</v>
      </c>
      <c r="O258" s="2">
        <v>0.156543508172035</v>
      </c>
      <c r="P258" s="2">
        <f t="shared" si="136"/>
        <v>1.56543508172035</v>
      </c>
      <c r="Q258" s="3">
        <v>3.86</v>
      </c>
      <c r="R258" s="40">
        <f t="shared" si="150"/>
        <v>5</v>
      </c>
      <c r="S258" s="35">
        <f t="shared" si="137"/>
        <v>17.06768472199342</v>
      </c>
      <c r="T258" s="35">
        <f t="shared" si="138"/>
        <v>29.427042624126589</v>
      </c>
      <c r="U258" s="35">
        <f t="shared" si="139"/>
        <v>1.0546281479152266</v>
      </c>
      <c r="V258" s="35">
        <f t="shared" si="140"/>
        <v>673.69650791026925</v>
      </c>
      <c r="W258" s="35">
        <f t="shared" si="141"/>
        <v>644.26946528614269</v>
      </c>
      <c r="X258" s="35">
        <f t="shared" ref="X258:X321" si="151">SUMIFS(S:S,$D:$D,$D258,$I:$I,$I258,$G:$G,"&lt;="&amp;$G258)</f>
        <v>35.08230229325855</v>
      </c>
      <c r="Y258" s="35">
        <f t="shared" ref="Y258:Y321" si="152">SUMIFS(T:T,$D:$D,$D258,$I:$I,$I258,$G:$G,"&lt;="&amp;$G258)</f>
        <v>60.486728091825086</v>
      </c>
      <c r="Z258" s="35">
        <f t="shared" ref="Z258:Z321" si="153">SUMIFS(U:U,$D:$D,$D258,$I:$I,$I258,$G:$G,"&lt;="&amp;$G258)</f>
        <v>2.2773818220944566</v>
      </c>
      <c r="AA258" s="35">
        <f t="shared" ref="AA258:AA321" si="154">SUMIFS(V:V,$D:$D,$D258,$I:$I,$I258,$G:$G,"&lt;="&amp;$G258)</f>
        <v>1353.2499177263203</v>
      </c>
      <c r="AB258" s="35">
        <f t="shared" ref="AB258:AB321" si="155">SUMIFS(W:W,$D:$D,$D258,$I:$I,$I258,$G:$G,"&lt;="&amp;$G258)</f>
        <v>1292.7631896344951</v>
      </c>
      <c r="AC258" s="2">
        <f t="shared" ref="AC258:AC321" si="156">AVERAGEIFS(S$2:S$417,$C$2:$C$417,"Primary forest",$G$2:$G$417,$G258)</f>
        <v>13.029426138302242</v>
      </c>
      <c r="AD258" s="2">
        <f t="shared" si="142"/>
        <v>22.464527824659033</v>
      </c>
      <c r="AE258" s="2">
        <f t="shared" ref="AE258:AE321" si="157">AVERAGEIFS(U$2:U$417,$C$2:$C$417,"Primary forest",$G$2:$G$417,$G258)</f>
        <v>1.0094012711584042</v>
      </c>
      <c r="AF258" s="2">
        <f t="shared" ref="AF258:AF321" si="158">AVERAGEIFS(V$2:V$417,$C$2:$C$417,"Primary forest",$G$2:$G$417,$G258)</f>
        <v>608.89498128097307</v>
      </c>
      <c r="AG258" s="2">
        <f t="shared" ref="AG258:AG321" si="159">AVERAGEIFS(W$2:W$417,$C$2:$C$417,"Primary forest",$G$2:$G$417,$G258)</f>
        <v>586.43045345631413</v>
      </c>
      <c r="AH258" s="2">
        <f t="shared" ref="AH258:AH321" si="160">IF(G258=5,AC258,SUMIF($G$2:$G$28,"&lt;="&amp;G258,$AC$2:$AC$28))</f>
        <v>98.797344452473837</v>
      </c>
      <c r="AI258" s="2">
        <f t="shared" si="143"/>
        <v>170.34024905598937</v>
      </c>
      <c r="AJ258" s="2">
        <f t="shared" ref="AJ258:AJ321" si="161">IF(G258=5,AE258,SUMIF($G$2:$G$28,"&lt;="&amp;G258,$AE$2:$AE$28))</f>
        <v>7.2511404845739538</v>
      </c>
      <c r="AK258" s="2">
        <f t="shared" ref="AK258:AK321" si="162">IF(G258=5,AF258,SUMIF($G$2:$G$28,"&lt;="&amp;G258,$AF$2:$AF$28))</f>
        <v>3489.1697328979308</v>
      </c>
      <c r="AL258" s="2">
        <f t="shared" si="148"/>
        <v>1106.2764946139805</v>
      </c>
      <c r="AM258" s="35">
        <f t="shared" ref="AM258:AM321" si="163">IF(G258=5,0,SUMIFS(X$2:X$417,$C$2:$C$417,$C258,$G$2:$G$417,$G258-$R258,$D$2:$D$417,$D258,$I$2:$I$417,$I258))</f>
        <v>18.014617571265127</v>
      </c>
      <c r="AN258" s="35">
        <f t="shared" si="144"/>
        <v>31.059685467698497</v>
      </c>
      <c r="AO258" s="35">
        <f t="shared" ref="AO258:AO321" si="164">IF(G258=5,0,SUMIFS(Z$2:Z$417,$C$2:$C$417,$C258,$G$2:$G$417,$G258-$R258,$D$2:$D$417,$D258,$I$2:$I$417,$I258))</f>
        <v>1.2227536741792298</v>
      </c>
      <c r="AP258" s="35">
        <f t="shared" ref="AP258:AP321" si="165">IF(G258=5,0,SUMIFS(AA$2:AA$417,$C$2:$C$417,$C258,$G$2:$G$417,$G258-$R258,$D$2:$D$417,$D258,$I$2:$I$417,$I258))</f>
        <v>679.55340981605104</v>
      </c>
      <c r="AQ258" s="35">
        <f t="shared" ref="AQ258:AQ321" si="166">IF(G258=5,0,SUMIFS(AB$2:AB$417,$C$2:$C$417,$C258,$G$2:$G$417,$G258-$R258,$D$2:$D$417,$D258,$I$2:$I$417,$I258))</f>
        <v>648.49372434835254</v>
      </c>
      <c r="AR258" s="2">
        <f t="shared" ref="AR258:AR321" si="167">IF(G258=5,0,AVERAGEIFS(S$2:S$417,$C$2:$C$417,"Primary forest",$G$2:$G$417,$G258-R258))</f>
        <v>19.903022012522371</v>
      </c>
      <c r="AS258" s="2">
        <f t="shared" si="145"/>
        <v>34.315555194004091</v>
      </c>
      <c r="AT258" s="2">
        <f t="shared" ref="AT258:AT321" si="168">IF(G258=5,0,AVERAGEIFS(U$2:U$417,$C$2:$C$417,"Primary forest",$G$2:$G$417,$G258-R258))</f>
        <v>1.4076455570329134</v>
      </c>
      <c r="AU258" s="2">
        <f t="shared" ref="AU258:AU321" si="169">IF(G258=5,0,AVERAGEIFS(V$2:V$417,$C$2:$C$417,"Primary forest",$G$2:$G$417,$G258-R258))</f>
        <v>554.16159635167037</v>
      </c>
      <c r="AV258" s="2">
        <f t="shared" ref="AV258:AV321" si="170">IF(G258=5,0,AVERAGEIFS(W$2:W$417,$C$2:$C$417,"Primary forest",$G$2:$G$417,$G258-R258))</f>
        <v>519.84604115766626</v>
      </c>
      <c r="AW258" s="2">
        <f t="shared" ref="AW258:AW321" si="171">AM258+((AL258-AQ258)*(X258-AM258)/(AB258-AQ258))</f>
        <v>30.141984170246079</v>
      </c>
      <c r="AX258" s="2">
        <f t="shared" si="146"/>
        <v>51.968938224562208</v>
      </c>
      <c r="AY258">
        <f t="shared" si="147"/>
        <v>1.9721149603583239</v>
      </c>
    </row>
    <row r="259" spans="1:51" ht="16" x14ac:dyDescent="0.2">
      <c r="A259" s="2" t="s">
        <v>27</v>
      </c>
      <c r="B259" s="2" t="str">
        <f t="shared" si="149"/>
        <v>SF1</v>
      </c>
      <c r="C259" s="2" t="s">
        <v>34</v>
      </c>
      <c r="D259" s="5">
        <v>5</v>
      </c>
      <c r="E259" s="2" t="s">
        <v>18</v>
      </c>
      <c r="F259" s="1" t="s">
        <v>11</v>
      </c>
      <c r="G259" s="9">
        <v>20</v>
      </c>
      <c r="H259" s="45">
        <v>15</v>
      </c>
      <c r="I259" s="2" t="s">
        <v>23</v>
      </c>
      <c r="J259" s="5">
        <v>0</v>
      </c>
      <c r="K259" s="5">
        <v>-4000</v>
      </c>
      <c r="L259" s="2">
        <v>1.5043579868954893</v>
      </c>
      <c r="M259" s="2">
        <v>1.41678023338318</v>
      </c>
      <c r="N259" s="2">
        <f t="shared" ref="N259:N322" si="172">M259*10</f>
        <v>14.167802333831801</v>
      </c>
      <c r="O259" s="2">
        <v>0.109686531126499</v>
      </c>
      <c r="P259" s="2">
        <f t="shared" ref="P259:P322" si="173">O259*10</f>
        <v>1.09686531126499</v>
      </c>
      <c r="Q259" s="3">
        <v>3.99</v>
      </c>
      <c r="R259" s="40">
        <f t="shared" si="150"/>
        <v>10</v>
      </c>
      <c r="S259" s="35">
        <f t="shared" ref="S259:S322" si="174">(R259/100)*(L259*10000)*(N259/1000)</f>
        <v>21.313446597656423</v>
      </c>
      <c r="T259" s="35">
        <f t="shared" ref="T259:T322" si="175">S259*(1/0.58)</f>
        <v>36.747321720097283</v>
      </c>
      <c r="U259" s="35">
        <f t="shared" ref="U259:U322" si="176">(R259/100)*(L259*10000)*(P259/1000)</f>
        <v>1.6500780915500946</v>
      </c>
      <c r="V259" s="35">
        <f t="shared" ref="V259:V322" si="177">(10000*L259)*(R259/100)</f>
        <v>1504.3579868954894</v>
      </c>
      <c r="W259" s="35">
        <f t="shared" ref="W259:W322" si="178">V259-T259</f>
        <v>1467.6106651753921</v>
      </c>
      <c r="X259" s="35">
        <f t="shared" si="151"/>
        <v>56.395748890914973</v>
      </c>
      <c r="Y259" s="35">
        <f t="shared" si="152"/>
        <v>97.234049811922375</v>
      </c>
      <c r="Z259" s="35">
        <f t="shared" si="153"/>
        <v>3.9274599136445509</v>
      </c>
      <c r="AA259" s="35">
        <f t="shared" si="154"/>
        <v>2857.6079046218097</v>
      </c>
      <c r="AB259" s="35">
        <f t="shared" si="155"/>
        <v>2760.3738548098872</v>
      </c>
      <c r="AC259" s="2">
        <f t="shared" si="156"/>
        <v>20.390481138688109</v>
      </c>
      <c r="AD259" s="2">
        <f t="shared" ref="AD259:AD322" si="179">AVERAGEIFS(T$2:T$417,$C$2:$C$417,"Primary forest",$G$2:$G$417,$G259)</f>
        <v>35.156001963255363</v>
      </c>
      <c r="AE259" s="2">
        <f t="shared" si="157"/>
        <v>1.7026930065260248</v>
      </c>
      <c r="AF259" s="2">
        <f t="shared" si="158"/>
        <v>1289.4526587879338</v>
      </c>
      <c r="AG259" s="2">
        <f t="shared" si="159"/>
        <v>1254.2966568246786</v>
      </c>
      <c r="AH259" s="2">
        <f t="shared" si="160"/>
        <v>159.96878786853816</v>
      </c>
      <c r="AI259" s="2">
        <f t="shared" ref="AI259:AI322" si="180">IF(G259=5,AD259,SUMIF($G$2:$G$28,"&lt;="&amp;G259,$AD$2:$AD$28))</f>
        <v>275.80825494575549</v>
      </c>
      <c r="AJ259" s="2">
        <f t="shared" si="161"/>
        <v>12.359219504152026</v>
      </c>
      <c r="AK259" s="2">
        <f t="shared" si="162"/>
        <v>7357.5277092617316</v>
      </c>
      <c r="AL259" s="2">
        <f t="shared" si="148"/>
        <v>2360.5731514386589</v>
      </c>
      <c r="AM259" s="35">
        <f t="shared" si="163"/>
        <v>35.08230229325855</v>
      </c>
      <c r="AN259" s="35">
        <f t="shared" ref="AN259:AN322" si="181">IF(G259=5,0,SUMIFS(Y$2:Y$417,$C$2:$C$417,$C259,$G$2:$G$417,$G259-$R259,$D$2:$D$417,$D259,$I$2:$I$417,$I259))</f>
        <v>60.486728091825086</v>
      </c>
      <c r="AO259" s="35">
        <f t="shared" si="164"/>
        <v>2.2773818220944566</v>
      </c>
      <c r="AP259" s="35">
        <f t="shared" si="165"/>
        <v>1353.2499177263203</v>
      </c>
      <c r="AQ259" s="35">
        <f t="shared" si="166"/>
        <v>1292.7631896344951</v>
      </c>
      <c r="AR259" s="2">
        <f t="shared" si="167"/>
        <v>13.029426138302242</v>
      </c>
      <c r="AS259" s="2">
        <f t="shared" ref="AS259:AS322" si="182">IF(G259=5,0,AVERAGEIFS(T$2:T$417,$C$2:$C$417,"Primary forest",$G$2:$G$417,$G259-R259))</f>
        <v>22.464527824659033</v>
      </c>
      <c r="AT259" s="2">
        <f t="shared" si="168"/>
        <v>1.0094012711584042</v>
      </c>
      <c r="AU259" s="2">
        <f t="shared" si="169"/>
        <v>608.89498128097307</v>
      </c>
      <c r="AV259" s="2">
        <f t="shared" si="170"/>
        <v>586.43045345631413</v>
      </c>
      <c r="AW259" s="2">
        <f t="shared" si="171"/>
        <v>50.589623912946237</v>
      </c>
      <c r="AX259" s="2">
        <f t="shared" ref="AX259:AX322" si="183">AN259+((AL259-AQ259)*(Y259-AN259)/(AB259-AQ259))</f>
        <v>87.223489505079726</v>
      </c>
      <c r="AY259">
        <f t="shared" ref="AY259:AY322" si="184">AO259+((AL259-AQ259)*(Z259-AO259)/(AB259-AQ259))</f>
        <v>3.4779521543504046</v>
      </c>
    </row>
    <row r="260" spans="1:51" ht="16" x14ac:dyDescent="0.2">
      <c r="A260" s="2" t="s">
        <v>27</v>
      </c>
      <c r="B260" s="2" t="str">
        <f t="shared" si="149"/>
        <v>SF1</v>
      </c>
      <c r="C260" s="2" t="s">
        <v>34</v>
      </c>
      <c r="D260" s="5">
        <v>5</v>
      </c>
      <c r="E260" s="2" t="s">
        <v>18</v>
      </c>
      <c r="F260" s="1" t="s">
        <v>12</v>
      </c>
      <c r="G260" s="9">
        <v>30</v>
      </c>
      <c r="H260" s="45">
        <v>25</v>
      </c>
      <c r="I260" s="2" t="s">
        <v>23</v>
      </c>
      <c r="J260" s="5">
        <v>0</v>
      </c>
      <c r="K260" s="5">
        <v>-4000</v>
      </c>
      <c r="L260" s="2">
        <v>1.5662883583514078</v>
      </c>
      <c r="M260" s="2">
        <v>0.896717488765717</v>
      </c>
      <c r="N260" s="2">
        <f t="shared" si="172"/>
        <v>8.9671748876571691</v>
      </c>
      <c r="O260" s="2">
        <v>7.29207172989845E-2</v>
      </c>
      <c r="P260" s="2">
        <f t="shared" si="173"/>
        <v>0.72920717298984505</v>
      </c>
      <c r="Q260" s="3">
        <v>4.07</v>
      </c>
      <c r="R260" s="40">
        <f t="shared" si="150"/>
        <v>10</v>
      </c>
      <c r="S260" s="35">
        <f t="shared" si="174"/>
        <v>14.045181633838519</v>
      </c>
      <c r="T260" s="35">
        <f t="shared" si="175"/>
        <v>24.215830403169861</v>
      </c>
      <c r="U260" s="35">
        <f t="shared" si="176"/>
        <v>1.1421487058803355</v>
      </c>
      <c r="V260" s="35">
        <f t="shared" si="177"/>
        <v>1566.2883583514079</v>
      </c>
      <c r="W260" s="35">
        <f t="shared" si="178"/>
        <v>1542.0725279482381</v>
      </c>
      <c r="X260" s="35">
        <f t="shared" si="151"/>
        <v>70.440930524753497</v>
      </c>
      <c r="Y260" s="35">
        <f t="shared" si="152"/>
        <v>121.44988021509224</v>
      </c>
      <c r="Z260" s="35">
        <f t="shared" si="153"/>
        <v>5.0696086195248862</v>
      </c>
      <c r="AA260" s="35">
        <f t="shared" si="154"/>
        <v>4423.8962629732177</v>
      </c>
      <c r="AB260" s="35">
        <f t="shared" si="155"/>
        <v>4302.4463827581258</v>
      </c>
      <c r="AC260" s="2">
        <f t="shared" si="156"/>
        <v>15.204932080965804</v>
      </c>
      <c r="AD260" s="2">
        <f t="shared" si="179"/>
        <v>26.215400139596209</v>
      </c>
      <c r="AE260" s="2">
        <f t="shared" si="157"/>
        <v>1.3422494817943573</v>
      </c>
      <c r="AF260" s="2">
        <f t="shared" si="158"/>
        <v>1245.1136831919628</v>
      </c>
      <c r="AG260" s="2">
        <f t="shared" si="159"/>
        <v>1218.8982830523669</v>
      </c>
      <c r="AH260" s="2">
        <f t="shared" si="160"/>
        <v>205.58358411143558</v>
      </c>
      <c r="AI260" s="2">
        <f t="shared" si="180"/>
        <v>354.45445536454417</v>
      </c>
      <c r="AJ260" s="2">
        <f t="shared" si="161"/>
        <v>16.3859679495351</v>
      </c>
      <c r="AK260" s="2">
        <f t="shared" si="162"/>
        <v>11092.86875883762</v>
      </c>
      <c r="AL260" s="2">
        <f t="shared" si="148"/>
        <v>3579.4714344910258</v>
      </c>
      <c r="AM260" s="35">
        <f t="shared" si="163"/>
        <v>56.395748890914973</v>
      </c>
      <c r="AN260" s="35">
        <f t="shared" si="181"/>
        <v>97.234049811922375</v>
      </c>
      <c r="AO260" s="35">
        <f t="shared" si="164"/>
        <v>3.9274599136445509</v>
      </c>
      <c r="AP260" s="35">
        <f t="shared" si="165"/>
        <v>2857.6079046218097</v>
      </c>
      <c r="AQ260" s="35">
        <f t="shared" si="166"/>
        <v>2760.3738548098872</v>
      </c>
      <c r="AR260" s="2">
        <f t="shared" si="167"/>
        <v>20.390481138688109</v>
      </c>
      <c r="AS260" s="2">
        <f t="shared" si="182"/>
        <v>35.156001963255363</v>
      </c>
      <c r="AT260" s="2">
        <f t="shared" si="168"/>
        <v>1.7026930065260248</v>
      </c>
      <c r="AU260" s="2">
        <f t="shared" si="169"/>
        <v>1289.4526587879338</v>
      </c>
      <c r="AV260" s="2">
        <f t="shared" si="170"/>
        <v>1254.2966568246786</v>
      </c>
      <c r="AW260" s="2">
        <f t="shared" si="171"/>
        <v>63.856081705329309</v>
      </c>
      <c r="AX260" s="2">
        <f t="shared" si="183"/>
        <v>110.09669259539537</v>
      </c>
      <c r="AY260">
        <f t="shared" si="184"/>
        <v>4.5341312755079723</v>
      </c>
    </row>
    <row r="261" spans="1:51" ht="16" x14ac:dyDescent="0.2">
      <c r="A261" s="2" t="s">
        <v>27</v>
      </c>
      <c r="B261" s="2" t="str">
        <f t="shared" si="149"/>
        <v>SF1</v>
      </c>
      <c r="C261" s="2" t="s">
        <v>34</v>
      </c>
      <c r="D261" s="5">
        <v>5</v>
      </c>
      <c r="E261" s="2" t="s">
        <v>18</v>
      </c>
      <c r="F261" s="1" t="s">
        <v>13</v>
      </c>
      <c r="G261" s="9">
        <v>40</v>
      </c>
      <c r="H261" s="45">
        <v>35</v>
      </c>
      <c r="I261" s="2" t="s">
        <v>23</v>
      </c>
      <c r="J261" s="5">
        <v>0</v>
      </c>
      <c r="K261" s="5">
        <v>-4000</v>
      </c>
      <c r="L261" s="2">
        <v>1.4762448577477369</v>
      </c>
      <c r="M261" s="2">
        <v>0.67600125074386597</v>
      </c>
      <c r="N261" s="2">
        <f t="shared" si="172"/>
        <v>6.7600125074386597</v>
      </c>
      <c r="O261" s="2">
        <v>5.71856163442135E-2</v>
      </c>
      <c r="P261" s="2">
        <f t="shared" si="173"/>
        <v>0.57185616344213497</v>
      </c>
      <c r="Q261" s="3">
        <v>4.0999999999999996</v>
      </c>
      <c r="R261" s="40">
        <f t="shared" si="150"/>
        <v>10</v>
      </c>
      <c r="S261" s="35">
        <f t="shared" si="174"/>
        <v>9.9794337024167081</v>
      </c>
      <c r="T261" s="35">
        <f t="shared" si="175"/>
        <v>17.205920176580534</v>
      </c>
      <c r="U261" s="35">
        <f t="shared" si="176"/>
        <v>0.84419972065280124</v>
      </c>
      <c r="V261" s="35">
        <f t="shared" si="177"/>
        <v>1476.2448577477371</v>
      </c>
      <c r="W261" s="35">
        <f t="shared" si="178"/>
        <v>1459.0389375711566</v>
      </c>
      <c r="X261" s="35">
        <f t="shared" si="151"/>
        <v>80.420364227170211</v>
      </c>
      <c r="Y261" s="35">
        <f t="shared" si="152"/>
        <v>138.65580039167276</v>
      </c>
      <c r="Z261" s="35">
        <f t="shared" si="153"/>
        <v>5.9138083401776873</v>
      </c>
      <c r="AA261" s="35">
        <f t="shared" si="154"/>
        <v>5900.1411207209549</v>
      </c>
      <c r="AB261" s="35">
        <f t="shared" si="155"/>
        <v>5761.4853203292823</v>
      </c>
      <c r="AC261" s="2">
        <f t="shared" si="156"/>
        <v>12.651992795896417</v>
      </c>
      <c r="AD261" s="2">
        <f t="shared" si="179"/>
        <v>21.813780682580028</v>
      </c>
      <c r="AE261" s="2">
        <f t="shared" si="157"/>
        <v>1.216484925723244</v>
      </c>
      <c r="AF261" s="2">
        <f t="shared" si="158"/>
        <v>1236.6848374058161</v>
      </c>
      <c r="AG261" s="2">
        <f t="shared" si="159"/>
        <v>1214.8710567232361</v>
      </c>
      <c r="AH261" s="2">
        <f t="shared" si="160"/>
        <v>243.5395624991248</v>
      </c>
      <c r="AI261" s="2">
        <f t="shared" si="180"/>
        <v>419.89579741228431</v>
      </c>
      <c r="AJ261" s="2">
        <f t="shared" si="161"/>
        <v>20.03542272670483</v>
      </c>
      <c r="AK261" s="2">
        <f t="shared" si="162"/>
        <v>14802.923271055066</v>
      </c>
      <c r="AL261" s="2">
        <f t="shared" ref="AL261:AL324" si="185">IF(G261=5,AG261,SUMIFS($AG$2:$AG$28,$G$2:$G$28,"&lt;="&amp;G261,$I$2:$I$28,"R1"))</f>
        <v>4794.3424912142618</v>
      </c>
      <c r="AM261" s="35">
        <f t="shared" si="163"/>
        <v>70.440930524753497</v>
      </c>
      <c r="AN261" s="35">
        <f t="shared" si="181"/>
        <v>121.44988021509224</v>
      </c>
      <c r="AO261" s="35">
        <f t="shared" si="164"/>
        <v>5.0696086195248862</v>
      </c>
      <c r="AP261" s="35">
        <f t="shared" si="165"/>
        <v>4423.8962629732177</v>
      </c>
      <c r="AQ261" s="35">
        <f t="shared" si="166"/>
        <v>4302.4463827581258</v>
      </c>
      <c r="AR261" s="2">
        <f t="shared" si="167"/>
        <v>15.204932080965804</v>
      </c>
      <c r="AS261" s="2">
        <f t="shared" si="182"/>
        <v>26.215400139596209</v>
      </c>
      <c r="AT261" s="2">
        <f t="shared" si="168"/>
        <v>1.3422494817943573</v>
      </c>
      <c r="AU261" s="2">
        <f t="shared" si="169"/>
        <v>1245.1136831919628</v>
      </c>
      <c r="AV261" s="2">
        <f t="shared" si="170"/>
        <v>1218.8982830523669</v>
      </c>
      <c r="AW261" s="2">
        <f t="shared" si="171"/>
        <v>73.805367536274574</v>
      </c>
      <c r="AX261" s="2">
        <f t="shared" si="183"/>
        <v>127.25063368323202</v>
      </c>
      <c r="AY261">
        <f t="shared" si="184"/>
        <v>5.3542196375420925</v>
      </c>
    </row>
    <row r="262" spans="1:51" ht="16" x14ac:dyDescent="0.2">
      <c r="A262" s="2" t="s">
        <v>28</v>
      </c>
      <c r="B262" s="2" t="str">
        <f t="shared" si="149"/>
        <v>SF2</v>
      </c>
      <c r="C262" s="2" t="s">
        <v>34</v>
      </c>
      <c r="D262" s="5">
        <v>6</v>
      </c>
      <c r="E262" s="2" t="s">
        <v>5</v>
      </c>
      <c r="F262" s="1" t="s">
        <v>6</v>
      </c>
      <c r="G262" s="9">
        <v>5</v>
      </c>
      <c r="H262" s="45">
        <v>2.5</v>
      </c>
      <c r="I262" t="s">
        <v>7</v>
      </c>
      <c r="J262">
        <v>0</v>
      </c>
      <c r="K262">
        <v>0</v>
      </c>
      <c r="L262" s="34">
        <v>1.3891552728878518</v>
      </c>
      <c r="M262" s="2">
        <v>3.1142306327819802</v>
      </c>
      <c r="N262" s="2">
        <f t="shared" si="172"/>
        <v>31.142306327819803</v>
      </c>
      <c r="O262" s="2">
        <v>0.214814648032188</v>
      </c>
      <c r="P262" s="2">
        <f t="shared" si="173"/>
        <v>2.1481464803218802</v>
      </c>
      <c r="Q262" s="3">
        <v>3.9</v>
      </c>
      <c r="R262" s="40">
        <f t="shared" si="150"/>
        <v>5</v>
      </c>
      <c r="S262" s="35">
        <f t="shared" si="174"/>
        <v>21.630749522589799</v>
      </c>
      <c r="T262" s="35">
        <f t="shared" si="175"/>
        <v>37.294395728603106</v>
      </c>
      <c r="U262" s="35">
        <f t="shared" si="176"/>
        <v>1.49205450503731</v>
      </c>
      <c r="V262" s="35">
        <f t="shared" si="177"/>
        <v>694.57763644392594</v>
      </c>
      <c r="W262" s="35">
        <f t="shared" si="178"/>
        <v>657.28324071532279</v>
      </c>
      <c r="X262" s="35">
        <f t="shared" si="151"/>
        <v>21.630749522589799</v>
      </c>
      <c r="Y262" s="35">
        <f t="shared" si="152"/>
        <v>37.294395728603106</v>
      </c>
      <c r="Z262" s="35">
        <f t="shared" si="153"/>
        <v>1.49205450503731</v>
      </c>
      <c r="AA262" s="35">
        <f t="shared" si="154"/>
        <v>694.57763644392594</v>
      </c>
      <c r="AB262" s="35">
        <f t="shared" si="155"/>
        <v>657.28324071532279</v>
      </c>
      <c r="AC262" s="2">
        <f t="shared" si="156"/>
        <v>19.903022012522371</v>
      </c>
      <c r="AD262" s="2">
        <f t="shared" si="179"/>
        <v>34.315555194004091</v>
      </c>
      <c r="AE262" s="2">
        <f t="shared" si="157"/>
        <v>1.4076455570329134</v>
      </c>
      <c r="AF262" s="2">
        <f t="shared" si="158"/>
        <v>554.16159635167037</v>
      </c>
      <c r="AG262" s="2">
        <f t="shared" si="159"/>
        <v>519.84604115766626</v>
      </c>
      <c r="AH262" s="2">
        <f t="shared" si="160"/>
        <v>19.903022012522371</v>
      </c>
      <c r="AI262" s="2">
        <f t="shared" si="180"/>
        <v>34.315555194004091</v>
      </c>
      <c r="AJ262" s="2">
        <f t="shared" si="161"/>
        <v>1.4076455570329134</v>
      </c>
      <c r="AK262" s="2">
        <f t="shared" si="162"/>
        <v>554.16159635167037</v>
      </c>
      <c r="AL262" s="2">
        <f t="shared" si="185"/>
        <v>519.84604115766626</v>
      </c>
      <c r="AM262" s="35">
        <f t="shared" si="163"/>
        <v>0</v>
      </c>
      <c r="AN262" s="35">
        <f t="shared" si="181"/>
        <v>0</v>
      </c>
      <c r="AO262" s="35">
        <f t="shared" si="164"/>
        <v>0</v>
      </c>
      <c r="AP262" s="35">
        <f t="shared" si="165"/>
        <v>0</v>
      </c>
      <c r="AQ262" s="35">
        <f t="shared" si="166"/>
        <v>0</v>
      </c>
      <c r="AR262" s="2">
        <f t="shared" si="167"/>
        <v>0</v>
      </c>
      <c r="AS262" s="2">
        <f t="shared" si="182"/>
        <v>0</v>
      </c>
      <c r="AT262" s="2">
        <f t="shared" si="168"/>
        <v>0</v>
      </c>
      <c r="AU262" s="2">
        <f t="shared" si="169"/>
        <v>0</v>
      </c>
      <c r="AV262" s="2">
        <f t="shared" si="170"/>
        <v>0</v>
      </c>
      <c r="AW262" s="2">
        <f t="shared" si="171"/>
        <v>17.107783692086532</v>
      </c>
      <c r="AX262" s="2">
        <f t="shared" si="183"/>
        <v>29.496178779459544</v>
      </c>
      <c r="AY262">
        <f t="shared" si="184"/>
        <v>1.180067556250145</v>
      </c>
    </row>
    <row r="263" spans="1:51" ht="16" x14ac:dyDescent="0.2">
      <c r="A263" s="2" t="s">
        <v>28</v>
      </c>
      <c r="B263" s="2" t="str">
        <f t="shared" si="149"/>
        <v>SF2</v>
      </c>
      <c r="C263" s="2" t="s">
        <v>34</v>
      </c>
      <c r="D263" s="5">
        <v>6</v>
      </c>
      <c r="E263" s="2" t="s">
        <v>5</v>
      </c>
      <c r="F263" s="1" t="s">
        <v>6</v>
      </c>
      <c r="G263" s="9">
        <v>5</v>
      </c>
      <c r="H263" s="45">
        <v>2.5</v>
      </c>
      <c r="I263" t="s">
        <v>8</v>
      </c>
      <c r="J263">
        <v>0</v>
      </c>
      <c r="K263">
        <v>40</v>
      </c>
      <c r="L263" s="34">
        <v>1.3816176947830194</v>
      </c>
      <c r="M263" s="2">
        <v>3.0712542533874498</v>
      </c>
      <c r="N263" s="2">
        <f t="shared" si="172"/>
        <v>30.712542533874498</v>
      </c>
      <c r="O263" s="2">
        <v>0.215747579932213</v>
      </c>
      <c r="P263" s="2">
        <f t="shared" si="173"/>
        <v>2.1574757993221301</v>
      </c>
      <c r="Q263" s="3">
        <v>3.86</v>
      </c>
      <c r="R263" s="40">
        <f t="shared" si="150"/>
        <v>5</v>
      </c>
      <c r="S263" s="35">
        <f t="shared" si="174"/>
        <v>21.21649610828856</v>
      </c>
      <c r="T263" s="35">
        <f t="shared" si="175"/>
        <v>36.580165703945795</v>
      </c>
      <c r="U263" s="35">
        <f t="shared" si="176"/>
        <v>1.4904033702047967</v>
      </c>
      <c r="V263" s="35">
        <f t="shared" si="177"/>
        <v>690.80884739150974</v>
      </c>
      <c r="W263" s="35">
        <f t="shared" si="178"/>
        <v>654.22868168756395</v>
      </c>
      <c r="X263" s="35">
        <f t="shared" si="151"/>
        <v>21.21649610828856</v>
      </c>
      <c r="Y263" s="35">
        <f t="shared" si="152"/>
        <v>36.580165703945795</v>
      </c>
      <c r="Z263" s="35">
        <f t="shared" si="153"/>
        <v>1.4904033702047967</v>
      </c>
      <c r="AA263" s="35">
        <f t="shared" si="154"/>
        <v>690.80884739150974</v>
      </c>
      <c r="AB263" s="35">
        <f t="shared" si="155"/>
        <v>654.22868168756395</v>
      </c>
      <c r="AC263" s="2">
        <f t="shared" si="156"/>
        <v>19.903022012522371</v>
      </c>
      <c r="AD263" s="2">
        <f t="shared" si="179"/>
        <v>34.315555194004091</v>
      </c>
      <c r="AE263" s="2">
        <f t="shared" si="157"/>
        <v>1.4076455570329134</v>
      </c>
      <c r="AF263" s="2">
        <f t="shared" si="158"/>
        <v>554.16159635167037</v>
      </c>
      <c r="AG263" s="2">
        <f t="shared" si="159"/>
        <v>519.84604115766626</v>
      </c>
      <c r="AH263" s="2">
        <f t="shared" si="160"/>
        <v>19.903022012522371</v>
      </c>
      <c r="AI263" s="2">
        <f t="shared" si="180"/>
        <v>34.315555194004091</v>
      </c>
      <c r="AJ263" s="2">
        <f t="shared" si="161"/>
        <v>1.4076455570329134</v>
      </c>
      <c r="AK263" s="2">
        <f t="shared" si="162"/>
        <v>554.16159635167037</v>
      </c>
      <c r="AL263" s="2">
        <f t="shared" si="185"/>
        <v>519.84604115766626</v>
      </c>
      <c r="AM263" s="35">
        <f t="shared" si="163"/>
        <v>0</v>
      </c>
      <c r="AN263" s="35">
        <f t="shared" si="181"/>
        <v>0</v>
      </c>
      <c r="AO263" s="35">
        <f t="shared" si="164"/>
        <v>0</v>
      </c>
      <c r="AP263" s="35">
        <f t="shared" si="165"/>
        <v>0</v>
      </c>
      <c r="AQ263" s="35">
        <f t="shared" si="166"/>
        <v>0</v>
      </c>
      <c r="AR263" s="2">
        <f t="shared" si="167"/>
        <v>0</v>
      </c>
      <c r="AS263" s="2">
        <f t="shared" si="182"/>
        <v>0</v>
      </c>
      <c r="AT263" s="2">
        <f t="shared" si="168"/>
        <v>0</v>
      </c>
      <c r="AU263" s="2">
        <f t="shared" si="169"/>
        <v>0</v>
      </c>
      <c r="AV263" s="2">
        <f t="shared" si="170"/>
        <v>0</v>
      </c>
      <c r="AW263" s="2">
        <f t="shared" si="171"/>
        <v>16.858495840752582</v>
      </c>
      <c r="AX263" s="2">
        <f t="shared" si="183"/>
        <v>29.066372139228591</v>
      </c>
      <c r="AY263">
        <f t="shared" si="184"/>
        <v>1.1842652476355577</v>
      </c>
    </row>
    <row r="264" spans="1:51" ht="16" x14ac:dyDescent="0.2">
      <c r="A264" s="2" t="s">
        <v>28</v>
      </c>
      <c r="B264" s="2" t="str">
        <f t="shared" si="149"/>
        <v>SF2</v>
      </c>
      <c r="C264" s="2" t="s">
        <v>34</v>
      </c>
      <c r="D264" s="5">
        <v>6</v>
      </c>
      <c r="E264" s="2" t="s">
        <v>5</v>
      </c>
      <c r="F264" s="1" t="s">
        <v>6</v>
      </c>
      <c r="G264" s="9">
        <v>5</v>
      </c>
      <c r="H264" s="45">
        <v>2.4</v>
      </c>
      <c r="I264" t="s">
        <v>9</v>
      </c>
      <c r="J264">
        <v>0</v>
      </c>
      <c r="K264">
        <v>80</v>
      </c>
      <c r="L264" s="34">
        <v>1.1610926056348894</v>
      </c>
      <c r="M264" s="34">
        <v>3.6204719543457</v>
      </c>
      <c r="N264" s="2">
        <f t="shared" si="172"/>
        <v>36.204719543457003</v>
      </c>
      <c r="O264" s="34">
        <v>0.24819216132163999</v>
      </c>
      <c r="P264" s="2">
        <f t="shared" si="173"/>
        <v>2.4819216132163997</v>
      </c>
      <c r="Q264" s="3">
        <v>3.75</v>
      </c>
      <c r="R264" s="40">
        <f t="shared" si="150"/>
        <v>5</v>
      </c>
      <c r="S264" s="35">
        <f t="shared" si="174"/>
        <v>21.01851607549645</v>
      </c>
      <c r="T264" s="35">
        <f t="shared" si="175"/>
        <v>36.23882081982147</v>
      </c>
      <c r="U264" s="35">
        <f t="shared" si="176"/>
        <v>1.4408704164354889</v>
      </c>
      <c r="V264" s="35">
        <f t="shared" si="177"/>
        <v>580.54630281744471</v>
      </c>
      <c r="W264" s="35">
        <f t="shared" si="178"/>
        <v>544.3074819976232</v>
      </c>
      <c r="X264" s="35">
        <f t="shared" si="151"/>
        <v>21.01851607549645</v>
      </c>
      <c r="Y264" s="35">
        <f t="shared" si="152"/>
        <v>36.23882081982147</v>
      </c>
      <c r="Z264" s="35">
        <f t="shared" si="153"/>
        <v>1.4408704164354889</v>
      </c>
      <c r="AA264" s="35">
        <f t="shared" si="154"/>
        <v>580.54630281744471</v>
      </c>
      <c r="AB264" s="35">
        <f t="shared" si="155"/>
        <v>544.3074819976232</v>
      </c>
      <c r="AC264" s="2">
        <f t="shared" si="156"/>
        <v>19.903022012522371</v>
      </c>
      <c r="AD264" s="2">
        <f t="shared" si="179"/>
        <v>34.315555194004091</v>
      </c>
      <c r="AE264" s="2">
        <f t="shared" si="157"/>
        <v>1.4076455570329134</v>
      </c>
      <c r="AF264" s="2">
        <f t="shared" si="158"/>
        <v>554.16159635167037</v>
      </c>
      <c r="AG264" s="2">
        <f t="shared" si="159"/>
        <v>519.84604115766626</v>
      </c>
      <c r="AH264" s="2">
        <f t="shared" si="160"/>
        <v>19.903022012522371</v>
      </c>
      <c r="AI264" s="2">
        <f t="shared" si="180"/>
        <v>34.315555194004091</v>
      </c>
      <c r="AJ264" s="2">
        <f t="shared" si="161"/>
        <v>1.4076455570329134</v>
      </c>
      <c r="AK264" s="2">
        <f t="shared" si="162"/>
        <v>554.16159635167037</v>
      </c>
      <c r="AL264" s="2">
        <f t="shared" si="185"/>
        <v>519.84604115766626</v>
      </c>
      <c r="AM264" s="35">
        <f t="shared" si="163"/>
        <v>0</v>
      </c>
      <c r="AN264" s="35">
        <f t="shared" si="181"/>
        <v>0</v>
      </c>
      <c r="AO264" s="35">
        <f t="shared" si="164"/>
        <v>0</v>
      </c>
      <c r="AP264" s="35">
        <f t="shared" si="165"/>
        <v>0</v>
      </c>
      <c r="AQ264" s="35">
        <f t="shared" si="166"/>
        <v>0</v>
      </c>
      <c r="AR264" s="2">
        <f t="shared" si="167"/>
        <v>0</v>
      </c>
      <c r="AS264" s="2">
        <f t="shared" si="182"/>
        <v>0</v>
      </c>
      <c r="AT264" s="2">
        <f t="shared" si="168"/>
        <v>0</v>
      </c>
      <c r="AU264" s="2">
        <f t="shared" si="169"/>
        <v>0</v>
      </c>
      <c r="AV264" s="2">
        <f t="shared" si="170"/>
        <v>0</v>
      </c>
      <c r="AW264" s="2">
        <f t="shared" si="171"/>
        <v>20.073933822764005</v>
      </c>
      <c r="AX264" s="2">
        <f t="shared" si="183"/>
        <v>34.61023072890346</v>
      </c>
      <c r="AY264">
        <f t="shared" si="184"/>
        <v>1.3761170047786659</v>
      </c>
    </row>
    <row r="265" spans="1:51" ht="16" x14ac:dyDescent="0.2">
      <c r="A265" s="2" t="s">
        <v>28</v>
      </c>
      <c r="B265" s="2" t="str">
        <f t="shared" si="149"/>
        <v>SF2</v>
      </c>
      <c r="C265" s="2" t="s">
        <v>34</v>
      </c>
      <c r="D265" s="5">
        <v>6</v>
      </c>
      <c r="E265" s="2" t="s">
        <v>5</v>
      </c>
      <c r="F265" s="1" t="s">
        <v>10</v>
      </c>
      <c r="G265" s="9">
        <v>10</v>
      </c>
      <c r="H265" s="45">
        <v>7.5</v>
      </c>
      <c r="I265" t="s">
        <v>7</v>
      </c>
      <c r="J265">
        <v>0</v>
      </c>
      <c r="K265">
        <v>0</v>
      </c>
      <c r="L265" s="34">
        <v>1.4207316135972838</v>
      </c>
      <c r="M265" s="2">
        <v>2.2630252838134801</v>
      </c>
      <c r="N265" s="2">
        <f t="shared" si="172"/>
        <v>22.630252838134801</v>
      </c>
      <c r="O265" s="2">
        <v>0.16488617658615101</v>
      </c>
      <c r="P265" s="2">
        <f t="shared" si="173"/>
        <v>1.6488617658615101</v>
      </c>
      <c r="Q265" s="3">
        <v>3.89</v>
      </c>
      <c r="R265" s="40">
        <f t="shared" si="150"/>
        <v>5</v>
      </c>
      <c r="S265" s="35">
        <f t="shared" si="174"/>
        <v>16.075757815418886</v>
      </c>
      <c r="T265" s="35">
        <f t="shared" si="175"/>
        <v>27.716823819687736</v>
      </c>
      <c r="U265" s="35">
        <f t="shared" si="176"/>
        <v>1.1712950186056452</v>
      </c>
      <c r="V265" s="35">
        <f t="shared" si="177"/>
        <v>710.36580679864198</v>
      </c>
      <c r="W265" s="35">
        <f t="shared" si="178"/>
        <v>682.64898297895422</v>
      </c>
      <c r="X265" s="35">
        <f t="shared" si="151"/>
        <v>37.706507338008684</v>
      </c>
      <c r="Y265" s="35">
        <f t="shared" si="152"/>
        <v>65.011219548290839</v>
      </c>
      <c r="Z265" s="35">
        <f t="shared" si="153"/>
        <v>2.663349523642955</v>
      </c>
      <c r="AA265" s="35">
        <f t="shared" si="154"/>
        <v>1404.9434432425678</v>
      </c>
      <c r="AB265" s="35">
        <f t="shared" si="155"/>
        <v>1339.9322236942771</v>
      </c>
      <c r="AC265" s="2">
        <f t="shared" si="156"/>
        <v>13.029426138302242</v>
      </c>
      <c r="AD265" s="2">
        <f t="shared" si="179"/>
        <v>22.464527824659033</v>
      </c>
      <c r="AE265" s="2">
        <f t="shared" si="157"/>
        <v>1.0094012711584042</v>
      </c>
      <c r="AF265" s="2">
        <f t="shared" si="158"/>
        <v>608.89498128097307</v>
      </c>
      <c r="AG265" s="2">
        <f t="shared" si="159"/>
        <v>586.43045345631413</v>
      </c>
      <c r="AH265" s="2">
        <f t="shared" si="160"/>
        <v>98.797344452473837</v>
      </c>
      <c r="AI265" s="2">
        <f t="shared" si="180"/>
        <v>170.34024905598937</v>
      </c>
      <c r="AJ265" s="2">
        <f t="shared" si="161"/>
        <v>7.2511404845739538</v>
      </c>
      <c r="AK265" s="2">
        <f t="shared" si="162"/>
        <v>3489.1697328979308</v>
      </c>
      <c r="AL265" s="2">
        <f t="shared" si="185"/>
        <v>1106.2764946139805</v>
      </c>
      <c r="AM265" s="35">
        <f t="shared" si="163"/>
        <v>21.630749522589799</v>
      </c>
      <c r="AN265" s="35">
        <f t="shared" si="181"/>
        <v>37.294395728603106</v>
      </c>
      <c r="AO265" s="35">
        <f t="shared" si="164"/>
        <v>1.49205450503731</v>
      </c>
      <c r="AP265" s="35">
        <f t="shared" si="165"/>
        <v>694.57763644392594</v>
      </c>
      <c r="AQ265" s="35">
        <f t="shared" si="166"/>
        <v>657.28324071532279</v>
      </c>
      <c r="AR265" s="2">
        <f t="shared" si="167"/>
        <v>19.903022012522371</v>
      </c>
      <c r="AS265" s="2">
        <f t="shared" si="182"/>
        <v>34.315555194004091</v>
      </c>
      <c r="AT265" s="2">
        <f t="shared" si="168"/>
        <v>1.4076455570329134</v>
      </c>
      <c r="AU265" s="2">
        <f t="shared" si="169"/>
        <v>554.16159635167037</v>
      </c>
      <c r="AV265" s="2">
        <f t="shared" si="170"/>
        <v>519.84604115766626</v>
      </c>
      <c r="AW265" s="2">
        <f t="shared" si="171"/>
        <v>32.204129093059663</v>
      </c>
      <c r="AX265" s="2">
        <f t="shared" si="183"/>
        <v>55.524360505275283</v>
      </c>
      <c r="AY265">
        <f t="shared" si="184"/>
        <v>2.2624410064338125</v>
      </c>
    </row>
    <row r="266" spans="1:51" ht="16" x14ac:dyDescent="0.2">
      <c r="A266" s="2" t="s">
        <v>28</v>
      </c>
      <c r="B266" s="2" t="str">
        <f t="shared" si="149"/>
        <v>SF2</v>
      </c>
      <c r="C266" s="2" t="s">
        <v>34</v>
      </c>
      <c r="D266" s="5">
        <v>6</v>
      </c>
      <c r="E266" s="2" t="s">
        <v>5</v>
      </c>
      <c r="F266" s="1" t="s">
        <v>10</v>
      </c>
      <c r="G266" s="9">
        <v>10</v>
      </c>
      <c r="H266" s="45">
        <v>7.5</v>
      </c>
      <c r="I266" t="s">
        <v>8</v>
      </c>
      <c r="J266">
        <v>0</v>
      </c>
      <c r="K266">
        <v>40</v>
      </c>
      <c r="L266" s="34">
        <v>1.3624681720302028</v>
      </c>
      <c r="M266" s="2">
        <v>2.5472373962402299</v>
      </c>
      <c r="N266" s="2">
        <f t="shared" si="172"/>
        <v>25.472373962402301</v>
      </c>
      <c r="O266" s="2">
        <v>0.180726498365402</v>
      </c>
      <c r="P266" s="2">
        <f t="shared" si="173"/>
        <v>1.80726498365402</v>
      </c>
      <c r="Q266" s="3">
        <v>3.91</v>
      </c>
      <c r="R266" s="40">
        <f t="shared" si="150"/>
        <v>5</v>
      </c>
      <c r="S266" s="35">
        <f t="shared" si="174"/>
        <v>17.352649394912</v>
      </c>
      <c r="T266" s="35">
        <f t="shared" si="175"/>
        <v>29.918361025710347</v>
      </c>
      <c r="U266" s="35">
        <f t="shared" si="176"/>
        <v>1.2311705093266436</v>
      </c>
      <c r="V266" s="35">
        <f t="shared" si="177"/>
        <v>681.23408601510141</v>
      </c>
      <c r="W266" s="35">
        <f t="shared" si="178"/>
        <v>651.31572498939101</v>
      </c>
      <c r="X266" s="35">
        <f t="shared" si="151"/>
        <v>38.569145503200559</v>
      </c>
      <c r="Y266" s="35">
        <f t="shared" si="152"/>
        <v>66.498526729656135</v>
      </c>
      <c r="Z266" s="35">
        <f t="shared" si="153"/>
        <v>2.7215738795314404</v>
      </c>
      <c r="AA266" s="35">
        <f t="shared" si="154"/>
        <v>1372.0429334066112</v>
      </c>
      <c r="AB266" s="35">
        <f t="shared" si="155"/>
        <v>1305.5444066769551</v>
      </c>
      <c r="AC266" s="2">
        <f t="shared" si="156"/>
        <v>13.029426138302242</v>
      </c>
      <c r="AD266" s="2">
        <f t="shared" si="179"/>
        <v>22.464527824659033</v>
      </c>
      <c r="AE266" s="2">
        <f t="shared" si="157"/>
        <v>1.0094012711584042</v>
      </c>
      <c r="AF266" s="2">
        <f t="shared" si="158"/>
        <v>608.89498128097307</v>
      </c>
      <c r="AG266" s="2">
        <f t="shared" si="159"/>
        <v>586.43045345631413</v>
      </c>
      <c r="AH266" s="2">
        <f t="shared" si="160"/>
        <v>98.797344452473837</v>
      </c>
      <c r="AI266" s="2">
        <f t="shared" si="180"/>
        <v>170.34024905598937</v>
      </c>
      <c r="AJ266" s="2">
        <f t="shared" si="161"/>
        <v>7.2511404845739538</v>
      </c>
      <c r="AK266" s="2">
        <f t="shared" si="162"/>
        <v>3489.1697328979308</v>
      </c>
      <c r="AL266" s="2">
        <f t="shared" si="185"/>
        <v>1106.2764946139805</v>
      </c>
      <c r="AM266" s="35">
        <f t="shared" si="163"/>
        <v>21.21649610828856</v>
      </c>
      <c r="AN266" s="35">
        <f t="shared" si="181"/>
        <v>36.580165703945795</v>
      </c>
      <c r="AO266" s="35">
        <f t="shared" si="164"/>
        <v>1.4904033702047967</v>
      </c>
      <c r="AP266" s="35">
        <f t="shared" si="165"/>
        <v>690.80884739150974</v>
      </c>
      <c r="AQ266" s="35">
        <f t="shared" si="166"/>
        <v>654.22868168756395</v>
      </c>
      <c r="AR266" s="2">
        <f t="shared" si="167"/>
        <v>19.903022012522371</v>
      </c>
      <c r="AS266" s="2">
        <f t="shared" si="182"/>
        <v>34.315555194004091</v>
      </c>
      <c r="AT266" s="2">
        <f t="shared" si="168"/>
        <v>1.4076455570329134</v>
      </c>
      <c r="AU266" s="2">
        <f t="shared" si="169"/>
        <v>554.16159635167037</v>
      </c>
      <c r="AV266" s="2">
        <f t="shared" si="170"/>
        <v>519.84604115766626</v>
      </c>
      <c r="AW266" s="2">
        <f t="shared" si="171"/>
        <v>33.260159275758753</v>
      </c>
      <c r="AX266" s="2">
        <f t="shared" si="183"/>
        <v>57.345102199584055</v>
      </c>
      <c r="AY266">
        <f t="shared" si="184"/>
        <v>2.3449012960604589</v>
      </c>
    </row>
    <row r="267" spans="1:51" ht="16" x14ac:dyDescent="0.2">
      <c r="A267" s="2" t="s">
        <v>28</v>
      </c>
      <c r="B267" s="2" t="str">
        <f t="shared" si="149"/>
        <v>SF2</v>
      </c>
      <c r="C267" s="2" t="s">
        <v>34</v>
      </c>
      <c r="D267" s="5">
        <v>6</v>
      </c>
      <c r="E267" s="2" t="s">
        <v>5</v>
      </c>
      <c r="F267" s="1" t="s">
        <v>10</v>
      </c>
      <c r="G267" s="9">
        <v>10</v>
      </c>
      <c r="H267" s="45">
        <v>7.5</v>
      </c>
      <c r="I267" t="s">
        <v>9</v>
      </c>
      <c r="J267">
        <v>0</v>
      </c>
      <c r="K267">
        <v>80</v>
      </c>
      <c r="L267" s="34">
        <v>1.3563566222154739</v>
      </c>
      <c r="M267" s="2">
        <v>2.30982112884521</v>
      </c>
      <c r="N267" s="2">
        <f t="shared" si="172"/>
        <v>23.098211288452099</v>
      </c>
      <c r="O267" s="2">
        <v>0.170623049139977</v>
      </c>
      <c r="P267" s="2">
        <f t="shared" si="173"/>
        <v>1.7062304913997699</v>
      </c>
      <c r="Q267" s="3">
        <v>3.93</v>
      </c>
      <c r="R267" s="40">
        <f t="shared" si="150"/>
        <v>5</v>
      </c>
      <c r="S267" s="35">
        <f t="shared" si="174"/>
        <v>15.664705921212112</v>
      </c>
      <c r="T267" s="35">
        <f t="shared" si="175"/>
        <v>27.008113657262264</v>
      </c>
      <c r="U267" s="35">
        <f t="shared" si="176"/>
        <v>1.1571285130180202</v>
      </c>
      <c r="V267" s="35">
        <f t="shared" si="177"/>
        <v>678.17831110773704</v>
      </c>
      <c r="W267" s="35">
        <f t="shared" si="178"/>
        <v>651.1701974504748</v>
      </c>
      <c r="X267" s="35">
        <f t="shared" si="151"/>
        <v>36.683221996708561</v>
      </c>
      <c r="Y267" s="35">
        <f t="shared" si="152"/>
        <v>63.246934477083734</v>
      </c>
      <c r="Z267" s="35">
        <f t="shared" si="153"/>
        <v>2.5979989294535093</v>
      </c>
      <c r="AA267" s="35">
        <f t="shared" si="154"/>
        <v>1258.7246139251818</v>
      </c>
      <c r="AB267" s="35">
        <f t="shared" si="155"/>
        <v>1195.4776794480981</v>
      </c>
      <c r="AC267" s="2">
        <f t="shared" si="156"/>
        <v>13.029426138302242</v>
      </c>
      <c r="AD267" s="2">
        <f t="shared" si="179"/>
        <v>22.464527824659033</v>
      </c>
      <c r="AE267" s="2">
        <f t="shared" si="157"/>
        <v>1.0094012711584042</v>
      </c>
      <c r="AF267" s="2">
        <f t="shared" si="158"/>
        <v>608.89498128097307</v>
      </c>
      <c r="AG267" s="2">
        <f t="shared" si="159"/>
        <v>586.43045345631413</v>
      </c>
      <c r="AH267" s="2">
        <f t="shared" si="160"/>
        <v>98.797344452473837</v>
      </c>
      <c r="AI267" s="2">
        <f t="shared" si="180"/>
        <v>170.34024905598937</v>
      </c>
      <c r="AJ267" s="2">
        <f t="shared" si="161"/>
        <v>7.2511404845739538</v>
      </c>
      <c r="AK267" s="2">
        <f t="shared" si="162"/>
        <v>3489.1697328979308</v>
      </c>
      <c r="AL267" s="2">
        <f t="shared" si="185"/>
        <v>1106.2764946139805</v>
      </c>
      <c r="AM267" s="35">
        <f t="shared" si="163"/>
        <v>21.01851607549645</v>
      </c>
      <c r="AN267" s="35">
        <f t="shared" si="181"/>
        <v>36.23882081982147</v>
      </c>
      <c r="AO267" s="35">
        <f t="shared" si="164"/>
        <v>1.4408704164354889</v>
      </c>
      <c r="AP267" s="35">
        <f t="shared" si="165"/>
        <v>580.54630281744471</v>
      </c>
      <c r="AQ267" s="35">
        <f t="shared" si="166"/>
        <v>544.3074819976232</v>
      </c>
      <c r="AR267" s="2">
        <f t="shared" si="167"/>
        <v>19.903022012522371</v>
      </c>
      <c r="AS267" s="2">
        <f t="shared" si="182"/>
        <v>34.315555194004091</v>
      </c>
      <c r="AT267" s="2">
        <f t="shared" si="168"/>
        <v>1.4076455570329134</v>
      </c>
      <c r="AU267" s="2">
        <f t="shared" si="169"/>
        <v>554.16159635167037</v>
      </c>
      <c r="AV267" s="2">
        <f t="shared" si="170"/>
        <v>519.84604115766626</v>
      </c>
      <c r="AW267" s="2">
        <f t="shared" si="171"/>
        <v>34.537376972287873</v>
      </c>
      <c r="AX267" s="2">
        <f t="shared" si="183"/>
        <v>59.547201676358412</v>
      </c>
      <c r="AY267">
        <f t="shared" si="184"/>
        <v>2.4394885511059217</v>
      </c>
    </row>
    <row r="268" spans="1:51" ht="16" x14ac:dyDescent="0.2">
      <c r="A268" s="2" t="s">
        <v>28</v>
      </c>
      <c r="B268" s="2" t="str">
        <f t="shared" si="149"/>
        <v>SF2</v>
      </c>
      <c r="C268" s="2" t="s">
        <v>34</v>
      </c>
      <c r="D268" s="5">
        <v>6</v>
      </c>
      <c r="E268" s="2" t="s">
        <v>5</v>
      </c>
      <c r="F268" s="1" t="s">
        <v>11</v>
      </c>
      <c r="G268" s="9">
        <v>20</v>
      </c>
      <c r="H268" s="45">
        <v>15</v>
      </c>
      <c r="I268" t="s">
        <v>7</v>
      </c>
      <c r="J268">
        <v>0</v>
      </c>
      <c r="K268">
        <v>0</v>
      </c>
      <c r="L268" s="34">
        <v>1.4216483460694931</v>
      </c>
      <c r="M268" s="2">
        <v>1.47641146183014</v>
      </c>
      <c r="N268" s="2">
        <f t="shared" si="172"/>
        <v>14.7641146183014</v>
      </c>
      <c r="O268" s="2">
        <v>0.11699178814888</v>
      </c>
      <c r="P268" s="2">
        <f t="shared" si="173"/>
        <v>1.1699178814888</v>
      </c>
      <c r="Q268" s="3">
        <v>3.97</v>
      </c>
      <c r="R268" s="40">
        <f t="shared" si="150"/>
        <v>10</v>
      </c>
      <c r="S268" s="35">
        <f t="shared" si="174"/>
        <v>20.989379128288615</v>
      </c>
      <c r="T268" s="35">
        <f t="shared" si="175"/>
        <v>36.188584703945892</v>
      </c>
      <c r="U268" s="35">
        <f t="shared" si="176"/>
        <v>1.6632118212556781</v>
      </c>
      <c r="V268" s="35">
        <f t="shared" si="177"/>
        <v>1421.6483460694933</v>
      </c>
      <c r="W268" s="35">
        <f t="shared" si="178"/>
        <v>1385.4597613655474</v>
      </c>
      <c r="X268" s="35">
        <f t="shared" si="151"/>
        <v>58.695886466297296</v>
      </c>
      <c r="Y268" s="35">
        <f t="shared" si="152"/>
        <v>101.19980425223673</v>
      </c>
      <c r="Z268" s="35">
        <f t="shared" si="153"/>
        <v>4.3265613448986331</v>
      </c>
      <c r="AA268" s="35">
        <f t="shared" si="154"/>
        <v>2826.5917893120613</v>
      </c>
      <c r="AB268" s="35">
        <f t="shared" si="155"/>
        <v>2725.3919850598245</v>
      </c>
      <c r="AC268" s="2">
        <f t="shared" si="156"/>
        <v>20.390481138688109</v>
      </c>
      <c r="AD268" s="2">
        <f t="shared" si="179"/>
        <v>35.156001963255363</v>
      </c>
      <c r="AE268" s="2">
        <f t="shared" si="157"/>
        <v>1.7026930065260248</v>
      </c>
      <c r="AF268" s="2">
        <f t="shared" si="158"/>
        <v>1289.4526587879338</v>
      </c>
      <c r="AG268" s="2">
        <f t="shared" si="159"/>
        <v>1254.2966568246786</v>
      </c>
      <c r="AH268" s="2">
        <f t="shared" si="160"/>
        <v>159.96878786853816</v>
      </c>
      <c r="AI268" s="2">
        <f t="shared" si="180"/>
        <v>275.80825494575549</v>
      </c>
      <c r="AJ268" s="2">
        <f t="shared" si="161"/>
        <v>12.359219504152026</v>
      </c>
      <c r="AK268" s="2">
        <f t="shared" si="162"/>
        <v>7357.5277092617316</v>
      </c>
      <c r="AL268" s="2">
        <f t="shared" si="185"/>
        <v>2360.5731514386589</v>
      </c>
      <c r="AM268" s="35">
        <f t="shared" si="163"/>
        <v>37.706507338008684</v>
      </c>
      <c r="AN268" s="35">
        <f t="shared" si="181"/>
        <v>65.011219548290839</v>
      </c>
      <c r="AO268" s="35">
        <f t="shared" si="164"/>
        <v>2.663349523642955</v>
      </c>
      <c r="AP268" s="35">
        <f t="shared" si="165"/>
        <v>1404.9434432425678</v>
      </c>
      <c r="AQ268" s="35">
        <f t="shared" si="166"/>
        <v>1339.9322236942771</v>
      </c>
      <c r="AR268" s="2">
        <f t="shared" si="167"/>
        <v>13.029426138302242</v>
      </c>
      <c r="AS268" s="2">
        <f t="shared" si="182"/>
        <v>22.464527824659033</v>
      </c>
      <c r="AT268" s="2">
        <f t="shared" si="168"/>
        <v>1.0094012711584042</v>
      </c>
      <c r="AU268" s="2">
        <f t="shared" si="169"/>
        <v>608.89498128097307</v>
      </c>
      <c r="AV268" s="2">
        <f t="shared" si="170"/>
        <v>586.43045345631413</v>
      </c>
      <c r="AW268" s="2">
        <f t="shared" si="171"/>
        <v>53.168969679867189</v>
      </c>
      <c r="AX268" s="2">
        <f t="shared" si="183"/>
        <v>91.67063737908137</v>
      </c>
      <c r="AY268">
        <f t="shared" si="184"/>
        <v>3.8886049252207489</v>
      </c>
    </row>
    <row r="269" spans="1:51" ht="16" x14ac:dyDescent="0.2">
      <c r="A269" s="2" t="s">
        <v>28</v>
      </c>
      <c r="B269" s="2" t="str">
        <f t="shared" si="149"/>
        <v>SF2</v>
      </c>
      <c r="C269" s="2" t="s">
        <v>34</v>
      </c>
      <c r="D269" s="5">
        <v>6</v>
      </c>
      <c r="E269" s="2" t="s">
        <v>5</v>
      </c>
      <c r="F269" s="1" t="s">
        <v>11</v>
      </c>
      <c r="G269" s="9">
        <v>20</v>
      </c>
      <c r="H269" s="45">
        <v>15</v>
      </c>
      <c r="I269" t="s">
        <v>8</v>
      </c>
      <c r="J269">
        <v>0</v>
      </c>
      <c r="K269">
        <v>40</v>
      </c>
      <c r="L269" s="34">
        <v>1.2673317132475914</v>
      </c>
      <c r="M269" s="2">
        <v>1.52130615711212</v>
      </c>
      <c r="N269" s="2">
        <f t="shared" si="172"/>
        <v>15.2130615711212</v>
      </c>
      <c r="O269" s="2">
        <v>0.121668264269829</v>
      </c>
      <c r="P269" s="2">
        <f t="shared" si="173"/>
        <v>1.21668264269829</v>
      </c>
      <c r="Q269" s="3">
        <v>3.93</v>
      </c>
      <c r="R269" s="40">
        <f t="shared" si="150"/>
        <v>10</v>
      </c>
      <c r="S269" s="35">
        <f t="shared" si="174"/>
        <v>19.279995384670126</v>
      </c>
      <c r="T269" s="35">
        <f t="shared" si="175"/>
        <v>33.241371352879533</v>
      </c>
      <c r="U269" s="35">
        <f t="shared" si="176"/>
        <v>1.5419404980494311</v>
      </c>
      <c r="V269" s="35">
        <f t="shared" si="177"/>
        <v>1267.3317132475916</v>
      </c>
      <c r="W269" s="35">
        <f t="shared" si="178"/>
        <v>1234.0903418947121</v>
      </c>
      <c r="X269" s="35">
        <f t="shared" si="151"/>
        <v>57.849140887870689</v>
      </c>
      <c r="Y269" s="35">
        <f t="shared" si="152"/>
        <v>99.73989808253566</v>
      </c>
      <c r="Z269" s="35">
        <f t="shared" si="153"/>
        <v>4.2635143775808713</v>
      </c>
      <c r="AA269" s="35">
        <f t="shared" si="154"/>
        <v>2639.3746466542025</v>
      </c>
      <c r="AB269" s="35">
        <f t="shared" si="155"/>
        <v>2539.6347485716669</v>
      </c>
      <c r="AC269" s="2">
        <f t="shared" si="156"/>
        <v>20.390481138688109</v>
      </c>
      <c r="AD269" s="2">
        <f t="shared" si="179"/>
        <v>35.156001963255363</v>
      </c>
      <c r="AE269" s="2">
        <f t="shared" si="157"/>
        <v>1.7026930065260248</v>
      </c>
      <c r="AF269" s="2">
        <f t="shared" si="158"/>
        <v>1289.4526587879338</v>
      </c>
      <c r="AG269" s="2">
        <f t="shared" si="159"/>
        <v>1254.2966568246786</v>
      </c>
      <c r="AH269" s="2">
        <f t="shared" si="160"/>
        <v>159.96878786853816</v>
      </c>
      <c r="AI269" s="2">
        <f t="shared" si="180"/>
        <v>275.80825494575549</v>
      </c>
      <c r="AJ269" s="2">
        <f t="shared" si="161"/>
        <v>12.359219504152026</v>
      </c>
      <c r="AK269" s="2">
        <f t="shared" si="162"/>
        <v>7357.5277092617316</v>
      </c>
      <c r="AL269" s="2">
        <f t="shared" si="185"/>
        <v>2360.5731514386589</v>
      </c>
      <c r="AM269" s="35">
        <f t="shared" si="163"/>
        <v>38.569145503200559</v>
      </c>
      <c r="AN269" s="35">
        <f t="shared" si="181"/>
        <v>66.498526729656135</v>
      </c>
      <c r="AO269" s="35">
        <f t="shared" si="164"/>
        <v>2.7215738795314404</v>
      </c>
      <c r="AP269" s="35">
        <f t="shared" si="165"/>
        <v>1372.0429334066112</v>
      </c>
      <c r="AQ269" s="35">
        <f t="shared" si="166"/>
        <v>1305.5444066769551</v>
      </c>
      <c r="AR269" s="2">
        <f t="shared" si="167"/>
        <v>13.029426138302242</v>
      </c>
      <c r="AS269" s="2">
        <f t="shared" si="182"/>
        <v>22.464527824659033</v>
      </c>
      <c r="AT269" s="2">
        <f t="shared" si="168"/>
        <v>1.0094012711584042</v>
      </c>
      <c r="AU269" s="2">
        <f t="shared" si="169"/>
        <v>608.89498128097307</v>
      </c>
      <c r="AV269" s="2">
        <f t="shared" si="170"/>
        <v>586.43045345631413</v>
      </c>
      <c r="AW269" s="2">
        <f t="shared" si="171"/>
        <v>55.051690288755154</v>
      </c>
      <c r="AX269" s="2">
        <f t="shared" si="183"/>
        <v>94.916707394405421</v>
      </c>
      <c r="AY269">
        <f t="shared" si="184"/>
        <v>4.0397849479826347</v>
      </c>
    </row>
    <row r="270" spans="1:51" ht="16" x14ac:dyDescent="0.2">
      <c r="A270" s="2" t="s">
        <v>28</v>
      </c>
      <c r="B270" s="2" t="str">
        <f t="shared" si="149"/>
        <v>SF2</v>
      </c>
      <c r="C270" s="2" t="s">
        <v>34</v>
      </c>
      <c r="D270" s="5">
        <v>6</v>
      </c>
      <c r="E270" s="2" t="s">
        <v>5</v>
      </c>
      <c r="F270" s="1" t="s">
        <v>11</v>
      </c>
      <c r="G270" s="9">
        <v>20</v>
      </c>
      <c r="H270" s="45">
        <v>15</v>
      </c>
      <c r="I270" t="s">
        <v>9</v>
      </c>
      <c r="J270">
        <v>0</v>
      </c>
      <c r="K270">
        <v>80</v>
      </c>
      <c r="L270" s="34">
        <v>1.4896902673401402</v>
      </c>
      <c r="M270" s="2">
        <v>1.34009313583374</v>
      </c>
      <c r="N270" s="2">
        <f t="shared" si="172"/>
        <v>13.400931358337401</v>
      </c>
      <c r="O270" s="2">
        <v>0.106336750090122</v>
      </c>
      <c r="P270" s="2">
        <f t="shared" si="173"/>
        <v>1.06336750090122</v>
      </c>
      <c r="Q270" s="3">
        <v>3.97</v>
      </c>
      <c r="R270" s="40">
        <f t="shared" si="150"/>
        <v>10</v>
      </c>
      <c r="S270" s="35">
        <f t="shared" si="174"/>
        <v>19.963237017808513</v>
      </c>
      <c r="T270" s="35">
        <f t="shared" si="175"/>
        <v>34.419374168635372</v>
      </c>
      <c r="U270" s="35">
        <f t="shared" si="176"/>
        <v>1.5840882166983552</v>
      </c>
      <c r="V270" s="35">
        <f t="shared" si="177"/>
        <v>1489.6902673401403</v>
      </c>
      <c r="W270" s="35">
        <f t="shared" si="178"/>
        <v>1455.2708931715049</v>
      </c>
      <c r="X270" s="35">
        <f t="shared" si="151"/>
        <v>56.646459014517077</v>
      </c>
      <c r="Y270" s="35">
        <f t="shared" si="152"/>
        <v>97.666308645719113</v>
      </c>
      <c r="Z270" s="35">
        <f t="shared" si="153"/>
        <v>4.1820871461518649</v>
      </c>
      <c r="AA270" s="35">
        <f t="shared" si="154"/>
        <v>2748.414881265322</v>
      </c>
      <c r="AB270" s="35">
        <f t="shared" si="155"/>
        <v>2650.7485726196028</v>
      </c>
      <c r="AC270" s="2">
        <f t="shared" si="156"/>
        <v>20.390481138688109</v>
      </c>
      <c r="AD270" s="2">
        <f t="shared" si="179"/>
        <v>35.156001963255363</v>
      </c>
      <c r="AE270" s="2">
        <f t="shared" si="157"/>
        <v>1.7026930065260248</v>
      </c>
      <c r="AF270" s="2">
        <f t="shared" si="158"/>
        <v>1289.4526587879338</v>
      </c>
      <c r="AG270" s="2">
        <f t="shared" si="159"/>
        <v>1254.2966568246786</v>
      </c>
      <c r="AH270" s="2">
        <f t="shared" si="160"/>
        <v>159.96878786853816</v>
      </c>
      <c r="AI270" s="2">
        <f t="shared" si="180"/>
        <v>275.80825494575549</v>
      </c>
      <c r="AJ270" s="2">
        <f t="shared" si="161"/>
        <v>12.359219504152026</v>
      </c>
      <c r="AK270" s="2">
        <f t="shared" si="162"/>
        <v>7357.5277092617316</v>
      </c>
      <c r="AL270" s="2">
        <f t="shared" si="185"/>
        <v>2360.5731514386589</v>
      </c>
      <c r="AM270" s="35">
        <f t="shared" si="163"/>
        <v>36.683221996708561</v>
      </c>
      <c r="AN270" s="35">
        <f t="shared" si="181"/>
        <v>63.246934477083734</v>
      </c>
      <c r="AO270" s="35">
        <f t="shared" si="164"/>
        <v>2.5979989294535093</v>
      </c>
      <c r="AP270" s="35">
        <f t="shared" si="165"/>
        <v>1258.7246139251818</v>
      </c>
      <c r="AQ270" s="35">
        <f t="shared" si="166"/>
        <v>1195.4776794480981</v>
      </c>
      <c r="AR270" s="2">
        <f t="shared" si="167"/>
        <v>13.029426138302242</v>
      </c>
      <c r="AS270" s="2">
        <f t="shared" si="182"/>
        <v>22.464527824659033</v>
      </c>
      <c r="AT270" s="2">
        <f t="shared" si="168"/>
        <v>1.0094012711584042</v>
      </c>
      <c r="AU270" s="2">
        <f t="shared" si="169"/>
        <v>608.89498128097307</v>
      </c>
      <c r="AV270" s="2">
        <f t="shared" si="170"/>
        <v>586.43045345631413</v>
      </c>
      <c r="AW270" s="2">
        <f t="shared" si="171"/>
        <v>52.665866303593596</v>
      </c>
      <c r="AX270" s="2">
        <f t="shared" si="183"/>
        <v>90.803217764816551</v>
      </c>
      <c r="AY270">
        <f t="shared" si="184"/>
        <v>3.8662260459092423</v>
      </c>
    </row>
    <row r="271" spans="1:51" ht="16" x14ac:dyDescent="0.2">
      <c r="A271" s="2" t="s">
        <v>28</v>
      </c>
      <c r="B271" s="2" t="str">
        <f t="shared" si="149"/>
        <v>SF2</v>
      </c>
      <c r="C271" s="2" t="s">
        <v>34</v>
      </c>
      <c r="D271" s="5">
        <v>6</v>
      </c>
      <c r="E271" s="2" t="s">
        <v>5</v>
      </c>
      <c r="F271" s="1" t="s">
        <v>12</v>
      </c>
      <c r="G271" s="9">
        <v>30</v>
      </c>
      <c r="H271" s="45">
        <v>25</v>
      </c>
      <c r="I271" t="s">
        <v>7</v>
      </c>
      <c r="J271">
        <v>0</v>
      </c>
      <c r="K271">
        <v>0</v>
      </c>
      <c r="L271" s="34">
        <v>1.4029062599709914</v>
      </c>
      <c r="M271" s="2">
        <v>1.0935708284378101</v>
      </c>
      <c r="N271" s="2">
        <f t="shared" si="172"/>
        <v>10.935708284378101</v>
      </c>
      <c r="O271" s="2">
        <v>8.76317098736763E-2</v>
      </c>
      <c r="P271" s="2">
        <f t="shared" si="173"/>
        <v>0.876317098736763</v>
      </c>
      <c r="Q271" s="3">
        <v>4.07</v>
      </c>
      <c r="R271" s="40">
        <f t="shared" si="150"/>
        <v>10</v>
      </c>
      <c r="S271" s="35">
        <f t="shared" si="174"/>
        <v>15.341773609370669</v>
      </c>
      <c r="T271" s="35">
        <f t="shared" si="175"/>
        <v>26.451333809259776</v>
      </c>
      <c r="U271" s="35">
        <f t="shared" si="176"/>
        <v>1.2293907435374221</v>
      </c>
      <c r="V271" s="35">
        <f t="shared" si="177"/>
        <v>1402.9062599709914</v>
      </c>
      <c r="W271" s="35">
        <f t="shared" si="178"/>
        <v>1376.4549261617317</v>
      </c>
      <c r="X271" s="35">
        <f t="shared" si="151"/>
        <v>74.037660075667958</v>
      </c>
      <c r="Y271" s="35">
        <f t="shared" si="152"/>
        <v>127.65113806149651</v>
      </c>
      <c r="Z271" s="35">
        <f t="shared" si="153"/>
        <v>5.5559520884360554</v>
      </c>
      <c r="AA271" s="35">
        <f t="shared" si="154"/>
        <v>4229.4980492830528</v>
      </c>
      <c r="AB271" s="35">
        <f t="shared" si="155"/>
        <v>4101.8469112215562</v>
      </c>
      <c r="AC271" s="2">
        <f t="shared" si="156"/>
        <v>15.204932080965804</v>
      </c>
      <c r="AD271" s="2">
        <f t="shared" si="179"/>
        <v>26.215400139596209</v>
      </c>
      <c r="AE271" s="2">
        <f t="shared" si="157"/>
        <v>1.3422494817943573</v>
      </c>
      <c r="AF271" s="2">
        <f t="shared" si="158"/>
        <v>1245.1136831919628</v>
      </c>
      <c r="AG271" s="2">
        <f t="shared" si="159"/>
        <v>1218.8982830523669</v>
      </c>
      <c r="AH271" s="2">
        <f t="shared" si="160"/>
        <v>205.58358411143558</v>
      </c>
      <c r="AI271" s="2">
        <f t="shared" si="180"/>
        <v>354.45445536454417</v>
      </c>
      <c r="AJ271" s="2">
        <f t="shared" si="161"/>
        <v>16.3859679495351</v>
      </c>
      <c r="AK271" s="2">
        <f t="shared" si="162"/>
        <v>11092.86875883762</v>
      </c>
      <c r="AL271" s="2">
        <f t="shared" si="185"/>
        <v>3579.4714344910258</v>
      </c>
      <c r="AM271" s="35">
        <f t="shared" si="163"/>
        <v>58.695886466297296</v>
      </c>
      <c r="AN271" s="35">
        <f t="shared" si="181"/>
        <v>101.19980425223673</v>
      </c>
      <c r="AO271" s="35">
        <f t="shared" si="164"/>
        <v>4.3265613448986331</v>
      </c>
      <c r="AP271" s="35">
        <f t="shared" si="165"/>
        <v>2826.5917893120613</v>
      </c>
      <c r="AQ271" s="35">
        <f t="shared" si="166"/>
        <v>2725.3919850598245</v>
      </c>
      <c r="AR271" s="2">
        <f t="shared" si="167"/>
        <v>20.390481138688109</v>
      </c>
      <c r="AS271" s="2">
        <f t="shared" si="182"/>
        <v>35.156001963255363</v>
      </c>
      <c r="AT271" s="2">
        <f t="shared" si="168"/>
        <v>1.7026930065260248</v>
      </c>
      <c r="AU271" s="2">
        <f t="shared" si="169"/>
        <v>1289.4526587879338</v>
      </c>
      <c r="AV271" s="2">
        <f t="shared" si="170"/>
        <v>1254.2966568246786</v>
      </c>
      <c r="AW271" s="2">
        <f t="shared" si="171"/>
        <v>68.21533625614812</v>
      </c>
      <c r="AX271" s="2">
        <f t="shared" si="183"/>
        <v>117.61264871749678</v>
      </c>
      <c r="AY271">
        <f t="shared" si="184"/>
        <v>5.0893886263586898</v>
      </c>
    </row>
    <row r="272" spans="1:51" ht="16" x14ac:dyDescent="0.2">
      <c r="A272" s="2" t="s">
        <v>28</v>
      </c>
      <c r="B272" s="2" t="str">
        <f t="shared" si="149"/>
        <v>SF2</v>
      </c>
      <c r="C272" s="2" t="s">
        <v>34</v>
      </c>
      <c r="D272" s="5">
        <v>6</v>
      </c>
      <c r="E272" s="2" t="s">
        <v>5</v>
      </c>
      <c r="F272" s="1" t="s">
        <v>12</v>
      </c>
      <c r="G272" s="9">
        <v>30</v>
      </c>
      <c r="H272" s="45">
        <v>25</v>
      </c>
      <c r="I272" t="s">
        <v>8</v>
      </c>
      <c r="J272">
        <v>0</v>
      </c>
      <c r="K272">
        <v>40</v>
      </c>
      <c r="L272" s="34">
        <v>1.3990356117549967</v>
      </c>
      <c r="M272" s="2">
        <v>1.1168504953384399</v>
      </c>
      <c r="N272" s="2">
        <f t="shared" si="172"/>
        <v>11.168504953384399</v>
      </c>
      <c r="O272" s="2">
        <v>9.15235280990601E-2</v>
      </c>
      <c r="P272" s="2">
        <f t="shared" si="173"/>
        <v>0.91523528099060103</v>
      </c>
      <c r="Q272" s="3">
        <v>4.05</v>
      </c>
      <c r="R272" s="40">
        <f t="shared" si="150"/>
        <v>10</v>
      </c>
      <c r="S272" s="35">
        <f t="shared" si="174"/>
        <v>15.625136159846857</v>
      </c>
      <c r="T272" s="35">
        <f t="shared" si="175"/>
        <v>26.939889930770445</v>
      </c>
      <c r="U272" s="35">
        <f t="shared" si="176"/>
        <v>1.2804467512404418</v>
      </c>
      <c r="V272" s="35">
        <f t="shared" si="177"/>
        <v>1399.0356117549968</v>
      </c>
      <c r="W272" s="35">
        <f t="shared" si="178"/>
        <v>1372.0957218242263</v>
      </c>
      <c r="X272" s="35">
        <f t="shared" si="151"/>
        <v>73.47427704771755</v>
      </c>
      <c r="Y272" s="35">
        <f t="shared" si="152"/>
        <v>126.67978801330611</v>
      </c>
      <c r="Z272" s="35">
        <f t="shared" si="153"/>
        <v>5.5439611288213131</v>
      </c>
      <c r="AA272" s="35">
        <f t="shared" si="154"/>
        <v>4038.4102584091993</v>
      </c>
      <c r="AB272" s="35">
        <f t="shared" si="155"/>
        <v>3911.7304703958935</v>
      </c>
      <c r="AC272" s="2">
        <f t="shared" si="156"/>
        <v>15.204932080965804</v>
      </c>
      <c r="AD272" s="2">
        <f t="shared" si="179"/>
        <v>26.215400139596209</v>
      </c>
      <c r="AE272" s="2">
        <f t="shared" si="157"/>
        <v>1.3422494817943573</v>
      </c>
      <c r="AF272" s="2">
        <f t="shared" si="158"/>
        <v>1245.1136831919628</v>
      </c>
      <c r="AG272" s="2">
        <f t="shared" si="159"/>
        <v>1218.8982830523669</v>
      </c>
      <c r="AH272" s="2">
        <f t="shared" si="160"/>
        <v>205.58358411143558</v>
      </c>
      <c r="AI272" s="2">
        <f t="shared" si="180"/>
        <v>354.45445536454417</v>
      </c>
      <c r="AJ272" s="2">
        <f t="shared" si="161"/>
        <v>16.3859679495351</v>
      </c>
      <c r="AK272" s="2">
        <f t="shared" si="162"/>
        <v>11092.86875883762</v>
      </c>
      <c r="AL272" s="2">
        <f t="shared" si="185"/>
        <v>3579.4714344910258</v>
      </c>
      <c r="AM272" s="35">
        <f t="shared" si="163"/>
        <v>57.849140887870689</v>
      </c>
      <c r="AN272" s="35">
        <f t="shared" si="181"/>
        <v>99.73989808253566</v>
      </c>
      <c r="AO272" s="35">
        <f t="shared" si="164"/>
        <v>4.2635143775808713</v>
      </c>
      <c r="AP272" s="35">
        <f t="shared" si="165"/>
        <v>2639.3746466542025</v>
      </c>
      <c r="AQ272" s="35">
        <f t="shared" si="166"/>
        <v>2539.6347485716669</v>
      </c>
      <c r="AR272" s="2">
        <f t="shared" si="167"/>
        <v>20.390481138688109</v>
      </c>
      <c r="AS272" s="2">
        <f t="shared" si="182"/>
        <v>35.156001963255363</v>
      </c>
      <c r="AT272" s="2">
        <f t="shared" si="168"/>
        <v>1.7026930065260248</v>
      </c>
      <c r="AU272" s="2">
        <f t="shared" si="169"/>
        <v>1289.4526587879338</v>
      </c>
      <c r="AV272" s="2">
        <f t="shared" si="170"/>
        <v>1254.2966568246786</v>
      </c>
      <c r="AW272" s="2">
        <f t="shared" si="171"/>
        <v>69.690581352310318</v>
      </c>
      <c r="AX272" s="2">
        <f t="shared" si="183"/>
        <v>120.15617474536261</v>
      </c>
      <c r="AY272">
        <f t="shared" si="184"/>
        <v>5.2338952957108953</v>
      </c>
    </row>
    <row r="273" spans="1:51" ht="16" x14ac:dyDescent="0.2">
      <c r="A273" s="2" t="s">
        <v>28</v>
      </c>
      <c r="B273" s="2" t="str">
        <f t="shared" si="149"/>
        <v>SF2</v>
      </c>
      <c r="C273" s="2" t="s">
        <v>34</v>
      </c>
      <c r="D273" s="5">
        <v>6</v>
      </c>
      <c r="E273" s="2" t="s">
        <v>5</v>
      </c>
      <c r="F273" s="1" t="s">
        <v>12</v>
      </c>
      <c r="G273" s="9">
        <v>30</v>
      </c>
      <c r="H273" s="45">
        <v>25</v>
      </c>
      <c r="I273" t="s">
        <v>9</v>
      </c>
      <c r="J273">
        <v>0</v>
      </c>
      <c r="K273">
        <v>80</v>
      </c>
      <c r="L273" s="34">
        <v>1.3888496953971154</v>
      </c>
      <c r="M273" s="2">
        <v>1.08442854881287</v>
      </c>
      <c r="N273" s="2">
        <f t="shared" si="172"/>
        <v>10.844285488128699</v>
      </c>
      <c r="O273" s="2">
        <v>8.9122749865055098E-2</v>
      </c>
      <c r="P273" s="2">
        <f t="shared" si="173"/>
        <v>0.89122749865055095</v>
      </c>
      <c r="Q273" s="3">
        <v>4.04</v>
      </c>
      <c r="R273" s="40">
        <f t="shared" si="150"/>
        <v>10</v>
      </c>
      <c r="S273" s="35">
        <f t="shared" si="174"/>
        <v>15.061082596986903</v>
      </c>
      <c r="T273" s="35">
        <f t="shared" si="175"/>
        <v>25.967383787908457</v>
      </c>
      <c r="U273" s="35">
        <f t="shared" si="176"/>
        <v>1.2377810400303508</v>
      </c>
      <c r="V273" s="35">
        <f t="shared" si="177"/>
        <v>1388.8496953971155</v>
      </c>
      <c r="W273" s="35">
        <f t="shared" si="178"/>
        <v>1362.8823116092071</v>
      </c>
      <c r="X273" s="35">
        <f t="shared" si="151"/>
        <v>71.707541611503984</v>
      </c>
      <c r="Y273" s="35">
        <f t="shared" si="152"/>
        <v>123.63369243362757</v>
      </c>
      <c r="Z273" s="35">
        <f t="shared" si="153"/>
        <v>5.4198681861822156</v>
      </c>
      <c r="AA273" s="35">
        <f t="shared" si="154"/>
        <v>4137.2645766624373</v>
      </c>
      <c r="AB273" s="35">
        <f t="shared" si="155"/>
        <v>4013.6308842288099</v>
      </c>
      <c r="AC273" s="2">
        <f t="shared" si="156"/>
        <v>15.204932080965804</v>
      </c>
      <c r="AD273" s="2">
        <f t="shared" si="179"/>
        <v>26.215400139596209</v>
      </c>
      <c r="AE273" s="2">
        <f t="shared" si="157"/>
        <v>1.3422494817943573</v>
      </c>
      <c r="AF273" s="2">
        <f t="shared" si="158"/>
        <v>1245.1136831919628</v>
      </c>
      <c r="AG273" s="2">
        <f t="shared" si="159"/>
        <v>1218.8982830523669</v>
      </c>
      <c r="AH273" s="2">
        <f t="shared" si="160"/>
        <v>205.58358411143558</v>
      </c>
      <c r="AI273" s="2">
        <f t="shared" si="180"/>
        <v>354.45445536454417</v>
      </c>
      <c r="AJ273" s="2">
        <f t="shared" si="161"/>
        <v>16.3859679495351</v>
      </c>
      <c r="AK273" s="2">
        <f t="shared" si="162"/>
        <v>11092.86875883762</v>
      </c>
      <c r="AL273" s="2">
        <f t="shared" si="185"/>
        <v>3579.4714344910258</v>
      </c>
      <c r="AM273" s="35">
        <f t="shared" si="163"/>
        <v>56.646459014517077</v>
      </c>
      <c r="AN273" s="35">
        <f t="shared" si="181"/>
        <v>97.666308645719113</v>
      </c>
      <c r="AO273" s="35">
        <f t="shared" si="164"/>
        <v>4.1820871461518649</v>
      </c>
      <c r="AP273" s="35">
        <f t="shared" si="165"/>
        <v>2748.414881265322</v>
      </c>
      <c r="AQ273" s="35">
        <f t="shared" si="166"/>
        <v>2650.7485726196028</v>
      </c>
      <c r="AR273" s="2">
        <f t="shared" si="167"/>
        <v>20.390481138688109</v>
      </c>
      <c r="AS273" s="2">
        <f t="shared" si="182"/>
        <v>35.156001963255363</v>
      </c>
      <c r="AT273" s="2">
        <f t="shared" si="168"/>
        <v>1.7026930065260248</v>
      </c>
      <c r="AU273" s="2">
        <f t="shared" si="169"/>
        <v>1289.4526587879338</v>
      </c>
      <c r="AV273" s="2">
        <f t="shared" si="170"/>
        <v>1254.2966568246786</v>
      </c>
      <c r="AW273" s="2">
        <f t="shared" si="171"/>
        <v>66.909686890620264</v>
      </c>
      <c r="AX273" s="2">
        <f t="shared" si="183"/>
        <v>115.36152912175909</v>
      </c>
      <c r="AY273">
        <f t="shared" si="184"/>
        <v>5.0255609663600449</v>
      </c>
    </row>
    <row r="274" spans="1:51" ht="16" x14ac:dyDescent="0.2">
      <c r="A274" s="2" t="s">
        <v>28</v>
      </c>
      <c r="B274" s="2" t="str">
        <f t="shared" si="149"/>
        <v>SF2</v>
      </c>
      <c r="C274" s="2" t="s">
        <v>34</v>
      </c>
      <c r="D274" s="5">
        <v>6</v>
      </c>
      <c r="E274" s="2" t="s">
        <v>5</v>
      </c>
      <c r="F274" s="1" t="s">
        <v>13</v>
      </c>
      <c r="G274" s="9">
        <v>40</v>
      </c>
      <c r="H274" s="45">
        <v>35</v>
      </c>
      <c r="I274" t="s">
        <v>7</v>
      </c>
      <c r="J274">
        <v>0</v>
      </c>
      <c r="K274">
        <v>0</v>
      </c>
      <c r="L274" s="34">
        <v>1.3267156056140395</v>
      </c>
      <c r="M274" s="2">
        <v>0.93723428249359098</v>
      </c>
      <c r="N274" s="2">
        <f t="shared" si="172"/>
        <v>9.3723428249359095</v>
      </c>
      <c r="O274" s="2">
        <v>7.9529114067554502E-2</v>
      </c>
      <c r="P274" s="2">
        <f t="shared" si="173"/>
        <v>0.79529114067554496</v>
      </c>
      <c r="Q274" s="3">
        <v>4.04</v>
      </c>
      <c r="R274" s="40">
        <f t="shared" si="150"/>
        <v>10</v>
      </c>
      <c r="S274" s="35">
        <f t="shared" si="174"/>
        <v>12.434433487007244</v>
      </c>
      <c r="T274" s="35">
        <f t="shared" si="175"/>
        <v>21.43867842587456</v>
      </c>
      <c r="U274" s="35">
        <f t="shared" si="176"/>
        <v>1.0551251673408359</v>
      </c>
      <c r="V274" s="35">
        <f t="shared" si="177"/>
        <v>1326.7156056140395</v>
      </c>
      <c r="W274" s="35">
        <f t="shared" si="178"/>
        <v>1305.276927188165</v>
      </c>
      <c r="X274" s="35">
        <f t="shared" si="151"/>
        <v>86.472093562675198</v>
      </c>
      <c r="Y274" s="35">
        <f t="shared" si="152"/>
        <v>149.08981648737108</v>
      </c>
      <c r="Z274" s="35">
        <f t="shared" si="153"/>
        <v>6.6110772557768911</v>
      </c>
      <c r="AA274" s="35">
        <f t="shared" si="154"/>
        <v>5556.2136548970921</v>
      </c>
      <c r="AB274" s="35">
        <f t="shared" si="155"/>
        <v>5407.1238384097214</v>
      </c>
      <c r="AC274" s="2">
        <f t="shared" si="156"/>
        <v>12.651992795896417</v>
      </c>
      <c r="AD274" s="2">
        <f t="shared" si="179"/>
        <v>21.813780682580028</v>
      </c>
      <c r="AE274" s="2">
        <f t="shared" si="157"/>
        <v>1.216484925723244</v>
      </c>
      <c r="AF274" s="2">
        <f t="shared" si="158"/>
        <v>1236.6848374058161</v>
      </c>
      <c r="AG274" s="2">
        <f t="shared" si="159"/>
        <v>1214.8710567232361</v>
      </c>
      <c r="AH274" s="2">
        <f t="shared" si="160"/>
        <v>243.5395624991248</v>
      </c>
      <c r="AI274" s="2">
        <f t="shared" si="180"/>
        <v>419.89579741228431</v>
      </c>
      <c r="AJ274" s="2">
        <f t="shared" si="161"/>
        <v>20.03542272670483</v>
      </c>
      <c r="AK274" s="2">
        <f t="shared" si="162"/>
        <v>14802.923271055066</v>
      </c>
      <c r="AL274" s="2">
        <f t="shared" si="185"/>
        <v>4794.3424912142618</v>
      </c>
      <c r="AM274" s="35">
        <f t="shared" si="163"/>
        <v>74.037660075667958</v>
      </c>
      <c r="AN274" s="35">
        <f t="shared" si="181"/>
        <v>127.65113806149651</v>
      </c>
      <c r="AO274" s="35">
        <f t="shared" si="164"/>
        <v>5.5559520884360554</v>
      </c>
      <c r="AP274" s="35">
        <f t="shared" si="165"/>
        <v>4229.4980492830528</v>
      </c>
      <c r="AQ274" s="35">
        <f t="shared" si="166"/>
        <v>4101.8469112215562</v>
      </c>
      <c r="AR274" s="2">
        <f t="shared" si="167"/>
        <v>15.204932080965804</v>
      </c>
      <c r="AS274" s="2">
        <f t="shared" si="182"/>
        <v>26.215400139596209</v>
      </c>
      <c r="AT274" s="2">
        <f t="shared" si="168"/>
        <v>1.3422494817943573</v>
      </c>
      <c r="AU274" s="2">
        <f t="shared" si="169"/>
        <v>1245.1136831919628</v>
      </c>
      <c r="AV274" s="2">
        <f t="shared" si="170"/>
        <v>1218.8982830523669</v>
      </c>
      <c r="AW274" s="2">
        <f t="shared" si="171"/>
        <v>80.634566870010218</v>
      </c>
      <c r="AX274" s="2">
        <f t="shared" si="183"/>
        <v>139.0251152931211</v>
      </c>
      <c r="AY274">
        <f t="shared" si="184"/>
        <v>6.1157333114877837</v>
      </c>
    </row>
    <row r="275" spans="1:51" ht="16" x14ac:dyDescent="0.2">
      <c r="A275" s="2" t="s">
        <v>28</v>
      </c>
      <c r="B275" s="2" t="str">
        <f t="shared" ref="B275:B338" si="186">A275</f>
        <v>SF2</v>
      </c>
      <c r="C275" s="2" t="s">
        <v>34</v>
      </c>
      <c r="D275" s="5">
        <v>6</v>
      </c>
      <c r="E275" s="2" t="s">
        <v>5</v>
      </c>
      <c r="F275" s="1" t="s">
        <v>13</v>
      </c>
      <c r="G275" s="9">
        <v>40</v>
      </c>
      <c r="H275" s="45">
        <v>35</v>
      </c>
      <c r="I275" t="s">
        <v>8</v>
      </c>
      <c r="J275">
        <v>0</v>
      </c>
      <c r="K275">
        <v>40</v>
      </c>
      <c r="L275" s="34">
        <v>1.4706426037509022</v>
      </c>
      <c r="M275" s="2">
        <v>0.86519408226013195</v>
      </c>
      <c r="N275" s="2">
        <f t="shared" si="172"/>
        <v>8.6519408226013201</v>
      </c>
      <c r="O275" s="2">
        <v>7.8750185668468503E-2</v>
      </c>
      <c r="P275" s="2">
        <f t="shared" si="173"/>
        <v>0.78750185668468498</v>
      </c>
      <c r="Q275" s="3">
        <v>4.45</v>
      </c>
      <c r="R275" s="40">
        <f t="shared" si="150"/>
        <v>10</v>
      </c>
      <c r="S275" s="35">
        <f t="shared" si="174"/>
        <v>12.72391277884913</v>
      </c>
      <c r="T275" s="35">
        <f t="shared" si="175"/>
        <v>21.937780653188156</v>
      </c>
      <c r="U275" s="35">
        <f t="shared" si="176"/>
        <v>1.1581337809734351</v>
      </c>
      <c r="V275" s="35">
        <f t="shared" si="177"/>
        <v>1470.6426037509023</v>
      </c>
      <c r="W275" s="35">
        <f t="shared" si="178"/>
        <v>1448.7048230977141</v>
      </c>
      <c r="X275" s="35">
        <f t="shared" si="151"/>
        <v>86.198189826566676</v>
      </c>
      <c r="Y275" s="35">
        <f t="shared" si="152"/>
        <v>148.61756866649426</v>
      </c>
      <c r="Z275" s="35">
        <f t="shared" si="153"/>
        <v>6.7020949097947486</v>
      </c>
      <c r="AA275" s="35">
        <f t="shared" si="154"/>
        <v>5509.0528621601015</v>
      </c>
      <c r="AB275" s="35">
        <f t="shared" si="155"/>
        <v>5360.4352934936078</v>
      </c>
      <c r="AC275" s="2">
        <f t="shared" si="156"/>
        <v>12.651992795896417</v>
      </c>
      <c r="AD275" s="2">
        <f t="shared" si="179"/>
        <v>21.813780682580028</v>
      </c>
      <c r="AE275" s="2">
        <f t="shared" si="157"/>
        <v>1.216484925723244</v>
      </c>
      <c r="AF275" s="2">
        <f t="shared" si="158"/>
        <v>1236.6848374058161</v>
      </c>
      <c r="AG275" s="2">
        <f t="shared" si="159"/>
        <v>1214.8710567232361</v>
      </c>
      <c r="AH275" s="2">
        <f t="shared" si="160"/>
        <v>243.5395624991248</v>
      </c>
      <c r="AI275" s="2">
        <f t="shared" si="180"/>
        <v>419.89579741228431</v>
      </c>
      <c r="AJ275" s="2">
        <f t="shared" si="161"/>
        <v>20.03542272670483</v>
      </c>
      <c r="AK275" s="2">
        <f t="shared" si="162"/>
        <v>14802.923271055066</v>
      </c>
      <c r="AL275" s="2">
        <f t="shared" si="185"/>
        <v>4794.3424912142618</v>
      </c>
      <c r="AM275" s="35">
        <f t="shared" si="163"/>
        <v>73.47427704771755</v>
      </c>
      <c r="AN275" s="35">
        <f t="shared" si="181"/>
        <v>126.67978801330611</v>
      </c>
      <c r="AO275" s="35">
        <f t="shared" si="164"/>
        <v>5.5439611288213131</v>
      </c>
      <c r="AP275" s="35">
        <f t="shared" si="165"/>
        <v>4038.4102584091993</v>
      </c>
      <c r="AQ275" s="35">
        <f t="shared" si="166"/>
        <v>3911.7304703958935</v>
      </c>
      <c r="AR275" s="2">
        <f t="shared" si="167"/>
        <v>15.204932080965804</v>
      </c>
      <c r="AS275" s="2">
        <f t="shared" si="182"/>
        <v>26.215400139596209</v>
      </c>
      <c r="AT275" s="2">
        <f t="shared" si="168"/>
        <v>1.3422494817943573</v>
      </c>
      <c r="AU275" s="2">
        <f t="shared" si="169"/>
        <v>1245.1136831919628</v>
      </c>
      <c r="AV275" s="2">
        <f t="shared" si="170"/>
        <v>1218.8982830523669</v>
      </c>
      <c r="AW275" s="2">
        <f t="shared" si="171"/>
        <v>81.226220847037126</v>
      </c>
      <c r="AX275" s="2">
        <f t="shared" si="183"/>
        <v>140.04520835696056</v>
      </c>
      <c r="AY275">
        <f t="shared" si="184"/>
        <v>6.2495450272839994</v>
      </c>
    </row>
    <row r="276" spans="1:51" ht="16" x14ac:dyDescent="0.2">
      <c r="A276" s="2" t="s">
        <v>28</v>
      </c>
      <c r="B276" s="2" t="str">
        <f t="shared" si="186"/>
        <v>SF2</v>
      </c>
      <c r="C276" s="2" t="s">
        <v>34</v>
      </c>
      <c r="D276" s="5">
        <v>6</v>
      </c>
      <c r="E276" s="2" t="s">
        <v>5</v>
      </c>
      <c r="F276" s="1" t="s">
        <v>13</v>
      </c>
      <c r="G276" s="9">
        <v>40</v>
      </c>
      <c r="H276" s="45">
        <v>35</v>
      </c>
      <c r="I276" t="s">
        <v>9</v>
      </c>
      <c r="J276">
        <v>0</v>
      </c>
      <c r="K276">
        <v>80</v>
      </c>
      <c r="L276" s="34">
        <v>1.4744113928033182</v>
      </c>
      <c r="M276" s="2">
        <v>0.85416686534881603</v>
      </c>
      <c r="N276" s="2">
        <f t="shared" si="172"/>
        <v>8.541668653488161</v>
      </c>
      <c r="O276" s="2">
        <v>7.4012786149978596E-2</v>
      </c>
      <c r="P276" s="2">
        <f t="shared" si="173"/>
        <v>0.74012786149978593</v>
      </c>
      <c r="Q276" s="3">
        <v>4.0999999999999996</v>
      </c>
      <c r="R276" s="40">
        <f t="shared" si="150"/>
        <v>10</v>
      </c>
      <c r="S276" s="35">
        <f t="shared" si="174"/>
        <v>12.593933576253926</v>
      </c>
      <c r="T276" s="35">
        <f t="shared" si="175"/>
        <v>21.713678579748152</v>
      </c>
      <c r="U276" s="35">
        <f t="shared" si="176"/>
        <v>1.0912529511264411</v>
      </c>
      <c r="V276" s="35">
        <f t="shared" si="177"/>
        <v>1474.4113928033184</v>
      </c>
      <c r="W276" s="35">
        <f t="shared" si="178"/>
        <v>1452.6977142235703</v>
      </c>
      <c r="X276" s="35">
        <f t="shared" si="151"/>
        <v>84.301475187757916</v>
      </c>
      <c r="Y276" s="35">
        <f t="shared" si="152"/>
        <v>145.34737101337572</v>
      </c>
      <c r="Z276" s="35">
        <f t="shared" si="153"/>
        <v>6.5111211373086562</v>
      </c>
      <c r="AA276" s="35">
        <f t="shared" si="154"/>
        <v>5611.6759694657558</v>
      </c>
      <c r="AB276" s="35">
        <f t="shared" si="155"/>
        <v>5466.32859845238</v>
      </c>
      <c r="AC276" s="2">
        <f t="shared" si="156"/>
        <v>12.651992795896417</v>
      </c>
      <c r="AD276" s="2">
        <f t="shared" si="179"/>
        <v>21.813780682580028</v>
      </c>
      <c r="AE276" s="2">
        <f t="shared" si="157"/>
        <v>1.216484925723244</v>
      </c>
      <c r="AF276" s="2">
        <f t="shared" si="158"/>
        <v>1236.6848374058161</v>
      </c>
      <c r="AG276" s="2">
        <f t="shared" si="159"/>
        <v>1214.8710567232361</v>
      </c>
      <c r="AH276" s="2">
        <f t="shared" si="160"/>
        <v>243.5395624991248</v>
      </c>
      <c r="AI276" s="2">
        <f t="shared" si="180"/>
        <v>419.89579741228431</v>
      </c>
      <c r="AJ276" s="2">
        <f t="shared" si="161"/>
        <v>20.03542272670483</v>
      </c>
      <c r="AK276" s="2">
        <f t="shared" si="162"/>
        <v>14802.923271055066</v>
      </c>
      <c r="AL276" s="2">
        <f t="shared" si="185"/>
        <v>4794.3424912142618</v>
      </c>
      <c r="AM276" s="35">
        <f t="shared" si="163"/>
        <v>71.707541611503984</v>
      </c>
      <c r="AN276" s="35">
        <f t="shared" si="181"/>
        <v>123.63369243362757</v>
      </c>
      <c r="AO276" s="35">
        <f t="shared" si="164"/>
        <v>5.4198681861822156</v>
      </c>
      <c r="AP276" s="35">
        <f t="shared" si="165"/>
        <v>4137.2645766624373</v>
      </c>
      <c r="AQ276" s="35">
        <f t="shared" si="166"/>
        <v>4013.6308842288099</v>
      </c>
      <c r="AR276" s="2">
        <f t="shared" si="167"/>
        <v>15.204932080965804</v>
      </c>
      <c r="AS276" s="2">
        <f t="shared" si="182"/>
        <v>26.215400139596209</v>
      </c>
      <c r="AT276" s="2">
        <f t="shared" si="168"/>
        <v>1.3422494817943573</v>
      </c>
      <c r="AU276" s="2">
        <f t="shared" si="169"/>
        <v>1245.1136831919628</v>
      </c>
      <c r="AV276" s="2">
        <f t="shared" si="170"/>
        <v>1218.8982830523669</v>
      </c>
      <c r="AW276" s="2">
        <f t="shared" si="171"/>
        <v>78.475797680413905</v>
      </c>
      <c r="AX276" s="2">
        <f t="shared" si="183"/>
        <v>135.30309944898949</v>
      </c>
      <c r="AY276">
        <f t="shared" si="184"/>
        <v>6.0063314515676698</v>
      </c>
    </row>
    <row r="277" spans="1:51" ht="16" x14ac:dyDescent="0.2">
      <c r="A277" s="2" t="s">
        <v>28</v>
      </c>
      <c r="B277" s="2" t="str">
        <f t="shared" si="186"/>
        <v>SF2</v>
      </c>
      <c r="C277" s="2" t="s">
        <v>34</v>
      </c>
      <c r="D277" s="5">
        <v>6</v>
      </c>
      <c r="E277" s="2" t="s">
        <v>5</v>
      </c>
      <c r="F277" s="1" t="s">
        <v>14</v>
      </c>
      <c r="G277" s="9">
        <v>80</v>
      </c>
      <c r="H277" s="45">
        <v>60</v>
      </c>
      <c r="I277" t="s">
        <v>7</v>
      </c>
      <c r="J277">
        <v>0</v>
      </c>
      <c r="K277">
        <v>0</v>
      </c>
      <c r="L277" s="34">
        <v>1.3950631043754231</v>
      </c>
      <c r="M277" s="2">
        <v>0.58121305704116799</v>
      </c>
      <c r="N277" s="2">
        <f t="shared" si="172"/>
        <v>5.8121305704116804</v>
      </c>
      <c r="O277" s="2">
        <v>5.3673092275857898E-2</v>
      </c>
      <c r="P277" s="2">
        <f t="shared" si="173"/>
        <v>0.53673092275857903</v>
      </c>
      <c r="Q277" s="3">
        <v>4.1100000000000003</v>
      </c>
      <c r="R277" s="40">
        <f t="shared" si="150"/>
        <v>40</v>
      </c>
      <c r="S277" s="35">
        <f t="shared" si="174"/>
        <v>32.433155666375271</v>
      </c>
      <c r="T277" s="35">
        <f t="shared" si="175"/>
        <v>55.919233907543571</v>
      </c>
      <c r="U277" s="35">
        <f t="shared" si="176"/>
        <v>2.9950940292714745</v>
      </c>
      <c r="V277" s="35">
        <f t="shared" si="177"/>
        <v>5580.2524175016924</v>
      </c>
      <c r="W277" s="35">
        <f t="shared" si="178"/>
        <v>5524.333183594149</v>
      </c>
      <c r="X277" s="35">
        <f t="shared" si="151"/>
        <v>118.90524922905047</v>
      </c>
      <c r="Y277" s="35">
        <f t="shared" si="152"/>
        <v>205.00905039491465</v>
      </c>
      <c r="Z277" s="35">
        <f t="shared" si="153"/>
        <v>9.6061712850483651</v>
      </c>
      <c r="AA277" s="35">
        <f t="shared" si="154"/>
        <v>11136.466072398784</v>
      </c>
      <c r="AB277" s="35">
        <f t="shared" si="155"/>
        <v>10931.457022003869</v>
      </c>
      <c r="AC277" s="2">
        <f t="shared" si="156"/>
        <v>39.782401872917774</v>
      </c>
      <c r="AD277" s="2">
        <f t="shared" si="179"/>
        <v>68.590348056754792</v>
      </c>
      <c r="AE277" s="2">
        <f t="shared" si="157"/>
        <v>3.3282497755381102</v>
      </c>
      <c r="AF277" s="2">
        <f t="shared" si="158"/>
        <v>5551.1206967181524</v>
      </c>
      <c r="AG277" s="2">
        <f t="shared" si="159"/>
        <v>5482.5303486613966</v>
      </c>
      <c r="AH277" s="2">
        <f t="shared" si="160"/>
        <v>362.88676811787809</v>
      </c>
      <c r="AI277" s="2">
        <f t="shared" si="180"/>
        <v>625.66684158254873</v>
      </c>
      <c r="AJ277" s="2">
        <f t="shared" si="161"/>
        <v>30.020172053319165</v>
      </c>
      <c r="AK277" s="2">
        <f t="shared" si="162"/>
        <v>31456.285361209524</v>
      </c>
      <c r="AL277" s="2">
        <f t="shared" si="185"/>
        <v>10276.872839875658</v>
      </c>
      <c r="AM277" s="35">
        <f t="shared" si="163"/>
        <v>86.472093562675198</v>
      </c>
      <c r="AN277" s="35">
        <f t="shared" si="181"/>
        <v>149.08981648737108</v>
      </c>
      <c r="AO277" s="35">
        <f t="shared" si="164"/>
        <v>6.6110772557768911</v>
      </c>
      <c r="AP277" s="35">
        <f t="shared" si="165"/>
        <v>5556.2136548970921</v>
      </c>
      <c r="AQ277" s="35">
        <f t="shared" si="166"/>
        <v>5407.1238384097214</v>
      </c>
      <c r="AR277" s="2">
        <f t="shared" si="167"/>
        <v>12.651992795896417</v>
      </c>
      <c r="AS277" s="2">
        <f t="shared" si="182"/>
        <v>21.813780682580028</v>
      </c>
      <c r="AT277" s="2">
        <f t="shared" si="168"/>
        <v>1.216484925723244</v>
      </c>
      <c r="AU277" s="2">
        <f t="shared" si="169"/>
        <v>1236.6848374058161</v>
      </c>
      <c r="AV277" s="2">
        <f t="shared" si="170"/>
        <v>1214.8710567232361</v>
      </c>
      <c r="AW277" s="2">
        <f t="shared" si="171"/>
        <v>115.06220972181011</v>
      </c>
      <c r="AX277" s="2">
        <f t="shared" si="183"/>
        <v>198.38312021001747</v>
      </c>
      <c r="AY277">
        <f t="shared" si="184"/>
        <v>9.2512793713292467</v>
      </c>
    </row>
    <row r="278" spans="1:51" ht="16" x14ac:dyDescent="0.2">
      <c r="A278" s="2" t="s">
        <v>28</v>
      </c>
      <c r="B278" s="2" t="str">
        <f t="shared" si="186"/>
        <v>SF2</v>
      </c>
      <c r="C278" s="2" t="s">
        <v>34</v>
      </c>
      <c r="D278" s="5">
        <v>6</v>
      </c>
      <c r="E278" s="2" t="s">
        <v>5</v>
      </c>
      <c r="F278" s="1" t="s">
        <v>14</v>
      </c>
      <c r="G278" s="9">
        <v>80</v>
      </c>
      <c r="H278" s="45">
        <v>60</v>
      </c>
      <c r="I278" t="s">
        <v>8</v>
      </c>
      <c r="J278">
        <v>0</v>
      </c>
      <c r="K278">
        <v>40</v>
      </c>
      <c r="L278" s="34">
        <v>1.4459926861648296</v>
      </c>
      <c r="M278" s="2">
        <v>0.647777199745178</v>
      </c>
      <c r="N278" s="2">
        <f t="shared" si="172"/>
        <v>6.4777719974517805</v>
      </c>
      <c r="O278" s="2">
        <v>5.7639490813016898E-2</v>
      </c>
      <c r="P278" s="2">
        <f t="shared" si="173"/>
        <v>0.57639490813016903</v>
      </c>
      <c r="Q278" s="3">
        <v>4.12</v>
      </c>
      <c r="R278" s="40">
        <f t="shared" si="150"/>
        <v>40</v>
      </c>
      <c r="S278" s="35">
        <f t="shared" si="174"/>
        <v>37.467243723834457</v>
      </c>
      <c r="T278" s="35">
        <f t="shared" si="175"/>
        <v>64.598696075576655</v>
      </c>
      <c r="U278" s="35">
        <f t="shared" si="176"/>
        <v>3.3338512859954927</v>
      </c>
      <c r="V278" s="35">
        <f t="shared" si="177"/>
        <v>5783.9707446593184</v>
      </c>
      <c r="W278" s="35">
        <f t="shared" si="178"/>
        <v>5719.3720485837421</v>
      </c>
      <c r="X278" s="35">
        <f t="shared" si="151"/>
        <v>123.66543355040113</v>
      </c>
      <c r="Y278" s="35">
        <f t="shared" si="152"/>
        <v>213.2162647420709</v>
      </c>
      <c r="Z278" s="35">
        <f t="shared" si="153"/>
        <v>10.035946195790242</v>
      </c>
      <c r="AA278" s="35">
        <f t="shared" si="154"/>
        <v>11293.023606819421</v>
      </c>
      <c r="AB278" s="35">
        <f t="shared" si="155"/>
        <v>11079.807342077351</v>
      </c>
      <c r="AC278" s="2">
        <f t="shared" si="156"/>
        <v>39.782401872917774</v>
      </c>
      <c r="AD278" s="2">
        <f t="shared" si="179"/>
        <v>68.590348056754792</v>
      </c>
      <c r="AE278" s="2">
        <f t="shared" si="157"/>
        <v>3.3282497755381102</v>
      </c>
      <c r="AF278" s="2">
        <f t="shared" si="158"/>
        <v>5551.1206967181524</v>
      </c>
      <c r="AG278" s="2">
        <f t="shared" si="159"/>
        <v>5482.5303486613966</v>
      </c>
      <c r="AH278" s="2">
        <f t="shared" si="160"/>
        <v>362.88676811787809</v>
      </c>
      <c r="AI278" s="2">
        <f t="shared" si="180"/>
        <v>625.66684158254873</v>
      </c>
      <c r="AJ278" s="2">
        <f t="shared" si="161"/>
        <v>30.020172053319165</v>
      </c>
      <c r="AK278" s="2">
        <f t="shared" si="162"/>
        <v>31456.285361209524</v>
      </c>
      <c r="AL278" s="2">
        <f t="shared" si="185"/>
        <v>10276.872839875658</v>
      </c>
      <c r="AM278" s="35">
        <f t="shared" si="163"/>
        <v>86.198189826566676</v>
      </c>
      <c r="AN278" s="35">
        <f t="shared" si="181"/>
        <v>148.61756866649426</v>
      </c>
      <c r="AO278" s="35">
        <f t="shared" si="164"/>
        <v>6.7020949097947486</v>
      </c>
      <c r="AP278" s="35">
        <f t="shared" si="165"/>
        <v>5509.0528621601015</v>
      </c>
      <c r="AQ278" s="35">
        <f t="shared" si="166"/>
        <v>5360.4352934936078</v>
      </c>
      <c r="AR278" s="2">
        <f t="shared" si="167"/>
        <v>12.651992795896417</v>
      </c>
      <c r="AS278" s="2">
        <f t="shared" si="182"/>
        <v>21.813780682580028</v>
      </c>
      <c r="AT278" s="2">
        <f t="shared" si="168"/>
        <v>1.216484925723244</v>
      </c>
      <c r="AU278" s="2">
        <f t="shared" si="169"/>
        <v>1236.6848374058161</v>
      </c>
      <c r="AV278" s="2">
        <f t="shared" si="170"/>
        <v>1214.8710567232361</v>
      </c>
      <c r="AW278" s="2">
        <f t="shared" si="171"/>
        <v>118.40546052666403</v>
      </c>
      <c r="AX278" s="2">
        <f t="shared" si="183"/>
        <v>204.1473457356276</v>
      </c>
      <c r="AY278">
        <f t="shared" si="184"/>
        <v>9.5679115584215957</v>
      </c>
    </row>
    <row r="279" spans="1:51" ht="16" x14ac:dyDescent="0.2">
      <c r="A279" s="2" t="s">
        <v>28</v>
      </c>
      <c r="B279" s="2" t="str">
        <f t="shared" si="186"/>
        <v>SF2</v>
      </c>
      <c r="C279" s="2" t="s">
        <v>34</v>
      </c>
      <c r="D279" s="5">
        <v>6</v>
      </c>
      <c r="E279" s="2" t="s">
        <v>5</v>
      </c>
      <c r="F279" s="1" t="s">
        <v>14</v>
      </c>
      <c r="G279" s="9">
        <v>80</v>
      </c>
      <c r="H279" s="45">
        <v>60</v>
      </c>
      <c r="I279" t="s">
        <v>9</v>
      </c>
      <c r="J279">
        <v>0</v>
      </c>
      <c r="K279">
        <v>80</v>
      </c>
      <c r="L279" s="34">
        <v>1.4521042359795584</v>
      </c>
      <c r="M279" s="2">
        <v>0.54393339157104503</v>
      </c>
      <c r="N279" s="2">
        <f t="shared" si="172"/>
        <v>5.4393339157104501</v>
      </c>
      <c r="O279" s="2">
        <v>5.1452275365591001E-2</v>
      </c>
      <c r="P279" s="2">
        <f t="shared" si="173"/>
        <v>0.51452275365591005</v>
      </c>
      <c r="Q279" s="3">
        <v>4.1100000000000003</v>
      </c>
      <c r="R279" s="40">
        <f t="shared" si="150"/>
        <v>40</v>
      </c>
      <c r="S279" s="35">
        <f t="shared" si="174"/>
        <v>31.593919279641693</v>
      </c>
      <c r="T279" s="35">
        <f t="shared" si="175"/>
        <v>54.472274620071886</v>
      </c>
      <c r="U279" s="35">
        <f t="shared" si="176"/>
        <v>2.9885626803664551</v>
      </c>
      <c r="V279" s="35">
        <f t="shared" si="177"/>
        <v>5808.4169439182333</v>
      </c>
      <c r="W279" s="35">
        <f t="shared" si="178"/>
        <v>5753.944669298161</v>
      </c>
      <c r="X279" s="35">
        <f t="shared" si="151"/>
        <v>115.89539446739961</v>
      </c>
      <c r="Y279" s="35">
        <f t="shared" si="152"/>
        <v>199.81964563344761</v>
      </c>
      <c r="Z279" s="35">
        <f t="shared" si="153"/>
        <v>9.4996838176751108</v>
      </c>
      <c r="AA279" s="35">
        <f t="shared" si="154"/>
        <v>11420.092913383989</v>
      </c>
      <c r="AB279" s="35">
        <f t="shared" si="155"/>
        <v>11220.273267750541</v>
      </c>
      <c r="AC279" s="2">
        <f t="shared" si="156"/>
        <v>39.782401872917774</v>
      </c>
      <c r="AD279" s="2">
        <f t="shared" si="179"/>
        <v>68.590348056754792</v>
      </c>
      <c r="AE279" s="2">
        <f t="shared" si="157"/>
        <v>3.3282497755381102</v>
      </c>
      <c r="AF279" s="2">
        <f t="shared" si="158"/>
        <v>5551.1206967181524</v>
      </c>
      <c r="AG279" s="2">
        <f t="shared" si="159"/>
        <v>5482.5303486613966</v>
      </c>
      <c r="AH279" s="2">
        <f t="shared" si="160"/>
        <v>362.88676811787809</v>
      </c>
      <c r="AI279" s="2">
        <f t="shared" si="180"/>
        <v>625.66684158254873</v>
      </c>
      <c r="AJ279" s="2">
        <f t="shared" si="161"/>
        <v>30.020172053319165</v>
      </c>
      <c r="AK279" s="2">
        <f t="shared" si="162"/>
        <v>31456.285361209524</v>
      </c>
      <c r="AL279" s="2">
        <f t="shared" si="185"/>
        <v>10276.872839875658</v>
      </c>
      <c r="AM279" s="35">
        <f t="shared" si="163"/>
        <v>84.301475187757916</v>
      </c>
      <c r="AN279" s="35">
        <f t="shared" si="181"/>
        <v>145.34737101337572</v>
      </c>
      <c r="AO279" s="35">
        <f t="shared" si="164"/>
        <v>6.5111211373086562</v>
      </c>
      <c r="AP279" s="35">
        <f t="shared" si="165"/>
        <v>5611.6759694657558</v>
      </c>
      <c r="AQ279" s="35">
        <f t="shared" si="166"/>
        <v>5466.32859845238</v>
      </c>
      <c r="AR279" s="2">
        <f t="shared" si="167"/>
        <v>12.651992795896417</v>
      </c>
      <c r="AS279" s="2">
        <f t="shared" si="182"/>
        <v>21.813780682580028</v>
      </c>
      <c r="AT279" s="2">
        <f t="shared" si="168"/>
        <v>1.216484925723244</v>
      </c>
      <c r="AU279" s="2">
        <f t="shared" si="169"/>
        <v>1236.6848374058161</v>
      </c>
      <c r="AV279" s="2">
        <f t="shared" si="170"/>
        <v>1214.8710567232361</v>
      </c>
      <c r="AW279" s="2">
        <f t="shared" si="171"/>
        <v>110.7153451830025</v>
      </c>
      <c r="AX279" s="2">
        <f t="shared" si="183"/>
        <v>190.88852617759051</v>
      </c>
      <c r="AY279">
        <f t="shared" si="184"/>
        <v>9.0096875675491042</v>
      </c>
    </row>
    <row r="280" spans="1:51" ht="16" x14ac:dyDescent="0.2">
      <c r="A280" s="2" t="s">
        <v>28</v>
      </c>
      <c r="B280" s="2" t="str">
        <f t="shared" si="186"/>
        <v>SF2</v>
      </c>
      <c r="C280" s="2" t="s">
        <v>34</v>
      </c>
      <c r="D280" s="5">
        <v>6</v>
      </c>
      <c r="E280" s="2" t="s">
        <v>5</v>
      </c>
      <c r="F280" s="1" t="s">
        <v>15</v>
      </c>
      <c r="G280" s="9">
        <v>120</v>
      </c>
      <c r="H280" s="45">
        <v>100</v>
      </c>
      <c r="I280" t="s">
        <v>7</v>
      </c>
      <c r="J280">
        <v>0</v>
      </c>
      <c r="K280">
        <v>0</v>
      </c>
      <c r="L280" s="34">
        <v>1.3437260859317011</v>
      </c>
      <c r="M280" s="2">
        <v>0.39971882104873702</v>
      </c>
      <c r="N280" s="2">
        <f t="shared" si="172"/>
        <v>3.9971882104873702</v>
      </c>
      <c r="O280" s="2">
        <v>3.7993226200342199E-2</v>
      </c>
      <c r="P280" s="2">
        <f t="shared" si="173"/>
        <v>0.37993226200342201</v>
      </c>
      <c r="Q280" s="3">
        <v>4.1500000000000004</v>
      </c>
      <c r="R280" s="40">
        <f t="shared" si="150"/>
        <v>40</v>
      </c>
      <c r="S280" s="35">
        <f t="shared" si="174"/>
        <v>21.484504275242138</v>
      </c>
      <c r="T280" s="35">
        <f t="shared" si="175"/>
        <v>37.042248750417478</v>
      </c>
      <c r="U280" s="35">
        <f t="shared" si="176"/>
        <v>2.0420995653641434</v>
      </c>
      <c r="V280" s="35">
        <f t="shared" si="177"/>
        <v>5374.9043437268047</v>
      </c>
      <c r="W280" s="35">
        <f t="shared" si="178"/>
        <v>5337.8620949763872</v>
      </c>
      <c r="X280" s="35">
        <f t="shared" si="151"/>
        <v>140.3897535042926</v>
      </c>
      <c r="Y280" s="35">
        <f t="shared" si="152"/>
        <v>242.05129914533214</v>
      </c>
      <c r="Z280" s="35">
        <f t="shared" si="153"/>
        <v>11.648270850412509</v>
      </c>
      <c r="AA280" s="35">
        <f t="shared" si="154"/>
        <v>16511.370416125588</v>
      </c>
      <c r="AB280" s="35">
        <f t="shared" si="155"/>
        <v>16269.319116980256</v>
      </c>
      <c r="AC280" s="2">
        <f t="shared" si="156"/>
        <v>26.641848448774699</v>
      </c>
      <c r="AD280" s="2">
        <f t="shared" si="179"/>
        <v>45.934221463404647</v>
      </c>
      <c r="AE280" s="2">
        <f t="shared" si="157"/>
        <v>2.4038721254002215</v>
      </c>
      <c r="AF280" s="2">
        <f t="shared" si="158"/>
        <v>5471.8742674538362</v>
      </c>
      <c r="AG280" s="2">
        <f t="shared" si="159"/>
        <v>5425.9400459904309</v>
      </c>
      <c r="AH280" s="2">
        <f t="shared" si="160"/>
        <v>442.81231346420213</v>
      </c>
      <c r="AI280" s="2">
        <f t="shared" si="180"/>
        <v>763.46950597276282</v>
      </c>
      <c r="AJ280" s="2">
        <f t="shared" si="161"/>
        <v>37.231788429519824</v>
      </c>
      <c r="AK280" s="2">
        <f t="shared" si="162"/>
        <v>47871.908163571032</v>
      </c>
      <c r="AL280" s="2">
        <f t="shared" si="185"/>
        <v>15702.812885866089</v>
      </c>
      <c r="AM280" s="35">
        <f t="shared" si="163"/>
        <v>118.90524922905047</v>
      </c>
      <c r="AN280" s="35">
        <f t="shared" si="181"/>
        <v>205.00905039491465</v>
      </c>
      <c r="AO280" s="35">
        <f t="shared" si="164"/>
        <v>9.6061712850483651</v>
      </c>
      <c r="AP280" s="35">
        <f t="shared" si="165"/>
        <v>11136.466072398784</v>
      </c>
      <c r="AQ280" s="35">
        <f t="shared" si="166"/>
        <v>10931.457022003869</v>
      </c>
      <c r="AR280" s="2">
        <f t="shared" si="167"/>
        <v>39.782401872917774</v>
      </c>
      <c r="AS280" s="2">
        <f t="shared" si="182"/>
        <v>68.590348056754792</v>
      </c>
      <c r="AT280" s="2">
        <f t="shared" si="168"/>
        <v>3.3282497755381102</v>
      </c>
      <c r="AU280" s="2">
        <f t="shared" si="169"/>
        <v>5551.1206967181524</v>
      </c>
      <c r="AV280" s="2">
        <f t="shared" si="170"/>
        <v>5482.5303486613966</v>
      </c>
      <c r="AW280" s="2">
        <f t="shared" si="171"/>
        <v>138.10960738441096</v>
      </c>
      <c r="AX280" s="2">
        <f t="shared" si="183"/>
        <v>238.12001273174312</v>
      </c>
      <c r="AY280">
        <f t="shared" si="184"/>
        <v>11.431543234046572</v>
      </c>
    </row>
    <row r="281" spans="1:51" ht="16" x14ac:dyDescent="0.2">
      <c r="A281" s="2" t="s">
        <v>28</v>
      </c>
      <c r="B281" s="2" t="str">
        <f t="shared" si="186"/>
        <v>SF2</v>
      </c>
      <c r="C281" s="2" t="s">
        <v>34</v>
      </c>
      <c r="D281" s="5">
        <v>6</v>
      </c>
      <c r="E281" s="2" t="s">
        <v>5</v>
      </c>
      <c r="F281" s="1" t="s">
        <v>15</v>
      </c>
      <c r="G281" s="9">
        <v>120</v>
      </c>
      <c r="H281" s="45">
        <v>100</v>
      </c>
      <c r="I281" t="s">
        <v>8</v>
      </c>
      <c r="J281">
        <v>0</v>
      </c>
      <c r="K281">
        <v>40</v>
      </c>
      <c r="L281" s="34">
        <v>1.3885441179063789</v>
      </c>
      <c r="M281" s="2">
        <v>0.42303368449211098</v>
      </c>
      <c r="N281" s="2">
        <f t="shared" si="172"/>
        <v>4.2303368449211103</v>
      </c>
      <c r="O281" s="2">
        <v>4.13776338100433E-2</v>
      </c>
      <c r="P281" s="2">
        <f t="shared" si="173"/>
        <v>0.41377633810043302</v>
      </c>
      <c r="Q281" s="3">
        <v>4.1500000000000004</v>
      </c>
      <c r="R281" s="40">
        <f t="shared" si="150"/>
        <v>40</v>
      </c>
      <c r="S281" s="35">
        <f t="shared" si="174"/>
        <v>23.496037371111349</v>
      </c>
      <c r="T281" s="35">
        <f t="shared" si="175"/>
        <v>40.510409260536811</v>
      </c>
      <c r="U281" s="35">
        <f t="shared" si="176"/>
        <v>2.2981868015927898</v>
      </c>
      <c r="V281" s="35">
        <f t="shared" si="177"/>
        <v>5554.1764716255166</v>
      </c>
      <c r="W281" s="35">
        <f t="shared" si="178"/>
        <v>5513.6660623649796</v>
      </c>
      <c r="X281" s="35">
        <f t="shared" si="151"/>
        <v>147.16147092151249</v>
      </c>
      <c r="Y281" s="35">
        <f t="shared" si="152"/>
        <v>253.72667400260772</v>
      </c>
      <c r="Z281" s="35">
        <f t="shared" si="153"/>
        <v>12.334132997383032</v>
      </c>
      <c r="AA281" s="35">
        <f t="shared" si="154"/>
        <v>16847.200078444937</v>
      </c>
      <c r="AB281" s="35">
        <f t="shared" si="155"/>
        <v>16593.473404442331</v>
      </c>
      <c r="AC281" s="2">
        <f t="shared" si="156"/>
        <v>26.641848448774699</v>
      </c>
      <c r="AD281" s="2">
        <f t="shared" si="179"/>
        <v>45.934221463404647</v>
      </c>
      <c r="AE281" s="2">
        <f t="shared" si="157"/>
        <v>2.4038721254002215</v>
      </c>
      <c r="AF281" s="2">
        <f t="shared" si="158"/>
        <v>5471.8742674538362</v>
      </c>
      <c r="AG281" s="2">
        <f t="shared" si="159"/>
        <v>5425.9400459904309</v>
      </c>
      <c r="AH281" s="2">
        <f t="shared" si="160"/>
        <v>442.81231346420213</v>
      </c>
      <c r="AI281" s="2">
        <f t="shared" si="180"/>
        <v>763.46950597276282</v>
      </c>
      <c r="AJ281" s="2">
        <f t="shared" si="161"/>
        <v>37.231788429519824</v>
      </c>
      <c r="AK281" s="2">
        <f t="shared" si="162"/>
        <v>47871.908163571032</v>
      </c>
      <c r="AL281" s="2">
        <f t="shared" si="185"/>
        <v>15702.812885866089</v>
      </c>
      <c r="AM281" s="35">
        <f t="shared" si="163"/>
        <v>123.66543355040113</v>
      </c>
      <c r="AN281" s="35">
        <f t="shared" si="181"/>
        <v>213.2162647420709</v>
      </c>
      <c r="AO281" s="35">
        <f t="shared" si="164"/>
        <v>10.035946195790242</v>
      </c>
      <c r="AP281" s="35">
        <f t="shared" si="165"/>
        <v>11293.023606819421</v>
      </c>
      <c r="AQ281" s="35">
        <f t="shared" si="166"/>
        <v>11079.807342077351</v>
      </c>
      <c r="AR281" s="2">
        <f t="shared" si="167"/>
        <v>39.782401872917774</v>
      </c>
      <c r="AS281" s="2">
        <f t="shared" si="182"/>
        <v>68.590348056754792</v>
      </c>
      <c r="AT281" s="2">
        <f t="shared" si="168"/>
        <v>3.3282497755381102</v>
      </c>
      <c r="AU281" s="2">
        <f t="shared" si="169"/>
        <v>5551.1206967181524</v>
      </c>
      <c r="AV281" s="2">
        <f t="shared" si="170"/>
        <v>5482.5303486613966</v>
      </c>
      <c r="AW281" s="2">
        <f t="shared" si="171"/>
        <v>143.36599390264047</v>
      </c>
      <c r="AX281" s="2">
        <f t="shared" si="183"/>
        <v>247.18274810800082</v>
      </c>
      <c r="AY281">
        <f t="shared" si="184"/>
        <v>11.962891027822451</v>
      </c>
    </row>
    <row r="282" spans="1:51" ht="16" x14ac:dyDescent="0.2">
      <c r="A282" s="2" t="s">
        <v>28</v>
      </c>
      <c r="B282" s="2" t="str">
        <f t="shared" si="186"/>
        <v>SF2</v>
      </c>
      <c r="C282" s="2" t="s">
        <v>34</v>
      </c>
      <c r="D282" s="5">
        <v>6</v>
      </c>
      <c r="E282" s="2" t="s">
        <v>5</v>
      </c>
      <c r="F282" s="1" t="s">
        <v>15</v>
      </c>
      <c r="G282" s="9">
        <v>120</v>
      </c>
      <c r="H282" s="45">
        <v>100</v>
      </c>
      <c r="I282" t="s">
        <v>9</v>
      </c>
      <c r="J282">
        <v>0</v>
      </c>
      <c r="K282">
        <v>80</v>
      </c>
      <c r="L282" s="34">
        <v>1.4230743743595966</v>
      </c>
      <c r="M282" s="2">
        <v>0.405800580978394</v>
      </c>
      <c r="N282" s="2">
        <f t="shared" si="172"/>
        <v>4.05800580978394</v>
      </c>
      <c r="O282" s="2">
        <v>3.9633508771657902E-2</v>
      </c>
      <c r="P282" s="2">
        <f t="shared" si="173"/>
        <v>0.39633508771657899</v>
      </c>
      <c r="Q282" s="3">
        <v>4.1500000000000004</v>
      </c>
      <c r="R282" s="40">
        <f t="shared" si="150"/>
        <v>40</v>
      </c>
      <c r="S282" s="35">
        <f t="shared" si="174"/>
        <v>23.099376315623559</v>
      </c>
      <c r="T282" s="35">
        <f t="shared" si="175"/>
        <v>39.826510889006137</v>
      </c>
      <c r="U282" s="35">
        <f t="shared" si="176"/>
        <v>2.2560572279561062</v>
      </c>
      <c r="V282" s="35">
        <f t="shared" si="177"/>
        <v>5692.2974974383869</v>
      </c>
      <c r="W282" s="35">
        <f t="shared" si="178"/>
        <v>5652.4709865493805</v>
      </c>
      <c r="X282" s="35">
        <f t="shared" si="151"/>
        <v>138.99477078302317</v>
      </c>
      <c r="Y282" s="35">
        <f t="shared" si="152"/>
        <v>239.64615652245374</v>
      </c>
      <c r="Z282" s="35">
        <f t="shared" si="153"/>
        <v>11.755741045631217</v>
      </c>
      <c r="AA282" s="35">
        <f t="shared" si="154"/>
        <v>17112.390410822376</v>
      </c>
      <c r="AB282" s="35">
        <f t="shared" si="155"/>
        <v>16872.74425429992</v>
      </c>
      <c r="AC282" s="2">
        <f t="shared" si="156"/>
        <v>26.641848448774699</v>
      </c>
      <c r="AD282" s="2">
        <f t="shared" si="179"/>
        <v>45.934221463404647</v>
      </c>
      <c r="AE282" s="2">
        <f t="shared" si="157"/>
        <v>2.4038721254002215</v>
      </c>
      <c r="AF282" s="2">
        <f t="shared" si="158"/>
        <v>5471.8742674538362</v>
      </c>
      <c r="AG282" s="2">
        <f t="shared" si="159"/>
        <v>5425.9400459904309</v>
      </c>
      <c r="AH282" s="2">
        <f t="shared" si="160"/>
        <v>442.81231346420213</v>
      </c>
      <c r="AI282" s="2">
        <f t="shared" si="180"/>
        <v>763.46950597276282</v>
      </c>
      <c r="AJ282" s="2">
        <f t="shared" si="161"/>
        <v>37.231788429519824</v>
      </c>
      <c r="AK282" s="2">
        <f t="shared" si="162"/>
        <v>47871.908163571032</v>
      </c>
      <c r="AL282" s="2">
        <f t="shared" si="185"/>
        <v>15702.812885866089</v>
      </c>
      <c r="AM282" s="35">
        <f t="shared" si="163"/>
        <v>115.89539446739961</v>
      </c>
      <c r="AN282" s="35">
        <f t="shared" si="181"/>
        <v>199.81964563344761</v>
      </c>
      <c r="AO282" s="35">
        <f t="shared" si="164"/>
        <v>9.4996838176751108</v>
      </c>
      <c r="AP282" s="35">
        <f t="shared" si="165"/>
        <v>11420.092913383989</v>
      </c>
      <c r="AQ282" s="35">
        <f t="shared" si="166"/>
        <v>11220.273267750541</v>
      </c>
      <c r="AR282" s="2">
        <f t="shared" si="167"/>
        <v>39.782401872917774</v>
      </c>
      <c r="AS282" s="2">
        <f t="shared" si="182"/>
        <v>68.590348056754792</v>
      </c>
      <c r="AT282" s="2">
        <f t="shared" si="168"/>
        <v>3.3282497755381102</v>
      </c>
      <c r="AU282" s="2">
        <f t="shared" si="169"/>
        <v>5551.1206967181524</v>
      </c>
      <c r="AV282" s="2">
        <f t="shared" si="170"/>
        <v>5482.5303486613966</v>
      </c>
      <c r="AW282" s="2">
        <f t="shared" si="171"/>
        <v>134.21373165744191</v>
      </c>
      <c r="AX282" s="2">
        <f t="shared" si="183"/>
        <v>231.40298561627915</v>
      </c>
      <c r="AY282">
        <f t="shared" si="184"/>
        <v>11.288789136236456</v>
      </c>
    </row>
    <row r="283" spans="1:51" ht="16" x14ac:dyDescent="0.2">
      <c r="A283" s="2" t="s">
        <v>28</v>
      </c>
      <c r="B283" s="2" t="str">
        <f t="shared" si="186"/>
        <v>SF2</v>
      </c>
      <c r="C283" s="2" t="s">
        <v>34</v>
      </c>
      <c r="D283" s="5">
        <v>6</v>
      </c>
      <c r="E283" s="2" t="s">
        <v>5</v>
      </c>
      <c r="F283" s="1" t="s">
        <v>16</v>
      </c>
      <c r="G283" s="9">
        <v>160</v>
      </c>
      <c r="H283" s="45">
        <v>140</v>
      </c>
      <c r="I283" t="s">
        <v>7</v>
      </c>
      <c r="J283">
        <v>0</v>
      </c>
      <c r="K283">
        <v>0</v>
      </c>
      <c r="L283" s="34">
        <v>1.3788674973663917</v>
      </c>
      <c r="M283" s="2">
        <v>0.26206374168396002</v>
      </c>
      <c r="N283" s="2">
        <f t="shared" si="172"/>
        <v>2.6206374168396001</v>
      </c>
      <c r="O283" s="2">
        <v>2.70231328904629E-2</v>
      </c>
      <c r="P283" s="2">
        <f t="shared" si="173"/>
        <v>0.27023132890462898</v>
      </c>
      <c r="Q283" s="3">
        <v>4.26</v>
      </c>
      <c r="R283" s="40">
        <f t="shared" si="150"/>
        <v>40</v>
      </c>
      <c r="S283" s="35">
        <f t="shared" si="174"/>
        <v>14.454047025849382</v>
      </c>
      <c r="T283" s="35">
        <f t="shared" si="175"/>
        <v>24.920770734223076</v>
      </c>
      <c r="U283" s="35">
        <f t="shared" si="176"/>
        <v>1.4904527847868803</v>
      </c>
      <c r="V283" s="35">
        <f t="shared" si="177"/>
        <v>5515.4699894655678</v>
      </c>
      <c r="W283" s="35">
        <f t="shared" si="178"/>
        <v>5490.5492187313448</v>
      </c>
      <c r="X283" s="35">
        <f t="shared" si="151"/>
        <v>154.84380053014198</v>
      </c>
      <c r="Y283" s="35">
        <f t="shared" si="152"/>
        <v>266.97206987955519</v>
      </c>
      <c r="Z283" s="35">
        <f t="shared" si="153"/>
        <v>13.138723635199389</v>
      </c>
      <c r="AA283" s="35">
        <f t="shared" si="154"/>
        <v>22026.840405591156</v>
      </c>
      <c r="AB283" s="35">
        <f t="shared" si="155"/>
        <v>21759.868335711602</v>
      </c>
      <c r="AC283" s="2">
        <f t="shared" si="156"/>
        <v>19.718855941286563</v>
      </c>
      <c r="AD283" s="2">
        <f t="shared" si="179"/>
        <v>33.998027484976838</v>
      </c>
      <c r="AE283" s="2">
        <f t="shared" si="157"/>
        <v>1.8818290495089876</v>
      </c>
      <c r="AF283" s="2">
        <f t="shared" si="158"/>
        <v>5291.6514540283888</v>
      </c>
      <c r="AG283" s="2">
        <f t="shared" si="159"/>
        <v>5257.653426543412</v>
      </c>
      <c r="AH283" s="2">
        <f t="shared" si="160"/>
        <v>501.96888128806182</v>
      </c>
      <c r="AI283" s="2">
        <f t="shared" si="180"/>
        <v>865.46358842769348</v>
      </c>
      <c r="AJ283" s="2">
        <f t="shared" si="161"/>
        <v>42.877275578046785</v>
      </c>
      <c r="AK283" s="2">
        <f t="shared" si="162"/>
        <v>63746.862525656201</v>
      </c>
      <c r="AL283" s="2">
        <f t="shared" si="185"/>
        <v>20960.466312409502</v>
      </c>
      <c r="AM283" s="35">
        <f t="shared" si="163"/>
        <v>140.3897535042926</v>
      </c>
      <c r="AN283" s="35">
        <f t="shared" si="181"/>
        <v>242.05129914533214</v>
      </c>
      <c r="AO283" s="35">
        <f t="shared" si="164"/>
        <v>11.648270850412509</v>
      </c>
      <c r="AP283" s="35">
        <f t="shared" si="165"/>
        <v>16511.370416125588</v>
      </c>
      <c r="AQ283" s="35">
        <f t="shared" si="166"/>
        <v>16269.319116980256</v>
      </c>
      <c r="AR283" s="2">
        <f t="shared" si="167"/>
        <v>26.641848448774699</v>
      </c>
      <c r="AS283" s="2">
        <f t="shared" si="182"/>
        <v>45.934221463404647</v>
      </c>
      <c r="AT283" s="2">
        <f t="shared" si="168"/>
        <v>2.4038721254002215</v>
      </c>
      <c r="AU283" s="2">
        <f t="shared" si="169"/>
        <v>5471.8742674538362</v>
      </c>
      <c r="AV283" s="2">
        <f t="shared" si="170"/>
        <v>5425.9400459904309</v>
      </c>
      <c r="AW283" s="2">
        <f t="shared" si="171"/>
        <v>152.73934904868571</v>
      </c>
      <c r="AX283" s="2">
        <f t="shared" si="183"/>
        <v>263.34370525635472</v>
      </c>
      <c r="AY283">
        <f t="shared" si="184"/>
        <v>12.921719666319536</v>
      </c>
    </row>
    <row r="284" spans="1:51" ht="16" x14ac:dyDescent="0.2">
      <c r="A284" s="2" t="s">
        <v>28</v>
      </c>
      <c r="B284" s="2" t="str">
        <f t="shared" si="186"/>
        <v>SF2</v>
      </c>
      <c r="C284" s="2" t="s">
        <v>34</v>
      </c>
      <c r="D284" s="5">
        <v>6</v>
      </c>
      <c r="E284" s="2" t="s">
        <v>5</v>
      </c>
      <c r="F284" s="1" t="s">
        <v>16</v>
      </c>
      <c r="G284" s="9">
        <v>160</v>
      </c>
      <c r="H284" s="45">
        <v>140</v>
      </c>
      <c r="I284" t="s">
        <v>8</v>
      </c>
      <c r="J284">
        <v>0</v>
      </c>
      <c r="K284">
        <v>40</v>
      </c>
      <c r="L284" s="34">
        <v>1.4659570822262766</v>
      </c>
      <c r="M284" s="2">
        <v>0.25285229086875899</v>
      </c>
      <c r="N284" s="2">
        <f t="shared" si="172"/>
        <v>2.5285229086875898</v>
      </c>
      <c r="O284" s="2">
        <v>2.6254139840602899E-2</v>
      </c>
      <c r="P284" s="2">
        <f t="shared" si="173"/>
        <v>0.26254139840602897</v>
      </c>
      <c r="Q284" s="3">
        <v>4.25</v>
      </c>
      <c r="R284" s="40">
        <f t="shared" si="150"/>
        <v>40</v>
      </c>
      <c r="S284" s="35">
        <f t="shared" si="174"/>
        <v>14.826824262247829</v>
      </c>
      <c r="T284" s="35">
        <f t="shared" si="175"/>
        <v>25.563490107323844</v>
      </c>
      <c r="U284" s="35">
        <f t="shared" si="176"/>
        <v>1.5394976894836347</v>
      </c>
      <c r="V284" s="35">
        <f t="shared" si="177"/>
        <v>5863.8283289051069</v>
      </c>
      <c r="W284" s="35">
        <f t="shared" si="178"/>
        <v>5838.2648387977833</v>
      </c>
      <c r="X284" s="35">
        <f t="shared" si="151"/>
        <v>161.98829518376033</v>
      </c>
      <c r="Y284" s="35">
        <f t="shared" si="152"/>
        <v>279.29016410993154</v>
      </c>
      <c r="Z284" s="35">
        <f t="shared" si="153"/>
        <v>13.873630686866667</v>
      </c>
      <c r="AA284" s="35">
        <f t="shared" si="154"/>
        <v>22711.028407350044</v>
      </c>
      <c r="AB284" s="35">
        <f t="shared" si="155"/>
        <v>22431.738243240114</v>
      </c>
      <c r="AC284" s="2">
        <f t="shared" si="156"/>
        <v>19.718855941286563</v>
      </c>
      <c r="AD284" s="2">
        <f t="shared" si="179"/>
        <v>33.998027484976838</v>
      </c>
      <c r="AE284" s="2">
        <f t="shared" si="157"/>
        <v>1.8818290495089876</v>
      </c>
      <c r="AF284" s="2">
        <f t="shared" si="158"/>
        <v>5291.6514540283888</v>
      </c>
      <c r="AG284" s="2">
        <f t="shared" si="159"/>
        <v>5257.653426543412</v>
      </c>
      <c r="AH284" s="2">
        <f t="shared" si="160"/>
        <v>501.96888128806182</v>
      </c>
      <c r="AI284" s="2">
        <f t="shared" si="180"/>
        <v>865.46358842769348</v>
      </c>
      <c r="AJ284" s="2">
        <f t="shared" si="161"/>
        <v>42.877275578046785</v>
      </c>
      <c r="AK284" s="2">
        <f t="shared" si="162"/>
        <v>63746.862525656201</v>
      </c>
      <c r="AL284" s="2">
        <f t="shared" si="185"/>
        <v>20960.466312409502</v>
      </c>
      <c r="AM284" s="35">
        <f t="shared" si="163"/>
        <v>147.16147092151249</v>
      </c>
      <c r="AN284" s="35">
        <f t="shared" si="181"/>
        <v>253.72667400260772</v>
      </c>
      <c r="AO284" s="35">
        <f t="shared" si="164"/>
        <v>12.334132997383032</v>
      </c>
      <c r="AP284" s="35">
        <f t="shared" si="165"/>
        <v>16847.200078444937</v>
      </c>
      <c r="AQ284" s="35">
        <f t="shared" si="166"/>
        <v>16593.473404442331</v>
      </c>
      <c r="AR284" s="2">
        <f t="shared" si="167"/>
        <v>26.641848448774699</v>
      </c>
      <c r="AS284" s="2">
        <f t="shared" si="182"/>
        <v>45.934221463404647</v>
      </c>
      <c r="AT284" s="2">
        <f t="shared" si="168"/>
        <v>2.4038721254002215</v>
      </c>
      <c r="AU284" s="2">
        <f t="shared" si="169"/>
        <v>5471.8742674538362</v>
      </c>
      <c r="AV284" s="2">
        <f t="shared" si="170"/>
        <v>5425.9400459904309</v>
      </c>
      <c r="AW284" s="2">
        <f t="shared" si="171"/>
        <v>158.25186133522399</v>
      </c>
      <c r="AX284" s="2">
        <f t="shared" si="183"/>
        <v>272.8480367848689</v>
      </c>
      <c r="AY284">
        <f t="shared" si="184"/>
        <v>13.485669571594228</v>
      </c>
    </row>
    <row r="285" spans="1:51" ht="16" x14ac:dyDescent="0.2">
      <c r="A285" s="2" t="s">
        <v>28</v>
      </c>
      <c r="B285" s="2" t="str">
        <f t="shared" si="186"/>
        <v>SF2</v>
      </c>
      <c r="C285" s="2" t="s">
        <v>34</v>
      </c>
      <c r="D285" s="5">
        <v>6</v>
      </c>
      <c r="E285" s="2" t="s">
        <v>5</v>
      </c>
      <c r="F285" s="1" t="s">
        <v>16</v>
      </c>
      <c r="G285" s="9">
        <v>160</v>
      </c>
      <c r="H285" s="45">
        <v>140</v>
      </c>
      <c r="I285" t="s">
        <v>9</v>
      </c>
      <c r="J285">
        <v>0</v>
      </c>
      <c r="K285">
        <v>80</v>
      </c>
      <c r="L285" s="34">
        <v>1.2925927858151371</v>
      </c>
      <c r="M285" s="2">
        <v>0.30194297432899497</v>
      </c>
      <c r="N285" s="2">
        <f t="shared" si="172"/>
        <v>3.0194297432899497</v>
      </c>
      <c r="O285" s="2">
        <v>2.9998492449522001E-2</v>
      </c>
      <c r="P285" s="2">
        <f t="shared" si="173"/>
        <v>0.29998492449522002</v>
      </c>
      <c r="Q285" s="3">
        <v>4.21</v>
      </c>
      <c r="R285" s="40">
        <f t="shared" si="150"/>
        <v>40</v>
      </c>
      <c r="S285" s="35">
        <f t="shared" si="174"/>
        <v>15.611572413808963</v>
      </c>
      <c r="T285" s="35">
        <f t="shared" si="175"/>
        <v>26.916504161739592</v>
      </c>
      <c r="U285" s="35">
        <f t="shared" si="176"/>
        <v>1.5510333970232801</v>
      </c>
      <c r="V285" s="35">
        <f t="shared" si="177"/>
        <v>5170.3711432605487</v>
      </c>
      <c r="W285" s="35">
        <f t="shared" si="178"/>
        <v>5143.4546390988089</v>
      </c>
      <c r="X285" s="35">
        <f t="shared" si="151"/>
        <v>154.60634319683214</v>
      </c>
      <c r="Y285" s="35">
        <f t="shared" si="152"/>
        <v>266.5626606841933</v>
      </c>
      <c r="Z285" s="35">
        <f t="shared" si="153"/>
        <v>13.306774442654497</v>
      </c>
      <c r="AA285" s="35">
        <f t="shared" si="154"/>
        <v>22282.761554082925</v>
      </c>
      <c r="AB285" s="35">
        <f t="shared" si="155"/>
        <v>22016.19889339873</v>
      </c>
      <c r="AC285" s="2">
        <f t="shared" si="156"/>
        <v>19.718855941286563</v>
      </c>
      <c r="AD285" s="2">
        <f t="shared" si="179"/>
        <v>33.998027484976838</v>
      </c>
      <c r="AE285" s="2">
        <f t="shared" si="157"/>
        <v>1.8818290495089876</v>
      </c>
      <c r="AF285" s="2">
        <f t="shared" si="158"/>
        <v>5291.6514540283888</v>
      </c>
      <c r="AG285" s="2">
        <f t="shared" si="159"/>
        <v>5257.653426543412</v>
      </c>
      <c r="AH285" s="2">
        <f t="shared" si="160"/>
        <v>501.96888128806182</v>
      </c>
      <c r="AI285" s="2">
        <f t="shared" si="180"/>
        <v>865.46358842769348</v>
      </c>
      <c r="AJ285" s="2">
        <f t="shared" si="161"/>
        <v>42.877275578046785</v>
      </c>
      <c r="AK285" s="2">
        <f t="shared" si="162"/>
        <v>63746.862525656201</v>
      </c>
      <c r="AL285" s="2">
        <f t="shared" si="185"/>
        <v>20960.466312409502</v>
      </c>
      <c r="AM285" s="35">
        <f t="shared" si="163"/>
        <v>138.99477078302317</v>
      </c>
      <c r="AN285" s="35">
        <f t="shared" si="181"/>
        <v>239.64615652245374</v>
      </c>
      <c r="AO285" s="35">
        <f t="shared" si="164"/>
        <v>11.755741045631217</v>
      </c>
      <c r="AP285" s="35">
        <f t="shared" si="165"/>
        <v>17112.390410822376</v>
      </c>
      <c r="AQ285" s="35">
        <f t="shared" si="166"/>
        <v>16872.74425429992</v>
      </c>
      <c r="AR285" s="2">
        <f t="shared" si="167"/>
        <v>26.641848448774699</v>
      </c>
      <c r="AS285" s="2">
        <f t="shared" si="182"/>
        <v>45.934221463404647</v>
      </c>
      <c r="AT285" s="2">
        <f t="shared" si="168"/>
        <v>2.4038721254002215</v>
      </c>
      <c r="AU285" s="2">
        <f t="shared" si="169"/>
        <v>5471.8742674538362</v>
      </c>
      <c r="AV285" s="2">
        <f t="shared" si="170"/>
        <v>5425.9400459904309</v>
      </c>
      <c r="AW285" s="2">
        <f t="shared" si="171"/>
        <v>151.40195105299114</v>
      </c>
      <c r="AX285" s="2">
        <f t="shared" si="183"/>
        <v>261.03784664308813</v>
      </c>
      <c r="AY285">
        <f t="shared" si="184"/>
        <v>12.988413223136329</v>
      </c>
    </row>
    <row r="286" spans="1:51" ht="16" x14ac:dyDescent="0.2">
      <c r="A286" s="2" t="s">
        <v>28</v>
      </c>
      <c r="B286" s="2" t="str">
        <f t="shared" si="186"/>
        <v>SF2</v>
      </c>
      <c r="C286" s="2" t="s">
        <v>34</v>
      </c>
      <c r="D286" s="5">
        <v>6</v>
      </c>
      <c r="E286" s="2" t="s">
        <v>5</v>
      </c>
      <c r="F286" s="1" t="s">
        <v>17</v>
      </c>
      <c r="G286" s="9">
        <v>200</v>
      </c>
      <c r="H286" s="45">
        <v>180</v>
      </c>
      <c r="I286" t="s">
        <v>7</v>
      </c>
      <c r="J286">
        <v>0</v>
      </c>
      <c r="K286">
        <v>0</v>
      </c>
      <c r="L286" s="34">
        <v>1.4326491357360049</v>
      </c>
      <c r="M286" s="2">
        <v>0.248098984360695</v>
      </c>
      <c r="N286" s="2">
        <f t="shared" si="172"/>
        <v>2.4809898436069497</v>
      </c>
      <c r="O286" s="2">
        <v>2.52855010330677E-2</v>
      </c>
      <c r="P286" s="2">
        <f t="shared" si="173"/>
        <v>0.25285501033067698</v>
      </c>
      <c r="Q286" s="3">
        <v>4.3</v>
      </c>
      <c r="R286" s="40">
        <f t="shared" si="150"/>
        <v>40</v>
      </c>
      <c r="S286" s="35">
        <f t="shared" si="174"/>
        <v>14.217551820853211</v>
      </c>
      <c r="T286" s="35">
        <f t="shared" si="175"/>
        <v>24.513020380781402</v>
      </c>
      <c r="U286" s="35">
        <f t="shared" si="176"/>
        <v>1.449010048067052</v>
      </c>
      <c r="V286" s="35">
        <f t="shared" si="177"/>
        <v>5730.5965429440203</v>
      </c>
      <c r="W286" s="35">
        <f t="shared" si="178"/>
        <v>5706.0835225632391</v>
      </c>
      <c r="X286" s="35">
        <f t="shared" si="151"/>
        <v>169.06135235099518</v>
      </c>
      <c r="Y286" s="35">
        <f t="shared" si="152"/>
        <v>291.48509026033662</v>
      </c>
      <c r="Z286" s="35">
        <f t="shared" si="153"/>
        <v>14.587733683266441</v>
      </c>
      <c r="AA286" s="35">
        <f t="shared" si="154"/>
        <v>27757.436948535178</v>
      </c>
      <c r="AB286" s="35">
        <f t="shared" si="155"/>
        <v>27465.951858274842</v>
      </c>
      <c r="AC286" s="2">
        <f t="shared" si="156"/>
        <v>13.616175545766852</v>
      </c>
      <c r="AD286" s="2">
        <f t="shared" si="179"/>
        <v>23.476164734080783</v>
      </c>
      <c r="AE286" s="2">
        <f t="shared" si="157"/>
        <v>1.5567924001986633</v>
      </c>
      <c r="AF286" s="2">
        <f t="shared" si="158"/>
        <v>5512.6179328853614</v>
      </c>
      <c r="AG286" s="2">
        <f t="shared" si="159"/>
        <v>5489.1417681512794</v>
      </c>
      <c r="AH286" s="2">
        <f t="shared" si="160"/>
        <v>542.81740792536243</v>
      </c>
      <c r="AI286" s="2">
        <f t="shared" si="180"/>
        <v>935.89208262993589</v>
      </c>
      <c r="AJ286" s="2">
        <f t="shared" si="161"/>
        <v>47.547652778642771</v>
      </c>
      <c r="AK286" s="2">
        <f t="shared" si="162"/>
        <v>80284.716324312292</v>
      </c>
      <c r="AL286" s="2">
        <f t="shared" si="185"/>
        <v>26449.608080560782</v>
      </c>
      <c r="AM286" s="35">
        <f t="shared" si="163"/>
        <v>154.84380053014198</v>
      </c>
      <c r="AN286" s="35">
        <f t="shared" si="181"/>
        <v>266.97206987955519</v>
      </c>
      <c r="AO286" s="35">
        <f t="shared" si="164"/>
        <v>13.138723635199389</v>
      </c>
      <c r="AP286" s="35">
        <f t="shared" si="165"/>
        <v>22026.840405591156</v>
      </c>
      <c r="AQ286" s="35">
        <f t="shared" si="166"/>
        <v>21759.868335711602</v>
      </c>
      <c r="AR286" s="2">
        <f t="shared" si="167"/>
        <v>19.718855941286563</v>
      </c>
      <c r="AS286" s="2">
        <f t="shared" si="182"/>
        <v>33.998027484976838</v>
      </c>
      <c r="AT286" s="2">
        <f t="shared" si="168"/>
        <v>1.8818290495089876</v>
      </c>
      <c r="AU286" s="2">
        <f t="shared" si="169"/>
        <v>5291.6514540283888</v>
      </c>
      <c r="AV286" s="2">
        <f t="shared" si="170"/>
        <v>5257.653426543412</v>
      </c>
      <c r="AW286" s="2">
        <f t="shared" si="171"/>
        <v>166.52898137003899</v>
      </c>
      <c r="AX286" s="2">
        <f t="shared" si="183"/>
        <v>287.11893339661907</v>
      </c>
      <c r="AY286">
        <f t="shared" si="184"/>
        <v>14.329642062214152</v>
      </c>
    </row>
    <row r="287" spans="1:51" ht="16" x14ac:dyDescent="0.2">
      <c r="A287" s="2" t="s">
        <v>28</v>
      </c>
      <c r="B287" s="2" t="str">
        <f t="shared" si="186"/>
        <v>SF2</v>
      </c>
      <c r="C287" s="2" t="s">
        <v>34</v>
      </c>
      <c r="D287" s="5">
        <v>6</v>
      </c>
      <c r="E287" s="2" t="s">
        <v>5</v>
      </c>
      <c r="F287" s="1" t="s">
        <v>17</v>
      </c>
      <c r="G287" s="9">
        <v>200</v>
      </c>
      <c r="H287" s="45">
        <v>180</v>
      </c>
      <c r="I287" t="s">
        <v>8</v>
      </c>
      <c r="J287">
        <v>0</v>
      </c>
      <c r="K287">
        <v>40</v>
      </c>
      <c r="L287" s="34">
        <v>1.3036954346452276</v>
      </c>
      <c r="M287" s="2">
        <v>0.22570618987083399</v>
      </c>
      <c r="N287" s="2">
        <f t="shared" si="172"/>
        <v>2.25706189870834</v>
      </c>
      <c r="O287" s="2">
        <v>2.3530280217528302E-2</v>
      </c>
      <c r="P287" s="2">
        <f t="shared" si="173"/>
        <v>0.23530280217528302</v>
      </c>
      <c r="Q287" s="3">
        <v>4.3</v>
      </c>
      <c r="R287" s="40">
        <f t="shared" ref="R287:R350" si="187">IF(G287=5,5,IF(E287="Profile",G287-G284,G287-G286))</f>
        <v>40</v>
      </c>
      <c r="S287" s="35">
        <f t="shared" si="174"/>
        <v>11.770085172231006</v>
      </c>
      <c r="T287" s="35">
        <f t="shared" si="175"/>
        <v>20.293250296950013</v>
      </c>
      <c r="U287" s="35">
        <f t="shared" si="176"/>
        <v>1.2270527558205824</v>
      </c>
      <c r="V287" s="35">
        <f t="shared" si="177"/>
        <v>5214.7817385809103</v>
      </c>
      <c r="W287" s="35">
        <f t="shared" si="178"/>
        <v>5194.4884882839606</v>
      </c>
      <c r="X287" s="35">
        <f t="shared" si="151"/>
        <v>173.75838035599133</v>
      </c>
      <c r="Y287" s="35">
        <f t="shared" si="152"/>
        <v>299.58341440688156</v>
      </c>
      <c r="Z287" s="35">
        <f t="shared" si="153"/>
        <v>15.100683442687249</v>
      </c>
      <c r="AA287" s="35">
        <f t="shared" si="154"/>
        <v>27925.810145930955</v>
      </c>
      <c r="AB287" s="35">
        <f t="shared" si="155"/>
        <v>27626.226731524075</v>
      </c>
      <c r="AC287" s="2">
        <f t="shared" si="156"/>
        <v>13.616175545766852</v>
      </c>
      <c r="AD287" s="2">
        <f t="shared" si="179"/>
        <v>23.476164734080783</v>
      </c>
      <c r="AE287" s="2">
        <f t="shared" si="157"/>
        <v>1.5567924001986633</v>
      </c>
      <c r="AF287" s="2">
        <f t="shared" si="158"/>
        <v>5512.6179328853614</v>
      </c>
      <c r="AG287" s="2">
        <f t="shared" si="159"/>
        <v>5489.1417681512794</v>
      </c>
      <c r="AH287" s="2">
        <f t="shared" si="160"/>
        <v>542.81740792536243</v>
      </c>
      <c r="AI287" s="2">
        <f t="shared" si="180"/>
        <v>935.89208262993589</v>
      </c>
      <c r="AJ287" s="2">
        <f t="shared" si="161"/>
        <v>47.547652778642771</v>
      </c>
      <c r="AK287" s="2">
        <f t="shared" si="162"/>
        <v>80284.716324312292</v>
      </c>
      <c r="AL287" s="2">
        <f t="shared" si="185"/>
        <v>26449.608080560782</v>
      </c>
      <c r="AM287" s="35">
        <f t="shared" si="163"/>
        <v>161.98829518376033</v>
      </c>
      <c r="AN287" s="35">
        <f t="shared" si="181"/>
        <v>279.29016410993154</v>
      </c>
      <c r="AO287" s="35">
        <f t="shared" si="164"/>
        <v>13.873630686866667</v>
      </c>
      <c r="AP287" s="35">
        <f t="shared" si="165"/>
        <v>22711.028407350044</v>
      </c>
      <c r="AQ287" s="35">
        <f t="shared" si="166"/>
        <v>22431.738243240114</v>
      </c>
      <c r="AR287" s="2">
        <f t="shared" si="167"/>
        <v>19.718855941286563</v>
      </c>
      <c r="AS287" s="2">
        <f t="shared" si="182"/>
        <v>33.998027484976838</v>
      </c>
      <c r="AT287" s="2">
        <f t="shared" si="168"/>
        <v>1.8818290495089876</v>
      </c>
      <c r="AU287" s="2">
        <f t="shared" si="169"/>
        <v>5291.6514540283888</v>
      </c>
      <c r="AV287" s="2">
        <f t="shared" si="170"/>
        <v>5257.653426543412</v>
      </c>
      <c r="AW287" s="2">
        <f t="shared" si="171"/>
        <v>171.09230423159346</v>
      </c>
      <c r="AX287" s="2">
        <f t="shared" si="183"/>
        <v>294.98673143378176</v>
      </c>
      <c r="AY287">
        <f t="shared" si="184"/>
        <v>14.822740164639603</v>
      </c>
    </row>
    <row r="288" spans="1:51" ht="16" x14ac:dyDescent="0.2">
      <c r="A288" s="2" t="s">
        <v>28</v>
      </c>
      <c r="B288" s="2" t="str">
        <f t="shared" si="186"/>
        <v>SF2</v>
      </c>
      <c r="C288" s="2" t="s">
        <v>34</v>
      </c>
      <c r="D288" s="5">
        <v>6</v>
      </c>
      <c r="E288" s="2" t="s">
        <v>5</v>
      </c>
      <c r="F288" s="1" t="s">
        <v>17</v>
      </c>
      <c r="G288" s="9">
        <v>200</v>
      </c>
      <c r="H288" s="45">
        <v>180</v>
      </c>
      <c r="I288" t="s">
        <v>9</v>
      </c>
      <c r="J288">
        <v>0</v>
      </c>
      <c r="K288">
        <v>80</v>
      </c>
      <c r="L288" s="34">
        <v>1.4618827156831244</v>
      </c>
      <c r="M288" s="2">
        <v>0.20823408663272899</v>
      </c>
      <c r="N288" s="2">
        <f t="shared" si="172"/>
        <v>2.0823408663272898</v>
      </c>
      <c r="O288" s="2">
        <v>2.20437180250883E-2</v>
      </c>
      <c r="P288" s="2">
        <f t="shared" si="173"/>
        <v>0.22043718025088299</v>
      </c>
      <c r="Q288" s="3">
        <v>4.3099999999999996</v>
      </c>
      <c r="R288" s="40">
        <f t="shared" si="187"/>
        <v>40</v>
      </c>
      <c r="S288" s="35">
        <f t="shared" si="174"/>
        <v>12.176552482577954</v>
      </c>
      <c r="T288" s="35">
        <f t="shared" si="175"/>
        <v>20.994056004444747</v>
      </c>
      <c r="U288" s="35">
        <f t="shared" si="176"/>
        <v>1.2890132148107651</v>
      </c>
      <c r="V288" s="35">
        <f t="shared" si="177"/>
        <v>5847.5308627324985</v>
      </c>
      <c r="W288" s="35">
        <f t="shared" si="178"/>
        <v>5826.5368067280533</v>
      </c>
      <c r="X288" s="35">
        <f t="shared" si="151"/>
        <v>166.7828956794101</v>
      </c>
      <c r="Y288" s="35">
        <f t="shared" si="152"/>
        <v>287.55671668863806</v>
      </c>
      <c r="Z288" s="35">
        <f t="shared" si="153"/>
        <v>14.595787657465262</v>
      </c>
      <c r="AA288" s="35">
        <f t="shared" si="154"/>
        <v>28130.292416815424</v>
      </c>
      <c r="AB288" s="35">
        <f t="shared" si="155"/>
        <v>27842.735700126785</v>
      </c>
      <c r="AC288" s="2">
        <f t="shared" si="156"/>
        <v>13.616175545766852</v>
      </c>
      <c r="AD288" s="2">
        <f t="shared" si="179"/>
        <v>23.476164734080783</v>
      </c>
      <c r="AE288" s="2">
        <f t="shared" si="157"/>
        <v>1.5567924001986633</v>
      </c>
      <c r="AF288" s="2">
        <f t="shared" si="158"/>
        <v>5512.6179328853614</v>
      </c>
      <c r="AG288" s="2">
        <f t="shared" si="159"/>
        <v>5489.1417681512794</v>
      </c>
      <c r="AH288" s="2">
        <f t="shared" si="160"/>
        <v>542.81740792536243</v>
      </c>
      <c r="AI288" s="2">
        <f t="shared" si="180"/>
        <v>935.89208262993589</v>
      </c>
      <c r="AJ288" s="2">
        <f t="shared" si="161"/>
        <v>47.547652778642771</v>
      </c>
      <c r="AK288" s="2">
        <f t="shared" si="162"/>
        <v>80284.716324312292</v>
      </c>
      <c r="AL288" s="2">
        <f t="shared" si="185"/>
        <v>26449.608080560782</v>
      </c>
      <c r="AM288" s="35">
        <f t="shared" si="163"/>
        <v>154.60634319683214</v>
      </c>
      <c r="AN288" s="35">
        <f t="shared" si="181"/>
        <v>266.5626606841933</v>
      </c>
      <c r="AO288" s="35">
        <f t="shared" si="164"/>
        <v>13.306774442654497</v>
      </c>
      <c r="AP288" s="35">
        <f t="shared" si="165"/>
        <v>22282.761554082925</v>
      </c>
      <c r="AQ288" s="35">
        <f t="shared" si="166"/>
        <v>22016.19889339873</v>
      </c>
      <c r="AR288" s="2">
        <f t="shared" si="167"/>
        <v>19.718855941286563</v>
      </c>
      <c r="AS288" s="2">
        <f t="shared" si="182"/>
        <v>33.998027484976838</v>
      </c>
      <c r="AT288" s="2">
        <f t="shared" si="168"/>
        <v>1.8818290495089876</v>
      </c>
      <c r="AU288" s="2">
        <f t="shared" si="169"/>
        <v>5291.6514540283888</v>
      </c>
      <c r="AV288" s="2">
        <f t="shared" si="170"/>
        <v>5257.653426543412</v>
      </c>
      <c r="AW288" s="2">
        <f t="shared" si="171"/>
        <v>163.87147640287071</v>
      </c>
      <c r="AX288" s="2">
        <f t="shared" si="183"/>
        <v>282.53702828081151</v>
      </c>
      <c r="AY288">
        <f t="shared" si="184"/>
        <v>14.287584007320149</v>
      </c>
    </row>
    <row r="289" spans="1:51" ht="16" x14ac:dyDescent="0.2">
      <c r="A289" s="2" t="s">
        <v>28</v>
      </c>
      <c r="B289" s="2" t="str">
        <f t="shared" si="186"/>
        <v>SF2</v>
      </c>
      <c r="C289" s="2" t="s">
        <v>34</v>
      </c>
      <c r="D289" s="5">
        <v>6</v>
      </c>
      <c r="E289" s="2" t="s">
        <v>18</v>
      </c>
      <c r="F289" s="1" t="s">
        <v>6</v>
      </c>
      <c r="G289" s="9">
        <v>5</v>
      </c>
      <c r="H289" s="45">
        <v>2.5</v>
      </c>
      <c r="I289" s="2" t="s">
        <v>19</v>
      </c>
      <c r="J289" s="5">
        <v>-100</v>
      </c>
      <c r="K289" s="5">
        <v>-100</v>
      </c>
      <c r="L289" s="2">
        <v>1.0722714149941646</v>
      </c>
      <c r="M289" s="2">
        <v>3.40617799758911</v>
      </c>
      <c r="N289" s="2">
        <f t="shared" si="172"/>
        <v>34.061779975891099</v>
      </c>
      <c r="O289" s="2">
        <v>0.26839181780815102</v>
      </c>
      <c r="P289" s="2">
        <f t="shared" si="173"/>
        <v>2.6839181780815102</v>
      </c>
      <c r="Q289" s="3">
        <v>3.8</v>
      </c>
      <c r="R289" s="40">
        <f t="shared" si="187"/>
        <v>5</v>
      </c>
      <c r="S289" s="35">
        <f t="shared" si="174"/>
        <v>18.261736505984324</v>
      </c>
      <c r="T289" s="35">
        <f t="shared" si="175"/>
        <v>31.485752596524698</v>
      </c>
      <c r="U289" s="35">
        <f t="shared" si="176"/>
        <v>1.4389443712700105</v>
      </c>
      <c r="V289" s="35">
        <f t="shared" si="177"/>
        <v>536.13570749708231</v>
      </c>
      <c r="W289" s="35">
        <f t="shared" si="178"/>
        <v>504.64995490055759</v>
      </c>
      <c r="X289" s="35">
        <f t="shared" si="151"/>
        <v>18.261736505984324</v>
      </c>
      <c r="Y289" s="35">
        <f t="shared" si="152"/>
        <v>31.485752596524698</v>
      </c>
      <c r="Z289" s="35">
        <f t="shared" si="153"/>
        <v>1.4389443712700105</v>
      </c>
      <c r="AA289" s="35">
        <f t="shared" si="154"/>
        <v>536.13570749708231</v>
      </c>
      <c r="AB289" s="35">
        <f t="shared" si="155"/>
        <v>504.64995490055759</v>
      </c>
      <c r="AC289" s="2">
        <f t="shared" si="156"/>
        <v>19.903022012522371</v>
      </c>
      <c r="AD289" s="2">
        <f t="shared" si="179"/>
        <v>34.315555194004091</v>
      </c>
      <c r="AE289" s="2">
        <f t="shared" si="157"/>
        <v>1.4076455570329134</v>
      </c>
      <c r="AF289" s="2">
        <f t="shared" si="158"/>
        <v>554.16159635167037</v>
      </c>
      <c r="AG289" s="2">
        <f t="shared" si="159"/>
        <v>519.84604115766626</v>
      </c>
      <c r="AH289" s="2">
        <f t="shared" si="160"/>
        <v>19.903022012522371</v>
      </c>
      <c r="AI289" s="2">
        <f t="shared" si="180"/>
        <v>34.315555194004091</v>
      </c>
      <c r="AJ289" s="2">
        <f t="shared" si="161"/>
        <v>1.4076455570329134</v>
      </c>
      <c r="AK289" s="2">
        <f t="shared" si="162"/>
        <v>554.16159635167037</v>
      </c>
      <c r="AL289" s="2">
        <f t="shared" si="185"/>
        <v>519.84604115766626</v>
      </c>
      <c r="AM289" s="35">
        <f t="shared" si="163"/>
        <v>0</v>
      </c>
      <c r="AN289" s="35">
        <f t="shared" si="181"/>
        <v>0</v>
      </c>
      <c r="AO289" s="35">
        <f t="shared" si="164"/>
        <v>0</v>
      </c>
      <c r="AP289" s="35">
        <f t="shared" si="165"/>
        <v>0</v>
      </c>
      <c r="AQ289" s="35">
        <f t="shared" si="166"/>
        <v>0</v>
      </c>
      <c r="AR289" s="2">
        <f t="shared" si="167"/>
        <v>0</v>
      </c>
      <c r="AS289" s="2">
        <f t="shared" si="182"/>
        <v>0</v>
      </c>
      <c r="AT289" s="2">
        <f t="shared" si="168"/>
        <v>0</v>
      </c>
      <c r="AU289" s="2">
        <f t="shared" si="169"/>
        <v>0</v>
      </c>
      <c r="AV289" s="2">
        <f t="shared" si="170"/>
        <v>0</v>
      </c>
      <c r="AW289" s="2">
        <f t="shared" si="171"/>
        <v>18.811636333487947</v>
      </c>
      <c r="AX289" s="2">
        <f t="shared" si="183"/>
        <v>32.433855747393018</v>
      </c>
      <c r="AY289">
        <f t="shared" si="184"/>
        <v>1.4822740546924709</v>
      </c>
    </row>
    <row r="290" spans="1:51" ht="16" x14ac:dyDescent="0.2">
      <c r="A290" s="2" t="s">
        <v>28</v>
      </c>
      <c r="B290" s="2" t="str">
        <f t="shared" si="186"/>
        <v>SF2</v>
      </c>
      <c r="C290" s="2" t="s">
        <v>34</v>
      </c>
      <c r="D290" s="5">
        <v>6</v>
      </c>
      <c r="E290" s="2" t="s">
        <v>18</v>
      </c>
      <c r="F290" s="1" t="s">
        <v>10</v>
      </c>
      <c r="G290" s="9">
        <v>10</v>
      </c>
      <c r="H290" s="45">
        <v>7.5</v>
      </c>
      <c r="I290" s="2" t="s">
        <v>19</v>
      </c>
      <c r="J290" s="5">
        <v>-100</v>
      </c>
      <c r="K290" s="5">
        <v>-100</v>
      </c>
      <c r="L290" s="2">
        <v>1.1256456167094626</v>
      </c>
      <c r="M290" s="2">
        <v>3.08926153182983</v>
      </c>
      <c r="N290" s="2">
        <f t="shared" si="172"/>
        <v>30.892615318298301</v>
      </c>
      <c r="O290" s="2">
        <v>0.21689938008785201</v>
      </c>
      <c r="P290" s="2">
        <f t="shared" si="173"/>
        <v>2.1689938008785199</v>
      </c>
      <c r="Q290" s="3">
        <v>3.78</v>
      </c>
      <c r="R290" s="40">
        <f t="shared" si="187"/>
        <v>5</v>
      </c>
      <c r="S290" s="35">
        <f t="shared" si="174"/>
        <v>17.387068510867042</v>
      </c>
      <c r="T290" s="35">
        <f t="shared" si="175"/>
        <v>29.97770432908111</v>
      </c>
      <c r="U290" s="35">
        <f t="shared" si="176"/>
        <v>1.2207591823144515</v>
      </c>
      <c r="V290" s="35">
        <f t="shared" si="177"/>
        <v>562.82280835473136</v>
      </c>
      <c r="W290" s="35">
        <f t="shared" si="178"/>
        <v>532.84510402565024</v>
      </c>
      <c r="X290" s="35">
        <f t="shared" si="151"/>
        <v>35.648805016851369</v>
      </c>
      <c r="Y290" s="35">
        <f t="shared" si="152"/>
        <v>61.463456925605811</v>
      </c>
      <c r="Z290" s="35">
        <f t="shared" si="153"/>
        <v>2.6597035535844622</v>
      </c>
      <c r="AA290" s="35">
        <f t="shared" si="154"/>
        <v>1098.9585158518137</v>
      </c>
      <c r="AB290" s="35">
        <f t="shared" si="155"/>
        <v>1037.4950589262078</v>
      </c>
      <c r="AC290" s="2">
        <f t="shared" si="156"/>
        <v>13.029426138302242</v>
      </c>
      <c r="AD290" s="2">
        <f t="shared" si="179"/>
        <v>22.464527824659033</v>
      </c>
      <c r="AE290" s="2">
        <f t="shared" si="157"/>
        <v>1.0094012711584042</v>
      </c>
      <c r="AF290" s="2">
        <f t="shared" si="158"/>
        <v>608.89498128097307</v>
      </c>
      <c r="AG290" s="2">
        <f t="shared" si="159"/>
        <v>586.43045345631413</v>
      </c>
      <c r="AH290" s="2">
        <f t="shared" si="160"/>
        <v>98.797344452473837</v>
      </c>
      <c r="AI290" s="2">
        <f t="shared" si="180"/>
        <v>170.34024905598937</v>
      </c>
      <c r="AJ290" s="2">
        <f t="shared" si="161"/>
        <v>7.2511404845739538</v>
      </c>
      <c r="AK290" s="2">
        <f t="shared" si="162"/>
        <v>3489.1697328979308</v>
      </c>
      <c r="AL290" s="2">
        <f t="shared" si="185"/>
        <v>1106.2764946139805</v>
      </c>
      <c r="AM290" s="35">
        <f t="shared" si="163"/>
        <v>18.261736505984324</v>
      </c>
      <c r="AN290" s="35">
        <f t="shared" si="181"/>
        <v>31.485752596524698</v>
      </c>
      <c r="AO290" s="35">
        <f t="shared" si="164"/>
        <v>1.4389443712700105</v>
      </c>
      <c r="AP290" s="35">
        <f t="shared" si="165"/>
        <v>536.13570749708231</v>
      </c>
      <c r="AQ290" s="35">
        <f t="shared" si="166"/>
        <v>504.64995490055759</v>
      </c>
      <c r="AR290" s="2">
        <f t="shared" si="167"/>
        <v>19.903022012522371</v>
      </c>
      <c r="AS290" s="2">
        <f t="shared" si="182"/>
        <v>34.315555194004091</v>
      </c>
      <c r="AT290" s="2">
        <f t="shared" si="168"/>
        <v>1.4076455570329134</v>
      </c>
      <c r="AU290" s="2">
        <f t="shared" si="169"/>
        <v>554.16159635167037</v>
      </c>
      <c r="AV290" s="2">
        <f t="shared" si="170"/>
        <v>519.84604115766626</v>
      </c>
      <c r="AW290" s="2">
        <f t="shared" si="171"/>
        <v>37.893186217962175</v>
      </c>
      <c r="AX290" s="2">
        <f t="shared" si="183"/>
        <v>65.333079686141673</v>
      </c>
      <c r="AY290">
        <f t="shared" si="184"/>
        <v>2.8172832489861062</v>
      </c>
    </row>
    <row r="291" spans="1:51" ht="16" x14ac:dyDescent="0.2">
      <c r="A291" s="2" t="s">
        <v>28</v>
      </c>
      <c r="B291" s="2" t="str">
        <f t="shared" si="186"/>
        <v>SF2</v>
      </c>
      <c r="C291" s="2" t="s">
        <v>34</v>
      </c>
      <c r="D291" s="5">
        <v>6</v>
      </c>
      <c r="E291" s="2" t="s">
        <v>18</v>
      </c>
      <c r="F291" s="1" t="s">
        <v>11</v>
      </c>
      <c r="G291" s="9">
        <v>20</v>
      </c>
      <c r="H291" s="45">
        <v>15</v>
      </c>
      <c r="I291" s="2" t="s">
        <v>19</v>
      </c>
      <c r="J291" s="5">
        <v>-100</v>
      </c>
      <c r="K291" s="5">
        <v>-100</v>
      </c>
      <c r="L291" s="2">
        <v>1.3570696363605257</v>
      </c>
      <c r="M291" s="2">
        <v>1.3866666555404701</v>
      </c>
      <c r="N291" s="2">
        <f t="shared" si="172"/>
        <v>13.8666665554047</v>
      </c>
      <c r="O291" s="2">
        <v>0.10595482587814301</v>
      </c>
      <c r="P291" s="2">
        <f t="shared" si="173"/>
        <v>1.05954825878143</v>
      </c>
      <c r="Q291" s="3">
        <v>3.94</v>
      </c>
      <c r="R291" s="40">
        <f t="shared" si="187"/>
        <v>10</v>
      </c>
      <c r="S291" s="35">
        <f t="shared" si="174"/>
        <v>18.818032139875722</v>
      </c>
      <c r="T291" s="35">
        <f t="shared" si="175"/>
        <v>32.444882999785733</v>
      </c>
      <c r="U291" s="35">
        <f t="shared" si="176"/>
        <v>1.4378807702509435</v>
      </c>
      <c r="V291" s="35">
        <f t="shared" si="177"/>
        <v>1357.0696363605257</v>
      </c>
      <c r="W291" s="35">
        <f t="shared" si="178"/>
        <v>1324.62475336074</v>
      </c>
      <c r="X291" s="35">
        <f t="shared" si="151"/>
        <v>54.466837156727095</v>
      </c>
      <c r="Y291" s="35">
        <f t="shared" si="152"/>
        <v>93.908339925391545</v>
      </c>
      <c r="Z291" s="35">
        <f t="shared" si="153"/>
        <v>4.0975843238354059</v>
      </c>
      <c r="AA291" s="35">
        <f t="shared" si="154"/>
        <v>2456.0281522123396</v>
      </c>
      <c r="AB291" s="35">
        <f t="shared" si="155"/>
        <v>2362.1198122869478</v>
      </c>
      <c r="AC291" s="2">
        <f t="shared" si="156"/>
        <v>20.390481138688109</v>
      </c>
      <c r="AD291" s="2">
        <f t="shared" si="179"/>
        <v>35.156001963255363</v>
      </c>
      <c r="AE291" s="2">
        <f t="shared" si="157"/>
        <v>1.7026930065260248</v>
      </c>
      <c r="AF291" s="2">
        <f t="shared" si="158"/>
        <v>1289.4526587879338</v>
      </c>
      <c r="AG291" s="2">
        <f t="shared" si="159"/>
        <v>1254.2966568246786</v>
      </c>
      <c r="AH291" s="2">
        <f t="shared" si="160"/>
        <v>159.96878786853816</v>
      </c>
      <c r="AI291" s="2">
        <f t="shared" si="180"/>
        <v>275.80825494575549</v>
      </c>
      <c r="AJ291" s="2">
        <f t="shared" si="161"/>
        <v>12.359219504152026</v>
      </c>
      <c r="AK291" s="2">
        <f t="shared" si="162"/>
        <v>7357.5277092617316</v>
      </c>
      <c r="AL291" s="2">
        <f t="shared" si="185"/>
        <v>2360.5731514386589</v>
      </c>
      <c r="AM291" s="35">
        <f t="shared" si="163"/>
        <v>35.648805016851369</v>
      </c>
      <c r="AN291" s="35">
        <f t="shared" si="181"/>
        <v>61.463456925605811</v>
      </c>
      <c r="AO291" s="35">
        <f t="shared" si="164"/>
        <v>2.6597035535844622</v>
      </c>
      <c r="AP291" s="35">
        <f t="shared" si="165"/>
        <v>1098.9585158518137</v>
      </c>
      <c r="AQ291" s="35">
        <f t="shared" si="166"/>
        <v>1037.4950589262078</v>
      </c>
      <c r="AR291" s="2">
        <f t="shared" si="167"/>
        <v>13.029426138302242</v>
      </c>
      <c r="AS291" s="2">
        <f t="shared" si="182"/>
        <v>22.464527824659033</v>
      </c>
      <c r="AT291" s="2">
        <f t="shared" si="168"/>
        <v>1.0094012711584042</v>
      </c>
      <c r="AU291" s="2">
        <f t="shared" si="169"/>
        <v>608.89498128097307</v>
      </c>
      <c r="AV291" s="2">
        <f t="shared" si="170"/>
        <v>586.43045345631413</v>
      </c>
      <c r="AW291" s="2">
        <f t="shared" si="171"/>
        <v>54.444864810612657</v>
      </c>
      <c r="AX291" s="2">
        <f t="shared" si="183"/>
        <v>93.87045657002183</v>
      </c>
      <c r="AY291">
        <f t="shared" si="184"/>
        <v>4.0959054227834573</v>
      </c>
    </row>
    <row r="292" spans="1:51" ht="16" x14ac:dyDescent="0.2">
      <c r="A292" s="2" t="s">
        <v>28</v>
      </c>
      <c r="B292" s="2" t="str">
        <f t="shared" si="186"/>
        <v>SF2</v>
      </c>
      <c r="C292" s="2" t="s">
        <v>34</v>
      </c>
      <c r="D292" s="5">
        <v>6</v>
      </c>
      <c r="E292" s="2" t="s">
        <v>18</v>
      </c>
      <c r="F292" s="1" t="s">
        <v>12</v>
      </c>
      <c r="G292" s="9">
        <v>30</v>
      </c>
      <c r="H292" s="45">
        <v>25</v>
      </c>
      <c r="I292" s="2" t="s">
        <v>19</v>
      </c>
      <c r="J292" s="5">
        <v>-100</v>
      </c>
      <c r="K292" s="5">
        <v>-100</v>
      </c>
      <c r="L292" s="2">
        <v>1.4891809715222462</v>
      </c>
      <c r="M292" s="2">
        <v>0.95486873388290405</v>
      </c>
      <c r="N292" s="2">
        <f t="shared" si="172"/>
        <v>9.5486873388290405</v>
      </c>
      <c r="O292" s="2">
        <v>7.6476879417896299E-2</v>
      </c>
      <c r="P292" s="2">
        <f t="shared" si="173"/>
        <v>0.76476879417896293</v>
      </c>
      <c r="Q292" s="3">
        <v>4.09</v>
      </c>
      <c r="R292" s="40">
        <f t="shared" si="187"/>
        <v>10</v>
      </c>
      <c r="S292" s="35">
        <f t="shared" si="174"/>
        <v>14.219723487999604</v>
      </c>
      <c r="T292" s="35">
        <f t="shared" si="175"/>
        <v>24.516764634482076</v>
      </c>
      <c r="U292" s="35">
        <f t="shared" si="176"/>
        <v>1.1388791359053247</v>
      </c>
      <c r="V292" s="35">
        <f t="shared" si="177"/>
        <v>1489.1809715222462</v>
      </c>
      <c r="W292" s="35">
        <f t="shared" si="178"/>
        <v>1464.6642068877641</v>
      </c>
      <c r="X292" s="35">
        <f t="shared" si="151"/>
        <v>68.686560644726697</v>
      </c>
      <c r="Y292" s="35">
        <f t="shared" si="152"/>
        <v>118.42510455987362</v>
      </c>
      <c r="Z292" s="35">
        <f t="shared" si="153"/>
        <v>5.2364634597407305</v>
      </c>
      <c r="AA292" s="35">
        <f t="shared" si="154"/>
        <v>3945.2091237345858</v>
      </c>
      <c r="AB292" s="35">
        <f t="shared" si="155"/>
        <v>3826.7840191747118</v>
      </c>
      <c r="AC292" s="2">
        <f t="shared" si="156"/>
        <v>15.204932080965804</v>
      </c>
      <c r="AD292" s="2">
        <f t="shared" si="179"/>
        <v>26.215400139596209</v>
      </c>
      <c r="AE292" s="2">
        <f t="shared" si="157"/>
        <v>1.3422494817943573</v>
      </c>
      <c r="AF292" s="2">
        <f t="shared" si="158"/>
        <v>1245.1136831919628</v>
      </c>
      <c r="AG292" s="2">
        <f t="shared" si="159"/>
        <v>1218.8982830523669</v>
      </c>
      <c r="AH292" s="2">
        <f t="shared" si="160"/>
        <v>205.58358411143558</v>
      </c>
      <c r="AI292" s="2">
        <f t="shared" si="180"/>
        <v>354.45445536454417</v>
      </c>
      <c r="AJ292" s="2">
        <f t="shared" si="161"/>
        <v>16.3859679495351</v>
      </c>
      <c r="AK292" s="2">
        <f t="shared" si="162"/>
        <v>11092.86875883762</v>
      </c>
      <c r="AL292" s="2">
        <f t="shared" si="185"/>
        <v>3579.4714344910258</v>
      </c>
      <c r="AM292" s="35">
        <f t="shared" si="163"/>
        <v>54.466837156727095</v>
      </c>
      <c r="AN292" s="35">
        <f t="shared" si="181"/>
        <v>93.908339925391545</v>
      </c>
      <c r="AO292" s="35">
        <f t="shared" si="164"/>
        <v>4.0975843238354059</v>
      </c>
      <c r="AP292" s="35">
        <f t="shared" si="165"/>
        <v>2456.0281522123396</v>
      </c>
      <c r="AQ292" s="35">
        <f t="shared" si="166"/>
        <v>2362.1198122869478</v>
      </c>
      <c r="AR292" s="2">
        <f t="shared" si="167"/>
        <v>20.390481138688109</v>
      </c>
      <c r="AS292" s="2">
        <f t="shared" si="182"/>
        <v>35.156001963255363</v>
      </c>
      <c r="AT292" s="2">
        <f t="shared" si="168"/>
        <v>1.7026930065260248</v>
      </c>
      <c r="AU292" s="2">
        <f t="shared" si="169"/>
        <v>1289.4526587879338</v>
      </c>
      <c r="AV292" s="2">
        <f t="shared" si="170"/>
        <v>1254.2966568246786</v>
      </c>
      <c r="AW292" s="2">
        <f t="shared" si="171"/>
        <v>66.285521175907348</v>
      </c>
      <c r="AX292" s="2">
        <f t="shared" si="183"/>
        <v>114.2853813377713</v>
      </c>
      <c r="AY292">
        <f t="shared" si="184"/>
        <v>5.0441605814301038</v>
      </c>
    </row>
    <row r="293" spans="1:51" ht="16" x14ac:dyDescent="0.2">
      <c r="A293" s="2" t="s">
        <v>28</v>
      </c>
      <c r="B293" s="2" t="str">
        <f t="shared" si="186"/>
        <v>SF2</v>
      </c>
      <c r="C293" s="2" t="s">
        <v>34</v>
      </c>
      <c r="D293" s="5">
        <v>6</v>
      </c>
      <c r="E293" s="2" t="s">
        <v>18</v>
      </c>
      <c r="F293" s="1" t="s">
        <v>13</v>
      </c>
      <c r="G293" s="9">
        <v>40</v>
      </c>
      <c r="H293" s="45">
        <v>35</v>
      </c>
      <c r="I293" s="2" t="s">
        <v>19</v>
      </c>
      <c r="J293" s="5">
        <v>-100</v>
      </c>
      <c r="K293" s="5">
        <v>-100</v>
      </c>
      <c r="L293" s="2">
        <v>1.4759392802570006</v>
      </c>
      <c r="M293" s="2">
        <v>0.75811409950256303</v>
      </c>
      <c r="N293" s="2">
        <f t="shared" si="172"/>
        <v>7.5811409950256303</v>
      </c>
      <c r="O293" s="2">
        <v>6.3698150217533098E-2</v>
      </c>
      <c r="P293" s="2">
        <f t="shared" si="173"/>
        <v>0.636981502175331</v>
      </c>
      <c r="Q293" s="3">
        <v>4.1100000000000003</v>
      </c>
      <c r="R293" s="40">
        <f t="shared" si="187"/>
        <v>10</v>
      </c>
      <c r="S293" s="35">
        <f t="shared" si="174"/>
        <v>11.189303783724972</v>
      </c>
      <c r="T293" s="35">
        <f t="shared" si="175"/>
        <v>19.291903075387882</v>
      </c>
      <c r="U293" s="35">
        <f t="shared" si="176"/>
        <v>0.94014601985768131</v>
      </c>
      <c r="V293" s="35">
        <f t="shared" si="177"/>
        <v>1475.9392802570007</v>
      </c>
      <c r="W293" s="35">
        <f t="shared" si="178"/>
        <v>1456.6473771816129</v>
      </c>
      <c r="X293" s="35">
        <f t="shared" si="151"/>
        <v>79.875864428451663</v>
      </c>
      <c r="Y293" s="35">
        <f t="shared" si="152"/>
        <v>137.7170076352615</v>
      </c>
      <c r="Z293" s="35">
        <f t="shared" si="153"/>
        <v>6.1766094795984117</v>
      </c>
      <c r="AA293" s="35">
        <f t="shared" si="154"/>
        <v>5421.1484039915867</v>
      </c>
      <c r="AB293" s="35">
        <f t="shared" si="155"/>
        <v>5283.4313963563245</v>
      </c>
      <c r="AC293" s="2">
        <f t="shared" si="156"/>
        <v>12.651992795896417</v>
      </c>
      <c r="AD293" s="2">
        <f t="shared" si="179"/>
        <v>21.813780682580028</v>
      </c>
      <c r="AE293" s="2">
        <f t="shared" si="157"/>
        <v>1.216484925723244</v>
      </c>
      <c r="AF293" s="2">
        <f t="shared" si="158"/>
        <v>1236.6848374058161</v>
      </c>
      <c r="AG293" s="2">
        <f t="shared" si="159"/>
        <v>1214.8710567232361</v>
      </c>
      <c r="AH293" s="2">
        <f t="shared" si="160"/>
        <v>243.5395624991248</v>
      </c>
      <c r="AI293" s="2">
        <f t="shared" si="180"/>
        <v>419.89579741228431</v>
      </c>
      <c r="AJ293" s="2">
        <f t="shared" si="161"/>
        <v>20.03542272670483</v>
      </c>
      <c r="AK293" s="2">
        <f t="shared" si="162"/>
        <v>14802.923271055066</v>
      </c>
      <c r="AL293" s="2">
        <f t="shared" si="185"/>
        <v>4794.3424912142618</v>
      </c>
      <c r="AM293" s="35">
        <f t="shared" si="163"/>
        <v>68.686560644726697</v>
      </c>
      <c r="AN293" s="35">
        <f t="shared" si="181"/>
        <v>118.42510455987362</v>
      </c>
      <c r="AO293" s="35">
        <f t="shared" si="164"/>
        <v>5.2364634597407305</v>
      </c>
      <c r="AP293" s="35">
        <f t="shared" si="165"/>
        <v>3945.2091237345858</v>
      </c>
      <c r="AQ293" s="35">
        <f t="shared" si="166"/>
        <v>3826.7840191747118</v>
      </c>
      <c r="AR293" s="2">
        <f t="shared" si="167"/>
        <v>15.204932080965804</v>
      </c>
      <c r="AS293" s="2">
        <f t="shared" si="182"/>
        <v>26.215400139596209</v>
      </c>
      <c r="AT293" s="2">
        <f t="shared" si="168"/>
        <v>1.3422494817943573</v>
      </c>
      <c r="AU293" s="2">
        <f t="shared" si="169"/>
        <v>1245.1136831919628</v>
      </c>
      <c r="AV293" s="2">
        <f t="shared" si="170"/>
        <v>1218.8982830523669</v>
      </c>
      <c r="AW293" s="2">
        <f t="shared" si="171"/>
        <v>76.118905522259453</v>
      </c>
      <c r="AX293" s="2">
        <f t="shared" si="183"/>
        <v>131.23949227975768</v>
      </c>
      <c r="AY293">
        <f t="shared" si="184"/>
        <v>5.86094283664222</v>
      </c>
    </row>
    <row r="294" spans="1:51" ht="16" x14ac:dyDescent="0.2">
      <c r="A294" s="2" t="s">
        <v>28</v>
      </c>
      <c r="B294" s="2" t="str">
        <f t="shared" si="186"/>
        <v>SF2</v>
      </c>
      <c r="C294" s="2" t="s">
        <v>34</v>
      </c>
      <c r="D294" s="5">
        <v>6</v>
      </c>
      <c r="E294" s="2" t="s">
        <v>18</v>
      </c>
      <c r="F294" s="1" t="s">
        <v>6</v>
      </c>
      <c r="G294" s="9">
        <v>5</v>
      </c>
      <c r="H294" s="45">
        <v>2.5</v>
      </c>
      <c r="I294" s="2" t="s">
        <v>20</v>
      </c>
      <c r="J294" s="5">
        <v>4000</v>
      </c>
      <c r="K294" s="5">
        <v>0</v>
      </c>
      <c r="L294" s="2">
        <v>1.3191780275092073</v>
      </c>
      <c r="M294" s="2">
        <v>3.4309782981872599</v>
      </c>
      <c r="N294" s="2">
        <f t="shared" si="172"/>
        <v>34.309782981872601</v>
      </c>
      <c r="O294" s="2">
        <v>0.222044438123703</v>
      </c>
      <c r="P294" s="2">
        <f t="shared" si="173"/>
        <v>2.22044438123703</v>
      </c>
      <c r="Q294" s="3">
        <v>3.61</v>
      </c>
      <c r="R294" s="40">
        <f t="shared" si="187"/>
        <v>5</v>
      </c>
      <c r="S294" s="35">
        <f t="shared" si="174"/>
        <v>22.630355919147835</v>
      </c>
      <c r="T294" s="35">
        <f t="shared" si="175"/>
        <v>39.017855033013511</v>
      </c>
      <c r="U294" s="35">
        <f t="shared" si="176"/>
        <v>1.4645807195170839</v>
      </c>
      <c r="V294" s="35">
        <f t="shared" si="177"/>
        <v>659.58901375460368</v>
      </c>
      <c r="W294" s="35">
        <f t="shared" si="178"/>
        <v>620.57115872159022</v>
      </c>
      <c r="X294" s="35">
        <f t="shared" si="151"/>
        <v>22.630355919147835</v>
      </c>
      <c r="Y294" s="35">
        <f t="shared" si="152"/>
        <v>39.017855033013511</v>
      </c>
      <c r="Z294" s="35">
        <f t="shared" si="153"/>
        <v>1.4645807195170839</v>
      </c>
      <c r="AA294" s="35">
        <f t="shared" si="154"/>
        <v>659.58901375460368</v>
      </c>
      <c r="AB294" s="35">
        <f t="shared" si="155"/>
        <v>620.57115872159022</v>
      </c>
      <c r="AC294" s="2">
        <f t="shared" si="156"/>
        <v>19.903022012522371</v>
      </c>
      <c r="AD294" s="2">
        <f t="shared" si="179"/>
        <v>34.315555194004091</v>
      </c>
      <c r="AE294" s="2">
        <f t="shared" si="157"/>
        <v>1.4076455570329134</v>
      </c>
      <c r="AF294" s="2">
        <f t="shared" si="158"/>
        <v>554.16159635167037</v>
      </c>
      <c r="AG294" s="2">
        <f t="shared" si="159"/>
        <v>519.84604115766626</v>
      </c>
      <c r="AH294" s="2">
        <f t="shared" si="160"/>
        <v>19.903022012522371</v>
      </c>
      <c r="AI294" s="2">
        <f t="shared" si="180"/>
        <v>34.315555194004091</v>
      </c>
      <c r="AJ294" s="2">
        <f t="shared" si="161"/>
        <v>1.4076455570329134</v>
      </c>
      <c r="AK294" s="2">
        <f t="shared" si="162"/>
        <v>554.16159635167037</v>
      </c>
      <c r="AL294" s="2">
        <f t="shared" si="185"/>
        <v>519.84604115766626</v>
      </c>
      <c r="AM294" s="35">
        <f t="shared" si="163"/>
        <v>0</v>
      </c>
      <c r="AN294" s="35">
        <f t="shared" si="181"/>
        <v>0</v>
      </c>
      <c r="AO294" s="35">
        <f t="shared" si="164"/>
        <v>0</v>
      </c>
      <c r="AP294" s="35">
        <f t="shared" si="165"/>
        <v>0</v>
      </c>
      <c r="AQ294" s="35">
        <f t="shared" si="166"/>
        <v>0</v>
      </c>
      <c r="AR294" s="2">
        <f t="shared" si="167"/>
        <v>0</v>
      </c>
      <c r="AS294" s="2">
        <f t="shared" si="182"/>
        <v>0</v>
      </c>
      <c r="AT294" s="2">
        <f t="shared" si="168"/>
        <v>0</v>
      </c>
      <c r="AU294" s="2">
        <f t="shared" si="169"/>
        <v>0</v>
      </c>
      <c r="AV294" s="2">
        <f t="shared" si="170"/>
        <v>0</v>
      </c>
      <c r="AW294" s="2">
        <f t="shared" si="171"/>
        <v>18.957215090035849</v>
      </c>
      <c r="AX294" s="2">
        <f t="shared" si="183"/>
        <v>32.684853603510085</v>
      </c>
      <c r="AY294">
        <f t="shared" si="184"/>
        <v>1.2268641207323228</v>
      </c>
    </row>
    <row r="295" spans="1:51" ht="16" x14ac:dyDescent="0.2">
      <c r="A295" s="2" t="s">
        <v>28</v>
      </c>
      <c r="B295" s="2" t="str">
        <f t="shared" si="186"/>
        <v>SF2</v>
      </c>
      <c r="C295" s="2" t="s">
        <v>34</v>
      </c>
      <c r="D295" s="5">
        <v>6</v>
      </c>
      <c r="E295" s="2" t="s">
        <v>18</v>
      </c>
      <c r="F295" s="1" t="s">
        <v>10</v>
      </c>
      <c r="G295" s="9">
        <v>10</v>
      </c>
      <c r="H295" s="45">
        <v>7.5</v>
      </c>
      <c r="I295" s="2" t="s">
        <v>20</v>
      </c>
      <c r="J295" s="5">
        <v>4000</v>
      </c>
      <c r="K295" s="5">
        <v>0</v>
      </c>
      <c r="L295" s="2">
        <v>1.22455086454449</v>
      </c>
      <c r="M295" s="2">
        <v>2.25290083885193</v>
      </c>
      <c r="N295" s="2">
        <f t="shared" si="172"/>
        <v>22.529008388519301</v>
      </c>
      <c r="O295" s="2">
        <v>0.49936664104461698</v>
      </c>
      <c r="P295" s="2">
        <f t="shared" si="173"/>
        <v>4.9936664104461697</v>
      </c>
      <c r="Q295" s="3">
        <v>3.75</v>
      </c>
      <c r="R295" s="40">
        <f t="shared" si="187"/>
        <v>5</v>
      </c>
      <c r="S295" s="35">
        <f t="shared" si="174"/>
        <v>13.79395834974569</v>
      </c>
      <c r="T295" s="35">
        <f t="shared" si="175"/>
        <v>23.782686809906362</v>
      </c>
      <c r="U295" s="35">
        <f t="shared" si="176"/>
        <v>3.0574992600793194</v>
      </c>
      <c r="V295" s="35">
        <f t="shared" si="177"/>
        <v>612.2754322722451</v>
      </c>
      <c r="W295" s="35">
        <f t="shared" si="178"/>
        <v>588.49274546233869</v>
      </c>
      <c r="X295" s="35">
        <f t="shared" si="151"/>
        <v>36.424314268893525</v>
      </c>
      <c r="Y295" s="35">
        <f t="shared" si="152"/>
        <v>62.80054184291987</v>
      </c>
      <c r="Z295" s="35">
        <f t="shared" si="153"/>
        <v>4.5220799795964037</v>
      </c>
      <c r="AA295" s="35">
        <f t="shared" si="154"/>
        <v>1271.8644460268488</v>
      </c>
      <c r="AB295" s="35">
        <f t="shared" si="155"/>
        <v>1209.063904183929</v>
      </c>
      <c r="AC295" s="2">
        <f t="shared" si="156"/>
        <v>13.029426138302242</v>
      </c>
      <c r="AD295" s="2">
        <f t="shared" si="179"/>
        <v>22.464527824659033</v>
      </c>
      <c r="AE295" s="2">
        <f t="shared" si="157"/>
        <v>1.0094012711584042</v>
      </c>
      <c r="AF295" s="2">
        <f t="shared" si="158"/>
        <v>608.89498128097307</v>
      </c>
      <c r="AG295" s="2">
        <f t="shared" si="159"/>
        <v>586.43045345631413</v>
      </c>
      <c r="AH295" s="2">
        <f t="shared" si="160"/>
        <v>98.797344452473837</v>
      </c>
      <c r="AI295" s="2">
        <f t="shared" si="180"/>
        <v>170.34024905598937</v>
      </c>
      <c r="AJ295" s="2">
        <f t="shared" si="161"/>
        <v>7.2511404845739538</v>
      </c>
      <c r="AK295" s="2">
        <f t="shared" si="162"/>
        <v>3489.1697328979308</v>
      </c>
      <c r="AL295" s="2">
        <f t="shared" si="185"/>
        <v>1106.2764946139805</v>
      </c>
      <c r="AM295" s="35">
        <f t="shared" si="163"/>
        <v>22.630355919147835</v>
      </c>
      <c r="AN295" s="35">
        <f t="shared" si="181"/>
        <v>39.017855033013511</v>
      </c>
      <c r="AO295" s="35">
        <f t="shared" si="164"/>
        <v>1.4645807195170839</v>
      </c>
      <c r="AP295" s="35">
        <f t="shared" si="165"/>
        <v>659.58901375460368</v>
      </c>
      <c r="AQ295" s="35">
        <f t="shared" si="166"/>
        <v>620.57115872159022</v>
      </c>
      <c r="AR295" s="2">
        <f t="shared" si="167"/>
        <v>19.903022012522371</v>
      </c>
      <c r="AS295" s="2">
        <f t="shared" si="182"/>
        <v>34.315555194004091</v>
      </c>
      <c r="AT295" s="2">
        <f t="shared" si="168"/>
        <v>1.4076455570329134</v>
      </c>
      <c r="AU295" s="2">
        <f t="shared" si="169"/>
        <v>554.16159635167037</v>
      </c>
      <c r="AV295" s="2">
        <f t="shared" si="170"/>
        <v>519.84604115766626</v>
      </c>
      <c r="AW295" s="2">
        <f t="shared" si="171"/>
        <v>34.015031813980315</v>
      </c>
      <c r="AX295" s="2">
        <f t="shared" si="183"/>
        <v>58.646606575828116</v>
      </c>
      <c r="AY295">
        <f t="shared" si="184"/>
        <v>3.9880505779957347</v>
      </c>
    </row>
    <row r="296" spans="1:51" ht="16" x14ac:dyDescent="0.2">
      <c r="A296" s="2" t="s">
        <v>28</v>
      </c>
      <c r="B296" s="2" t="str">
        <f t="shared" si="186"/>
        <v>SF2</v>
      </c>
      <c r="C296" s="2" t="s">
        <v>34</v>
      </c>
      <c r="D296" s="5">
        <v>6</v>
      </c>
      <c r="E296" s="2" t="s">
        <v>18</v>
      </c>
      <c r="F296" s="1" t="s">
        <v>11</v>
      </c>
      <c r="G296" s="9">
        <v>20</v>
      </c>
      <c r="H296" s="45">
        <v>15</v>
      </c>
      <c r="I296" s="2" t="s">
        <v>20</v>
      </c>
      <c r="J296" s="5">
        <v>4000</v>
      </c>
      <c r="K296" s="5">
        <v>0</v>
      </c>
      <c r="L296" s="2">
        <v>1.3160203934382639</v>
      </c>
      <c r="M296" s="2">
        <v>1.43572437763214</v>
      </c>
      <c r="N296" s="2">
        <f t="shared" si="172"/>
        <v>14.3572437763214</v>
      </c>
      <c r="O296" s="2">
        <v>0.106633327901363</v>
      </c>
      <c r="P296" s="2">
        <f t="shared" si="173"/>
        <v>1.06633327901363</v>
      </c>
      <c r="Q296" s="3">
        <v>3.86</v>
      </c>
      <c r="R296" s="40">
        <f t="shared" si="187"/>
        <v>10</v>
      </c>
      <c r="S296" s="35">
        <f t="shared" si="174"/>
        <v>18.894425603203558</v>
      </c>
      <c r="T296" s="35">
        <f t="shared" si="175"/>
        <v>32.576595867592346</v>
      </c>
      <c r="U296" s="35">
        <f t="shared" si="176"/>
        <v>1.4033163413838317</v>
      </c>
      <c r="V296" s="35">
        <f t="shared" si="177"/>
        <v>1316.0203934382641</v>
      </c>
      <c r="W296" s="35">
        <f t="shared" si="178"/>
        <v>1283.4437975706719</v>
      </c>
      <c r="X296" s="35">
        <f t="shared" si="151"/>
        <v>55.318739872097083</v>
      </c>
      <c r="Y296" s="35">
        <f t="shared" si="152"/>
        <v>95.377137710512216</v>
      </c>
      <c r="Z296" s="35">
        <f t="shared" si="153"/>
        <v>5.9253963209802354</v>
      </c>
      <c r="AA296" s="35">
        <f t="shared" si="154"/>
        <v>2587.8848394651131</v>
      </c>
      <c r="AB296" s="35">
        <f t="shared" si="155"/>
        <v>2492.5077017546009</v>
      </c>
      <c r="AC296" s="2">
        <f t="shared" si="156"/>
        <v>20.390481138688109</v>
      </c>
      <c r="AD296" s="2">
        <f t="shared" si="179"/>
        <v>35.156001963255363</v>
      </c>
      <c r="AE296" s="2">
        <f t="shared" si="157"/>
        <v>1.7026930065260248</v>
      </c>
      <c r="AF296" s="2">
        <f t="shared" si="158"/>
        <v>1289.4526587879338</v>
      </c>
      <c r="AG296" s="2">
        <f t="shared" si="159"/>
        <v>1254.2966568246786</v>
      </c>
      <c r="AH296" s="2">
        <f t="shared" si="160"/>
        <v>159.96878786853816</v>
      </c>
      <c r="AI296" s="2">
        <f t="shared" si="180"/>
        <v>275.80825494575549</v>
      </c>
      <c r="AJ296" s="2">
        <f t="shared" si="161"/>
        <v>12.359219504152026</v>
      </c>
      <c r="AK296" s="2">
        <f t="shared" si="162"/>
        <v>7357.5277092617316</v>
      </c>
      <c r="AL296" s="2">
        <f t="shared" si="185"/>
        <v>2360.5731514386589</v>
      </c>
      <c r="AM296" s="35">
        <f t="shared" si="163"/>
        <v>36.424314268893525</v>
      </c>
      <c r="AN296" s="35">
        <f t="shared" si="181"/>
        <v>62.80054184291987</v>
      </c>
      <c r="AO296" s="35">
        <f t="shared" si="164"/>
        <v>4.5220799795964037</v>
      </c>
      <c r="AP296" s="35">
        <f t="shared" si="165"/>
        <v>1271.8644460268488</v>
      </c>
      <c r="AQ296" s="35">
        <f t="shared" si="166"/>
        <v>1209.063904183929</v>
      </c>
      <c r="AR296" s="2">
        <f t="shared" si="167"/>
        <v>13.029426138302242</v>
      </c>
      <c r="AS296" s="2">
        <f t="shared" si="182"/>
        <v>22.464527824659033</v>
      </c>
      <c r="AT296" s="2">
        <f t="shared" si="168"/>
        <v>1.0094012711584042</v>
      </c>
      <c r="AU296" s="2">
        <f t="shared" si="169"/>
        <v>608.89498128097307</v>
      </c>
      <c r="AV296" s="2">
        <f t="shared" si="170"/>
        <v>586.43045345631413</v>
      </c>
      <c r="AW296" s="2">
        <f t="shared" si="171"/>
        <v>53.376444034791888</v>
      </c>
      <c r="AX296" s="2">
        <f t="shared" si="183"/>
        <v>92.028351784123956</v>
      </c>
      <c r="AY296">
        <f t="shared" si="184"/>
        <v>5.7811391974490478</v>
      </c>
    </row>
    <row r="297" spans="1:51" ht="16" x14ac:dyDescent="0.2">
      <c r="A297" s="2" t="s">
        <v>28</v>
      </c>
      <c r="B297" s="2" t="str">
        <f t="shared" si="186"/>
        <v>SF2</v>
      </c>
      <c r="C297" s="2" t="s">
        <v>34</v>
      </c>
      <c r="D297" s="5">
        <v>6</v>
      </c>
      <c r="E297" s="2" t="s">
        <v>18</v>
      </c>
      <c r="F297" s="1" t="s">
        <v>12</v>
      </c>
      <c r="G297" s="9">
        <v>30</v>
      </c>
      <c r="H297" s="45">
        <v>25</v>
      </c>
      <c r="I297" s="2" t="s">
        <v>20</v>
      </c>
      <c r="J297" s="5">
        <v>4000</v>
      </c>
      <c r="K297" s="5">
        <v>0</v>
      </c>
      <c r="L297" s="2">
        <v>1.342809353459492</v>
      </c>
      <c r="M297" s="2">
        <v>1.28993248939514</v>
      </c>
      <c r="N297" s="2">
        <f t="shared" si="172"/>
        <v>12.8993248939514</v>
      </c>
      <c r="O297" s="2">
        <v>8.4215216338634505E-2</v>
      </c>
      <c r="P297" s="2">
        <f t="shared" si="173"/>
        <v>0.84215216338634502</v>
      </c>
      <c r="Q297" s="3">
        <v>3.99</v>
      </c>
      <c r="R297" s="40">
        <f t="shared" si="187"/>
        <v>10</v>
      </c>
      <c r="S297" s="35">
        <f t="shared" si="174"/>
        <v>17.321334120910809</v>
      </c>
      <c r="T297" s="35">
        <f t="shared" si="175"/>
        <v>29.864369173984155</v>
      </c>
      <c r="U297" s="35">
        <f t="shared" si="176"/>
        <v>1.1308498020313305</v>
      </c>
      <c r="V297" s="35">
        <f t="shared" si="177"/>
        <v>1342.8093534594921</v>
      </c>
      <c r="W297" s="35">
        <f t="shared" si="178"/>
        <v>1312.9449842855079</v>
      </c>
      <c r="X297" s="35">
        <f t="shared" si="151"/>
        <v>72.640073993007888</v>
      </c>
      <c r="Y297" s="35">
        <f t="shared" si="152"/>
        <v>125.24150688449637</v>
      </c>
      <c r="Z297" s="35">
        <f t="shared" si="153"/>
        <v>7.0562461230115661</v>
      </c>
      <c r="AA297" s="35">
        <f t="shared" si="154"/>
        <v>3930.694192924605</v>
      </c>
      <c r="AB297" s="35">
        <f t="shared" si="155"/>
        <v>3805.4526860401088</v>
      </c>
      <c r="AC297" s="2">
        <f t="shared" si="156"/>
        <v>15.204932080965804</v>
      </c>
      <c r="AD297" s="2">
        <f t="shared" si="179"/>
        <v>26.215400139596209</v>
      </c>
      <c r="AE297" s="2">
        <f t="shared" si="157"/>
        <v>1.3422494817943573</v>
      </c>
      <c r="AF297" s="2">
        <f t="shared" si="158"/>
        <v>1245.1136831919628</v>
      </c>
      <c r="AG297" s="2">
        <f t="shared" si="159"/>
        <v>1218.8982830523669</v>
      </c>
      <c r="AH297" s="2">
        <f t="shared" si="160"/>
        <v>205.58358411143558</v>
      </c>
      <c r="AI297" s="2">
        <f t="shared" si="180"/>
        <v>354.45445536454417</v>
      </c>
      <c r="AJ297" s="2">
        <f t="shared" si="161"/>
        <v>16.3859679495351</v>
      </c>
      <c r="AK297" s="2">
        <f t="shared" si="162"/>
        <v>11092.86875883762</v>
      </c>
      <c r="AL297" s="2">
        <f t="shared" si="185"/>
        <v>3579.4714344910258</v>
      </c>
      <c r="AM297" s="35">
        <f t="shared" si="163"/>
        <v>55.318739872097083</v>
      </c>
      <c r="AN297" s="35">
        <f t="shared" si="181"/>
        <v>95.377137710512216</v>
      </c>
      <c r="AO297" s="35">
        <f t="shared" si="164"/>
        <v>5.9253963209802354</v>
      </c>
      <c r="AP297" s="35">
        <f t="shared" si="165"/>
        <v>2587.8848394651131</v>
      </c>
      <c r="AQ297" s="35">
        <f t="shared" si="166"/>
        <v>2492.5077017546009</v>
      </c>
      <c r="AR297" s="2">
        <f t="shared" si="167"/>
        <v>20.390481138688109</v>
      </c>
      <c r="AS297" s="2">
        <f t="shared" si="182"/>
        <v>35.156001963255363</v>
      </c>
      <c r="AT297" s="2">
        <f t="shared" si="168"/>
        <v>1.7026930065260248</v>
      </c>
      <c r="AU297" s="2">
        <f t="shared" si="169"/>
        <v>1289.4526587879338</v>
      </c>
      <c r="AV297" s="2">
        <f t="shared" si="170"/>
        <v>1254.2966568246786</v>
      </c>
      <c r="AW297" s="2">
        <f t="shared" si="171"/>
        <v>69.658763420216914</v>
      </c>
      <c r="AX297" s="2">
        <f t="shared" si="183"/>
        <v>120.10131624175332</v>
      </c>
      <c r="AY297">
        <f t="shared" si="184"/>
        <v>6.8616067004647476</v>
      </c>
    </row>
    <row r="298" spans="1:51" ht="16" x14ac:dyDescent="0.2">
      <c r="A298" s="2" t="s">
        <v>28</v>
      </c>
      <c r="B298" s="2" t="str">
        <f t="shared" si="186"/>
        <v>SF2</v>
      </c>
      <c r="C298" s="2" t="s">
        <v>34</v>
      </c>
      <c r="D298" s="5">
        <v>6</v>
      </c>
      <c r="E298" s="2" t="s">
        <v>18</v>
      </c>
      <c r="F298" s="1" t="s">
        <v>13</v>
      </c>
      <c r="G298" s="9">
        <v>40</v>
      </c>
      <c r="H298" s="45">
        <v>35</v>
      </c>
      <c r="I298" s="2" t="s">
        <v>20</v>
      </c>
      <c r="J298" s="5">
        <v>4000</v>
      </c>
      <c r="K298" s="5">
        <v>0</v>
      </c>
      <c r="L298" s="2">
        <v>1.359717974613575</v>
      </c>
      <c r="M298" s="2">
        <v>0.98586177825927701</v>
      </c>
      <c r="N298" s="2">
        <f t="shared" si="172"/>
        <v>9.8586177825927699</v>
      </c>
      <c r="O298" s="2">
        <v>7.2872683405876201E-2</v>
      </c>
      <c r="P298" s="2">
        <f t="shared" si="173"/>
        <v>0.72872683405876204</v>
      </c>
      <c r="Q298" s="3">
        <v>4.03</v>
      </c>
      <c r="R298" s="40">
        <f t="shared" si="187"/>
        <v>10</v>
      </c>
      <c r="S298" s="35">
        <f t="shared" si="174"/>
        <v>13.404939803836418</v>
      </c>
      <c r="T298" s="35">
        <f t="shared" si="175"/>
        <v>23.11196517902831</v>
      </c>
      <c r="U298" s="35">
        <f t="shared" si="176"/>
        <v>0.99086297485294283</v>
      </c>
      <c r="V298" s="35">
        <f t="shared" si="177"/>
        <v>1359.7179746135753</v>
      </c>
      <c r="W298" s="35">
        <f t="shared" si="178"/>
        <v>1336.6060094345469</v>
      </c>
      <c r="X298" s="35">
        <f t="shared" si="151"/>
        <v>86.045013796844302</v>
      </c>
      <c r="Y298" s="35">
        <f t="shared" si="152"/>
        <v>148.35347206352469</v>
      </c>
      <c r="Z298" s="35">
        <f t="shared" si="153"/>
        <v>8.0471090978645083</v>
      </c>
      <c r="AA298" s="35">
        <f t="shared" si="154"/>
        <v>5290.4121675381803</v>
      </c>
      <c r="AB298" s="35">
        <f t="shared" si="155"/>
        <v>5142.0586954746559</v>
      </c>
      <c r="AC298" s="2">
        <f t="shared" si="156"/>
        <v>12.651992795896417</v>
      </c>
      <c r="AD298" s="2">
        <f t="shared" si="179"/>
        <v>21.813780682580028</v>
      </c>
      <c r="AE298" s="2">
        <f t="shared" si="157"/>
        <v>1.216484925723244</v>
      </c>
      <c r="AF298" s="2">
        <f t="shared" si="158"/>
        <v>1236.6848374058161</v>
      </c>
      <c r="AG298" s="2">
        <f t="shared" si="159"/>
        <v>1214.8710567232361</v>
      </c>
      <c r="AH298" s="2">
        <f t="shared" si="160"/>
        <v>243.5395624991248</v>
      </c>
      <c r="AI298" s="2">
        <f t="shared" si="180"/>
        <v>419.89579741228431</v>
      </c>
      <c r="AJ298" s="2">
        <f t="shared" si="161"/>
        <v>20.03542272670483</v>
      </c>
      <c r="AK298" s="2">
        <f t="shared" si="162"/>
        <v>14802.923271055066</v>
      </c>
      <c r="AL298" s="2">
        <f t="shared" si="185"/>
        <v>4794.3424912142618</v>
      </c>
      <c r="AM298" s="35">
        <f t="shared" si="163"/>
        <v>72.640073993007888</v>
      </c>
      <c r="AN298" s="35">
        <f t="shared" si="181"/>
        <v>125.24150688449637</v>
      </c>
      <c r="AO298" s="35">
        <f t="shared" si="164"/>
        <v>7.0562461230115661</v>
      </c>
      <c r="AP298" s="35">
        <f t="shared" si="165"/>
        <v>3930.694192924605</v>
      </c>
      <c r="AQ298" s="35">
        <f t="shared" si="166"/>
        <v>3805.4526860401088</v>
      </c>
      <c r="AR298" s="2">
        <f t="shared" si="167"/>
        <v>15.204932080965804</v>
      </c>
      <c r="AS298" s="2">
        <f t="shared" si="182"/>
        <v>26.215400139596209</v>
      </c>
      <c r="AT298" s="2">
        <f t="shared" si="168"/>
        <v>1.3422494817943573</v>
      </c>
      <c r="AU298" s="2">
        <f t="shared" si="169"/>
        <v>1245.1136831919628</v>
      </c>
      <c r="AV298" s="2">
        <f t="shared" si="170"/>
        <v>1218.8982830523669</v>
      </c>
      <c r="AW298" s="2">
        <f t="shared" si="171"/>
        <v>82.557737251603442</v>
      </c>
      <c r="AX298" s="2">
        <f t="shared" si="183"/>
        <v>142.34092629586803</v>
      </c>
      <c r="AY298">
        <f t="shared" si="184"/>
        <v>7.7893374657410037</v>
      </c>
    </row>
    <row r="299" spans="1:51" ht="16" x14ac:dyDescent="0.2">
      <c r="A299" s="2" t="s">
        <v>28</v>
      </c>
      <c r="B299" s="2" t="str">
        <f t="shared" si="186"/>
        <v>SF2</v>
      </c>
      <c r="C299" s="2" t="s">
        <v>34</v>
      </c>
      <c r="D299" s="5">
        <v>6</v>
      </c>
      <c r="E299" s="2" t="s">
        <v>18</v>
      </c>
      <c r="F299" s="1" t="s">
        <v>6</v>
      </c>
      <c r="G299" s="9">
        <v>5</v>
      </c>
      <c r="H299" s="45">
        <v>2.5</v>
      </c>
      <c r="I299" s="2" t="s">
        <v>21</v>
      </c>
      <c r="J299" s="5">
        <v>-4000</v>
      </c>
      <c r="K299" s="5">
        <v>0</v>
      </c>
      <c r="L299" s="2">
        <v>1.2578588110347617</v>
      </c>
      <c r="M299" s="2">
        <v>2.8859572410583501</v>
      </c>
      <c r="N299" s="2">
        <f t="shared" si="172"/>
        <v>28.8595724105835</v>
      </c>
      <c r="O299" s="2">
        <v>0.207357943058014</v>
      </c>
      <c r="P299" s="2">
        <f t="shared" si="173"/>
        <v>2.07357943058014</v>
      </c>
      <c r="Q299" s="3">
        <v>3.84</v>
      </c>
      <c r="R299" s="40">
        <f t="shared" si="187"/>
        <v>5</v>
      </c>
      <c r="S299" s="35">
        <f t="shared" si="174"/>
        <v>18.15063371967409</v>
      </c>
      <c r="T299" s="35">
        <f t="shared" si="175"/>
        <v>31.294196068403604</v>
      </c>
      <c r="U299" s="35">
        <f t="shared" si="176"/>
        <v>1.3041350785678367</v>
      </c>
      <c r="V299" s="35">
        <f t="shared" si="177"/>
        <v>628.92940551738093</v>
      </c>
      <c r="W299" s="35">
        <f t="shared" si="178"/>
        <v>597.63520944897732</v>
      </c>
      <c r="X299" s="35">
        <f t="shared" si="151"/>
        <v>18.15063371967409</v>
      </c>
      <c r="Y299" s="35">
        <f t="shared" si="152"/>
        <v>31.294196068403604</v>
      </c>
      <c r="Z299" s="35">
        <f t="shared" si="153"/>
        <v>1.3041350785678367</v>
      </c>
      <c r="AA299" s="35">
        <f t="shared" si="154"/>
        <v>628.92940551738093</v>
      </c>
      <c r="AB299" s="35">
        <f t="shared" si="155"/>
        <v>597.63520944897732</v>
      </c>
      <c r="AC299" s="2">
        <f t="shared" si="156"/>
        <v>19.903022012522371</v>
      </c>
      <c r="AD299" s="2">
        <f t="shared" si="179"/>
        <v>34.315555194004091</v>
      </c>
      <c r="AE299" s="2">
        <f t="shared" si="157"/>
        <v>1.4076455570329134</v>
      </c>
      <c r="AF299" s="2">
        <f t="shared" si="158"/>
        <v>554.16159635167037</v>
      </c>
      <c r="AG299" s="2">
        <f t="shared" si="159"/>
        <v>519.84604115766626</v>
      </c>
      <c r="AH299" s="2">
        <f t="shared" si="160"/>
        <v>19.903022012522371</v>
      </c>
      <c r="AI299" s="2">
        <f t="shared" si="180"/>
        <v>34.315555194004091</v>
      </c>
      <c r="AJ299" s="2">
        <f t="shared" si="161"/>
        <v>1.4076455570329134</v>
      </c>
      <c r="AK299" s="2">
        <f t="shared" si="162"/>
        <v>554.16159635167037</v>
      </c>
      <c r="AL299" s="2">
        <f t="shared" si="185"/>
        <v>519.84604115766626</v>
      </c>
      <c r="AM299" s="35">
        <f t="shared" si="163"/>
        <v>0</v>
      </c>
      <c r="AN299" s="35">
        <f t="shared" si="181"/>
        <v>0</v>
      </c>
      <c r="AO299" s="35">
        <f t="shared" si="164"/>
        <v>0</v>
      </c>
      <c r="AP299" s="35">
        <f t="shared" si="165"/>
        <v>0</v>
      </c>
      <c r="AQ299" s="35">
        <f t="shared" si="166"/>
        <v>0</v>
      </c>
      <c r="AR299" s="2">
        <f t="shared" si="167"/>
        <v>0</v>
      </c>
      <c r="AS299" s="2">
        <f t="shared" si="182"/>
        <v>0</v>
      </c>
      <c r="AT299" s="2">
        <f t="shared" si="168"/>
        <v>0</v>
      </c>
      <c r="AU299" s="2">
        <f t="shared" si="169"/>
        <v>0</v>
      </c>
      <c r="AV299" s="2">
        <f t="shared" si="170"/>
        <v>0</v>
      </c>
      <c r="AW299" s="2">
        <f t="shared" si="171"/>
        <v>15.7881177924156</v>
      </c>
      <c r="AX299" s="2">
        <f t="shared" si="183"/>
        <v>27.220892745544138</v>
      </c>
      <c r="AY299">
        <f t="shared" si="184"/>
        <v>1.1343867412922422</v>
      </c>
    </row>
    <row r="300" spans="1:51" ht="16" x14ac:dyDescent="0.2">
      <c r="A300" s="2" t="s">
        <v>28</v>
      </c>
      <c r="B300" s="2" t="str">
        <f t="shared" si="186"/>
        <v>SF2</v>
      </c>
      <c r="C300" s="2" t="s">
        <v>34</v>
      </c>
      <c r="D300" s="5">
        <v>6</v>
      </c>
      <c r="E300" s="2" t="s">
        <v>18</v>
      </c>
      <c r="F300" s="1" t="s">
        <v>10</v>
      </c>
      <c r="G300" s="9">
        <v>10</v>
      </c>
      <c r="H300" s="45">
        <v>7.5</v>
      </c>
      <c r="I300" s="2" t="s">
        <v>21</v>
      </c>
      <c r="J300" s="5">
        <v>-4000</v>
      </c>
      <c r="K300" s="5">
        <v>0</v>
      </c>
      <c r="L300" s="2">
        <v>1.3872199487798544</v>
      </c>
      <c r="M300" s="2">
        <v>2.2896182537078902</v>
      </c>
      <c r="N300" s="2">
        <f t="shared" si="172"/>
        <v>22.8961825370789</v>
      </c>
      <c r="O300" s="2">
        <v>0.16511505842208901</v>
      </c>
      <c r="P300" s="2">
        <f t="shared" si="173"/>
        <v>1.6511505842208902</v>
      </c>
      <c r="Q300" s="3">
        <v>3.93</v>
      </c>
      <c r="R300" s="40">
        <f t="shared" si="187"/>
        <v>5</v>
      </c>
      <c r="S300" s="35">
        <f t="shared" si="174"/>
        <v>15.881020583170393</v>
      </c>
      <c r="T300" s="35">
        <f t="shared" si="175"/>
        <v>27.38106997098344</v>
      </c>
      <c r="U300" s="35">
        <f t="shared" si="176"/>
        <v>1.145254514435365</v>
      </c>
      <c r="V300" s="35">
        <f t="shared" si="177"/>
        <v>693.60997438992717</v>
      </c>
      <c r="W300" s="35">
        <f t="shared" si="178"/>
        <v>666.22890441894378</v>
      </c>
      <c r="X300" s="35">
        <f t="shared" si="151"/>
        <v>34.031654302844487</v>
      </c>
      <c r="Y300" s="35">
        <f t="shared" si="152"/>
        <v>58.67526603938704</v>
      </c>
      <c r="Z300" s="35">
        <f t="shared" si="153"/>
        <v>2.4493895930032017</v>
      </c>
      <c r="AA300" s="35">
        <f t="shared" si="154"/>
        <v>1322.5393799073081</v>
      </c>
      <c r="AB300" s="35">
        <f t="shared" si="155"/>
        <v>1263.8641138679211</v>
      </c>
      <c r="AC300" s="2">
        <f t="shared" si="156"/>
        <v>13.029426138302242</v>
      </c>
      <c r="AD300" s="2">
        <f t="shared" si="179"/>
        <v>22.464527824659033</v>
      </c>
      <c r="AE300" s="2">
        <f t="shared" si="157"/>
        <v>1.0094012711584042</v>
      </c>
      <c r="AF300" s="2">
        <f t="shared" si="158"/>
        <v>608.89498128097307</v>
      </c>
      <c r="AG300" s="2">
        <f t="shared" si="159"/>
        <v>586.43045345631413</v>
      </c>
      <c r="AH300" s="2">
        <f t="shared" si="160"/>
        <v>98.797344452473837</v>
      </c>
      <c r="AI300" s="2">
        <f t="shared" si="180"/>
        <v>170.34024905598937</v>
      </c>
      <c r="AJ300" s="2">
        <f t="shared" si="161"/>
        <v>7.2511404845739538</v>
      </c>
      <c r="AK300" s="2">
        <f t="shared" si="162"/>
        <v>3489.1697328979308</v>
      </c>
      <c r="AL300" s="2">
        <f t="shared" si="185"/>
        <v>1106.2764946139805</v>
      </c>
      <c r="AM300" s="35">
        <f t="shared" si="163"/>
        <v>18.15063371967409</v>
      </c>
      <c r="AN300" s="35">
        <f t="shared" si="181"/>
        <v>31.294196068403604</v>
      </c>
      <c r="AO300" s="35">
        <f t="shared" si="164"/>
        <v>1.3041350785678367</v>
      </c>
      <c r="AP300" s="35">
        <f t="shared" si="165"/>
        <v>628.92940551738093</v>
      </c>
      <c r="AQ300" s="35">
        <f t="shared" si="166"/>
        <v>597.63520944897732</v>
      </c>
      <c r="AR300" s="2">
        <f t="shared" si="167"/>
        <v>19.903022012522371</v>
      </c>
      <c r="AS300" s="2">
        <f t="shared" si="182"/>
        <v>34.315555194004091</v>
      </c>
      <c r="AT300" s="2">
        <f t="shared" si="168"/>
        <v>1.4076455570329134</v>
      </c>
      <c r="AU300" s="2">
        <f t="shared" si="169"/>
        <v>554.16159635167037</v>
      </c>
      <c r="AV300" s="2">
        <f t="shared" si="170"/>
        <v>519.84604115766626</v>
      </c>
      <c r="AW300" s="2">
        <f t="shared" si="171"/>
        <v>30.275209320609207</v>
      </c>
      <c r="AX300" s="2">
        <f t="shared" si="183"/>
        <v>52.198636759671039</v>
      </c>
      <c r="AY300">
        <f t="shared" si="184"/>
        <v>2.1784948131870934</v>
      </c>
    </row>
    <row r="301" spans="1:51" ht="16" x14ac:dyDescent="0.2">
      <c r="A301" s="2" t="s">
        <v>28</v>
      </c>
      <c r="B301" s="2" t="str">
        <f t="shared" si="186"/>
        <v>SF2</v>
      </c>
      <c r="C301" s="2" t="s">
        <v>34</v>
      </c>
      <c r="D301" s="5">
        <v>6</v>
      </c>
      <c r="E301" s="2" t="s">
        <v>18</v>
      </c>
      <c r="F301" s="1" t="s">
        <v>11</v>
      </c>
      <c r="G301" s="9">
        <v>20</v>
      </c>
      <c r="H301" s="45">
        <v>15</v>
      </c>
      <c r="I301" s="2" t="s">
        <v>21</v>
      </c>
      <c r="J301" s="5">
        <v>-4000</v>
      </c>
      <c r="K301" s="5">
        <v>0</v>
      </c>
      <c r="L301" s="2">
        <v>1.3999523442272059</v>
      </c>
      <c r="M301" s="2">
        <v>1.35848653316498</v>
      </c>
      <c r="N301" s="2">
        <f t="shared" si="172"/>
        <v>13.5848653316498</v>
      </c>
      <c r="O301" s="2">
        <v>0.107580684125423</v>
      </c>
      <c r="P301" s="2">
        <f t="shared" si="173"/>
        <v>1.0758068412542301</v>
      </c>
      <c r="Q301" s="3">
        <v>4.0599999999999996</v>
      </c>
      <c r="R301" s="40">
        <f t="shared" si="187"/>
        <v>10</v>
      </c>
      <c r="S301" s="35">
        <f t="shared" si="174"/>
        <v>19.018164067054038</v>
      </c>
      <c r="T301" s="35">
        <f t="shared" si="175"/>
        <v>32.789938046644892</v>
      </c>
      <c r="U301" s="35">
        <f t="shared" si="176"/>
        <v>1.5060783093495249</v>
      </c>
      <c r="V301" s="35">
        <f t="shared" si="177"/>
        <v>1399.9523442272059</v>
      </c>
      <c r="W301" s="35">
        <f t="shared" si="178"/>
        <v>1367.162406180561</v>
      </c>
      <c r="X301" s="35">
        <f t="shared" si="151"/>
        <v>53.049818369898524</v>
      </c>
      <c r="Y301" s="35">
        <f t="shared" si="152"/>
        <v>91.465204086031932</v>
      </c>
      <c r="Z301" s="35">
        <f t="shared" si="153"/>
        <v>3.9554679023527264</v>
      </c>
      <c r="AA301" s="35">
        <f t="shared" si="154"/>
        <v>2722.4917241345138</v>
      </c>
      <c r="AB301" s="35">
        <f t="shared" si="155"/>
        <v>2631.0265200484819</v>
      </c>
      <c r="AC301" s="2">
        <f t="shared" si="156"/>
        <v>20.390481138688109</v>
      </c>
      <c r="AD301" s="2">
        <f t="shared" si="179"/>
        <v>35.156001963255363</v>
      </c>
      <c r="AE301" s="2">
        <f t="shared" si="157"/>
        <v>1.7026930065260248</v>
      </c>
      <c r="AF301" s="2">
        <f t="shared" si="158"/>
        <v>1289.4526587879338</v>
      </c>
      <c r="AG301" s="2">
        <f t="shared" si="159"/>
        <v>1254.2966568246786</v>
      </c>
      <c r="AH301" s="2">
        <f t="shared" si="160"/>
        <v>159.96878786853816</v>
      </c>
      <c r="AI301" s="2">
        <f t="shared" si="180"/>
        <v>275.80825494575549</v>
      </c>
      <c r="AJ301" s="2">
        <f t="shared" si="161"/>
        <v>12.359219504152026</v>
      </c>
      <c r="AK301" s="2">
        <f t="shared" si="162"/>
        <v>7357.5277092617316</v>
      </c>
      <c r="AL301" s="2">
        <f t="shared" si="185"/>
        <v>2360.5731514386589</v>
      </c>
      <c r="AM301" s="35">
        <f t="shared" si="163"/>
        <v>34.031654302844487</v>
      </c>
      <c r="AN301" s="35">
        <f t="shared" si="181"/>
        <v>58.67526603938704</v>
      </c>
      <c r="AO301" s="35">
        <f t="shared" si="164"/>
        <v>2.4493895930032017</v>
      </c>
      <c r="AP301" s="35">
        <f t="shared" si="165"/>
        <v>1322.5393799073081</v>
      </c>
      <c r="AQ301" s="35">
        <f t="shared" si="166"/>
        <v>1263.8641138679211</v>
      </c>
      <c r="AR301" s="2">
        <f t="shared" si="167"/>
        <v>13.029426138302242</v>
      </c>
      <c r="AS301" s="2">
        <f t="shared" si="182"/>
        <v>22.464527824659033</v>
      </c>
      <c r="AT301" s="2">
        <f t="shared" si="168"/>
        <v>1.0094012711584042</v>
      </c>
      <c r="AU301" s="2">
        <f t="shared" si="169"/>
        <v>608.89498128097307</v>
      </c>
      <c r="AV301" s="2">
        <f t="shared" si="170"/>
        <v>586.43045345631413</v>
      </c>
      <c r="AW301" s="2">
        <f t="shared" si="171"/>
        <v>49.287627050523</v>
      </c>
      <c r="AX301" s="2">
        <f t="shared" si="183"/>
        <v>84.97866732848793</v>
      </c>
      <c r="AY301">
        <f t="shared" si="184"/>
        <v>3.6575340575422137</v>
      </c>
    </row>
    <row r="302" spans="1:51" ht="16" x14ac:dyDescent="0.2">
      <c r="A302" s="2" t="s">
        <v>28</v>
      </c>
      <c r="B302" s="2" t="str">
        <f t="shared" si="186"/>
        <v>SF2</v>
      </c>
      <c r="C302" s="2" t="s">
        <v>34</v>
      </c>
      <c r="D302" s="5">
        <v>6</v>
      </c>
      <c r="E302" s="2" t="s">
        <v>18</v>
      </c>
      <c r="F302" s="1" t="s">
        <v>12</v>
      </c>
      <c r="G302" s="9">
        <v>30</v>
      </c>
      <c r="H302" s="45">
        <v>25</v>
      </c>
      <c r="I302" s="2" t="s">
        <v>21</v>
      </c>
      <c r="J302" s="5">
        <v>-4000</v>
      </c>
      <c r="K302" s="5">
        <v>0</v>
      </c>
      <c r="L302" s="2">
        <v>1.3679685668634589</v>
      </c>
      <c r="M302" s="2">
        <v>1.13934433460236</v>
      </c>
      <c r="N302" s="2">
        <f t="shared" si="172"/>
        <v>11.393443346023599</v>
      </c>
      <c r="O302" s="2">
        <v>9.18314754962921E-2</v>
      </c>
      <c r="P302" s="2">
        <f t="shared" si="173"/>
        <v>0.91831475496292103</v>
      </c>
      <c r="Q302" s="3">
        <v>4.0999999999999996</v>
      </c>
      <c r="R302" s="40">
        <f t="shared" si="187"/>
        <v>10</v>
      </c>
      <c r="S302" s="35">
        <f t="shared" si="174"/>
        <v>15.585872365699915</v>
      </c>
      <c r="T302" s="35">
        <f t="shared" si="175"/>
        <v>26.872193733965371</v>
      </c>
      <c r="U302" s="35">
        <f t="shared" si="176"/>
        <v>1.2562257192761956</v>
      </c>
      <c r="V302" s="35">
        <f t="shared" si="177"/>
        <v>1367.968566863459</v>
      </c>
      <c r="W302" s="35">
        <f t="shared" si="178"/>
        <v>1341.0963731294937</v>
      </c>
      <c r="X302" s="35">
        <f t="shared" si="151"/>
        <v>68.635690735598445</v>
      </c>
      <c r="Y302" s="35">
        <f t="shared" si="152"/>
        <v>118.33739781999731</v>
      </c>
      <c r="Z302" s="35">
        <f t="shared" si="153"/>
        <v>5.211693621628922</v>
      </c>
      <c r="AA302" s="35">
        <f t="shared" si="154"/>
        <v>4090.4602909979731</v>
      </c>
      <c r="AB302" s="35">
        <f t="shared" si="155"/>
        <v>3972.1228931779756</v>
      </c>
      <c r="AC302" s="2">
        <f t="shared" si="156"/>
        <v>15.204932080965804</v>
      </c>
      <c r="AD302" s="2">
        <f t="shared" si="179"/>
        <v>26.215400139596209</v>
      </c>
      <c r="AE302" s="2">
        <f t="shared" si="157"/>
        <v>1.3422494817943573</v>
      </c>
      <c r="AF302" s="2">
        <f t="shared" si="158"/>
        <v>1245.1136831919628</v>
      </c>
      <c r="AG302" s="2">
        <f t="shared" si="159"/>
        <v>1218.8982830523669</v>
      </c>
      <c r="AH302" s="2">
        <f t="shared" si="160"/>
        <v>205.58358411143558</v>
      </c>
      <c r="AI302" s="2">
        <f t="shared" si="180"/>
        <v>354.45445536454417</v>
      </c>
      <c r="AJ302" s="2">
        <f t="shared" si="161"/>
        <v>16.3859679495351</v>
      </c>
      <c r="AK302" s="2">
        <f t="shared" si="162"/>
        <v>11092.86875883762</v>
      </c>
      <c r="AL302" s="2">
        <f t="shared" si="185"/>
        <v>3579.4714344910258</v>
      </c>
      <c r="AM302" s="35">
        <f t="shared" si="163"/>
        <v>53.049818369898524</v>
      </c>
      <c r="AN302" s="35">
        <f t="shared" si="181"/>
        <v>91.465204086031932</v>
      </c>
      <c r="AO302" s="35">
        <f t="shared" si="164"/>
        <v>3.9554679023527264</v>
      </c>
      <c r="AP302" s="35">
        <f t="shared" si="165"/>
        <v>2722.4917241345138</v>
      </c>
      <c r="AQ302" s="35">
        <f t="shared" si="166"/>
        <v>2631.0265200484819</v>
      </c>
      <c r="AR302" s="2">
        <f t="shared" si="167"/>
        <v>20.390481138688109</v>
      </c>
      <c r="AS302" s="2">
        <f t="shared" si="182"/>
        <v>35.156001963255363</v>
      </c>
      <c r="AT302" s="2">
        <f t="shared" si="168"/>
        <v>1.7026930065260248</v>
      </c>
      <c r="AU302" s="2">
        <f t="shared" si="169"/>
        <v>1289.4526587879338</v>
      </c>
      <c r="AV302" s="2">
        <f t="shared" si="170"/>
        <v>1254.2966568246786</v>
      </c>
      <c r="AW302" s="2">
        <f t="shared" si="171"/>
        <v>64.072397864244323</v>
      </c>
      <c r="AX302" s="2">
        <f t="shared" si="183"/>
        <v>110.4696514900764</v>
      </c>
      <c r="AY302">
        <f t="shared" si="184"/>
        <v>4.8438909260159102</v>
      </c>
    </row>
    <row r="303" spans="1:51" ht="16" x14ac:dyDescent="0.2">
      <c r="A303" s="2" t="s">
        <v>28</v>
      </c>
      <c r="B303" s="2" t="str">
        <f t="shared" si="186"/>
        <v>SF2</v>
      </c>
      <c r="C303" s="2" t="s">
        <v>34</v>
      </c>
      <c r="D303" s="5">
        <v>6</v>
      </c>
      <c r="E303" s="2" t="s">
        <v>18</v>
      </c>
      <c r="F303" s="1" t="s">
        <v>13</v>
      </c>
      <c r="G303" s="9">
        <v>40</v>
      </c>
      <c r="H303" s="45">
        <v>35</v>
      </c>
      <c r="I303" s="2" t="s">
        <v>21</v>
      </c>
      <c r="J303" s="5">
        <v>-4000</v>
      </c>
      <c r="K303" s="5">
        <v>0</v>
      </c>
      <c r="L303" s="2">
        <v>1.4127865988381363</v>
      </c>
      <c r="M303" s="2">
        <v>0.81489092111587502</v>
      </c>
      <c r="N303" s="2">
        <f t="shared" si="172"/>
        <v>8.1489092111587507</v>
      </c>
      <c r="O303" s="2">
        <v>6.8870984017848996E-2</v>
      </c>
      <c r="P303" s="2">
        <f t="shared" si="173"/>
        <v>0.68870984017848991</v>
      </c>
      <c r="Q303" s="3">
        <v>4.0999999999999996</v>
      </c>
      <c r="R303" s="40">
        <f t="shared" si="187"/>
        <v>10</v>
      </c>
      <c r="S303" s="35">
        <f t="shared" si="174"/>
        <v>11.512669728673734</v>
      </c>
      <c r="T303" s="35">
        <f t="shared" si="175"/>
        <v>19.849430566678851</v>
      </c>
      <c r="U303" s="35">
        <f t="shared" si="176"/>
        <v>0.97300003269212532</v>
      </c>
      <c r="V303" s="35">
        <f t="shared" si="177"/>
        <v>1412.7865988381363</v>
      </c>
      <c r="W303" s="35">
        <f t="shared" si="178"/>
        <v>1392.9371682714575</v>
      </c>
      <c r="X303" s="35">
        <f t="shared" si="151"/>
        <v>80.148360464272173</v>
      </c>
      <c r="Y303" s="35">
        <f t="shared" si="152"/>
        <v>138.18682838667615</v>
      </c>
      <c r="Z303" s="35">
        <f t="shared" si="153"/>
        <v>6.1846936543210473</v>
      </c>
      <c r="AA303" s="35">
        <f t="shared" si="154"/>
        <v>5503.2468898361094</v>
      </c>
      <c r="AB303" s="35">
        <f t="shared" si="155"/>
        <v>5365.0600614494333</v>
      </c>
      <c r="AC303" s="2">
        <f t="shared" si="156"/>
        <v>12.651992795896417</v>
      </c>
      <c r="AD303" s="2">
        <f t="shared" si="179"/>
        <v>21.813780682580028</v>
      </c>
      <c r="AE303" s="2">
        <f t="shared" si="157"/>
        <v>1.216484925723244</v>
      </c>
      <c r="AF303" s="2">
        <f t="shared" si="158"/>
        <v>1236.6848374058161</v>
      </c>
      <c r="AG303" s="2">
        <f t="shared" si="159"/>
        <v>1214.8710567232361</v>
      </c>
      <c r="AH303" s="2">
        <f t="shared" si="160"/>
        <v>243.5395624991248</v>
      </c>
      <c r="AI303" s="2">
        <f t="shared" si="180"/>
        <v>419.89579741228431</v>
      </c>
      <c r="AJ303" s="2">
        <f t="shared" si="161"/>
        <v>20.03542272670483</v>
      </c>
      <c r="AK303" s="2">
        <f t="shared" si="162"/>
        <v>14802.923271055066</v>
      </c>
      <c r="AL303" s="2">
        <f t="shared" si="185"/>
        <v>4794.3424912142618</v>
      </c>
      <c r="AM303" s="35">
        <f t="shared" si="163"/>
        <v>68.635690735598445</v>
      </c>
      <c r="AN303" s="35">
        <f t="shared" si="181"/>
        <v>118.33739781999731</v>
      </c>
      <c r="AO303" s="35">
        <f t="shared" si="164"/>
        <v>5.211693621628922</v>
      </c>
      <c r="AP303" s="35">
        <f t="shared" si="165"/>
        <v>4090.4602909979731</v>
      </c>
      <c r="AQ303" s="35">
        <f t="shared" si="166"/>
        <v>3972.1228931779756</v>
      </c>
      <c r="AR303" s="2">
        <f t="shared" si="167"/>
        <v>15.204932080965804</v>
      </c>
      <c r="AS303" s="2">
        <f t="shared" si="182"/>
        <v>26.215400139596209</v>
      </c>
      <c r="AT303" s="2">
        <f t="shared" si="168"/>
        <v>1.3422494817943573</v>
      </c>
      <c r="AU303" s="2">
        <f t="shared" si="169"/>
        <v>1245.1136831919628</v>
      </c>
      <c r="AV303" s="2">
        <f t="shared" si="170"/>
        <v>1218.8982830523669</v>
      </c>
      <c r="AW303" s="2">
        <f t="shared" si="171"/>
        <v>75.431361705008527</v>
      </c>
      <c r="AX303" s="2">
        <f t="shared" si="183"/>
        <v>130.0540719051871</v>
      </c>
      <c r="AY303">
        <f t="shared" si="184"/>
        <v>5.7860337383207492</v>
      </c>
    </row>
    <row r="304" spans="1:51" ht="16" x14ac:dyDescent="0.2">
      <c r="A304" s="2" t="s">
        <v>28</v>
      </c>
      <c r="B304" s="2" t="str">
        <f t="shared" si="186"/>
        <v>SF2</v>
      </c>
      <c r="C304" s="2" t="s">
        <v>34</v>
      </c>
      <c r="D304" s="5">
        <v>6</v>
      </c>
      <c r="E304" s="2" t="s">
        <v>18</v>
      </c>
      <c r="F304" s="1" t="s">
        <v>6</v>
      </c>
      <c r="G304" s="9">
        <v>5</v>
      </c>
      <c r="H304" s="45">
        <v>2.5</v>
      </c>
      <c r="I304" s="2" t="s">
        <v>22</v>
      </c>
      <c r="J304" s="5">
        <v>0</v>
      </c>
      <c r="K304" s="5">
        <v>4000</v>
      </c>
      <c r="L304" s="2">
        <v>1.0978380650524466</v>
      </c>
      <c r="M304" s="37">
        <v>5.6774711608886701</v>
      </c>
      <c r="N304" s="2">
        <f t="shared" si="172"/>
        <v>56.774711608886705</v>
      </c>
      <c r="O304" s="37">
        <v>0.341267049312592</v>
      </c>
      <c r="P304" s="2">
        <f t="shared" si="173"/>
        <v>3.41267049312592</v>
      </c>
      <c r="Q304" s="38">
        <v>3.58</v>
      </c>
      <c r="R304" s="40">
        <f t="shared" si="187"/>
        <v>5</v>
      </c>
      <c r="S304" s="35">
        <f t="shared" si="174"/>
        <v>31.164719768305428</v>
      </c>
      <c r="T304" s="35">
        <f t="shared" si="175"/>
        <v>53.732275462595567</v>
      </c>
      <c r="U304" s="35">
        <f t="shared" si="176"/>
        <v>1.8732797854174694</v>
      </c>
      <c r="V304" s="35">
        <f t="shared" si="177"/>
        <v>548.9190325262233</v>
      </c>
      <c r="W304" s="35">
        <f t="shared" si="178"/>
        <v>495.18675706362774</v>
      </c>
      <c r="X304" s="35">
        <f t="shared" si="151"/>
        <v>31.164719768305428</v>
      </c>
      <c r="Y304" s="35">
        <f t="shared" si="152"/>
        <v>53.732275462595567</v>
      </c>
      <c r="Z304" s="35">
        <f t="shared" si="153"/>
        <v>1.8732797854174694</v>
      </c>
      <c r="AA304" s="35">
        <f t="shared" si="154"/>
        <v>548.9190325262233</v>
      </c>
      <c r="AB304" s="35">
        <f t="shared" si="155"/>
        <v>495.18675706362774</v>
      </c>
      <c r="AC304" s="2">
        <f t="shared" si="156"/>
        <v>19.903022012522371</v>
      </c>
      <c r="AD304" s="2">
        <f t="shared" si="179"/>
        <v>34.315555194004091</v>
      </c>
      <c r="AE304" s="2">
        <f t="shared" si="157"/>
        <v>1.4076455570329134</v>
      </c>
      <c r="AF304" s="2">
        <f t="shared" si="158"/>
        <v>554.16159635167037</v>
      </c>
      <c r="AG304" s="2">
        <f t="shared" si="159"/>
        <v>519.84604115766626</v>
      </c>
      <c r="AH304" s="2">
        <f t="shared" si="160"/>
        <v>19.903022012522371</v>
      </c>
      <c r="AI304" s="2">
        <f t="shared" si="180"/>
        <v>34.315555194004091</v>
      </c>
      <c r="AJ304" s="2">
        <f t="shared" si="161"/>
        <v>1.4076455570329134</v>
      </c>
      <c r="AK304" s="2">
        <f t="shared" si="162"/>
        <v>554.16159635167037</v>
      </c>
      <c r="AL304" s="2">
        <f t="shared" si="185"/>
        <v>519.84604115766626</v>
      </c>
      <c r="AM304" s="35">
        <f t="shared" si="163"/>
        <v>0</v>
      </c>
      <c r="AN304" s="35">
        <f t="shared" si="181"/>
        <v>0</v>
      </c>
      <c r="AO304" s="35">
        <f t="shared" si="164"/>
        <v>0</v>
      </c>
      <c r="AP304" s="35">
        <f t="shared" si="165"/>
        <v>0</v>
      </c>
      <c r="AQ304" s="35">
        <f t="shared" si="166"/>
        <v>0</v>
      </c>
      <c r="AR304" s="2">
        <f t="shared" si="167"/>
        <v>0</v>
      </c>
      <c r="AS304" s="2">
        <f t="shared" si="182"/>
        <v>0</v>
      </c>
      <c r="AT304" s="2">
        <f t="shared" si="168"/>
        <v>0</v>
      </c>
      <c r="AU304" s="2">
        <f t="shared" si="169"/>
        <v>0</v>
      </c>
      <c r="AV304" s="2">
        <f t="shared" si="170"/>
        <v>0</v>
      </c>
      <c r="AW304" s="2">
        <f t="shared" si="171"/>
        <v>32.716658844856696</v>
      </c>
      <c r="AX304" s="2">
        <f t="shared" si="183"/>
        <v>56.408032491132232</v>
      </c>
      <c r="AY304">
        <f t="shared" si="184"/>
        <v>1.9665652736848653</v>
      </c>
    </row>
    <row r="305" spans="1:51" ht="16" x14ac:dyDescent="0.2">
      <c r="A305" s="2" t="s">
        <v>28</v>
      </c>
      <c r="B305" s="2" t="str">
        <f t="shared" si="186"/>
        <v>SF2</v>
      </c>
      <c r="C305" s="2" t="s">
        <v>34</v>
      </c>
      <c r="D305" s="5">
        <v>6</v>
      </c>
      <c r="E305" s="2" t="s">
        <v>18</v>
      </c>
      <c r="F305" s="1" t="s">
        <v>10</v>
      </c>
      <c r="G305" s="9">
        <v>10</v>
      </c>
      <c r="H305" s="45">
        <v>7.5</v>
      </c>
      <c r="I305" s="2" t="s">
        <v>22</v>
      </c>
      <c r="J305" s="5">
        <v>0</v>
      </c>
      <c r="K305" s="5">
        <v>4000</v>
      </c>
      <c r="L305" s="2">
        <v>1.2106980182977714</v>
      </c>
      <c r="M305" s="2">
        <v>3.0329456329345699</v>
      </c>
      <c r="N305" s="2">
        <f t="shared" si="172"/>
        <v>30.3294563293457</v>
      </c>
      <c r="O305" s="2">
        <v>0.214854225516319</v>
      </c>
      <c r="P305" s="2">
        <f t="shared" si="173"/>
        <v>2.1485422551631901</v>
      </c>
      <c r="Q305" s="3">
        <v>3.75</v>
      </c>
      <c r="R305" s="40">
        <f t="shared" si="187"/>
        <v>5</v>
      </c>
      <c r="S305" s="35">
        <f t="shared" si="174"/>
        <v>18.35990633699382</v>
      </c>
      <c r="T305" s="35">
        <f t="shared" si="175"/>
        <v>31.655010925851418</v>
      </c>
      <c r="U305" s="35">
        <f t="shared" si="176"/>
        <v>1.3006179252775494</v>
      </c>
      <c r="V305" s="35">
        <f t="shared" si="177"/>
        <v>605.34900914888567</v>
      </c>
      <c r="W305" s="35">
        <f t="shared" si="178"/>
        <v>573.69399822303421</v>
      </c>
      <c r="X305" s="35">
        <f t="shared" si="151"/>
        <v>49.524626105299248</v>
      </c>
      <c r="Y305" s="35">
        <f t="shared" si="152"/>
        <v>85.387286388446981</v>
      </c>
      <c r="Z305" s="35">
        <f t="shared" si="153"/>
        <v>3.1738977106950186</v>
      </c>
      <c r="AA305" s="35">
        <f t="shared" si="154"/>
        <v>1154.2680416751091</v>
      </c>
      <c r="AB305" s="35">
        <f t="shared" si="155"/>
        <v>1068.880755286662</v>
      </c>
      <c r="AC305" s="2">
        <f t="shared" si="156"/>
        <v>13.029426138302242</v>
      </c>
      <c r="AD305" s="2">
        <f t="shared" si="179"/>
        <v>22.464527824659033</v>
      </c>
      <c r="AE305" s="2">
        <f t="shared" si="157"/>
        <v>1.0094012711584042</v>
      </c>
      <c r="AF305" s="2">
        <f t="shared" si="158"/>
        <v>608.89498128097307</v>
      </c>
      <c r="AG305" s="2">
        <f t="shared" si="159"/>
        <v>586.43045345631413</v>
      </c>
      <c r="AH305" s="2">
        <f t="shared" si="160"/>
        <v>98.797344452473837</v>
      </c>
      <c r="AI305" s="2">
        <f t="shared" si="180"/>
        <v>170.34024905598937</v>
      </c>
      <c r="AJ305" s="2">
        <f t="shared" si="161"/>
        <v>7.2511404845739538</v>
      </c>
      <c r="AK305" s="2">
        <f t="shared" si="162"/>
        <v>3489.1697328979308</v>
      </c>
      <c r="AL305" s="2">
        <f t="shared" si="185"/>
        <v>1106.2764946139805</v>
      </c>
      <c r="AM305" s="35">
        <f t="shared" si="163"/>
        <v>31.164719768305428</v>
      </c>
      <c r="AN305" s="35">
        <f t="shared" si="181"/>
        <v>53.732275462595567</v>
      </c>
      <c r="AO305" s="35">
        <f t="shared" si="164"/>
        <v>1.8732797854174694</v>
      </c>
      <c r="AP305" s="35">
        <f t="shared" si="165"/>
        <v>548.9190325262233</v>
      </c>
      <c r="AQ305" s="35">
        <f t="shared" si="166"/>
        <v>495.18675706362774</v>
      </c>
      <c r="AR305" s="2">
        <f t="shared" si="167"/>
        <v>19.903022012522371</v>
      </c>
      <c r="AS305" s="2">
        <f t="shared" si="182"/>
        <v>34.315555194004091</v>
      </c>
      <c r="AT305" s="2">
        <f t="shared" si="168"/>
        <v>1.4076455570329134</v>
      </c>
      <c r="AU305" s="2">
        <f t="shared" si="169"/>
        <v>554.16159635167037</v>
      </c>
      <c r="AV305" s="2">
        <f t="shared" si="170"/>
        <v>519.84604115766626</v>
      </c>
      <c r="AW305" s="2">
        <f t="shared" si="171"/>
        <v>50.72140047208508</v>
      </c>
      <c r="AX305" s="2">
        <f t="shared" si="183"/>
        <v>87.450690469112203</v>
      </c>
      <c r="AY305">
        <f t="shared" si="184"/>
        <v>3.2586773476596158</v>
      </c>
    </row>
    <row r="306" spans="1:51" ht="16" x14ac:dyDescent="0.2">
      <c r="A306" s="2" t="s">
        <v>28</v>
      </c>
      <c r="B306" s="2" t="str">
        <f t="shared" si="186"/>
        <v>SF2</v>
      </c>
      <c r="C306" s="2" t="s">
        <v>34</v>
      </c>
      <c r="D306" s="5">
        <v>6</v>
      </c>
      <c r="E306" s="2" t="s">
        <v>18</v>
      </c>
      <c r="F306" s="1" t="s">
        <v>11</v>
      </c>
      <c r="G306" s="9">
        <v>20</v>
      </c>
      <c r="H306" s="45">
        <v>15</v>
      </c>
      <c r="I306" s="2" t="s">
        <v>22</v>
      </c>
      <c r="J306" s="5">
        <v>0</v>
      </c>
      <c r="K306" s="5">
        <v>4000</v>
      </c>
      <c r="L306" s="2">
        <v>1.3028805613365972</v>
      </c>
      <c r="M306" s="2">
        <v>1.3255809545517001</v>
      </c>
      <c r="N306" s="2">
        <f t="shared" si="172"/>
        <v>13.255809545517002</v>
      </c>
      <c r="O306" s="2">
        <v>0.103715479373932</v>
      </c>
      <c r="P306" s="2">
        <f t="shared" si="173"/>
        <v>1.03715479373932</v>
      </c>
      <c r="Q306" s="3">
        <v>3.93</v>
      </c>
      <c r="R306" s="40">
        <f t="shared" si="187"/>
        <v>10</v>
      </c>
      <c r="S306" s="35">
        <f t="shared" si="174"/>
        <v>17.270736581634218</v>
      </c>
      <c r="T306" s="35">
        <f t="shared" si="175"/>
        <v>29.777132037300376</v>
      </c>
      <c r="U306" s="35">
        <f t="shared" si="176"/>
        <v>1.3512888198600279</v>
      </c>
      <c r="V306" s="35">
        <f t="shared" si="177"/>
        <v>1302.8805613365973</v>
      </c>
      <c r="W306" s="35">
        <f t="shared" si="178"/>
        <v>1273.103429299297</v>
      </c>
      <c r="X306" s="35">
        <f t="shared" si="151"/>
        <v>66.795362686933458</v>
      </c>
      <c r="Y306" s="35">
        <f t="shared" si="152"/>
        <v>115.16441842574736</v>
      </c>
      <c r="Z306" s="35">
        <f t="shared" si="153"/>
        <v>4.5251865305550467</v>
      </c>
      <c r="AA306" s="35">
        <f t="shared" si="154"/>
        <v>2457.1486030117067</v>
      </c>
      <c r="AB306" s="35">
        <f t="shared" si="155"/>
        <v>2341.9841845859592</v>
      </c>
      <c r="AC306" s="2">
        <f t="shared" si="156"/>
        <v>20.390481138688109</v>
      </c>
      <c r="AD306" s="2">
        <f t="shared" si="179"/>
        <v>35.156001963255363</v>
      </c>
      <c r="AE306" s="2">
        <f t="shared" si="157"/>
        <v>1.7026930065260248</v>
      </c>
      <c r="AF306" s="2">
        <f t="shared" si="158"/>
        <v>1289.4526587879338</v>
      </c>
      <c r="AG306" s="2">
        <f t="shared" si="159"/>
        <v>1254.2966568246786</v>
      </c>
      <c r="AH306" s="2">
        <f t="shared" si="160"/>
        <v>159.96878786853816</v>
      </c>
      <c r="AI306" s="2">
        <f t="shared" si="180"/>
        <v>275.80825494575549</v>
      </c>
      <c r="AJ306" s="2">
        <f t="shared" si="161"/>
        <v>12.359219504152026</v>
      </c>
      <c r="AK306" s="2">
        <f t="shared" si="162"/>
        <v>7357.5277092617316</v>
      </c>
      <c r="AL306" s="2">
        <f t="shared" si="185"/>
        <v>2360.5731514386589</v>
      </c>
      <c r="AM306" s="35">
        <f t="shared" si="163"/>
        <v>49.524626105299248</v>
      </c>
      <c r="AN306" s="35">
        <f t="shared" si="181"/>
        <v>85.387286388446981</v>
      </c>
      <c r="AO306" s="35">
        <f t="shared" si="164"/>
        <v>3.1738977106950186</v>
      </c>
      <c r="AP306" s="35">
        <f t="shared" si="165"/>
        <v>1154.2680416751091</v>
      </c>
      <c r="AQ306" s="35">
        <f t="shared" si="166"/>
        <v>1068.880755286662</v>
      </c>
      <c r="AR306" s="2">
        <f t="shared" si="167"/>
        <v>13.029426138302242</v>
      </c>
      <c r="AS306" s="2">
        <f t="shared" si="182"/>
        <v>22.464527824659033</v>
      </c>
      <c r="AT306" s="2">
        <f t="shared" si="168"/>
        <v>1.0094012711584042</v>
      </c>
      <c r="AU306" s="2">
        <f t="shared" si="169"/>
        <v>608.89498128097307</v>
      </c>
      <c r="AV306" s="2">
        <f t="shared" si="170"/>
        <v>586.43045345631413</v>
      </c>
      <c r="AW306" s="2">
        <f t="shared" si="171"/>
        <v>67.047537916729524</v>
      </c>
      <c r="AX306" s="2">
        <f t="shared" si="183"/>
        <v>115.59920330470609</v>
      </c>
      <c r="AY306">
        <f t="shared" si="184"/>
        <v>4.5449171058584428</v>
      </c>
    </row>
    <row r="307" spans="1:51" ht="16" x14ac:dyDescent="0.2">
      <c r="A307" s="2" t="s">
        <v>28</v>
      </c>
      <c r="B307" s="2" t="str">
        <f t="shared" si="186"/>
        <v>SF2</v>
      </c>
      <c r="C307" s="2" t="s">
        <v>34</v>
      </c>
      <c r="D307" s="5">
        <v>6</v>
      </c>
      <c r="E307" s="2" t="s">
        <v>18</v>
      </c>
      <c r="F307" s="1" t="s">
        <v>12</v>
      </c>
      <c r="G307" s="9">
        <v>30</v>
      </c>
      <c r="H307" s="45">
        <v>25</v>
      </c>
      <c r="I307" s="2" t="s">
        <v>22</v>
      </c>
      <c r="J307" s="5">
        <v>0</v>
      </c>
      <c r="K307" s="5">
        <v>4000</v>
      </c>
      <c r="L307" s="2">
        <v>1.3727559475516631</v>
      </c>
      <c r="M307" s="2">
        <v>1.0136862993240401</v>
      </c>
      <c r="N307" s="2">
        <f t="shared" si="172"/>
        <v>10.136862993240401</v>
      </c>
      <c r="O307" s="2">
        <v>8.1197515130043002E-2</v>
      </c>
      <c r="P307" s="2">
        <f t="shared" si="173"/>
        <v>0.81197515130043008</v>
      </c>
      <c r="Q307" s="3">
        <v>3.99</v>
      </c>
      <c r="R307" s="40">
        <f t="shared" si="187"/>
        <v>10</v>
      </c>
      <c r="S307" s="35">
        <f t="shared" si="174"/>
        <v>13.915438963487116</v>
      </c>
      <c r="T307" s="35">
        <f t="shared" si="175"/>
        <v>23.992136143943306</v>
      </c>
      <c r="U307" s="35">
        <f t="shared" si="176"/>
        <v>1.1146437182118272</v>
      </c>
      <c r="V307" s="35">
        <f t="shared" si="177"/>
        <v>1372.7559475516632</v>
      </c>
      <c r="W307" s="35">
        <f t="shared" si="178"/>
        <v>1348.7638114077199</v>
      </c>
      <c r="X307" s="35">
        <f t="shared" si="151"/>
        <v>80.710801650420578</v>
      </c>
      <c r="Y307" s="35">
        <f t="shared" si="152"/>
        <v>139.15655456969066</v>
      </c>
      <c r="Z307" s="35">
        <f t="shared" si="153"/>
        <v>5.6398302487668737</v>
      </c>
      <c r="AA307" s="35">
        <f t="shared" si="154"/>
        <v>3829.9045505633699</v>
      </c>
      <c r="AB307" s="35">
        <f t="shared" si="155"/>
        <v>3690.7479959936791</v>
      </c>
      <c r="AC307" s="2">
        <f t="shared" si="156"/>
        <v>15.204932080965804</v>
      </c>
      <c r="AD307" s="2">
        <f t="shared" si="179"/>
        <v>26.215400139596209</v>
      </c>
      <c r="AE307" s="2">
        <f t="shared" si="157"/>
        <v>1.3422494817943573</v>
      </c>
      <c r="AF307" s="2">
        <f t="shared" si="158"/>
        <v>1245.1136831919628</v>
      </c>
      <c r="AG307" s="2">
        <f t="shared" si="159"/>
        <v>1218.8982830523669</v>
      </c>
      <c r="AH307" s="2">
        <f t="shared" si="160"/>
        <v>205.58358411143558</v>
      </c>
      <c r="AI307" s="2">
        <f t="shared" si="180"/>
        <v>354.45445536454417</v>
      </c>
      <c r="AJ307" s="2">
        <f t="shared" si="161"/>
        <v>16.3859679495351</v>
      </c>
      <c r="AK307" s="2">
        <f t="shared" si="162"/>
        <v>11092.86875883762</v>
      </c>
      <c r="AL307" s="2">
        <f t="shared" si="185"/>
        <v>3579.4714344910258</v>
      </c>
      <c r="AM307" s="35">
        <f t="shared" si="163"/>
        <v>66.795362686933458</v>
      </c>
      <c r="AN307" s="35">
        <f t="shared" si="181"/>
        <v>115.16441842574736</v>
      </c>
      <c r="AO307" s="35">
        <f t="shared" si="164"/>
        <v>4.5251865305550467</v>
      </c>
      <c r="AP307" s="35">
        <f t="shared" si="165"/>
        <v>2457.1486030117067</v>
      </c>
      <c r="AQ307" s="35">
        <f t="shared" si="166"/>
        <v>2341.9841845859592</v>
      </c>
      <c r="AR307" s="2">
        <f t="shared" si="167"/>
        <v>20.390481138688109</v>
      </c>
      <c r="AS307" s="2">
        <f t="shared" si="182"/>
        <v>35.156001963255363</v>
      </c>
      <c r="AT307" s="2">
        <f t="shared" si="168"/>
        <v>1.7026930065260248</v>
      </c>
      <c r="AU307" s="2">
        <f t="shared" si="169"/>
        <v>1289.4526587879338</v>
      </c>
      <c r="AV307" s="2">
        <f t="shared" si="170"/>
        <v>1254.2966568246786</v>
      </c>
      <c r="AW307" s="2">
        <f t="shared" si="171"/>
        <v>79.562741340260899</v>
      </c>
      <c r="AX307" s="2">
        <f t="shared" si="183"/>
        <v>137.17714024182914</v>
      </c>
      <c r="AY307">
        <f t="shared" si="184"/>
        <v>5.5478692106562137</v>
      </c>
    </row>
    <row r="308" spans="1:51" ht="16" x14ac:dyDescent="0.2">
      <c r="A308" s="2" t="s">
        <v>28</v>
      </c>
      <c r="B308" s="2" t="str">
        <f t="shared" si="186"/>
        <v>SF2</v>
      </c>
      <c r="C308" s="2" t="s">
        <v>34</v>
      </c>
      <c r="D308" s="5">
        <v>6</v>
      </c>
      <c r="E308" s="2" t="s">
        <v>18</v>
      </c>
      <c r="F308" s="1" t="s">
        <v>13</v>
      </c>
      <c r="G308" s="9">
        <v>40</v>
      </c>
      <c r="H308" s="45">
        <v>35</v>
      </c>
      <c r="I308" s="2" t="s">
        <v>22</v>
      </c>
      <c r="J308" s="5">
        <v>0</v>
      </c>
      <c r="K308" s="5">
        <v>4000</v>
      </c>
      <c r="L308" s="2">
        <v>1.4136014721467669</v>
      </c>
      <c r="M308" s="2">
        <v>0.735002100467682</v>
      </c>
      <c r="N308" s="2">
        <f t="shared" si="172"/>
        <v>7.3500210046768197</v>
      </c>
      <c r="O308" s="2">
        <v>6.2652461230754894E-2</v>
      </c>
      <c r="P308" s="2">
        <f t="shared" si="173"/>
        <v>0.62652461230754897</v>
      </c>
      <c r="Q308" s="3">
        <v>4.04</v>
      </c>
      <c r="R308" s="40">
        <f t="shared" si="187"/>
        <v>10</v>
      </c>
      <c r="S308" s="35">
        <f t="shared" si="174"/>
        <v>10.390000512520812</v>
      </c>
      <c r="T308" s="35">
        <f t="shared" si="175"/>
        <v>17.913793987104849</v>
      </c>
      <c r="U308" s="35">
        <f t="shared" si="176"/>
        <v>0.88565611429413371</v>
      </c>
      <c r="V308" s="35">
        <f t="shared" si="177"/>
        <v>1413.601472146767</v>
      </c>
      <c r="W308" s="35">
        <f t="shared" si="178"/>
        <v>1395.6876781596623</v>
      </c>
      <c r="X308" s="35">
        <f t="shared" si="151"/>
        <v>91.100802162941392</v>
      </c>
      <c r="Y308" s="35">
        <f t="shared" si="152"/>
        <v>157.07034855679549</v>
      </c>
      <c r="Z308" s="35">
        <f t="shared" si="153"/>
        <v>6.5254863630610078</v>
      </c>
      <c r="AA308" s="35">
        <f t="shared" si="154"/>
        <v>5243.5060227101367</v>
      </c>
      <c r="AB308" s="35">
        <f t="shared" si="155"/>
        <v>5086.4356741533411</v>
      </c>
      <c r="AC308" s="2">
        <f t="shared" si="156"/>
        <v>12.651992795896417</v>
      </c>
      <c r="AD308" s="2">
        <f t="shared" si="179"/>
        <v>21.813780682580028</v>
      </c>
      <c r="AE308" s="2">
        <f t="shared" si="157"/>
        <v>1.216484925723244</v>
      </c>
      <c r="AF308" s="2">
        <f t="shared" si="158"/>
        <v>1236.6848374058161</v>
      </c>
      <c r="AG308" s="2">
        <f t="shared" si="159"/>
        <v>1214.8710567232361</v>
      </c>
      <c r="AH308" s="2">
        <f t="shared" si="160"/>
        <v>243.5395624991248</v>
      </c>
      <c r="AI308" s="2">
        <f t="shared" si="180"/>
        <v>419.89579741228431</v>
      </c>
      <c r="AJ308" s="2">
        <f t="shared" si="161"/>
        <v>20.03542272670483</v>
      </c>
      <c r="AK308" s="2">
        <f t="shared" si="162"/>
        <v>14802.923271055066</v>
      </c>
      <c r="AL308" s="2">
        <f t="shared" si="185"/>
        <v>4794.3424912142618</v>
      </c>
      <c r="AM308" s="35">
        <f t="shared" si="163"/>
        <v>80.710801650420578</v>
      </c>
      <c r="AN308" s="35">
        <f t="shared" si="181"/>
        <v>139.15655456969066</v>
      </c>
      <c r="AO308" s="35">
        <f t="shared" si="164"/>
        <v>5.6398302487668737</v>
      </c>
      <c r="AP308" s="35">
        <f t="shared" si="165"/>
        <v>3829.9045505633699</v>
      </c>
      <c r="AQ308" s="35">
        <f t="shared" si="166"/>
        <v>3690.7479959936791</v>
      </c>
      <c r="AR308" s="2">
        <f t="shared" si="167"/>
        <v>15.204932080965804</v>
      </c>
      <c r="AS308" s="2">
        <f t="shared" si="182"/>
        <v>26.215400139596209</v>
      </c>
      <c r="AT308" s="2">
        <f t="shared" si="168"/>
        <v>1.3422494817943573</v>
      </c>
      <c r="AU308" s="2">
        <f t="shared" si="169"/>
        <v>1245.1136831919628</v>
      </c>
      <c r="AV308" s="2">
        <f t="shared" si="170"/>
        <v>1218.8982830523669</v>
      </c>
      <c r="AW308" s="2">
        <f t="shared" si="171"/>
        <v>88.926355567236982</v>
      </c>
      <c r="AX308" s="2">
        <f t="shared" si="183"/>
        <v>153.32130270213273</v>
      </c>
      <c r="AY308">
        <f t="shared" si="184"/>
        <v>6.3401339253618074</v>
      </c>
    </row>
    <row r="309" spans="1:51" ht="16" x14ac:dyDescent="0.2">
      <c r="A309" s="2" t="s">
        <v>28</v>
      </c>
      <c r="B309" s="2" t="str">
        <f t="shared" si="186"/>
        <v>SF2</v>
      </c>
      <c r="C309" s="2" t="s">
        <v>34</v>
      </c>
      <c r="D309" s="5">
        <v>6</v>
      </c>
      <c r="E309" s="2" t="s">
        <v>18</v>
      </c>
      <c r="F309" s="1" t="s">
        <v>6</v>
      </c>
      <c r="G309" s="9">
        <v>5</v>
      </c>
      <c r="H309" s="45">
        <v>2.5</v>
      </c>
      <c r="I309" s="2" t="s">
        <v>23</v>
      </c>
      <c r="J309" s="5">
        <v>0</v>
      </c>
      <c r="K309" s="5">
        <v>-4000</v>
      </c>
      <c r="L309" s="2">
        <v>1.3893589912150095</v>
      </c>
      <c r="M309" s="2">
        <v>3.3544163703918501</v>
      </c>
      <c r="N309" s="2">
        <f t="shared" si="172"/>
        <v>33.5441637039185</v>
      </c>
      <c r="O309" s="2">
        <v>0.200280725955963</v>
      </c>
      <c r="P309" s="2">
        <f t="shared" si="173"/>
        <v>2.00280725955963</v>
      </c>
      <c r="Q309" s="3">
        <v>3.8</v>
      </c>
      <c r="R309" s="40">
        <f t="shared" si="187"/>
        <v>5</v>
      </c>
      <c r="S309" s="35">
        <f t="shared" si="174"/>
        <v>23.302442722413677</v>
      </c>
      <c r="T309" s="35">
        <f t="shared" si="175"/>
        <v>40.176625383471858</v>
      </c>
      <c r="U309" s="35">
        <f t="shared" si="176"/>
        <v>1.3913091368699326</v>
      </c>
      <c r="V309" s="35">
        <f t="shared" si="177"/>
        <v>694.6794956075048</v>
      </c>
      <c r="W309" s="35">
        <f t="shared" si="178"/>
        <v>654.5028702240329</v>
      </c>
      <c r="X309" s="35">
        <f t="shared" si="151"/>
        <v>23.302442722413677</v>
      </c>
      <c r="Y309" s="35">
        <f t="shared" si="152"/>
        <v>40.176625383471858</v>
      </c>
      <c r="Z309" s="35">
        <f t="shared" si="153"/>
        <v>1.3913091368699326</v>
      </c>
      <c r="AA309" s="35">
        <f t="shared" si="154"/>
        <v>694.6794956075048</v>
      </c>
      <c r="AB309" s="35">
        <f t="shared" si="155"/>
        <v>654.5028702240329</v>
      </c>
      <c r="AC309" s="2">
        <f t="shared" si="156"/>
        <v>19.903022012522371</v>
      </c>
      <c r="AD309" s="2">
        <f t="shared" si="179"/>
        <v>34.315555194004091</v>
      </c>
      <c r="AE309" s="2">
        <f t="shared" si="157"/>
        <v>1.4076455570329134</v>
      </c>
      <c r="AF309" s="2">
        <f t="shared" si="158"/>
        <v>554.16159635167037</v>
      </c>
      <c r="AG309" s="2">
        <f t="shared" si="159"/>
        <v>519.84604115766626</v>
      </c>
      <c r="AH309" s="2">
        <f t="shared" si="160"/>
        <v>19.903022012522371</v>
      </c>
      <c r="AI309" s="2">
        <f t="shared" si="180"/>
        <v>34.315555194004091</v>
      </c>
      <c r="AJ309" s="2">
        <f t="shared" si="161"/>
        <v>1.4076455570329134</v>
      </c>
      <c r="AK309" s="2">
        <f t="shared" si="162"/>
        <v>554.16159635167037</v>
      </c>
      <c r="AL309" s="2">
        <f t="shared" si="185"/>
        <v>519.84604115766626</v>
      </c>
      <c r="AM309" s="35">
        <f t="shared" si="163"/>
        <v>0</v>
      </c>
      <c r="AN309" s="35">
        <f t="shared" si="181"/>
        <v>0</v>
      </c>
      <c r="AO309" s="35">
        <f t="shared" si="164"/>
        <v>0</v>
      </c>
      <c r="AP309" s="35">
        <f t="shared" si="165"/>
        <v>0</v>
      </c>
      <c r="AQ309" s="35">
        <f t="shared" si="166"/>
        <v>0</v>
      </c>
      <c r="AR309" s="2">
        <f t="shared" si="167"/>
        <v>0</v>
      </c>
      <c r="AS309" s="2">
        <f t="shared" si="182"/>
        <v>0</v>
      </c>
      <c r="AT309" s="2">
        <f t="shared" si="168"/>
        <v>0</v>
      </c>
      <c r="AU309" s="2">
        <f t="shared" si="169"/>
        <v>0</v>
      </c>
      <c r="AV309" s="2">
        <f t="shared" si="170"/>
        <v>0</v>
      </c>
      <c r="AW309" s="2">
        <f t="shared" si="171"/>
        <v>18.508219214384148</v>
      </c>
      <c r="AX309" s="2">
        <f t="shared" si="183"/>
        <v>31.910722783420947</v>
      </c>
      <c r="AY309">
        <f t="shared" si="184"/>
        <v>1.1050624523323385</v>
      </c>
    </row>
    <row r="310" spans="1:51" ht="16" x14ac:dyDescent="0.2">
      <c r="A310" s="2" t="s">
        <v>28</v>
      </c>
      <c r="B310" s="2" t="str">
        <f t="shared" si="186"/>
        <v>SF2</v>
      </c>
      <c r="C310" s="2" t="s">
        <v>34</v>
      </c>
      <c r="D310" s="5">
        <v>6</v>
      </c>
      <c r="E310" s="2" t="s">
        <v>18</v>
      </c>
      <c r="F310" s="1" t="s">
        <v>10</v>
      </c>
      <c r="G310" s="9">
        <v>10</v>
      </c>
      <c r="H310" s="45">
        <v>7.5</v>
      </c>
      <c r="I310" s="2" t="s">
        <v>23</v>
      </c>
      <c r="J310" s="5">
        <v>0</v>
      </c>
      <c r="K310" s="5">
        <v>-4000</v>
      </c>
      <c r="L310" s="2">
        <v>1.3543194389438979</v>
      </c>
      <c r="M310" s="2">
        <v>1.9391608238220199</v>
      </c>
      <c r="N310" s="2">
        <f t="shared" si="172"/>
        <v>19.391608238220201</v>
      </c>
      <c r="O310" s="2">
        <v>0.140387669205666</v>
      </c>
      <c r="P310" s="2">
        <f t="shared" si="173"/>
        <v>1.4038766920566601</v>
      </c>
      <c r="Q310" s="3">
        <v>3.89</v>
      </c>
      <c r="R310" s="40">
        <f t="shared" si="187"/>
        <v>5</v>
      </c>
      <c r="S310" s="35">
        <f t="shared" si="174"/>
        <v>13.131215994703126</v>
      </c>
      <c r="T310" s="35">
        <f t="shared" si="175"/>
        <v>22.640027577074356</v>
      </c>
      <c r="U310" s="35">
        <f t="shared" si="176"/>
        <v>0.95064874696629564</v>
      </c>
      <c r="V310" s="35">
        <f t="shared" si="177"/>
        <v>677.15971947194896</v>
      </c>
      <c r="W310" s="35">
        <f t="shared" si="178"/>
        <v>654.51969189487465</v>
      </c>
      <c r="X310" s="35">
        <f t="shared" si="151"/>
        <v>36.433658717116799</v>
      </c>
      <c r="Y310" s="35">
        <f t="shared" si="152"/>
        <v>62.816652960546215</v>
      </c>
      <c r="Z310" s="35">
        <f t="shared" si="153"/>
        <v>2.341957883836228</v>
      </c>
      <c r="AA310" s="35">
        <f t="shared" si="154"/>
        <v>1371.8392150794539</v>
      </c>
      <c r="AB310" s="35">
        <f t="shared" si="155"/>
        <v>1309.0225621189074</v>
      </c>
      <c r="AC310" s="2">
        <f t="shared" si="156"/>
        <v>13.029426138302242</v>
      </c>
      <c r="AD310" s="2">
        <f t="shared" si="179"/>
        <v>22.464527824659033</v>
      </c>
      <c r="AE310" s="2">
        <f t="shared" si="157"/>
        <v>1.0094012711584042</v>
      </c>
      <c r="AF310" s="2">
        <f t="shared" si="158"/>
        <v>608.89498128097307</v>
      </c>
      <c r="AG310" s="2">
        <f t="shared" si="159"/>
        <v>586.43045345631413</v>
      </c>
      <c r="AH310" s="2">
        <f t="shared" si="160"/>
        <v>98.797344452473837</v>
      </c>
      <c r="AI310" s="2">
        <f t="shared" si="180"/>
        <v>170.34024905598937</v>
      </c>
      <c r="AJ310" s="2">
        <f t="shared" si="161"/>
        <v>7.2511404845739538</v>
      </c>
      <c r="AK310" s="2">
        <f t="shared" si="162"/>
        <v>3489.1697328979308</v>
      </c>
      <c r="AL310" s="2">
        <f t="shared" si="185"/>
        <v>1106.2764946139805</v>
      </c>
      <c r="AM310" s="35">
        <f t="shared" si="163"/>
        <v>23.302442722413677</v>
      </c>
      <c r="AN310" s="35">
        <f t="shared" si="181"/>
        <v>40.176625383471858</v>
      </c>
      <c r="AO310" s="35">
        <f t="shared" si="164"/>
        <v>1.3913091368699326</v>
      </c>
      <c r="AP310" s="35">
        <f t="shared" si="165"/>
        <v>694.6794956075048</v>
      </c>
      <c r="AQ310" s="35">
        <f t="shared" si="166"/>
        <v>654.5028702240329</v>
      </c>
      <c r="AR310" s="2">
        <f t="shared" si="167"/>
        <v>19.903022012522371</v>
      </c>
      <c r="AS310" s="2">
        <f t="shared" si="182"/>
        <v>34.315555194004091</v>
      </c>
      <c r="AT310" s="2">
        <f t="shared" si="168"/>
        <v>1.4076455570329134</v>
      </c>
      <c r="AU310" s="2">
        <f t="shared" si="169"/>
        <v>554.16159635167037</v>
      </c>
      <c r="AV310" s="2">
        <f t="shared" si="170"/>
        <v>519.84604115766626</v>
      </c>
      <c r="AW310" s="2">
        <f t="shared" si="171"/>
        <v>32.366092168009118</v>
      </c>
      <c r="AX310" s="2">
        <f t="shared" si="183"/>
        <v>55.803607186222628</v>
      </c>
      <c r="AY310">
        <f t="shared" si="184"/>
        <v>2.0474819537570159</v>
      </c>
    </row>
    <row r="311" spans="1:51" ht="16" x14ac:dyDescent="0.2">
      <c r="A311" s="2" t="s">
        <v>28</v>
      </c>
      <c r="B311" s="2" t="str">
        <f t="shared" si="186"/>
        <v>SF2</v>
      </c>
      <c r="C311" s="2" t="s">
        <v>34</v>
      </c>
      <c r="D311" s="5">
        <v>6</v>
      </c>
      <c r="E311" s="2" t="s">
        <v>18</v>
      </c>
      <c r="F311" s="1" t="s">
        <v>11</v>
      </c>
      <c r="G311" s="9">
        <v>20</v>
      </c>
      <c r="H311" s="45">
        <v>15</v>
      </c>
      <c r="I311" s="2" t="s">
        <v>23</v>
      </c>
      <c r="J311" s="5">
        <v>0</v>
      </c>
      <c r="K311" s="5">
        <v>-4000</v>
      </c>
      <c r="L311" s="2">
        <v>1.3432167901138072</v>
      </c>
      <c r="M311" s="2">
        <v>0.96881580352783203</v>
      </c>
      <c r="N311" s="2">
        <f t="shared" si="172"/>
        <v>9.6881580352783203</v>
      </c>
      <c r="O311" s="2">
        <v>7.8785941004753099E-2</v>
      </c>
      <c r="P311" s="2">
        <f t="shared" si="173"/>
        <v>0.78785941004753102</v>
      </c>
      <c r="Q311" s="3">
        <v>4.0199999999999996</v>
      </c>
      <c r="R311" s="40">
        <f t="shared" si="187"/>
        <v>10</v>
      </c>
      <c r="S311" s="35">
        <f t="shared" si="174"/>
        <v>13.013296538261836</v>
      </c>
      <c r="T311" s="35">
        <f t="shared" si="175"/>
        <v>22.43671816941696</v>
      </c>
      <c r="U311" s="35">
        <f t="shared" si="176"/>
        <v>1.0582659878250025</v>
      </c>
      <c r="V311" s="35">
        <f t="shared" si="177"/>
        <v>1343.2167901138073</v>
      </c>
      <c r="W311" s="35">
        <f t="shared" si="178"/>
        <v>1320.7800719443903</v>
      </c>
      <c r="X311" s="35">
        <f t="shared" si="151"/>
        <v>49.446955255378633</v>
      </c>
      <c r="Y311" s="35">
        <f t="shared" si="152"/>
        <v>85.25337112996317</v>
      </c>
      <c r="Z311" s="35">
        <f t="shared" si="153"/>
        <v>3.4002238716612307</v>
      </c>
      <c r="AA311" s="35">
        <f t="shared" si="154"/>
        <v>2715.0560051932612</v>
      </c>
      <c r="AB311" s="35">
        <f t="shared" si="155"/>
        <v>2629.8026340632978</v>
      </c>
      <c r="AC311" s="2">
        <f t="shared" si="156"/>
        <v>20.390481138688109</v>
      </c>
      <c r="AD311" s="2">
        <f t="shared" si="179"/>
        <v>35.156001963255363</v>
      </c>
      <c r="AE311" s="2">
        <f t="shared" si="157"/>
        <v>1.7026930065260248</v>
      </c>
      <c r="AF311" s="2">
        <f t="shared" si="158"/>
        <v>1289.4526587879338</v>
      </c>
      <c r="AG311" s="2">
        <f t="shared" si="159"/>
        <v>1254.2966568246786</v>
      </c>
      <c r="AH311" s="2">
        <f t="shared" si="160"/>
        <v>159.96878786853816</v>
      </c>
      <c r="AI311" s="2">
        <f t="shared" si="180"/>
        <v>275.80825494575549</v>
      </c>
      <c r="AJ311" s="2">
        <f t="shared" si="161"/>
        <v>12.359219504152026</v>
      </c>
      <c r="AK311" s="2">
        <f t="shared" si="162"/>
        <v>7357.5277092617316</v>
      </c>
      <c r="AL311" s="2">
        <f t="shared" si="185"/>
        <v>2360.5731514386589</v>
      </c>
      <c r="AM311" s="35">
        <f t="shared" si="163"/>
        <v>36.433658717116799</v>
      </c>
      <c r="AN311" s="35">
        <f t="shared" si="181"/>
        <v>62.816652960546215</v>
      </c>
      <c r="AO311" s="35">
        <f t="shared" si="164"/>
        <v>2.341957883836228</v>
      </c>
      <c r="AP311" s="35">
        <f t="shared" si="165"/>
        <v>1371.8392150794539</v>
      </c>
      <c r="AQ311" s="35">
        <f t="shared" si="166"/>
        <v>1309.0225621189074</v>
      </c>
      <c r="AR311" s="2">
        <f t="shared" si="167"/>
        <v>13.029426138302242</v>
      </c>
      <c r="AS311" s="2">
        <f t="shared" si="182"/>
        <v>22.464527824659033</v>
      </c>
      <c r="AT311" s="2">
        <f t="shared" si="168"/>
        <v>1.0094012711584042</v>
      </c>
      <c r="AU311" s="2">
        <f t="shared" si="169"/>
        <v>608.89498128097307</v>
      </c>
      <c r="AV311" s="2">
        <f t="shared" si="170"/>
        <v>586.43045345631413</v>
      </c>
      <c r="AW311" s="2">
        <f t="shared" si="171"/>
        <v>46.794308407762699</v>
      </c>
      <c r="AX311" s="2">
        <f t="shared" si="183"/>
        <v>80.679842082349481</v>
      </c>
      <c r="AY311">
        <f t="shared" si="184"/>
        <v>3.1845055924158925</v>
      </c>
    </row>
    <row r="312" spans="1:51" ht="16" x14ac:dyDescent="0.2">
      <c r="A312" s="2" t="s">
        <v>28</v>
      </c>
      <c r="B312" s="2" t="str">
        <f t="shared" si="186"/>
        <v>SF2</v>
      </c>
      <c r="C312" s="2" t="s">
        <v>34</v>
      </c>
      <c r="D312" s="5">
        <v>6</v>
      </c>
      <c r="E312" s="2" t="s">
        <v>18</v>
      </c>
      <c r="F312" s="1" t="s">
        <v>12</v>
      </c>
      <c r="G312" s="9">
        <v>30</v>
      </c>
      <c r="H312" s="45">
        <v>25</v>
      </c>
      <c r="I312" s="2" t="s">
        <v>23</v>
      </c>
      <c r="J312" s="5">
        <v>0</v>
      </c>
      <c r="K312" s="5">
        <v>-4000</v>
      </c>
      <c r="L312" s="2">
        <v>1.3957761185204747</v>
      </c>
      <c r="M312" s="2">
        <v>1.3535087108612101</v>
      </c>
      <c r="N312" s="2">
        <f t="shared" si="172"/>
        <v>13.5350871086121</v>
      </c>
      <c r="O312" s="2">
        <v>0.102374628186226</v>
      </c>
      <c r="P312" s="2">
        <f t="shared" si="173"/>
        <v>1.02374628186226</v>
      </c>
      <c r="Q312" s="3">
        <v>4.1100000000000003</v>
      </c>
      <c r="R312" s="40">
        <f t="shared" si="187"/>
        <v>10</v>
      </c>
      <c r="S312" s="35">
        <f t="shared" si="174"/>
        <v>18.891951348295112</v>
      </c>
      <c r="T312" s="35">
        <f t="shared" si="175"/>
        <v>32.572329910853647</v>
      </c>
      <c r="U312" s="35">
        <f t="shared" si="176"/>
        <v>1.4289206116474731</v>
      </c>
      <c r="V312" s="35">
        <f t="shared" si="177"/>
        <v>1395.7761185204747</v>
      </c>
      <c r="W312" s="35">
        <f t="shared" si="178"/>
        <v>1363.2037886096211</v>
      </c>
      <c r="X312" s="35">
        <f t="shared" si="151"/>
        <v>68.338906603673749</v>
      </c>
      <c r="Y312" s="35">
        <f t="shared" si="152"/>
        <v>117.82570104081682</v>
      </c>
      <c r="Z312" s="35">
        <f t="shared" si="153"/>
        <v>4.8291444833087036</v>
      </c>
      <c r="AA312" s="35">
        <f t="shared" si="154"/>
        <v>4110.8321237137361</v>
      </c>
      <c r="AB312" s="35">
        <f t="shared" si="155"/>
        <v>3993.0064226729191</v>
      </c>
      <c r="AC312" s="2">
        <f t="shared" si="156"/>
        <v>15.204932080965804</v>
      </c>
      <c r="AD312" s="2">
        <f t="shared" si="179"/>
        <v>26.215400139596209</v>
      </c>
      <c r="AE312" s="2">
        <f t="shared" si="157"/>
        <v>1.3422494817943573</v>
      </c>
      <c r="AF312" s="2">
        <f t="shared" si="158"/>
        <v>1245.1136831919628</v>
      </c>
      <c r="AG312" s="2">
        <f t="shared" si="159"/>
        <v>1218.8982830523669</v>
      </c>
      <c r="AH312" s="2">
        <f t="shared" si="160"/>
        <v>205.58358411143558</v>
      </c>
      <c r="AI312" s="2">
        <f t="shared" si="180"/>
        <v>354.45445536454417</v>
      </c>
      <c r="AJ312" s="2">
        <f t="shared" si="161"/>
        <v>16.3859679495351</v>
      </c>
      <c r="AK312" s="2">
        <f t="shared" si="162"/>
        <v>11092.86875883762</v>
      </c>
      <c r="AL312" s="2">
        <f t="shared" si="185"/>
        <v>3579.4714344910258</v>
      </c>
      <c r="AM312" s="35">
        <f t="shared" si="163"/>
        <v>49.446955255378633</v>
      </c>
      <c r="AN312" s="35">
        <f t="shared" si="181"/>
        <v>85.25337112996317</v>
      </c>
      <c r="AO312" s="35">
        <f t="shared" si="164"/>
        <v>3.4002238716612307</v>
      </c>
      <c r="AP312" s="35">
        <f t="shared" si="165"/>
        <v>2715.0560051932612</v>
      </c>
      <c r="AQ312" s="35">
        <f t="shared" si="166"/>
        <v>2629.8026340632978</v>
      </c>
      <c r="AR312" s="2">
        <f t="shared" si="167"/>
        <v>20.390481138688109</v>
      </c>
      <c r="AS312" s="2">
        <f t="shared" si="182"/>
        <v>35.156001963255363</v>
      </c>
      <c r="AT312" s="2">
        <f t="shared" si="168"/>
        <v>1.7026930065260248</v>
      </c>
      <c r="AU312" s="2">
        <f t="shared" si="169"/>
        <v>1289.4526587879338</v>
      </c>
      <c r="AV312" s="2">
        <f t="shared" si="170"/>
        <v>1254.2966568246786</v>
      </c>
      <c r="AW312" s="2">
        <f t="shared" si="171"/>
        <v>62.607934504837118</v>
      </c>
      <c r="AX312" s="2">
        <f t="shared" si="183"/>
        <v>107.94471466351229</v>
      </c>
      <c r="AY312">
        <f t="shared" si="184"/>
        <v>4.3956739536726399</v>
      </c>
    </row>
    <row r="313" spans="1:51" ht="16" x14ac:dyDescent="0.2">
      <c r="A313" s="2" t="s">
        <v>28</v>
      </c>
      <c r="B313" s="2" t="str">
        <f t="shared" si="186"/>
        <v>SF2</v>
      </c>
      <c r="C313" s="2" t="s">
        <v>34</v>
      </c>
      <c r="D313" s="5">
        <v>6</v>
      </c>
      <c r="E313" s="2" t="s">
        <v>18</v>
      </c>
      <c r="F313" s="1" t="s">
        <v>13</v>
      </c>
      <c r="G313" s="9">
        <v>40</v>
      </c>
      <c r="H313" s="45">
        <v>35</v>
      </c>
      <c r="I313" s="2" t="s">
        <v>23</v>
      </c>
      <c r="J313" s="5">
        <v>0</v>
      </c>
      <c r="K313" s="5">
        <v>-4000</v>
      </c>
      <c r="L313" s="2">
        <v>1.5499908921787975</v>
      </c>
      <c r="M313" s="2">
        <v>0.85813903808593806</v>
      </c>
      <c r="N313" s="2">
        <f t="shared" si="172"/>
        <v>8.5813903808593803</v>
      </c>
      <c r="O313" s="2">
        <v>7.4197515845298795E-2</v>
      </c>
      <c r="P313" s="2">
        <f t="shared" si="173"/>
        <v>0.74197515845298789</v>
      </c>
      <c r="Q313" s="3">
        <v>4.07</v>
      </c>
      <c r="R313" s="40">
        <f t="shared" si="187"/>
        <v>10</v>
      </c>
      <c r="S313" s="35">
        <f t="shared" si="174"/>
        <v>13.301076932562783</v>
      </c>
      <c r="T313" s="35">
        <f t="shared" si="175"/>
        <v>22.932891263039281</v>
      </c>
      <c r="U313" s="35">
        <f t="shared" si="176"/>
        <v>1.1500547378250514</v>
      </c>
      <c r="V313" s="35">
        <f t="shared" si="177"/>
        <v>1549.9908921787976</v>
      </c>
      <c r="W313" s="35">
        <f t="shared" si="178"/>
        <v>1527.0580009157584</v>
      </c>
      <c r="X313" s="35">
        <f t="shared" si="151"/>
        <v>81.639983536236528</v>
      </c>
      <c r="Y313" s="35">
        <f t="shared" si="152"/>
        <v>140.75859230385612</v>
      </c>
      <c r="Z313" s="35">
        <f t="shared" si="153"/>
        <v>5.9791992211337552</v>
      </c>
      <c r="AA313" s="35">
        <f t="shared" si="154"/>
        <v>5660.8230158925335</v>
      </c>
      <c r="AB313" s="35">
        <f t="shared" si="155"/>
        <v>5520.0644235886775</v>
      </c>
      <c r="AC313" s="2">
        <f t="shared" si="156"/>
        <v>12.651992795896417</v>
      </c>
      <c r="AD313" s="2">
        <f t="shared" si="179"/>
        <v>21.813780682580028</v>
      </c>
      <c r="AE313" s="2">
        <f t="shared" si="157"/>
        <v>1.216484925723244</v>
      </c>
      <c r="AF313" s="2">
        <f t="shared" si="158"/>
        <v>1236.6848374058161</v>
      </c>
      <c r="AG313" s="2">
        <f t="shared" si="159"/>
        <v>1214.8710567232361</v>
      </c>
      <c r="AH313" s="2">
        <f t="shared" si="160"/>
        <v>243.5395624991248</v>
      </c>
      <c r="AI313" s="2">
        <f t="shared" si="180"/>
        <v>419.89579741228431</v>
      </c>
      <c r="AJ313" s="2">
        <f t="shared" si="161"/>
        <v>20.03542272670483</v>
      </c>
      <c r="AK313" s="2">
        <f t="shared" si="162"/>
        <v>14802.923271055066</v>
      </c>
      <c r="AL313" s="2">
        <f t="shared" si="185"/>
        <v>4794.3424912142618</v>
      </c>
      <c r="AM313" s="35">
        <f t="shared" si="163"/>
        <v>68.338906603673749</v>
      </c>
      <c r="AN313" s="35">
        <f t="shared" si="181"/>
        <v>117.82570104081682</v>
      </c>
      <c r="AO313" s="35">
        <f t="shared" si="164"/>
        <v>4.8291444833087036</v>
      </c>
      <c r="AP313" s="35">
        <f t="shared" si="165"/>
        <v>4110.8321237137361</v>
      </c>
      <c r="AQ313" s="35">
        <f t="shared" si="166"/>
        <v>3993.0064226729191</v>
      </c>
      <c r="AR313" s="2">
        <f t="shared" si="167"/>
        <v>15.204932080965804</v>
      </c>
      <c r="AS313" s="2">
        <f t="shared" si="182"/>
        <v>26.215400139596209</v>
      </c>
      <c r="AT313" s="2">
        <f t="shared" si="168"/>
        <v>1.3422494817943573</v>
      </c>
      <c r="AU313" s="2">
        <f t="shared" si="169"/>
        <v>1245.1136831919628</v>
      </c>
      <c r="AV313" s="2">
        <f t="shared" si="170"/>
        <v>1218.8982830523669</v>
      </c>
      <c r="AW313" s="2">
        <f t="shared" si="171"/>
        <v>75.318754579398274</v>
      </c>
      <c r="AX313" s="2">
        <f t="shared" si="183"/>
        <v>129.85992168861773</v>
      </c>
      <c r="AY313">
        <f t="shared" si="184"/>
        <v>5.4326450325107709</v>
      </c>
    </row>
    <row r="314" spans="1:51" ht="16" x14ac:dyDescent="0.2">
      <c r="A314" s="2" t="s">
        <v>29</v>
      </c>
      <c r="B314" s="2" t="str">
        <f t="shared" ref="B314" si="188">A314</f>
        <v>PF1</v>
      </c>
      <c r="C314" s="2" t="s">
        <v>35</v>
      </c>
      <c r="D314" s="5">
        <v>7</v>
      </c>
      <c r="E314" s="2" t="s">
        <v>5</v>
      </c>
      <c r="F314" s="1" t="s">
        <v>6</v>
      </c>
      <c r="G314" s="9">
        <v>5</v>
      </c>
      <c r="H314" s="45">
        <v>2.5</v>
      </c>
      <c r="I314" t="s">
        <v>7</v>
      </c>
      <c r="J314">
        <v>0</v>
      </c>
      <c r="K314">
        <v>0</v>
      </c>
      <c r="L314" s="34">
        <v>1.2719153756086381</v>
      </c>
      <c r="M314" s="2">
        <f>N314/10</f>
        <v>2.63871097564697</v>
      </c>
      <c r="N314" s="2">
        <v>26.387109756469698</v>
      </c>
      <c r="O314" s="2">
        <f>2.07513645291328/10</f>
        <v>0.20751364529132799</v>
      </c>
      <c r="P314" s="2">
        <f t="shared" si="173"/>
        <v>2.0751364529132799</v>
      </c>
      <c r="Q314" s="39">
        <v>3.69</v>
      </c>
      <c r="R314" s="40">
        <f t="shared" si="187"/>
        <v>5</v>
      </c>
      <c r="S314" s="35">
        <f t="shared" si="174"/>
        <v>16.781085308563259</v>
      </c>
      <c r="T314" s="35">
        <f t="shared" si="175"/>
        <v>28.932905704419415</v>
      </c>
      <c r="U314" s="35">
        <f t="shared" si="176"/>
        <v>1.3196989804731858</v>
      </c>
      <c r="V314" s="35">
        <f t="shared" si="177"/>
        <v>635.95768780431911</v>
      </c>
      <c r="W314" s="35">
        <f t="shared" si="178"/>
        <v>607.02478209989965</v>
      </c>
      <c r="X314" s="35">
        <f t="shared" si="151"/>
        <v>16.781085308563259</v>
      </c>
      <c r="Y314" s="35">
        <f t="shared" si="152"/>
        <v>28.932905704419415</v>
      </c>
      <c r="Z314" s="35">
        <f t="shared" si="153"/>
        <v>1.3196989804731858</v>
      </c>
      <c r="AA314" s="35">
        <f t="shared" si="154"/>
        <v>635.95768780431911</v>
      </c>
      <c r="AB314" s="35">
        <f t="shared" si="155"/>
        <v>607.02478209989965</v>
      </c>
      <c r="AC314" s="2">
        <f t="shared" si="156"/>
        <v>19.903022012522371</v>
      </c>
      <c r="AD314" s="2">
        <f t="shared" si="179"/>
        <v>34.315555194004091</v>
      </c>
      <c r="AE314" s="2">
        <f t="shared" si="157"/>
        <v>1.4076455570329134</v>
      </c>
      <c r="AF314" s="2">
        <f t="shared" si="158"/>
        <v>554.16159635167037</v>
      </c>
      <c r="AG314" s="2">
        <f t="shared" si="159"/>
        <v>519.84604115766626</v>
      </c>
      <c r="AH314" s="2">
        <f t="shared" si="160"/>
        <v>19.903022012522371</v>
      </c>
      <c r="AI314" s="2">
        <f t="shared" si="180"/>
        <v>34.315555194004091</v>
      </c>
      <c r="AJ314" s="2">
        <f t="shared" si="161"/>
        <v>1.4076455570329134</v>
      </c>
      <c r="AK314" s="2">
        <f t="shared" si="162"/>
        <v>554.16159635167037</v>
      </c>
      <c r="AL314" s="2">
        <f t="shared" si="185"/>
        <v>519.84604115766626</v>
      </c>
      <c r="AM314" s="35">
        <f t="shared" si="163"/>
        <v>0</v>
      </c>
      <c r="AN314" s="35">
        <f t="shared" si="181"/>
        <v>0</v>
      </c>
      <c r="AO314" s="35">
        <f t="shared" si="164"/>
        <v>0</v>
      </c>
      <c r="AP314" s="35">
        <f t="shared" si="165"/>
        <v>0</v>
      </c>
      <c r="AQ314" s="35">
        <f t="shared" si="166"/>
        <v>0</v>
      </c>
      <c r="AR314" s="2">
        <f t="shared" si="167"/>
        <v>0</v>
      </c>
      <c r="AS314" s="2">
        <f t="shared" si="182"/>
        <v>0</v>
      </c>
      <c r="AT314" s="2">
        <f t="shared" si="168"/>
        <v>0</v>
      </c>
      <c r="AU314" s="2">
        <f t="shared" si="169"/>
        <v>0</v>
      </c>
      <c r="AV314" s="2">
        <f t="shared" si="170"/>
        <v>0</v>
      </c>
      <c r="AW314" s="2">
        <f t="shared" si="171"/>
        <v>14.37104550131863</v>
      </c>
      <c r="AX314" s="2">
        <f t="shared" si="183"/>
        <v>24.777664657445914</v>
      </c>
      <c r="AY314">
        <f t="shared" si="184"/>
        <v>1.1301685050576578</v>
      </c>
    </row>
    <row r="315" spans="1:51" ht="16" x14ac:dyDescent="0.2">
      <c r="A315" s="2" t="s">
        <v>29</v>
      </c>
      <c r="B315" s="2" t="str">
        <f t="shared" si="186"/>
        <v>PF1</v>
      </c>
      <c r="C315" s="2" t="s">
        <v>35</v>
      </c>
      <c r="D315" s="5">
        <v>7</v>
      </c>
      <c r="E315" s="2" t="s">
        <v>5</v>
      </c>
      <c r="F315" s="1" t="s">
        <v>6</v>
      </c>
      <c r="G315" s="9">
        <v>5</v>
      </c>
      <c r="H315" s="45">
        <v>2.5</v>
      </c>
      <c r="I315" t="s">
        <v>8</v>
      </c>
      <c r="J315">
        <v>0</v>
      </c>
      <c r="K315">
        <v>40</v>
      </c>
      <c r="L315" s="34">
        <v>1.2280140761061697</v>
      </c>
      <c r="M315" s="2">
        <v>2.59090256690979</v>
      </c>
      <c r="N315" s="2">
        <f t="shared" si="172"/>
        <v>25.9090256690979</v>
      </c>
      <c r="O315" s="2">
        <v>0.19553667306899999</v>
      </c>
      <c r="P315" s="2">
        <f t="shared" si="173"/>
        <v>1.95536673069</v>
      </c>
      <c r="Q315" s="36">
        <v>3.71</v>
      </c>
      <c r="R315" s="40">
        <f t="shared" si="187"/>
        <v>5</v>
      </c>
      <c r="S315" s="35">
        <f t="shared" si="174"/>
        <v>15.908324109924148</v>
      </c>
      <c r="T315" s="35">
        <f t="shared" si="175"/>
        <v>27.428145017110602</v>
      </c>
      <c r="U315" s="35">
        <f t="shared" si="176"/>
        <v>1.2006089346185109</v>
      </c>
      <c r="V315" s="35">
        <f t="shared" si="177"/>
        <v>614.0070380530849</v>
      </c>
      <c r="W315" s="35">
        <f t="shared" si="178"/>
        <v>586.57889303597426</v>
      </c>
      <c r="X315" s="35">
        <f t="shared" si="151"/>
        <v>15.908324109924148</v>
      </c>
      <c r="Y315" s="35">
        <f t="shared" si="152"/>
        <v>27.428145017110602</v>
      </c>
      <c r="Z315" s="35">
        <f t="shared" si="153"/>
        <v>1.2006089346185109</v>
      </c>
      <c r="AA315" s="35">
        <f t="shared" si="154"/>
        <v>614.0070380530849</v>
      </c>
      <c r="AB315" s="35">
        <f t="shared" si="155"/>
        <v>586.57889303597426</v>
      </c>
      <c r="AC315" s="2">
        <f t="shared" si="156"/>
        <v>19.903022012522371</v>
      </c>
      <c r="AD315" s="2">
        <f t="shared" si="179"/>
        <v>34.315555194004091</v>
      </c>
      <c r="AE315" s="2">
        <f t="shared" si="157"/>
        <v>1.4076455570329134</v>
      </c>
      <c r="AF315" s="2">
        <f t="shared" si="158"/>
        <v>554.16159635167037</v>
      </c>
      <c r="AG315" s="2">
        <f t="shared" si="159"/>
        <v>519.84604115766626</v>
      </c>
      <c r="AH315" s="2">
        <f t="shared" si="160"/>
        <v>19.903022012522371</v>
      </c>
      <c r="AI315" s="2">
        <f t="shared" si="180"/>
        <v>34.315555194004091</v>
      </c>
      <c r="AJ315" s="2">
        <f t="shared" si="161"/>
        <v>1.4076455570329134</v>
      </c>
      <c r="AK315" s="2">
        <f t="shared" si="162"/>
        <v>554.16159635167037</v>
      </c>
      <c r="AL315" s="2">
        <f t="shared" si="185"/>
        <v>519.84604115766626</v>
      </c>
      <c r="AM315" s="35">
        <f t="shared" si="163"/>
        <v>0</v>
      </c>
      <c r="AN315" s="35">
        <f t="shared" si="181"/>
        <v>0</v>
      </c>
      <c r="AO315" s="35">
        <f t="shared" si="164"/>
        <v>0</v>
      </c>
      <c r="AP315" s="35">
        <f t="shared" si="165"/>
        <v>0</v>
      </c>
      <c r="AQ315" s="35">
        <f t="shared" si="166"/>
        <v>0</v>
      </c>
      <c r="AR315" s="2">
        <f t="shared" si="167"/>
        <v>0</v>
      </c>
      <c r="AS315" s="2">
        <f t="shared" si="182"/>
        <v>0</v>
      </c>
      <c r="AT315" s="2">
        <f t="shared" si="168"/>
        <v>0</v>
      </c>
      <c r="AU315" s="2">
        <f t="shared" si="169"/>
        <v>0</v>
      </c>
      <c r="AV315" s="2">
        <f t="shared" si="170"/>
        <v>0</v>
      </c>
      <c r="AW315" s="2">
        <f t="shared" si="171"/>
        <v>14.098494521673727</v>
      </c>
      <c r="AX315" s="2">
        <f t="shared" si="183"/>
        <v>24.307749175299534</v>
      </c>
      <c r="AY315">
        <f t="shared" si="184"/>
        <v>1.064020217995943</v>
      </c>
    </row>
    <row r="316" spans="1:51" ht="16" x14ac:dyDescent="0.2">
      <c r="A316" s="2" t="s">
        <v>29</v>
      </c>
      <c r="B316" s="2" t="str">
        <f t="shared" si="186"/>
        <v>PF1</v>
      </c>
      <c r="C316" s="2" t="s">
        <v>35</v>
      </c>
      <c r="D316" s="5">
        <v>7</v>
      </c>
      <c r="E316" s="2" t="s">
        <v>5</v>
      </c>
      <c r="F316" s="1" t="s">
        <v>6</v>
      </c>
      <c r="G316" s="9">
        <v>5</v>
      </c>
      <c r="H316" s="45">
        <v>2.4</v>
      </c>
      <c r="I316" t="s">
        <v>9</v>
      </c>
      <c r="J316">
        <v>0</v>
      </c>
      <c r="K316">
        <v>80</v>
      </c>
      <c r="L316" s="34">
        <v>1.3370033811354995</v>
      </c>
      <c r="M316" s="2">
        <v>3.2060501575470002</v>
      </c>
      <c r="N316" s="2">
        <f t="shared" si="172"/>
        <v>32.060501575469999</v>
      </c>
      <c r="O316" s="2">
        <v>0.24041038751602201</v>
      </c>
      <c r="P316" s="2">
        <f t="shared" si="173"/>
        <v>2.4041038751602199</v>
      </c>
      <c r="Q316" s="36">
        <v>3.52</v>
      </c>
      <c r="R316" s="40">
        <f t="shared" si="187"/>
        <v>5</v>
      </c>
      <c r="S316" s="35">
        <f t="shared" si="174"/>
        <v>21.432499503651702</v>
      </c>
      <c r="T316" s="35">
        <f t="shared" si="175"/>
        <v>36.952585351123624</v>
      </c>
      <c r="U316" s="35">
        <f t="shared" si="176"/>
        <v>1.6071475048450856</v>
      </c>
      <c r="V316" s="35">
        <f t="shared" si="177"/>
        <v>668.50169056774985</v>
      </c>
      <c r="W316" s="35">
        <f t="shared" si="178"/>
        <v>631.54910521662623</v>
      </c>
      <c r="X316" s="35">
        <f t="shared" si="151"/>
        <v>21.432499503651702</v>
      </c>
      <c r="Y316" s="35">
        <f t="shared" si="152"/>
        <v>36.952585351123624</v>
      </c>
      <c r="Z316" s="35">
        <f t="shared" si="153"/>
        <v>1.6071475048450856</v>
      </c>
      <c r="AA316" s="35">
        <f t="shared" si="154"/>
        <v>668.50169056774985</v>
      </c>
      <c r="AB316" s="35">
        <f t="shared" si="155"/>
        <v>631.54910521662623</v>
      </c>
      <c r="AC316" s="2">
        <f t="shared" si="156"/>
        <v>19.903022012522371</v>
      </c>
      <c r="AD316" s="2">
        <f t="shared" si="179"/>
        <v>34.315555194004091</v>
      </c>
      <c r="AE316" s="2">
        <f t="shared" si="157"/>
        <v>1.4076455570329134</v>
      </c>
      <c r="AF316" s="2">
        <f t="shared" si="158"/>
        <v>554.16159635167037</v>
      </c>
      <c r="AG316" s="2">
        <f t="shared" si="159"/>
        <v>519.84604115766626</v>
      </c>
      <c r="AH316" s="2">
        <f t="shared" si="160"/>
        <v>19.903022012522371</v>
      </c>
      <c r="AI316" s="2">
        <f t="shared" si="180"/>
        <v>34.315555194004091</v>
      </c>
      <c r="AJ316" s="2">
        <f t="shared" si="161"/>
        <v>1.4076455570329134</v>
      </c>
      <c r="AK316" s="2">
        <f t="shared" si="162"/>
        <v>554.16159635167037</v>
      </c>
      <c r="AL316" s="2">
        <f t="shared" si="185"/>
        <v>519.84604115766626</v>
      </c>
      <c r="AM316" s="35">
        <f t="shared" si="163"/>
        <v>0</v>
      </c>
      <c r="AN316" s="35">
        <f t="shared" si="181"/>
        <v>0</v>
      </c>
      <c r="AO316" s="35">
        <f t="shared" si="164"/>
        <v>0</v>
      </c>
      <c r="AP316" s="35">
        <f t="shared" si="165"/>
        <v>0</v>
      </c>
      <c r="AQ316" s="35">
        <f t="shared" si="166"/>
        <v>0</v>
      </c>
      <c r="AR316" s="2">
        <f t="shared" si="167"/>
        <v>0</v>
      </c>
      <c r="AS316" s="2">
        <f t="shared" si="182"/>
        <v>0</v>
      </c>
      <c r="AT316" s="2">
        <f t="shared" si="168"/>
        <v>0</v>
      </c>
      <c r="AU316" s="2">
        <f t="shared" si="169"/>
        <v>0</v>
      </c>
      <c r="AV316" s="2">
        <f t="shared" si="170"/>
        <v>0</v>
      </c>
      <c r="AW316" s="2">
        <f t="shared" si="171"/>
        <v>17.641700268525167</v>
      </c>
      <c r="AX316" s="2">
        <f t="shared" si="183"/>
        <v>30.416724600905461</v>
      </c>
      <c r="AY316">
        <f t="shared" si="184"/>
        <v>1.3228888475165628</v>
      </c>
    </row>
    <row r="317" spans="1:51" ht="16" x14ac:dyDescent="0.2">
      <c r="A317" s="2" t="s">
        <v>29</v>
      </c>
      <c r="B317" s="2" t="str">
        <f t="shared" si="186"/>
        <v>PF1</v>
      </c>
      <c r="C317" s="2" t="s">
        <v>35</v>
      </c>
      <c r="D317" s="5">
        <v>7</v>
      </c>
      <c r="E317" s="2" t="s">
        <v>5</v>
      </c>
      <c r="F317" s="1" t="s">
        <v>10</v>
      </c>
      <c r="G317" s="9">
        <v>10</v>
      </c>
      <c r="H317" s="45">
        <v>7.5</v>
      </c>
      <c r="I317" t="s">
        <v>7</v>
      </c>
      <c r="J317">
        <v>0</v>
      </c>
      <c r="K317">
        <v>0</v>
      </c>
      <c r="L317" s="34">
        <v>1.298704335629866</v>
      </c>
      <c r="M317" s="2">
        <v>1.7796503305435201</v>
      </c>
      <c r="N317" s="2">
        <f t="shared" si="172"/>
        <v>17.796503305435202</v>
      </c>
      <c r="O317" s="2">
        <v>0.147284001111984</v>
      </c>
      <c r="P317" s="2">
        <f t="shared" si="173"/>
        <v>1.4728400111198401</v>
      </c>
      <c r="Q317" s="36">
        <v>3.86</v>
      </c>
      <c r="R317" s="40">
        <f t="shared" si="187"/>
        <v>5</v>
      </c>
      <c r="S317" s="35">
        <f t="shared" si="174"/>
        <v>11.556198000909971</v>
      </c>
      <c r="T317" s="35">
        <f t="shared" si="175"/>
        <v>19.924479311913743</v>
      </c>
      <c r="U317" s="35">
        <f t="shared" si="176"/>
        <v>0.9563918540652383</v>
      </c>
      <c r="V317" s="35">
        <f t="shared" si="177"/>
        <v>649.35216781493307</v>
      </c>
      <c r="W317" s="35">
        <f t="shared" si="178"/>
        <v>629.42768850301934</v>
      </c>
      <c r="X317" s="35">
        <f t="shared" si="151"/>
        <v>28.337283309473229</v>
      </c>
      <c r="Y317" s="35">
        <f t="shared" si="152"/>
        <v>48.857385016333154</v>
      </c>
      <c r="Z317" s="35">
        <f t="shared" si="153"/>
        <v>2.2760908345384241</v>
      </c>
      <c r="AA317" s="35">
        <f t="shared" si="154"/>
        <v>1285.3098556192522</v>
      </c>
      <c r="AB317" s="35">
        <f t="shared" si="155"/>
        <v>1236.452470602919</v>
      </c>
      <c r="AC317" s="2">
        <f t="shared" si="156"/>
        <v>13.029426138302242</v>
      </c>
      <c r="AD317" s="2">
        <f t="shared" si="179"/>
        <v>22.464527824659033</v>
      </c>
      <c r="AE317" s="2">
        <f t="shared" si="157"/>
        <v>1.0094012711584042</v>
      </c>
      <c r="AF317" s="2">
        <f t="shared" si="158"/>
        <v>608.89498128097307</v>
      </c>
      <c r="AG317" s="2">
        <f t="shared" si="159"/>
        <v>586.43045345631413</v>
      </c>
      <c r="AH317" s="2">
        <f t="shared" si="160"/>
        <v>98.797344452473837</v>
      </c>
      <c r="AI317" s="2">
        <f t="shared" si="180"/>
        <v>170.34024905598937</v>
      </c>
      <c r="AJ317" s="2">
        <f t="shared" si="161"/>
        <v>7.2511404845739538</v>
      </c>
      <c r="AK317" s="2">
        <f t="shared" si="162"/>
        <v>3489.1697328979308</v>
      </c>
      <c r="AL317" s="2">
        <f t="shared" si="185"/>
        <v>1106.2764946139805</v>
      </c>
      <c r="AM317" s="35">
        <f t="shared" si="163"/>
        <v>16.781085308563259</v>
      </c>
      <c r="AN317" s="35">
        <f t="shared" si="181"/>
        <v>28.932905704419415</v>
      </c>
      <c r="AO317" s="35">
        <f t="shared" si="164"/>
        <v>1.3196989804731858</v>
      </c>
      <c r="AP317" s="35">
        <f t="shared" si="165"/>
        <v>635.95768780431911</v>
      </c>
      <c r="AQ317" s="35">
        <f t="shared" si="166"/>
        <v>607.02478209989965</v>
      </c>
      <c r="AR317" s="2">
        <f t="shared" si="167"/>
        <v>19.903022012522371</v>
      </c>
      <c r="AS317" s="2">
        <f t="shared" si="182"/>
        <v>34.315555194004091</v>
      </c>
      <c r="AT317" s="2">
        <f t="shared" si="168"/>
        <v>1.4076455570329134</v>
      </c>
      <c r="AU317" s="2">
        <f t="shared" si="169"/>
        <v>554.16159635167037</v>
      </c>
      <c r="AV317" s="2">
        <f t="shared" si="170"/>
        <v>519.84604115766626</v>
      </c>
      <c r="AW317" s="2">
        <f t="shared" si="171"/>
        <v>25.947271905514061</v>
      </c>
      <c r="AX317" s="2">
        <f t="shared" si="183"/>
        <v>44.736675699162177</v>
      </c>
      <c r="AY317">
        <f t="shared" si="184"/>
        <v>2.0782933030588162</v>
      </c>
    </row>
    <row r="318" spans="1:51" ht="16" x14ac:dyDescent="0.2">
      <c r="A318" s="2" t="s">
        <v>29</v>
      </c>
      <c r="B318" s="2" t="str">
        <f t="shared" si="186"/>
        <v>PF1</v>
      </c>
      <c r="C318" s="2" t="s">
        <v>35</v>
      </c>
      <c r="D318" s="5">
        <v>7</v>
      </c>
      <c r="E318" s="2" t="s">
        <v>5</v>
      </c>
      <c r="F318" s="1" t="s">
        <v>10</v>
      </c>
      <c r="G318" s="9">
        <v>10</v>
      </c>
      <c r="H318" s="45">
        <v>7.5</v>
      </c>
      <c r="I318" t="s">
        <v>8</v>
      </c>
      <c r="J318">
        <v>0</v>
      </c>
      <c r="K318">
        <v>40</v>
      </c>
      <c r="L318" s="34">
        <v>1.3645053553017792</v>
      </c>
      <c r="M318" s="2">
        <v>1.4390357732772801</v>
      </c>
      <c r="N318" s="2">
        <f t="shared" si="172"/>
        <v>14.390357732772801</v>
      </c>
      <c r="O318" s="2">
        <v>0.121314950287342</v>
      </c>
      <c r="P318" s="2">
        <f t="shared" si="173"/>
        <v>1.21314950287342</v>
      </c>
      <c r="Q318" s="36">
        <v>4.0199999999999996</v>
      </c>
      <c r="R318" s="40">
        <f t="shared" si="187"/>
        <v>5</v>
      </c>
      <c r="S318" s="35">
        <f t="shared" si="174"/>
        <v>9.8178600955384283</v>
      </c>
      <c r="T318" s="35">
        <f t="shared" si="175"/>
        <v>16.927344992307635</v>
      </c>
      <c r="U318" s="35">
        <f t="shared" si="176"/>
        <v>0.82767449672623639</v>
      </c>
      <c r="V318" s="35">
        <f t="shared" si="177"/>
        <v>682.25267765088961</v>
      </c>
      <c r="W318" s="35">
        <f t="shared" si="178"/>
        <v>665.32533265858194</v>
      </c>
      <c r="X318" s="35">
        <f t="shared" si="151"/>
        <v>25.726184205462577</v>
      </c>
      <c r="Y318" s="35">
        <f t="shared" si="152"/>
        <v>44.355490009418233</v>
      </c>
      <c r="Z318" s="35">
        <f t="shared" si="153"/>
        <v>2.0282834313447475</v>
      </c>
      <c r="AA318" s="35">
        <f t="shared" si="154"/>
        <v>1296.2597157039745</v>
      </c>
      <c r="AB318" s="35">
        <f t="shared" si="155"/>
        <v>1251.9042256945563</v>
      </c>
      <c r="AC318" s="2">
        <f t="shared" si="156"/>
        <v>13.029426138302242</v>
      </c>
      <c r="AD318" s="2">
        <f t="shared" si="179"/>
        <v>22.464527824659033</v>
      </c>
      <c r="AE318" s="2">
        <f t="shared" si="157"/>
        <v>1.0094012711584042</v>
      </c>
      <c r="AF318" s="2">
        <f t="shared" si="158"/>
        <v>608.89498128097307</v>
      </c>
      <c r="AG318" s="2">
        <f t="shared" si="159"/>
        <v>586.43045345631413</v>
      </c>
      <c r="AH318" s="2">
        <f t="shared" si="160"/>
        <v>98.797344452473837</v>
      </c>
      <c r="AI318" s="2">
        <f t="shared" si="180"/>
        <v>170.34024905598937</v>
      </c>
      <c r="AJ318" s="2">
        <f t="shared" si="161"/>
        <v>7.2511404845739538</v>
      </c>
      <c r="AK318" s="2">
        <f t="shared" si="162"/>
        <v>3489.1697328979308</v>
      </c>
      <c r="AL318" s="2">
        <f t="shared" si="185"/>
        <v>1106.2764946139805</v>
      </c>
      <c r="AM318" s="35">
        <f t="shared" si="163"/>
        <v>15.908324109924148</v>
      </c>
      <c r="AN318" s="35">
        <f t="shared" si="181"/>
        <v>27.428145017110602</v>
      </c>
      <c r="AO318" s="35">
        <f t="shared" si="164"/>
        <v>1.2006089346185109</v>
      </c>
      <c r="AP318" s="35">
        <f t="shared" si="165"/>
        <v>614.0070380530849</v>
      </c>
      <c r="AQ318" s="35">
        <f t="shared" si="166"/>
        <v>586.57889303597426</v>
      </c>
      <c r="AR318" s="2">
        <f t="shared" si="167"/>
        <v>19.903022012522371</v>
      </c>
      <c r="AS318" s="2">
        <f t="shared" si="182"/>
        <v>34.315555194004091</v>
      </c>
      <c r="AT318" s="2">
        <f t="shared" si="168"/>
        <v>1.4076455570329134</v>
      </c>
      <c r="AU318" s="2">
        <f t="shared" si="169"/>
        <v>554.16159635167037</v>
      </c>
      <c r="AV318" s="2">
        <f t="shared" si="170"/>
        <v>519.84604115766626</v>
      </c>
      <c r="AW318" s="2">
        <f t="shared" si="171"/>
        <v>23.577231475725654</v>
      </c>
      <c r="AX318" s="2">
        <f t="shared" si="183"/>
        <v>40.650399096078708</v>
      </c>
      <c r="AY318">
        <f t="shared" si="184"/>
        <v>1.8471203925801443</v>
      </c>
    </row>
    <row r="319" spans="1:51" ht="16" x14ac:dyDescent="0.2">
      <c r="A319" s="2" t="s">
        <v>29</v>
      </c>
      <c r="B319" s="2" t="str">
        <f t="shared" si="186"/>
        <v>PF1</v>
      </c>
      <c r="C319" s="2" t="s">
        <v>35</v>
      </c>
      <c r="D319" s="5">
        <v>7</v>
      </c>
      <c r="E319" s="2" t="s">
        <v>5</v>
      </c>
      <c r="F319" s="1" t="s">
        <v>10</v>
      </c>
      <c r="G319" s="9">
        <v>10</v>
      </c>
      <c r="H319" s="45">
        <v>7.5</v>
      </c>
      <c r="I319" t="s">
        <v>9</v>
      </c>
      <c r="J319">
        <v>0</v>
      </c>
      <c r="K319">
        <v>80</v>
      </c>
      <c r="L319" s="34">
        <v>1.1370538430302897</v>
      </c>
      <c r="M319" s="2">
        <v>2.2225880622863801</v>
      </c>
      <c r="N319" s="2">
        <f t="shared" si="172"/>
        <v>22.225880622863802</v>
      </c>
      <c r="O319" s="2">
        <v>0.17492134869098699</v>
      </c>
      <c r="P319" s="2">
        <f t="shared" si="173"/>
        <v>1.7492134869098699</v>
      </c>
      <c r="Q319" s="36">
        <v>3.74</v>
      </c>
      <c r="R319" s="40">
        <f t="shared" si="187"/>
        <v>5</v>
      </c>
      <c r="S319" s="35">
        <f t="shared" si="174"/>
        <v>12.636011488479868</v>
      </c>
      <c r="T319" s="35">
        <f t="shared" si="175"/>
        <v>21.786226704275634</v>
      </c>
      <c r="U319" s="35">
        <f t="shared" si="176"/>
        <v>0.99447495878564052</v>
      </c>
      <c r="V319" s="35">
        <f t="shared" si="177"/>
        <v>568.52692151514486</v>
      </c>
      <c r="W319" s="35">
        <f t="shared" si="178"/>
        <v>546.74069481086917</v>
      </c>
      <c r="X319" s="35">
        <f t="shared" si="151"/>
        <v>34.068510992131571</v>
      </c>
      <c r="Y319" s="35">
        <f t="shared" si="152"/>
        <v>58.738812055399258</v>
      </c>
      <c r="Z319" s="35">
        <f t="shared" si="153"/>
        <v>2.6016224636307261</v>
      </c>
      <c r="AA319" s="35">
        <f t="shared" si="154"/>
        <v>1237.0286120828946</v>
      </c>
      <c r="AB319" s="35">
        <f t="shared" si="155"/>
        <v>1178.2898000274954</v>
      </c>
      <c r="AC319" s="2">
        <f t="shared" si="156"/>
        <v>13.029426138302242</v>
      </c>
      <c r="AD319" s="2">
        <f t="shared" si="179"/>
        <v>22.464527824659033</v>
      </c>
      <c r="AE319" s="2">
        <f t="shared" si="157"/>
        <v>1.0094012711584042</v>
      </c>
      <c r="AF319" s="2">
        <f t="shared" si="158"/>
        <v>608.89498128097307</v>
      </c>
      <c r="AG319" s="2">
        <f t="shared" si="159"/>
        <v>586.43045345631413</v>
      </c>
      <c r="AH319" s="2">
        <f t="shared" si="160"/>
        <v>98.797344452473837</v>
      </c>
      <c r="AI319" s="2">
        <f t="shared" si="180"/>
        <v>170.34024905598937</v>
      </c>
      <c r="AJ319" s="2">
        <f t="shared" si="161"/>
        <v>7.2511404845739538</v>
      </c>
      <c r="AK319" s="2">
        <f t="shared" si="162"/>
        <v>3489.1697328979308</v>
      </c>
      <c r="AL319" s="2">
        <f t="shared" si="185"/>
        <v>1106.2764946139805</v>
      </c>
      <c r="AM319" s="35">
        <f t="shared" si="163"/>
        <v>21.432499503651702</v>
      </c>
      <c r="AN319" s="35">
        <f t="shared" si="181"/>
        <v>36.952585351123624</v>
      </c>
      <c r="AO319" s="35">
        <f t="shared" si="164"/>
        <v>1.6071475048450856</v>
      </c>
      <c r="AP319" s="35">
        <f t="shared" si="165"/>
        <v>668.50169056774985</v>
      </c>
      <c r="AQ319" s="35">
        <f t="shared" si="166"/>
        <v>631.54910521662623</v>
      </c>
      <c r="AR319" s="2">
        <f t="shared" si="167"/>
        <v>19.903022012522371</v>
      </c>
      <c r="AS319" s="2">
        <f t="shared" si="182"/>
        <v>34.315555194004091</v>
      </c>
      <c r="AT319" s="2">
        <f t="shared" si="168"/>
        <v>1.4076455570329134</v>
      </c>
      <c r="AU319" s="2">
        <f t="shared" si="169"/>
        <v>554.16159635167037</v>
      </c>
      <c r="AV319" s="2">
        <f t="shared" si="170"/>
        <v>519.84604115766626</v>
      </c>
      <c r="AW319" s="2">
        <f t="shared" si="171"/>
        <v>32.404173650563536</v>
      </c>
      <c r="AX319" s="2">
        <f t="shared" si="183"/>
        <v>55.869264914764713</v>
      </c>
      <c r="AY319">
        <f t="shared" si="184"/>
        <v>2.4706363680047247</v>
      </c>
    </row>
    <row r="320" spans="1:51" ht="16" x14ac:dyDescent="0.2">
      <c r="A320" s="2" t="s">
        <v>29</v>
      </c>
      <c r="B320" s="2" t="str">
        <f t="shared" si="186"/>
        <v>PF1</v>
      </c>
      <c r="C320" s="2" t="s">
        <v>35</v>
      </c>
      <c r="D320" s="5">
        <v>7</v>
      </c>
      <c r="E320" s="2" t="s">
        <v>5</v>
      </c>
      <c r="F320" s="1" t="s">
        <v>11</v>
      </c>
      <c r="G320" s="9">
        <v>20</v>
      </c>
      <c r="H320" s="45">
        <v>15</v>
      </c>
      <c r="I320" t="s">
        <v>7</v>
      </c>
      <c r="J320">
        <v>0</v>
      </c>
      <c r="K320">
        <v>0</v>
      </c>
      <c r="L320" s="34">
        <v>1.2685540232105372</v>
      </c>
      <c r="M320" s="2">
        <v>1.2899479866027801</v>
      </c>
      <c r="N320" s="2">
        <f t="shared" si="172"/>
        <v>12.8994798660278</v>
      </c>
      <c r="O320" s="2">
        <v>0.10954312980175</v>
      </c>
      <c r="P320" s="2">
        <f t="shared" si="173"/>
        <v>1.0954312980175001</v>
      </c>
      <c r="Q320" s="36">
        <v>4.05</v>
      </c>
      <c r="R320" s="40">
        <f t="shared" si="187"/>
        <v>10</v>
      </c>
      <c r="S320" s="35">
        <f t="shared" si="174"/>
        <v>16.363687081372888</v>
      </c>
      <c r="T320" s="35">
        <f t="shared" si="175"/>
        <v>28.213253588573945</v>
      </c>
      <c r="U320" s="35">
        <f t="shared" si="176"/>
        <v>1.3896137802508406</v>
      </c>
      <c r="V320" s="35">
        <f t="shared" si="177"/>
        <v>1268.5540232105373</v>
      </c>
      <c r="W320" s="35">
        <f t="shared" si="178"/>
        <v>1240.3407696219633</v>
      </c>
      <c r="X320" s="35">
        <f t="shared" si="151"/>
        <v>44.700970390846116</v>
      </c>
      <c r="Y320" s="35">
        <f t="shared" si="152"/>
        <v>77.070638604907103</v>
      </c>
      <c r="Z320" s="35">
        <f t="shared" si="153"/>
        <v>3.6657046147892647</v>
      </c>
      <c r="AA320" s="35">
        <f t="shared" si="154"/>
        <v>2553.8638788297894</v>
      </c>
      <c r="AB320" s="35">
        <f t="shared" si="155"/>
        <v>2476.7932402248825</v>
      </c>
      <c r="AC320" s="2">
        <f t="shared" si="156"/>
        <v>20.390481138688109</v>
      </c>
      <c r="AD320" s="2">
        <f t="shared" si="179"/>
        <v>35.156001963255363</v>
      </c>
      <c r="AE320" s="2">
        <f t="shared" si="157"/>
        <v>1.7026930065260248</v>
      </c>
      <c r="AF320" s="2">
        <f t="shared" si="158"/>
        <v>1289.4526587879338</v>
      </c>
      <c r="AG320" s="2">
        <f t="shared" si="159"/>
        <v>1254.2966568246786</v>
      </c>
      <c r="AH320" s="2">
        <f t="shared" si="160"/>
        <v>159.96878786853816</v>
      </c>
      <c r="AI320" s="2">
        <f t="shared" si="180"/>
        <v>275.80825494575549</v>
      </c>
      <c r="AJ320" s="2">
        <f t="shared" si="161"/>
        <v>12.359219504152026</v>
      </c>
      <c r="AK320" s="2">
        <f t="shared" si="162"/>
        <v>7357.5277092617316</v>
      </c>
      <c r="AL320" s="2">
        <f t="shared" si="185"/>
        <v>2360.5731514386589</v>
      </c>
      <c r="AM320" s="35">
        <f t="shared" si="163"/>
        <v>28.337283309473229</v>
      </c>
      <c r="AN320" s="35">
        <f t="shared" si="181"/>
        <v>48.857385016333154</v>
      </c>
      <c r="AO320" s="35">
        <f t="shared" si="164"/>
        <v>2.2760908345384241</v>
      </c>
      <c r="AP320" s="35">
        <f t="shared" si="165"/>
        <v>1285.3098556192522</v>
      </c>
      <c r="AQ320" s="35">
        <f t="shared" si="166"/>
        <v>1236.452470602919</v>
      </c>
      <c r="AR320" s="2">
        <f t="shared" si="167"/>
        <v>13.029426138302242</v>
      </c>
      <c r="AS320" s="2">
        <f t="shared" si="182"/>
        <v>22.464527824659033</v>
      </c>
      <c r="AT320" s="2">
        <f t="shared" si="168"/>
        <v>1.0094012711584042</v>
      </c>
      <c r="AU320" s="2">
        <f t="shared" si="169"/>
        <v>608.89498128097307</v>
      </c>
      <c r="AV320" s="2">
        <f t="shared" si="170"/>
        <v>586.43045345631413</v>
      </c>
      <c r="AW320" s="2">
        <f t="shared" si="171"/>
        <v>43.167690817969728</v>
      </c>
      <c r="AX320" s="2">
        <f t="shared" si="183"/>
        <v>74.427053134430565</v>
      </c>
      <c r="AY320">
        <f t="shared" si="184"/>
        <v>3.5354976258111184</v>
      </c>
    </row>
    <row r="321" spans="1:51" ht="16" x14ac:dyDescent="0.2">
      <c r="A321" s="2" t="s">
        <v>29</v>
      </c>
      <c r="B321" s="2" t="str">
        <f t="shared" si="186"/>
        <v>PF1</v>
      </c>
      <c r="C321" s="2" t="s">
        <v>35</v>
      </c>
      <c r="D321" s="5">
        <v>7</v>
      </c>
      <c r="E321" s="2" t="s">
        <v>5</v>
      </c>
      <c r="F321" s="1" t="s">
        <v>11</v>
      </c>
      <c r="G321" s="9">
        <v>20</v>
      </c>
      <c r="H321" s="45">
        <v>15</v>
      </c>
      <c r="I321" t="s">
        <v>8</v>
      </c>
      <c r="J321">
        <v>0</v>
      </c>
      <c r="K321">
        <v>40</v>
      </c>
      <c r="L321" s="34">
        <v>1.4112587113844544</v>
      </c>
      <c r="M321" s="2">
        <v>1.3422105312347401</v>
      </c>
      <c r="N321" s="2">
        <f t="shared" si="172"/>
        <v>13.422105312347401</v>
      </c>
      <c r="O321" s="2">
        <v>0.113405860960484</v>
      </c>
      <c r="P321" s="2">
        <f t="shared" si="173"/>
        <v>1.13405860960484</v>
      </c>
      <c r="Q321" s="36">
        <v>4.08</v>
      </c>
      <c r="R321" s="40">
        <f t="shared" si="187"/>
        <v>10</v>
      </c>
      <c r="S321" s="35">
        <f t="shared" si="174"/>
        <v>18.942063047169835</v>
      </c>
      <c r="T321" s="35">
        <f t="shared" si="175"/>
        <v>32.658729391672132</v>
      </c>
      <c r="U321" s="35">
        <f t="shared" si="176"/>
        <v>1.6004500920253726</v>
      </c>
      <c r="V321" s="35">
        <f t="shared" si="177"/>
        <v>1411.2587113844545</v>
      </c>
      <c r="W321" s="35">
        <f t="shared" si="178"/>
        <v>1378.5999819927824</v>
      </c>
      <c r="X321" s="35">
        <f t="shared" si="151"/>
        <v>44.668247252632412</v>
      </c>
      <c r="Y321" s="35">
        <f t="shared" si="152"/>
        <v>77.014219401090372</v>
      </c>
      <c r="Z321" s="35">
        <f t="shared" si="153"/>
        <v>3.6287335233701201</v>
      </c>
      <c r="AA321" s="35">
        <f t="shared" si="154"/>
        <v>2707.5184270884292</v>
      </c>
      <c r="AB321" s="35">
        <f t="shared" si="155"/>
        <v>2630.5042076873387</v>
      </c>
      <c r="AC321" s="2">
        <f t="shared" si="156"/>
        <v>20.390481138688109</v>
      </c>
      <c r="AD321" s="2">
        <f t="shared" si="179"/>
        <v>35.156001963255363</v>
      </c>
      <c r="AE321" s="2">
        <f t="shared" si="157"/>
        <v>1.7026930065260248</v>
      </c>
      <c r="AF321" s="2">
        <f t="shared" si="158"/>
        <v>1289.4526587879338</v>
      </c>
      <c r="AG321" s="2">
        <f t="shared" si="159"/>
        <v>1254.2966568246786</v>
      </c>
      <c r="AH321" s="2">
        <f t="shared" si="160"/>
        <v>159.96878786853816</v>
      </c>
      <c r="AI321" s="2">
        <f t="shared" si="180"/>
        <v>275.80825494575549</v>
      </c>
      <c r="AJ321" s="2">
        <f t="shared" si="161"/>
        <v>12.359219504152026</v>
      </c>
      <c r="AK321" s="2">
        <f t="shared" si="162"/>
        <v>7357.5277092617316</v>
      </c>
      <c r="AL321" s="2">
        <f t="shared" si="185"/>
        <v>2360.5731514386589</v>
      </c>
      <c r="AM321" s="35">
        <f t="shared" si="163"/>
        <v>25.726184205462577</v>
      </c>
      <c r="AN321" s="35">
        <f t="shared" si="181"/>
        <v>44.355490009418233</v>
      </c>
      <c r="AO321" s="35">
        <f t="shared" si="164"/>
        <v>2.0282834313447475</v>
      </c>
      <c r="AP321" s="35">
        <f t="shared" si="165"/>
        <v>1296.2597157039745</v>
      </c>
      <c r="AQ321" s="35">
        <f t="shared" si="166"/>
        <v>1251.9042256945563</v>
      </c>
      <c r="AR321" s="2">
        <f t="shared" si="167"/>
        <v>13.029426138302242</v>
      </c>
      <c r="AS321" s="2">
        <f t="shared" si="182"/>
        <v>22.464527824659033</v>
      </c>
      <c r="AT321" s="2">
        <f t="shared" si="168"/>
        <v>1.0094012711584042</v>
      </c>
      <c r="AU321" s="2">
        <f t="shared" si="169"/>
        <v>608.89498128097307</v>
      </c>
      <c r="AV321" s="2">
        <f t="shared" si="170"/>
        <v>586.43045345631413</v>
      </c>
      <c r="AW321" s="2">
        <f t="shared" si="171"/>
        <v>40.959375097810046</v>
      </c>
      <c r="AX321" s="2">
        <f t="shared" si="183"/>
        <v>70.619612237603548</v>
      </c>
      <c r="AY321">
        <f t="shared" si="184"/>
        <v>3.3153640257227832</v>
      </c>
    </row>
    <row r="322" spans="1:51" ht="16" x14ac:dyDescent="0.2">
      <c r="A322" s="2" t="s">
        <v>29</v>
      </c>
      <c r="B322" s="2" t="str">
        <f t="shared" si="186"/>
        <v>PF1</v>
      </c>
      <c r="C322" s="2" t="s">
        <v>35</v>
      </c>
      <c r="D322" s="5">
        <v>7</v>
      </c>
      <c r="E322" s="2" t="s">
        <v>5</v>
      </c>
      <c r="F322" s="1" t="s">
        <v>11</v>
      </c>
      <c r="G322" s="9">
        <v>20</v>
      </c>
      <c r="H322" s="45">
        <v>15</v>
      </c>
      <c r="I322" t="s">
        <v>9</v>
      </c>
      <c r="J322">
        <v>0</v>
      </c>
      <c r="K322">
        <v>80</v>
      </c>
      <c r="L322" s="34">
        <v>1.3494301990921147</v>
      </c>
      <c r="M322" s="2">
        <v>1.43636691570282</v>
      </c>
      <c r="N322" s="2">
        <f t="shared" si="172"/>
        <v>14.3636691570282</v>
      </c>
      <c r="O322" s="2">
        <v>0.11115142703056299</v>
      </c>
      <c r="P322" s="2">
        <f t="shared" si="173"/>
        <v>1.11151427030563</v>
      </c>
      <c r="Q322" s="36">
        <v>4.05</v>
      </c>
      <c r="R322" s="40">
        <f t="shared" si="187"/>
        <v>10</v>
      </c>
      <c r="S322" s="35">
        <f t="shared" si="174"/>
        <v>19.382768930261836</v>
      </c>
      <c r="T322" s="35">
        <f t="shared" si="175"/>
        <v>33.418567121141102</v>
      </c>
      <c r="U322" s="35">
        <f t="shared" si="176"/>
        <v>1.4999109230722529</v>
      </c>
      <c r="V322" s="35">
        <f t="shared" si="177"/>
        <v>1349.4301990921149</v>
      </c>
      <c r="W322" s="35">
        <f t="shared" si="178"/>
        <v>1316.0116319709739</v>
      </c>
      <c r="X322" s="35">
        <f t="shared" ref="X322:X385" si="189">SUMIFS(S:S,$D:$D,$D322,$I:$I,$I322,$G:$G,"&lt;="&amp;$G322)</f>
        <v>53.451279922393411</v>
      </c>
      <c r="Y322" s="35">
        <f t="shared" ref="Y322:Y385" si="190">SUMIFS(T:T,$D:$D,$D322,$I:$I,$I322,$G:$G,"&lt;="&amp;$G322)</f>
        <v>92.15737917654036</v>
      </c>
      <c r="Z322" s="35">
        <f t="shared" ref="Z322:Z385" si="191">SUMIFS(U:U,$D:$D,$D322,$I:$I,$I322,$G:$G,"&lt;="&amp;$G322)</f>
        <v>4.1015333867029788</v>
      </c>
      <c r="AA322" s="35">
        <f t="shared" ref="AA322:AA385" si="192">SUMIFS(V:V,$D:$D,$D322,$I:$I,$I322,$G:$G,"&lt;="&amp;$G322)</f>
        <v>2586.4588111750095</v>
      </c>
      <c r="AB322" s="35">
        <f t="shared" ref="AB322:AB385" si="193">SUMIFS(W:W,$D:$D,$D322,$I:$I,$I322,$G:$G,"&lt;="&amp;$G322)</f>
        <v>2494.3014319984695</v>
      </c>
      <c r="AC322" s="2">
        <f t="shared" ref="AC322:AC385" si="194">AVERAGEIFS(S$2:S$417,$C$2:$C$417,"Primary forest",$G$2:$G$417,$G322)</f>
        <v>20.390481138688109</v>
      </c>
      <c r="AD322" s="2">
        <f t="shared" si="179"/>
        <v>35.156001963255363</v>
      </c>
      <c r="AE322" s="2">
        <f t="shared" ref="AE322:AE385" si="195">AVERAGEIFS(U$2:U$417,$C$2:$C$417,"Primary forest",$G$2:$G$417,$G322)</f>
        <v>1.7026930065260248</v>
      </c>
      <c r="AF322" s="2">
        <f t="shared" ref="AF322:AF385" si="196">AVERAGEIFS(V$2:V$417,$C$2:$C$417,"Primary forest",$G$2:$G$417,$G322)</f>
        <v>1289.4526587879338</v>
      </c>
      <c r="AG322" s="2">
        <f t="shared" ref="AG322:AG385" si="197">AVERAGEIFS(W$2:W$417,$C$2:$C$417,"Primary forest",$G$2:$G$417,$G322)</f>
        <v>1254.2966568246786</v>
      </c>
      <c r="AH322" s="2">
        <f t="shared" ref="AH322:AH385" si="198">IF(G322=5,AC322,SUMIF($G$2:$G$28,"&lt;="&amp;G322,$AC$2:$AC$28))</f>
        <v>159.96878786853816</v>
      </c>
      <c r="AI322" s="2">
        <f t="shared" si="180"/>
        <v>275.80825494575549</v>
      </c>
      <c r="AJ322" s="2">
        <f t="shared" ref="AJ322:AJ385" si="199">IF(G322=5,AE322,SUMIF($G$2:$G$28,"&lt;="&amp;G322,$AE$2:$AE$28))</f>
        <v>12.359219504152026</v>
      </c>
      <c r="AK322" s="2">
        <f t="shared" ref="AK322:AK385" si="200">IF(G322=5,AF322,SUMIF($G$2:$G$28,"&lt;="&amp;G322,$AF$2:$AF$28))</f>
        <v>7357.5277092617316</v>
      </c>
      <c r="AL322" s="2">
        <f t="shared" si="185"/>
        <v>2360.5731514386589</v>
      </c>
      <c r="AM322" s="35">
        <f t="shared" ref="AM322:AM385" si="201">IF(G322=5,0,SUMIFS(X$2:X$417,$C$2:$C$417,$C322,$G$2:$G$417,$G322-$R322,$D$2:$D$417,$D322,$I$2:$I$417,$I322))</f>
        <v>34.068510992131571</v>
      </c>
      <c r="AN322" s="35">
        <f t="shared" si="181"/>
        <v>58.738812055399258</v>
      </c>
      <c r="AO322" s="35">
        <f t="shared" ref="AO322:AO385" si="202">IF(G322=5,0,SUMIFS(Z$2:Z$417,$C$2:$C$417,$C322,$G$2:$G$417,$G322-$R322,$D$2:$D$417,$D322,$I$2:$I$417,$I322))</f>
        <v>2.6016224636307261</v>
      </c>
      <c r="AP322" s="35">
        <f t="shared" ref="AP322:AP385" si="203">IF(G322=5,0,SUMIFS(AA$2:AA$417,$C$2:$C$417,$C322,$G$2:$G$417,$G322-$R322,$D$2:$D$417,$D322,$I$2:$I$417,$I322))</f>
        <v>1237.0286120828946</v>
      </c>
      <c r="AQ322" s="35">
        <f t="shared" ref="AQ322:AQ385" si="204">IF(G322=5,0,SUMIFS(AB$2:AB$417,$C$2:$C$417,$C322,$G$2:$G$417,$G322-$R322,$D$2:$D$417,$D322,$I$2:$I$417,$I322))</f>
        <v>1178.2898000274954</v>
      </c>
      <c r="AR322" s="2">
        <f t="shared" ref="AR322:AR385" si="205">IF(G322=5,0,AVERAGEIFS(S$2:S$417,$C$2:$C$417,"Primary forest",$G$2:$G$417,$G322-R322))</f>
        <v>13.029426138302242</v>
      </c>
      <c r="AS322" s="2">
        <f t="shared" si="182"/>
        <v>22.464527824659033</v>
      </c>
      <c r="AT322" s="2">
        <f t="shared" ref="AT322:AT385" si="206">IF(G322=5,0,AVERAGEIFS(U$2:U$417,$C$2:$C$417,"Primary forest",$G$2:$G$417,$G322-R322))</f>
        <v>1.0094012711584042</v>
      </c>
      <c r="AU322" s="2">
        <f t="shared" ref="AU322:AU385" si="207">IF(G322=5,0,AVERAGEIFS(V$2:V$417,$C$2:$C$417,"Primary forest",$G$2:$G$417,$G322-R322))</f>
        <v>608.89498128097307</v>
      </c>
      <c r="AV322" s="2">
        <f t="shared" ref="AV322:AV385" si="208">IF(G322=5,0,AVERAGEIFS(W$2:W$417,$C$2:$C$417,"Primary forest",$G$2:$G$417,$G322-R322))</f>
        <v>586.43045345631413</v>
      </c>
      <c r="AW322" s="2">
        <f t="shared" ref="AW322:AW385" si="209">AM322+((AL322-AQ322)*(X322-AM322)/(AB322-AQ322))</f>
        <v>51.481673956487171</v>
      </c>
      <c r="AX322" s="2">
        <f t="shared" si="183"/>
        <v>88.761506821529593</v>
      </c>
      <c r="AY322">
        <f t="shared" si="184"/>
        <v>3.9491179339345837</v>
      </c>
    </row>
    <row r="323" spans="1:51" ht="16" x14ac:dyDescent="0.2">
      <c r="A323" s="2" t="s">
        <v>29</v>
      </c>
      <c r="B323" s="2" t="str">
        <f t="shared" si="186"/>
        <v>PF1</v>
      </c>
      <c r="C323" s="2" t="s">
        <v>35</v>
      </c>
      <c r="D323" s="5">
        <v>7</v>
      </c>
      <c r="E323" s="2" t="s">
        <v>5</v>
      </c>
      <c r="F323" s="1" t="s">
        <v>12</v>
      </c>
      <c r="G323" s="9">
        <v>30</v>
      </c>
      <c r="H323" s="45">
        <v>25</v>
      </c>
      <c r="I323" t="s">
        <v>7</v>
      </c>
      <c r="J323">
        <v>0</v>
      </c>
      <c r="K323">
        <v>0</v>
      </c>
      <c r="L323" s="34">
        <v>1.5982721357151548</v>
      </c>
      <c r="M323" s="2">
        <v>1.04247522354126</v>
      </c>
      <c r="N323" s="2">
        <f t="shared" ref="N323:N386" si="210">M323*10</f>
        <v>10.424752235412599</v>
      </c>
      <c r="O323" s="2">
        <v>8.5552617907524095E-2</v>
      </c>
      <c r="P323" s="2">
        <f t="shared" ref="P323:P386" si="211">O323*10</f>
        <v>0.85552617907524098</v>
      </c>
      <c r="Q323" s="36">
        <v>4.0999999999999996</v>
      </c>
      <c r="R323" s="40">
        <f t="shared" si="187"/>
        <v>10</v>
      </c>
      <c r="S323" s="35">
        <f t="shared" ref="S323:S386" si="212">(R323/100)*(L323*10000)*(N323/1000)</f>
        <v>16.661591019594233</v>
      </c>
      <c r="T323" s="35">
        <f t="shared" ref="T323:T386" si="213">S323*(1/0.58)</f>
        <v>28.726881068265921</v>
      </c>
      <c r="U323" s="35">
        <f t="shared" ref="U323:U386" si="214">(R323/100)*(L323*10000)*(P323/1000)</f>
        <v>1.3673636533908116</v>
      </c>
      <c r="V323" s="35">
        <f t="shared" ref="V323:V386" si="215">(10000*L323)*(R323/100)</f>
        <v>1598.2721357151549</v>
      </c>
      <c r="W323" s="35">
        <f t="shared" ref="W323:W386" si="216">V323-T323</f>
        <v>1569.5452546468891</v>
      </c>
      <c r="X323" s="35">
        <f t="shared" si="189"/>
        <v>61.36256141044035</v>
      </c>
      <c r="Y323" s="35">
        <f t="shared" si="190"/>
        <v>105.79751967317303</v>
      </c>
      <c r="Z323" s="35">
        <f t="shared" si="191"/>
        <v>5.0330682681800765</v>
      </c>
      <c r="AA323" s="35">
        <f t="shared" si="192"/>
        <v>4152.1360145449444</v>
      </c>
      <c r="AB323" s="35">
        <f t="shared" si="193"/>
        <v>4046.3384948717717</v>
      </c>
      <c r="AC323" s="2">
        <f t="shared" si="194"/>
        <v>15.204932080965804</v>
      </c>
      <c r="AD323" s="2">
        <f t="shared" ref="AD323:AD386" si="217">AVERAGEIFS(T$2:T$417,$C$2:$C$417,"Primary forest",$G$2:$G$417,$G323)</f>
        <v>26.215400139596209</v>
      </c>
      <c r="AE323" s="2">
        <f t="shared" si="195"/>
        <v>1.3422494817943573</v>
      </c>
      <c r="AF323" s="2">
        <f t="shared" si="196"/>
        <v>1245.1136831919628</v>
      </c>
      <c r="AG323" s="2">
        <f t="shared" si="197"/>
        <v>1218.8982830523669</v>
      </c>
      <c r="AH323" s="2">
        <f t="shared" si="198"/>
        <v>205.58358411143558</v>
      </c>
      <c r="AI323" s="2">
        <f t="shared" ref="AI323:AI386" si="218">IF(G323=5,AD323,SUMIF($G$2:$G$28,"&lt;="&amp;G323,$AD$2:$AD$28))</f>
        <v>354.45445536454417</v>
      </c>
      <c r="AJ323" s="2">
        <f t="shared" si="199"/>
        <v>16.3859679495351</v>
      </c>
      <c r="AK323" s="2">
        <f t="shared" si="200"/>
        <v>11092.86875883762</v>
      </c>
      <c r="AL323" s="2">
        <f t="shared" si="185"/>
        <v>3579.4714344910258</v>
      </c>
      <c r="AM323" s="35">
        <f t="shared" si="201"/>
        <v>44.700970390846116</v>
      </c>
      <c r="AN323" s="35">
        <f t="shared" ref="AN323:AN386" si="219">IF(G323=5,0,SUMIFS(Y$2:Y$417,$C$2:$C$417,$C323,$G$2:$G$417,$G323-$R323,$D$2:$D$417,$D323,$I$2:$I$417,$I323))</f>
        <v>77.070638604907103</v>
      </c>
      <c r="AO323" s="35">
        <f t="shared" si="202"/>
        <v>3.6657046147892647</v>
      </c>
      <c r="AP323" s="35">
        <f t="shared" si="203"/>
        <v>2553.8638788297894</v>
      </c>
      <c r="AQ323" s="35">
        <f t="shared" si="204"/>
        <v>2476.7932402248825</v>
      </c>
      <c r="AR323" s="2">
        <f t="shared" si="205"/>
        <v>20.390481138688109</v>
      </c>
      <c r="AS323" s="2">
        <f t="shared" ref="AS323:AS386" si="220">IF(G323=5,0,AVERAGEIFS(T$2:T$417,$C$2:$C$417,"Primary forest",$G$2:$G$417,$G323-R323))</f>
        <v>35.156001963255363</v>
      </c>
      <c r="AT323" s="2">
        <f t="shared" si="206"/>
        <v>1.7026930065260248</v>
      </c>
      <c r="AU323" s="2">
        <f t="shared" si="207"/>
        <v>1289.4526587879338</v>
      </c>
      <c r="AV323" s="2">
        <f t="shared" si="208"/>
        <v>1254.2966568246786</v>
      </c>
      <c r="AW323" s="2">
        <f t="shared" si="209"/>
        <v>56.406509332582786</v>
      </c>
      <c r="AX323" s="2">
        <f t="shared" ref="AX323:AX386" si="221">AN323+((AL323-AQ323)*(Y323-AN323)/(AB323-AQ323))</f>
        <v>97.252602297556535</v>
      </c>
      <c r="AY323">
        <f t="shared" ref="AY323:AY386" si="222">AO323+((AL323-AQ323)*(Z323-AO323)/(AB323-AQ323))</f>
        <v>4.6263408753635726</v>
      </c>
    </row>
    <row r="324" spans="1:51" ht="16" x14ac:dyDescent="0.2">
      <c r="A324" s="2" t="s">
        <v>29</v>
      </c>
      <c r="B324" s="2" t="str">
        <f t="shared" si="186"/>
        <v>PF1</v>
      </c>
      <c r="C324" s="2" t="s">
        <v>35</v>
      </c>
      <c r="D324" s="5">
        <v>7</v>
      </c>
      <c r="E324" s="2" t="s">
        <v>5</v>
      </c>
      <c r="F324" s="1" t="s">
        <v>12</v>
      </c>
      <c r="G324" s="9">
        <v>30</v>
      </c>
      <c r="H324" s="45">
        <v>25</v>
      </c>
      <c r="I324" t="s">
        <v>8</v>
      </c>
      <c r="J324">
        <v>0</v>
      </c>
      <c r="K324">
        <v>40</v>
      </c>
      <c r="L324" s="34">
        <v>1.4402885730044159</v>
      </c>
      <c r="M324" s="2">
        <v>1.13830506801605</v>
      </c>
      <c r="N324" s="2">
        <f t="shared" si="210"/>
        <v>11.383050680160501</v>
      </c>
      <c r="O324" s="2">
        <v>8.8616564869880704E-2</v>
      </c>
      <c r="P324" s="2">
        <f t="shared" si="211"/>
        <v>0.88616564869880698</v>
      </c>
      <c r="Q324" s="36">
        <v>4.07</v>
      </c>
      <c r="R324" s="40">
        <f t="shared" si="187"/>
        <v>10</v>
      </c>
      <c r="S324" s="35">
        <f t="shared" si="212"/>
        <v>16.394877820565316</v>
      </c>
      <c r="T324" s="35">
        <f t="shared" si="213"/>
        <v>28.267030725112615</v>
      </c>
      <c r="U324" s="35">
        <f t="shared" si="214"/>
        <v>1.2763342576099375</v>
      </c>
      <c r="V324" s="35">
        <f t="shared" si="215"/>
        <v>1440.2885730044161</v>
      </c>
      <c r="W324" s="35">
        <f t="shared" si="216"/>
        <v>1412.0215422793035</v>
      </c>
      <c r="X324" s="35">
        <f t="shared" si="189"/>
        <v>61.063125073197725</v>
      </c>
      <c r="Y324" s="35">
        <f t="shared" si="190"/>
        <v>105.28125012620299</v>
      </c>
      <c r="Z324" s="35">
        <f t="shared" si="191"/>
        <v>4.9050677809800574</v>
      </c>
      <c r="AA324" s="35">
        <f t="shared" si="192"/>
        <v>4147.8070000928456</v>
      </c>
      <c r="AB324" s="35">
        <f t="shared" si="193"/>
        <v>4042.5257499666423</v>
      </c>
      <c r="AC324" s="2">
        <f t="shared" si="194"/>
        <v>15.204932080965804</v>
      </c>
      <c r="AD324" s="2">
        <f t="shared" si="217"/>
        <v>26.215400139596209</v>
      </c>
      <c r="AE324" s="2">
        <f t="shared" si="195"/>
        <v>1.3422494817943573</v>
      </c>
      <c r="AF324" s="2">
        <f t="shared" si="196"/>
        <v>1245.1136831919628</v>
      </c>
      <c r="AG324" s="2">
        <f t="shared" si="197"/>
        <v>1218.8982830523669</v>
      </c>
      <c r="AH324" s="2">
        <f t="shared" si="198"/>
        <v>205.58358411143558</v>
      </c>
      <c r="AI324" s="2">
        <f t="shared" si="218"/>
        <v>354.45445536454417</v>
      </c>
      <c r="AJ324" s="2">
        <f t="shared" si="199"/>
        <v>16.3859679495351</v>
      </c>
      <c r="AK324" s="2">
        <f t="shared" si="200"/>
        <v>11092.86875883762</v>
      </c>
      <c r="AL324" s="2">
        <f t="shared" si="185"/>
        <v>3579.4714344910258</v>
      </c>
      <c r="AM324" s="35">
        <f t="shared" si="201"/>
        <v>44.668247252632412</v>
      </c>
      <c r="AN324" s="35">
        <f t="shared" si="219"/>
        <v>77.014219401090372</v>
      </c>
      <c r="AO324" s="35">
        <f t="shared" si="202"/>
        <v>3.6287335233701201</v>
      </c>
      <c r="AP324" s="35">
        <f t="shared" si="203"/>
        <v>2707.5184270884292</v>
      </c>
      <c r="AQ324" s="35">
        <f t="shared" si="204"/>
        <v>2630.5042076873387</v>
      </c>
      <c r="AR324" s="2">
        <f t="shared" si="205"/>
        <v>20.390481138688109</v>
      </c>
      <c r="AS324" s="2">
        <f t="shared" si="220"/>
        <v>35.156001963255363</v>
      </c>
      <c r="AT324" s="2">
        <f t="shared" si="206"/>
        <v>1.7026930065260248</v>
      </c>
      <c r="AU324" s="2">
        <f t="shared" si="207"/>
        <v>1289.4526587879338</v>
      </c>
      <c r="AV324" s="2">
        <f t="shared" si="208"/>
        <v>1254.2966568246786</v>
      </c>
      <c r="AW324" s="2">
        <f t="shared" si="209"/>
        <v>55.686635622297715</v>
      </c>
      <c r="AX324" s="2">
        <f t="shared" si="221"/>
        <v>96.011440728099529</v>
      </c>
      <c r="AY324">
        <f t="shared" si="222"/>
        <v>4.4865103664652413</v>
      </c>
    </row>
    <row r="325" spans="1:51" ht="16" x14ac:dyDescent="0.2">
      <c r="A325" s="2" t="s">
        <v>29</v>
      </c>
      <c r="B325" s="2" t="str">
        <f t="shared" si="186"/>
        <v>PF1</v>
      </c>
      <c r="C325" s="2" t="s">
        <v>35</v>
      </c>
      <c r="D325" s="5">
        <v>7</v>
      </c>
      <c r="E325" s="2" t="s">
        <v>5</v>
      </c>
      <c r="F325" s="1" t="s">
        <v>12</v>
      </c>
      <c r="G325" s="9">
        <v>30</v>
      </c>
      <c r="H325" s="45">
        <v>25</v>
      </c>
      <c r="I325" t="s">
        <v>9</v>
      </c>
      <c r="J325">
        <v>0</v>
      </c>
      <c r="K325">
        <v>80</v>
      </c>
      <c r="L325" s="34">
        <v>1.2824068694572559</v>
      </c>
      <c r="M325" s="2">
        <v>1.2054585218429601</v>
      </c>
      <c r="N325" s="2">
        <f t="shared" si="210"/>
        <v>12.054585218429601</v>
      </c>
      <c r="O325" s="2">
        <v>9.7674570977687794E-2</v>
      </c>
      <c r="P325" s="2">
        <f t="shared" si="211"/>
        <v>0.97674570977687791</v>
      </c>
      <c r="Q325" s="36">
        <v>4.05</v>
      </c>
      <c r="R325" s="40">
        <f t="shared" si="187"/>
        <v>10</v>
      </c>
      <c r="S325" s="35">
        <f t="shared" si="212"/>
        <v>15.458882892572017</v>
      </c>
      <c r="T325" s="35">
        <f t="shared" si="213"/>
        <v>26.653246366503481</v>
      </c>
      <c r="U325" s="35">
        <f t="shared" si="214"/>
        <v>1.2525854079307717</v>
      </c>
      <c r="V325" s="35">
        <f t="shared" si="215"/>
        <v>1282.4068694572561</v>
      </c>
      <c r="W325" s="35">
        <f t="shared" si="216"/>
        <v>1255.7536230907526</v>
      </c>
      <c r="X325" s="35">
        <f t="shared" si="189"/>
        <v>68.910162814965432</v>
      </c>
      <c r="Y325" s="35">
        <f t="shared" si="190"/>
        <v>118.81062554304384</v>
      </c>
      <c r="Z325" s="35">
        <f t="shared" si="191"/>
        <v>5.3541187946337505</v>
      </c>
      <c r="AA325" s="35">
        <f t="shared" si="192"/>
        <v>3868.8656806322656</v>
      </c>
      <c r="AB325" s="35">
        <f t="shared" si="193"/>
        <v>3750.0550550892222</v>
      </c>
      <c r="AC325" s="2">
        <f t="shared" si="194"/>
        <v>15.204932080965804</v>
      </c>
      <c r="AD325" s="2">
        <f t="shared" si="217"/>
        <v>26.215400139596209</v>
      </c>
      <c r="AE325" s="2">
        <f t="shared" si="195"/>
        <v>1.3422494817943573</v>
      </c>
      <c r="AF325" s="2">
        <f t="shared" si="196"/>
        <v>1245.1136831919628</v>
      </c>
      <c r="AG325" s="2">
        <f t="shared" si="197"/>
        <v>1218.8982830523669</v>
      </c>
      <c r="AH325" s="2">
        <f t="shared" si="198"/>
        <v>205.58358411143558</v>
      </c>
      <c r="AI325" s="2">
        <f t="shared" si="218"/>
        <v>354.45445536454417</v>
      </c>
      <c r="AJ325" s="2">
        <f t="shared" si="199"/>
        <v>16.3859679495351</v>
      </c>
      <c r="AK325" s="2">
        <f t="shared" si="200"/>
        <v>11092.86875883762</v>
      </c>
      <c r="AL325" s="2">
        <f t="shared" ref="AL325:AL388" si="223">IF(G325=5,AG325,SUMIFS($AG$2:$AG$28,$G$2:$G$28,"&lt;="&amp;G325,$I$2:$I$28,"R1"))</f>
        <v>3579.4714344910258</v>
      </c>
      <c r="AM325" s="35">
        <f t="shared" si="201"/>
        <v>53.451279922393411</v>
      </c>
      <c r="AN325" s="35">
        <f t="shared" si="219"/>
        <v>92.15737917654036</v>
      </c>
      <c r="AO325" s="35">
        <f t="shared" si="202"/>
        <v>4.1015333867029788</v>
      </c>
      <c r="AP325" s="35">
        <f t="shared" si="203"/>
        <v>2586.4588111750095</v>
      </c>
      <c r="AQ325" s="35">
        <f t="shared" si="204"/>
        <v>2494.3014319984695</v>
      </c>
      <c r="AR325" s="2">
        <f t="shared" si="205"/>
        <v>20.390481138688109</v>
      </c>
      <c r="AS325" s="2">
        <f t="shared" si="220"/>
        <v>35.156001963255363</v>
      </c>
      <c r="AT325" s="2">
        <f t="shared" si="206"/>
        <v>1.7026930065260248</v>
      </c>
      <c r="AU325" s="2">
        <f t="shared" si="207"/>
        <v>1289.4526587879338</v>
      </c>
      <c r="AV325" s="2">
        <f t="shared" si="208"/>
        <v>1254.2966568246786</v>
      </c>
      <c r="AW325" s="2">
        <f t="shared" si="209"/>
        <v>66.810202945665594</v>
      </c>
      <c r="AX325" s="2">
        <f t="shared" si="221"/>
        <v>115.19000507873378</v>
      </c>
      <c r="AY325">
        <f t="shared" si="222"/>
        <v>5.1839655495510097</v>
      </c>
    </row>
    <row r="326" spans="1:51" ht="16" x14ac:dyDescent="0.2">
      <c r="A326" s="2" t="s">
        <v>29</v>
      </c>
      <c r="B326" s="2" t="str">
        <f t="shared" si="186"/>
        <v>PF1</v>
      </c>
      <c r="C326" s="2" t="s">
        <v>35</v>
      </c>
      <c r="D326" s="5">
        <v>7</v>
      </c>
      <c r="E326" s="2" t="s">
        <v>5</v>
      </c>
      <c r="F326" s="1" t="s">
        <v>13</v>
      </c>
      <c r="G326" s="9">
        <v>40</v>
      </c>
      <c r="H326" s="45">
        <v>35</v>
      </c>
      <c r="I326" t="s">
        <v>7</v>
      </c>
      <c r="J326">
        <v>0</v>
      </c>
      <c r="K326">
        <v>0</v>
      </c>
      <c r="L326" s="34">
        <v>1.3170389850740523</v>
      </c>
      <c r="M326" s="2">
        <v>1.05706822872162</v>
      </c>
      <c r="N326" s="2">
        <f t="shared" si="210"/>
        <v>10.570682287216201</v>
      </c>
      <c r="O326" s="2">
        <v>8.6349546909332303E-2</v>
      </c>
      <c r="P326" s="2">
        <f t="shared" si="211"/>
        <v>0.86349546909332298</v>
      </c>
      <c r="Q326" s="36">
        <v>4.07</v>
      </c>
      <c r="R326" s="40">
        <f t="shared" si="187"/>
        <v>10</v>
      </c>
      <c r="S326" s="35">
        <f t="shared" si="212"/>
        <v>13.922000671095486</v>
      </c>
      <c r="T326" s="35">
        <f t="shared" si="213"/>
        <v>24.003449432923251</v>
      </c>
      <c r="U326" s="35">
        <f t="shared" si="214"/>
        <v>1.1372571962307128</v>
      </c>
      <c r="V326" s="35">
        <f t="shared" si="215"/>
        <v>1317.0389850740523</v>
      </c>
      <c r="W326" s="35">
        <f t="shared" si="216"/>
        <v>1293.0355356411292</v>
      </c>
      <c r="X326" s="35">
        <f t="shared" si="189"/>
        <v>75.284562081535839</v>
      </c>
      <c r="Y326" s="35">
        <f t="shared" si="190"/>
        <v>129.80096910609629</v>
      </c>
      <c r="Z326" s="35">
        <f t="shared" si="191"/>
        <v>6.170325464410789</v>
      </c>
      <c r="AA326" s="35">
        <f t="shared" si="192"/>
        <v>5469.1749996189965</v>
      </c>
      <c r="AB326" s="35">
        <f t="shared" si="193"/>
        <v>5339.3740305129013</v>
      </c>
      <c r="AC326" s="2">
        <f t="shared" si="194"/>
        <v>12.651992795896417</v>
      </c>
      <c r="AD326" s="2">
        <f t="shared" si="217"/>
        <v>21.813780682580028</v>
      </c>
      <c r="AE326" s="2">
        <f t="shared" si="195"/>
        <v>1.216484925723244</v>
      </c>
      <c r="AF326" s="2">
        <f t="shared" si="196"/>
        <v>1236.6848374058161</v>
      </c>
      <c r="AG326" s="2">
        <f t="shared" si="197"/>
        <v>1214.8710567232361</v>
      </c>
      <c r="AH326" s="2">
        <f t="shared" si="198"/>
        <v>243.5395624991248</v>
      </c>
      <c r="AI326" s="2">
        <f t="shared" si="218"/>
        <v>419.89579741228431</v>
      </c>
      <c r="AJ326" s="2">
        <f t="shared" si="199"/>
        <v>20.03542272670483</v>
      </c>
      <c r="AK326" s="2">
        <f t="shared" si="200"/>
        <v>14802.923271055066</v>
      </c>
      <c r="AL326" s="2">
        <f t="shared" si="223"/>
        <v>4794.3424912142618</v>
      </c>
      <c r="AM326" s="35">
        <f t="shared" si="201"/>
        <v>61.36256141044035</v>
      </c>
      <c r="AN326" s="35">
        <f t="shared" si="219"/>
        <v>105.79751967317303</v>
      </c>
      <c r="AO326" s="35">
        <f t="shared" si="202"/>
        <v>5.0330682681800765</v>
      </c>
      <c r="AP326" s="35">
        <f t="shared" si="203"/>
        <v>4152.1360145449444</v>
      </c>
      <c r="AQ326" s="35">
        <f t="shared" si="204"/>
        <v>4046.3384948717717</v>
      </c>
      <c r="AR326" s="2">
        <f t="shared" si="205"/>
        <v>15.204932080965804</v>
      </c>
      <c r="AS326" s="2">
        <f t="shared" si="220"/>
        <v>26.215400139596209</v>
      </c>
      <c r="AT326" s="2">
        <f t="shared" si="206"/>
        <v>1.3422494817943573</v>
      </c>
      <c r="AU326" s="2">
        <f t="shared" si="207"/>
        <v>1245.1136831919628</v>
      </c>
      <c r="AV326" s="2">
        <f t="shared" si="208"/>
        <v>1218.8982830523669</v>
      </c>
      <c r="AW326" s="2">
        <f t="shared" si="209"/>
        <v>69.416255104093395</v>
      </c>
      <c r="AX326" s="2">
        <f t="shared" si="221"/>
        <v>119.68319845533345</v>
      </c>
      <c r="AY326">
        <f t="shared" si="222"/>
        <v>5.6909565505991955</v>
      </c>
    </row>
    <row r="327" spans="1:51" ht="16" x14ac:dyDescent="0.2">
      <c r="A327" s="2" t="s">
        <v>29</v>
      </c>
      <c r="B327" s="2" t="str">
        <f t="shared" si="186"/>
        <v>PF1</v>
      </c>
      <c r="C327" s="2" t="s">
        <v>35</v>
      </c>
      <c r="D327" s="5">
        <v>7</v>
      </c>
      <c r="E327" s="2" t="s">
        <v>5</v>
      </c>
      <c r="F327" s="1" t="s">
        <v>13</v>
      </c>
      <c r="G327" s="9">
        <v>40</v>
      </c>
      <c r="H327" s="45">
        <v>35</v>
      </c>
      <c r="I327" t="s">
        <v>8</v>
      </c>
      <c r="J327">
        <v>0</v>
      </c>
      <c r="K327">
        <v>40</v>
      </c>
      <c r="L327" s="34">
        <v>1.390275723687219</v>
      </c>
      <c r="M327" s="2">
        <v>1.0110661983489999</v>
      </c>
      <c r="N327" s="2">
        <f t="shared" si="210"/>
        <v>10.110661983489999</v>
      </c>
      <c r="O327" s="2">
        <v>8.4569513797759996E-2</v>
      </c>
      <c r="P327" s="2">
        <f t="shared" si="211"/>
        <v>0.84569513797759999</v>
      </c>
      <c r="Q327" s="36">
        <v>4.0999999999999996</v>
      </c>
      <c r="R327" s="40">
        <f t="shared" si="187"/>
        <v>10</v>
      </c>
      <c r="S327" s="35">
        <f t="shared" si="212"/>
        <v>14.056607906053413</v>
      </c>
      <c r="T327" s="35">
        <f t="shared" si="213"/>
        <v>24.235530872505887</v>
      </c>
      <c r="U327" s="35">
        <f t="shared" si="214"/>
        <v>1.1757494199705705</v>
      </c>
      <c r="V327" s="35">
        <f t="shared" si="215"/>
        <v>1390.2757236872192</v>
      </c>
      <c r="W327" s="35">
        <f t="shared" si="216"/>
        <v>1366.0401928147132</v>
      </c>
      <c r="X327" s="35">
        <f t="shared" si="189"/>
        <v>75.11973297925114</v>
      </c>
      <c r="Y327" s="35">
        <f t="shared" si="190"/>
        <v>129.51678099870887</v>
      </c>
      <c r="Z327" s="35">
        <f t="shared" si="191"/>
        <v>6.0808172009506283</v>
      </c>
      <c r="AA327" s="35">
        <f t="shared" si="192"/>
        <v>5538.082723780065</v>
      </c>
      <c r="AB327" s="35">
        <f t="shared" si="193"/>
        <v>5408.5659427813553</v>
      </c>
      <c r="AC327" s="2">
        <f t="shared" si="194"/>
        <v>12.651992795896417</v>
      </c>
      <c r="AD327" s="2">
        <f t="shared" si="217"/>
        <v>21.813780682580028</v>
      </c>
      <c r="AE327" s="2">
        <f t="shared" si="195"/>
        <v>1.216484925723244</v>
      </c>
      <c r="AF327" s="2">
        <f t="shared" si="196"/>
        <v>1236.6848374058161</v>
      </c>
      <c r="AG327" s="2">
        <f t="shared" si="197"/>
        <v>1214.8710567232361</v>
      </c>
      <c r="AH327" s="2">
        <f t="shared" si="198"/>
        <v>243.5395624991248</v>
      </c>
      <c r="AI327" s="2">
        <f t="shared" si="218"/>
        <v>419.89579741228431</v>
      </c>
      <c r="AJ327" s="2">
        <f t="shared" si="199"/>
        <v>20.03542272670483</v>
      </c>
      <c r="AK327" s="2">
        <f t="shared" si="200"/>
        <v>14802.923271055066</v>
      </c>
      <c r="AL327" s="2">
        <f t="shared" si="223"/>
        <v>4794.3424912142618</v>
      </c>
      <c r="AM327" s="35">
        <f t="shared" si="201"/>
        <v>61.063125073197725</v>
      </c>
      <c r="AN327" s="35">
        <f t="shared" si="219"/>
        <v>105.28125012620299</v>
      </c>
      <c r="AO327" s="35">
        <f t="shared" si="202"/>
        <v>4.9050677809800574</v>
      </c>
      <c r="AP327" s="35">
        <f t="shared" si="203"/>
        <v>4147.8070000928456</v>
      </c>
      <c r="AQ327" s="35">
        <f t="shared" si="204"/>
        <v>4042.5257499666423</v>
      </c>
      <c r="AR327" s="2">
        <f t="shared" si="205"/>
        <v>15.204932080965804</v>
      </c>
      <c r="AS327" s="2">
        <f t="shared" si="220"/>
        <v>26.215400139596209</v>
      </c>
      <c r="AT327" s="2">
        <f t="shared" si="206"/>
        <v>1.3422494817943573</v>
      </c>
      <c r="AU327" s="2">
        <f t="shared" si="207"/>
        <v>1245.1136831919628</v>
      </c>
      <c r="AV327" s="2">
        <f t="shared" si="208"/>
        <v>1218.8982830523669</v>
      </c>
      <c r="AW327" s="2">
        <f t="shared" si="209"/>
        <v>68.799349237399923</v>
      </c>
      <c r="AX327" s="2">
        <f t="shared" si="221"/>
        <v>118.61956765068952</v>
      </c>
      <c r="AY327">
        <f t="shared" si="222"/>
        <v>5.5521556939825931</v>
      </c>
    </row>
    <row r="328" spans="1:51" ht="16" x14ac:dyDescent="0.2">
      <c r="A328" s="2" t="s">
        <v>29</v>
      </c>
      <c r="B328" s="2" t="str">
        <f t="shared" si="186"/>
        <v>PF1</v>
      </c>
      <c r="C328" s="2" t="s">
        <v>35</v>
      </c>
      <c r="D328" s="5">
        <v>7</v>
      </c>
      <c r="E328" s="2" t="s">
        <v>5</v>
      </c>
      <c r="F328" s="1" t="s">
        <v>13</v>
      </c>
      <c r="G328" s="9">
        <v>40</v>
      </c>
      <c r="H328" s="45">
        <v>35</v>
      </c>
      <c r="I328" t="s">
        <v>9</v>
      </c>
      <c r="J328">
        <v>0</v>
      </c>
      <c r="K328">
        <v>80</v>
      </c>
      <c r="L328" s="34">
        <v>1.3434205084409647</v>
      </c>
      <c r="M328" s="2">
        <v>1.00310254096985</v>
      </c>
      <c r="N328" s="2">
        <f t="shared" si="210"/>
        <v>10.031025409698501</v>
      </c>
      <c r="O328" s="2">
        <v>8.2166247069835704E-2</v>
      </c>
      <c r="P328" s="2">
        <f t="shared" si="211"/>
        <v>0.82166247069835707</v>
      </c>
      <c r="Q328" s="36">
        <v>4.0999999999999996</v>
      </c>
      <c r="R328" s="40">
        <f t="shared" si="187"/>
        <v>10</v>
      </c>
      <c r="S328" s="35">
        <f t="shared" si="212"/>
        <v>13.475885256081396</v>
      </c>
      <c r="T328" s="35">
        <f t="shared" si="213"/>
        <v>23.234284924278271</v>
      </c>
      <c r="U328" s="35">
        <f t="shared" si="214"/>
        <v>1.1038382141524461</v>
      </c>
      <c r="V328" s="35">
        <f t="shared" si="215"/>
        <v>1343.4205084409648</v>
      </c>
      <c r="W328" s="35">
        <f t="shared" si="216"/>
        <v>1320.1862235166866</v>
      </c>
      <c r="X328" s="35">
        <f t="shared" si="189"/>
        <v>82.386048071046829</v>
      </c>
      <c r="Y328" s="35">
        <f t="shared" si="190"/>
        <v>142.0449104673221</v>
      </c>
      <c r="Z328" s="35">
        <f t="shared" si="191"/>
        <v>6.4579570087861971</v>
      </c>
      <c r="AA328" s="35">
        <f t="shared" si="192"/>
        <v>5212.2861890732302</v>
      </c>
      <c r="AB328" s="35">
        <f t="shared" si="193"/>
        <v>5070.2412786059085</v>
      </c>
      <c r="AC328" s="2">
        <f t="shared" si="194"/>
        <v>12.651992795896417</v>
      </c>
      <c r="AD328" s="2">
        <f t="shared" si="217"/>
        <v>21.813780682580028</v>
      </c>
      <c r="AE328" s="2">
        <f t="shared" si="195"/>
        <v>1.216484925723244</v>
      </c>
      <c r="AF328" s="2">
        <f t="shared" si="196"/>
        <v>1236.6848374058161</v>
      </c>
      <c r="AG328" s="2">
        <f t="shared" si="197"/>
        <v>1214.8710567232361</v>
      </c>
      <c r="AH328" s="2">
        <f t="shared" si="198"/>
        <v>243.5395624991248</v>
      </c>
      <c r="AI328" s="2">
        <f t="shared" si="218"/>
        <v>419.89579741228431</v>
      </c>
      <c r="AJ328" s="2">
        <f t="shared" si="199"/>
        <v>20.03542272670483</v>
      </c>
      <c r="AK328" s="2">
        <f t="shared" si="200"/>
        <v>14802.923271055066</v>
      </c>
      <c r="AL328" s="2">
        <f t="shared" si="223"/>
        <v>4794.3424912142618</v>
      </c>
      <c r="AM328" s="35">
        <f t="shared" si="201"/>
        <v>68.910162814965432</v>
      </c>
      <c r="AN328" s="35">
        <f t="shared" si="219"/>
        <v>118.81062554304384</v>
      </c>
      <c r="AO328" s="35">
        <f t="shared" si="202"/>
        <v>5.3541187946337505</v>
      </c>
      <c r="AP328" s="35">
        <f t="shared" si="203"/>
        <v>3868.8656806322656</v>
      </c>
      <c r="AQ328" s="35">
        <f t="shared" si="204"/>
        <v>3750.0550550892222</v>
      </c>
      <c r="AR328" s="2">
        <f t="shared" si="205"/>
        <v>15.204932080965804</v>
      </c>
      <c r="AS328" s="2">
        <f t="shared" si="220"/>
        <v>26.215400139596209</v>
      </c>
      <c r="AT328" s="2">
        <f t="shared" si="206"/>
        <v>1.3422494817943573</v>
      </c>
      <c r="AU328" s="2">
        <f t="shared" si="207"/>
        <v>1245.1136831919628</v>
      </c>
      <c r="AV328" s="2">
        <f t="shared" si="208"/>
        <v>1218.8982830523669</v>
      </c>
      <c r="AW328" s="2">
        <f t="shared" si="209"/>
        <v>79.569793564710636</v>
      </c>
      <c r="AX328" s="2">
        <f t="shared" si="221"/>
        <v>137.18929924950109</v>
      </c>
      <c r="AY328">
        <f t="shared" si="222"/>
        <v>6.2272716559653105</v>
      </c>
    </row>
    <row r="329" spans="1:51" ht="16" x14ac:dyDescent="0.2">
      <c r="A329" s="2" t="s">
        <v>29</v>
      </c>
      <c r="B329" s="2" t="str">
        <f t="shared" si="186"/>
        <v>PF1</v>
      </c>
      <c r="C329" s="2" t="s">
        <v>35</v>
      </c>
      <c r="D329" s="5">
        <v>7</v>
      </c>
      <c r="E329" s="2" t="s">
        <v>5</v>
      </c>
      <c r="F329" s="1" t="s">
        <v>14</v>
      </c>
      <c r="G329" s="9">
        <v>80</v>
      </c>
      <c r="H329" s="45">
        <v>60</v>
      </c>
      <c r="I329" t="s">
        <v>7</v>
      </c>
      <c r="J329">
        <v>0</v>
      </c>
      <c r="K329">
        <v>0</v>
      </c>
      <c r="L329" s="34">
        <v>1.3478004524748537</v>
      </c>
      <c r="M329" s="2">
        <v>0.55146241188049305</v>
      </c>
      <c r="N329" s="2">
        <f t="shared" si="210"/>
        <v>5.5146241188049308</v>
      </c>
      <c r="O329" s="2">
        <v>5.0080224871635402E-2</v>
      </c>
      <c r="P329" s="2">
        <f t="shared" si="211"/>
        <v>0.50080224871635404</v>
      </c>
      <c r="Q329" s="36">
        <v>4.24</v>
      </c>
      <c r="R329" s="40">
        <f t="shared" si="187"/>
        <v>40</v>
      </c>
      <c r="S329" s="35">
        <f t="shared" si="212"/>
        <v>29.730451530216111</v>
      </c>
      <c r="T329" s="35">
        <f t="shared" si="213"/>
        <v>51.259399190027779</v>
      </c>
      <c r="U329" s="35">
        <f t="shared" si="214"/>
        <v>2.6999259896813053</v>
      </c>
      <c r="V329" s="35">
        <f t="shared" si="215"/>
        <v>5391.2018098994158</v>
      </c>
      <c r="W329" s="35">
        <f t="shared" si="216"/>
        <v>5339.9424107093882</v>
      </c>
      <c r="X329" s="35">
        <f t="shared" si="189"/>
        <v>105.01501361175195</v>
      </c>
      <c r="Y329" s="35">
        <f t="shared" si="190"/>
        <v>181.06036829612407</v>
      </c>
      <c r="Z329" s="35">
        <f t="shared" si="191"/>
        <v>8.8702514540920951</v>
      </c>
      <c r="AA329" s="35">
        <f t="shared" si="192"/>
        <v>10860.376809518413</v>
      </c>
      <c r="AB329" s="35">
        <f t="shared" si="193"/>
        <v>10679.31644122229</v>
      </c>
      <c r="AC329" s="2">
        <f t="shared" si="194"/>
        <v>39.782401872917774</v>
      </c>
      <c r="AD329" s="2">
        <f t="shared" si="217"/>
        <v>68.590348056754792</v>
      </c>
      <c r="AE329" s="2">
        <f t="shared" si="195"/>
        <v>3.3282497755381102</v>
      </c>
      <c r="AF329" s="2">
        <f t="shared" si="196"/>
        <v>5551.1206967181524</v>
      </c>
      <c r="AG329" s="2">
        <f t="shared" si="197"/>
        <v>5482.5303486613966</v>
      </c>
      <c r="AH329" s="2">
        <f t="shared" si="198"/>
        <v>362.88676811787809</v>
      </c>
      <c r="AI329" s="2">
        <f t="shared" si="218"/>
        <v>625.66684158254873</v>
      </c>
      <c r="AJ329" s="2">
        <f t="shared" si="199"/>
        <v>30.020172053319165</v>
      </c>
      <c r="AK329" s="2">
        <f t="shared" si="200"/>
        <v>31456.285361209524</v>
      </c>
      <c r="AL329" s="2">
        <f t="shared" si="223"/>
        <v>10276.872839875658</v>
      </c>
      <c r="AM329" s="35">
        <f t="shared" si="201"/>
        <v>75.284562081535839</v>
      </c>
      <c r="AN329" s="35">
        <f t="shared" si="219"/>
        <v>129.80096910609629</v>
      </c>
      <c r="AO329" s="35">
        <f t="shared" si="202"/>
        <v>6.170325464410789</v>
      </c>
      <c r="AP329" s="35">
        <f t="shared" si="203"/>
        <v>5469.1749996189965</v>
      </c>
      <c r="AQ329" s="35">
        <f t="shared" si="204"/>
        <v>5339.3740305129013</v>
      </c>
      <c r="AR329" s="2">
        <f t="shared" si="205"/>
        <v>12.651992795896417</v>
      </c>
      <c r="AS329" s="2">
        <f t="shared" si="220"/>
        <v>21.813780682580028</v>
      </c>
      <c r="AT329" s="2">
        <f t="shared" si="206"/>
        <v>1.216484925723244</v>
      </c>
      <c r="AU329" s="2">
        <f t="shared" si="207"/>
        <v>1236.6848374058161</v>
      </c>
      <c r="AV329" s="2">
        <f t="shared" si="208"/>
        <v>1214.8710567232361</v>
      </c>
      <c r="AW329" s="2">
        <f t="shared" si="209"/>
        <v>102.77438458184221</v>
      </c>
      <c r="AX329" s="2">
        <f t="shared" si="221"/>
        <v>177.1972147962797</v>
      </c>
      <c r="AY329">
        <f t="shared" si="222"/>
        <v>8.6667721175963344</v>
      </c>
    </row>
    <row r="330" spans="1:51" ht="16" x14ac:dyDescent="0.2">
      <c r="A330" s="2" t="s">
        <v>29</v>
      </c>
      <c r="B330" s="2" t="str">
        <f t="shared" si="186"/>
        <v>PF1</v>
      </c>
      <c r="C330" s="2" t="s">
        <v>35</v>
      </c>
      <c r="D330" s="5">
        <v>7</v>
      </c>
      <c r="E330" s="2" t="s">
        <v>5</v>
      </c>
      <c r="F330" s="1" t="s">
        <v>14</v>
      </c>
      <c r="G330" s="9">
        <v>80</v>
      </c>
      <c r="H330" s="45">
        <v>60</v>
      </c>
      <c r="I330" t="s">
        <v>8</v>
      </c>
      <c r="J330">
        <v>0</v>
      </c>
      <c r="K330">
        <v>40</v>
      </c>
      <c r="L330" s="34">
        <v>1.3614495803944147</v>
      </c>
      <c r="M330" s="2">
        <v>0.74994474649429299</v>
      </c>
      <c r="N330" s="2">
        <f t="shared" si="210"/>
        <v>7.4994474649429304</v>
      </c>
      <c r="O330" s="2">
        <v>6.56106472015381E-2</v>
      </c>
      <c r="P330" s="2">
        <f t="shared" si="211"/>
        <v>0.65610647201538097</v>
      </c>
      <c r="Q330" s="36">
        <v>4.1500000000000004</v>
      </c>
      <c r="R330" s="40">
        <f t="shared" si="187"/>
        <v>40</v>
      </c>
      <c r="S330" s="35">
        <f t="shared" si="212"/>
        <v>40.840478417346041</v>
      </c>
      <c r="T330" s="35">
        <f t="shared" si="213"/>
        <v>70.414617960941456</v>
      </c>
      <c r="U330" s="35">
        <f t="shared" si="214"/>
        <v>3.5730235240776005</v>
      </c>
      <c r="V330" s="35">
        <f t="shared" si="215"/>
        <v>5445.7983215776585</v>
      </c>
      <c r="W330" s="35">
        <f t="shared" si="216"/>
        <v>5375.383703616717</v>
      </c>
      <c r="X330" s="35">
        <f t="shared" si="189"/>
        <v>115.96021139659717</v>
      </c>
      <c r="Y330" s="35">
        <f t="shared" si="190"/>
        <v>199.93139895965032</v>
      </c>
      <c r="Z330" s="35">
        <f t="shared" si="191"/>
        <v>9.6538407250282283</v>
      </c>
      <c r="AA330" s="35">
        <f t="shared" si="192"/>
        <v>10983.881045357724</v>
      </c>
      <c r="AB330" s="35">
        <f t="shared" si="193"/>
        <v>10783.949646398072</v>
      </c>
      <c r="AC330" s="2">
        <f t="shared" si="194"/>
        <v>39.782401872917774</v>
      </c>
      <c r="AD330" s="2">
        <f t="shared" si="217"/>
        <v>68.590348056754792</v>
      </c>
      <c r="AE330" s="2">
        <f t="shared" si="195"/>
        <v>3.3282497755381102</v>
      </c>
      <c r="AF330" s="2">
        <f t="shared" si="196"/>
        <v>5551.1206967181524</v>
      </c>
      <c r="AG330" s="2">
        <f t="shared" si="197"/>
        <v>5482.5303486613966</v>
      </c>
      <c r="AH330" s="2">
        <f t="shared" si="198"/>
        <v>362.88676811787809</v>
      </c>
      <c r="AI330" s="2">
        <f t="shared" si="218"/>
        <v>625.66684158254873</v>
      </c>
      <c r="AJ330" s="2">
        <f t="shared" si="199"/>
        <v>30.020172053319165</v>
      </c>
      <c r="AK330" s="2">
        <f t="shared" si="200"/>
        <v>31456.285361209524</v>
      </c>
      <c r="AL330" s="2">
        <f t="shared" si="223"/>
        <v>10276.872839875658</v>
      </c>
      <c r="AM330" s="35">
        <f t="shared" si="201"/>
        <v>75.11973297925114</v>
      </c>
      <c r="AN330" s="35">
        <f t="shared" si="219"/>
        <v>129.51678099870887</v>
      </c>
      <c r="AO330" s="35">
        <f t="shared" si="202"/>
        <v>6.0808172009506283</v>
      </c>
      <c r="AP330" s="35">
        <f t="shared" si="203"/>
        <v>5538.082723780065</v>
      </c>
      <c r="AQ330" s="35">
        <f t="shared" si="204"/>
        <v>5408.5659427813553</v>
      </c>
      <c r="AR330" s="2">
        <f t="shared" si="205"/>
        <v>12.651992795896417</v>
      </c>
      <c r="AS330" s="2">
        <f t="shared" si="220"/>
        <v>21.813780682580028</v>
      </c>
      <c r="AT330" s="2">
        <f t="shared" si="206"/>
        <v>1.216484925723244</v>
      </c>
      <c r="AU330" s="2">
        <f t="shared" si="207"/>
        <v>1236.6848374058161</v>
      </c>
      <c r="AV330" s="2">
        <f t="shared" si="208"/>
        <v>1214.8710567232361</v>
      </c>
      <c r="AW330" s="2">
        <f t="shared" si="209"/>
        <v>112.10760095712629</v>
      </c>
      <c r="AX330" s="2">
        <f t="shared" si="221"/>
        <v>193.28896716745913</v>
      </c>
      <c r="AY330">
        <f t="shared" si="222"/>
        <v>9.3167862079712034</v>
      </c>
    </row>
    <row r="331" spans="1:51" ht="16" x14ac:dyDescent="0.2">
      <c r="A331" s="2" t="s">
        <v>29</v>
      </c>
      <c r="B331" s="2" t="str">
        <f t="shared" si="186"/>
        <v>PF1</v>
      </c>
      <c r="C331" s="2" t="s">
        <v>35</v>
      </c>
      <c r="D331" s="5">
        <v>7</v>
      </c>
      <c r="E331" s="2" t="s">
        <v>5</v>
      </c>
      <c r="F331" s="1" t="s">
        <v>14</v>
      </c>
      <c r="G331" s="9">
        <v>80</v>
      </c>
      <c r="H331" s="45">
        <v>60</v>
      </c>
      <c r="I331" t="s">
        <v>9</v>
      </c>
      <c r="J331">
        <v>0</v>
      </c>
      <c r="K331">
        <v>80</v>
      </c>
      <c r="L331" s="34">
        <v>1.5423514549103865</v>
      </c>
      <c r="M331" s="2">
        <v>0.65660685300827004</v>
      </c>
      <c r="N331" s="2">
        <f t="shared" si="210"/>
        <v>6.5660685300827009</v>
      </c>
      <c r="O331" s="2">
        <v>5.5990286171436303E-2</v>
      </c>
      <c r="P331" s="2">
        <f t="shared" si="211"/>
        <v>0.55990286171436299</v>
      </c>
      <c r="Q331" s="36">
        <v>4.21</v>
      </c>
      <c r="R331" s="40">
        <f t="shared" si="187"/>
        <v>40</v>
      </c>
      <c r="S331" s="35">
        <f t="shared" si="212"/>
        <v>40.508741401657431</v>
      </c>
      <c r="T331" s="35">
        <f t="shared" si="213"/>
        <v>69.842657589064544</v>
      </c>
      <c r="U331" s="35">
        <f t="shared" si="214"/>
        <v>3.454267973494547</v>
      </c>
      <c r="V331" s="35">
        <f t="shared" si="215"/>
        <v>6169.4058196415463</v>
      </c>
      <c r="W331" s="35">
        <f t="shared" si="216"/>
        <v>6099.5631620524819</v>
      </c>
      <c r="X331" s="35">
        <f t="shared" si="189"/>
        <v>122.89478947270426</v>
      </c>
      <c r="Y331" s="35">
        <f t="shared" si="190"/>
        <v>211.88756805638664</v>
      </c>
      <c r="Z331" s="35">
        <f t="shared" si="191"/>
        <v>9.912224982280744</v>
      </c>
      <c r="AA331" s="35">
        <f t="shared" si="192"/>
        <v>11381.692008714777</v>
      </c>
      <c r="AB331" s="35">
        <f t="shared" si="193"/>
        <v>11169.80444065839</v>
      </c>
      <c r="AC331" s="2">
        <f t="shared" si="194"/>
        <v>39.782401872917774</v>
      </c>
      <c r="AD331" s="2">
        <f t="shared" si="217"/>
        <v>68.590348056754792</v>
      </c>
      <c r="AE331" s="2">
        <f t="shared" si="195"/>
        <v>3.3282497755381102</v>
      </c>
      <c r="AF331" s="2">
        <f t="shared" si="196"/>
        <v>5551.1206967181524</v>
      </c>
      <c r="AG331" s="2">
        <f t="shared" si="197"/>
        <v>5482.5303486613966</v>
      </c>
      <c r="AH331" s="2">
        <f t="shared" si="198"/>
        <v>362.88676811787809</v>
      </c>
      <c r="AI331" s="2">
        <f t="shared" si="218"/>
        <v>625.66684158254873</v>
      </c>
      <c r="AJ331" s="2">
        <f t="shared" si="199"/>
        <v>30.020172053319165</v>
      </c>
      <c r="AK331" s="2">
        <f t="shared" si="200"/>
        <v>31456.285361209524</v>
      </c>
      <c r="AL331" s="2">
        <f t="shared" si="223"/>
        <v>10276.872839875658</v>
      </c>
      <c r="AM331" s="35">
        <f t="shared" si="201"/>
        <v>82.386048071046829</v>
      </c>
      <c r="AN331" s="35">
        <f t="shared" si="219"/>
        <v>142.0449104673221</v>
      </c>
      <c r="AO331" s="35">
        <f t="shared" si="202"/>
        <v>6.4579570087861971</v>
      </c>
      <c r="AP331" s="35">
        <f t="shared" si="203"/>
        <v>5212.2861890732302</v>
      </c>
      <c r="AQ331" s="35">
        <f t="shared" si="204"/>
        <v>5070.2412786059085</v>
      </c>
      <c r="AR331" s="2">
        <f t="shared" si="205"/>
        <v>12.651992795896417</v>
      </c>
      <c r="AS331" s="2">
        <f t="shared" si="220"/>
        <v>21.813780682580028</v>
      </c>
      <c r="AT331" s="2">
        <f t="shared" si="206"/>
        <v>1.216484925723244</v>
      </c>
      <c r="AU331" s="2">
        <f t="shared" si="207"/>
        <v>1236.6848374058161</v>
      </c>
      <c r="AV331" s="2">
        <f t="shared" si="208"/>
        <v>1214.8710567232361</v>
      </c>
      <c r="AW331" s="2">
        <f t="shared" si="209"/>
        <v>116.96460490956841</v>
      </c>
      <c r="AX331" s="2">
        <f t="shared" si="221"/>
        <v>201.66311191304897</v>
      </c>
      <c r="AY331">
        <f t="shared" si="222"/>
        <v>9.4065453214331782</v>
      </c>
    </row>
    <row r="332" spans="1:51" ht="16" x14ac:dyDescent="0.2">
      <c r="A332" s="2" t="s">
        <v>29</v>
      </c>
      <c r="B332" s="2" t="str">
        <f t="shared" si="186"/>
        <v>PF1</v>
      </c>
      <c r="C332" s="2" t="s">
        <v>35</v>
      </c>
      <c r="D332" s="5">
        <v>7</v>
      </c>
      <c r="E332" s="2" t="s">
        <v>5</v>
      </c>
      <c r="F332" s="1" t="s">
        <v>15</v>
      </c>
      <c r="G332" s="9">
        <v>120</v>
      </c>
      <c r="H332" s="45">
        <v>100</v>
      </c>
      <c r="I332" t="s">
        <v>7</v>
      </c>
      <c r="J332">
        <v>0</v>
      </c>
      <c r="K332">
        <v>0</v>
      </c>
      <c r="L332" s="34">
        <v>1.4064713306962502</v>
      </c>
      <c r="M332" s="2">
        <v>0.48729151487350503</v>
      </c>
      <c r="N332" s="2">
        <f t="shared" si="210"/>
        <v>4.8729151487350499</v>
      </c>
      <c r="O332" s="2">
        <v>4.3355505913495997E-2</v>
      </c>
      <c r="P332" s="2">
        <f t="shared" si="211"/>
        <v>0.43355505913495995</v>
      </c>
      <c r="Q332" s="36">
        <v>4.22</v>
      </c>
      <c r="R332" s="40">
        <f t="shared" si="187"/>
        <v>40</v>
      </c>
      <c r="S332" s="35">
        <f t="shared" si="212"/>
        <v>27.414461814445207</v>
      </c>
      <c r="T332" s="35">
        <f t="shared" si="213"/>
        <v>47.266313473181398</v>
      </c>
      <c r="U332" s="35">
        <f t="shared" si="214"/>
        <v>2.4391310438065545</v>
      </c>
      <c r="V332" s="35">
        <f t="shared" si="215"/>
        <v>5625.8853227850013</v>
      </c>
      <c r="W332" s="35">
        <f t="shared" si="216"/>
        <v>5578.6190093118203</v>
      </c>
      <c r="X332" s="35">
        <f t="shared" si="189"/>
        <v>132.42947542619717</v>
      </c>
      <c r="Y332" s="35">
        <f t="shared" si="190"/>
        <v>228.32668176930548</v>
      </c>
      <c r="Z332" s="35">
        <f t="shared" si="191"/>
        <v>11.30938249789865</v>
      </c>
      <c r="AA332" s="35">
        <f t="shared" si="192"/>
        <v>16486.262132303415</v>
      </c>
      <c r="AB332" s="35">
        <f t="shared" si="193"/>
        <v>16257.935450534111</v>
      </c>
      <c r="AC332" s="2">
        <f t="shared" si="194"/>
        <v>26.641848448774699</v>
      </c>
      <c r="AD332" s="2">
        <f t="shared" si="217"/>
        <v>45.934221463404647</v>
      </c>
      <c r="AE332" s="2">
        <f t="shared" si="195"/>
        <v>2.4038721254002215</v>
      </c>
      <c r="AF332" s="2">
        <f t="shared" si="196"/>
        <v>5471.8742674538362</v>
      </c>
      <c r="AG332" s="2">
        <f t="shared" si="197"/>
        <v>5425.9400459904309</v>
      </c>
      <c r="AH332" s="2">
        <f t="shared" si="198"/>
        <v>442.81231346420213</v>
      </c>
      <c r="AI332" s="2">
        <f t="shared" si="218"/>
        <v>763.46950597276282</v>
      </c>
      <c r="AJ332" s="2">
        <f t="shared" si="199"/>
        <v>37.231788429519824</v>
      </c>
      <c r="AK332" s="2">
        <f t="shared" si="200"/>
        <v>47871.908163571032</v>
      </c>
      <c r="AL332" s="2">
        <f t="shared" si="223"/>
        <v>15702.812885866089</v>
      </c>
      <c r="AM332" s="35">
        <f t="shared" si="201"/>
        <v>105.01501361175195</v>
      </c>
      <c r="AN332" s="35">
        <f t="shared" si="219"/>
        <v>181.06036829612407</v>
      </c>
      <c r="AO332" s="35">
        <f t="shared" si="202"/>
        <v>8.8702514540920951</v>
      </c>
      <c r="AP332" s="35">
        <f t="shared" si="203"/>
        <v>10860.376809518413</v>
      </c>
      <c r="AQ332" s="35">
        <f t="shared" si="204"/>
        <v>10679.31644122229</v>
      </c>
      <c r="AR332" s="2">
        <f t="shared" si="205"/>
        <v>39.782401872917774</v>
      </c>
      <c r="AS332" s="2">
        <f t="shared" si="220"/>
        <v>68.590348056754792</v>
      </c>
      <c r="AT332" s="2">
        <f t="shared" si="206"/>
        <v>3.3282497755381102</v>
      </c>
      <c r="AU332" s="2">
        <f t="shared" si="207"/>
        <v>5551.1206967181524</v>
      </c>
      <c r="AV332" s="2">
        <f t="shared" si="208"/>
        <v>5482.5303486613966</v>
      </c>
      <c r="AW332" s="2">
        <f t="shared" si="209"/>
        <v>129.70149089704654</v>
      </c>
      <c r="AX332" s="2">
        <f t="shared" si="221"/>
        <v>223.6232601673216</v>
      </c>
      <c r="AY332">
        <f t="shared" si="222"/>
        <v>11.06666710931607</v>
      </c>
    </row>
    <row r="333" spans="1:51" ht="16" x14ac:dyDescent="0.2">
      <c r="A333" s="2" t="s">
        <v>29</v>
      </c>
      <c r="B333" s="2" t="str">
        <f t="shared" si="186"/>
        <v>PF1</v>
      </c>
      <c r="C333" s="2" t="s">
        <v>35</v>
      </c>
      <c r="D333" s="5">
        <v>7</v>
      </c>
      <c r="E333" s="2" t="s">
        <v>5</v>
      </c>
      <c r="F333" s="1" t="s">
        <v>15</v>
      </c>
      <c r="G333" s="9">
        <v>120</v>
      </c>
      <c r="H333" s="45">
        <v>100</v>
      </c>
      <c r="I333" t="s">
        <v>8</v>
      </c>
      <c r="J333">
        <v>0</v>
      </c>
      <c r="K333">
        <v>40</v>
      </c>
      <c r="L333" s="34">
        <v>1.4150275004368702</v>
      </c>
      <c r="M333" s="2">
        <v>0.39629667997360202</v>
      </c>
      <c r="N333" s="2">
        <f t="shared" si="210"/>
        <v>3.9629667997360203</v>
      </c>
      <c r="O333" s="2">
        <v>3.6463692784309401E-2</v>
      </c>
      <c r="P333" s="2">
        <f t="shared" si="211"/>
        <v>0.36463692784309398</v>
      </c>
      <c r="Q333" s="36">
        <v>4.07</v>
      </c>
      <c r="R333" s="40">
        <f t="shared" si="187"/>
        <v>40</v>
      </c>
      <c r="S333" s="35">
        <f t="shared" si="212"/>
        <v>22.43082801977906</v>
      </c>
      <c r="T333" s="35">
        <f t="shared" si="213"/>
        <v>38.673841413412177</v>
      </c>
      <c r="U333" s="35">
        <f t="shared" si="214"/>
        <v>2.0638851222911709</v>
      </c>
      <c r="V333" s="35">
        <f t="shared" si="215"/>
        <v>5660.1100017474819</v>
      </c>
      <c r="W333" s="35">
        <f t="shared" si="216"/>
        <v>5621.4361603340694</v>
      </c>
      <c r="X333" s="35">
        <f t="shared" si="189"/>
        <v>138.39103941637623</v>
      </c>
      <c r="Y333" s="35">
        <f t="shared" si="190"/>
        <v>238.60524037306249</v>
      </c>
      <c r="Z333" s="35">
        <f t="shared" si="191"/>
        <v>11.7177258473194</v>
      </c>
      <c r="AA333" s="35">
        <f t="shared" si="192"/>
        <v>16643.991047105206</v>
      </c>
      <c r="AB333" s="35">
        <f t="shared" si="193"/>
        <v>16405.385806732142</v>
      </c>
      <c r="AC333" s="2">
        <f t="shared" si="194"/>
        <v>26.641848448774699</v>
      </c>
      <c r="AD333" s="2">
        <f t="shared" si="217"/>
        <v>45.934221463404647</v>
      </c>
      <c r="AE333" s="2">
        <f t="shared" si="195"/>
        <v>2.4038721254002215</v>
      </c>
      <c r="AF333" s="2">
        <f t="shared" si="196"/>
        <v>5471.8742674538362</v>
      </c>
      <c r="AG333" s="2">
        <f t="shared" si="197"/>
        <v>5425.9400459904309</v>
      </c>
      <c r="AH333" s="2">
        <f t="shared" si="198"/>
        <v>442.81231346420213</v>
      </c>
      <c r="AI333" s="2">
        <f t="shared" si="218"/>
        <v>763.46950597276282</v>
      </c>
      <c r="AJ333" s="2">
        <f t="shared" si="199"/>
        <v>37.231788429519824</v>
      </c>
      <c r="AK333" s="2">
        <f t="shared" si="200"/>
        <v>47871.908163571032</v>
      </c>
      <c r="AL333" s="2">
        <f t="shared" si="223"/>
        <v>15702.812885866089</v>
      </c>
      <c r="AM333" s="35">
        <f t="shared" si="201"/>
        <v>115.96021139659717</v>
      </c>
      <c r="AN333" s="35">
        <f t="shared" si="219"/>
        <v>199.93139895965032</v>
      </c>
      <c r="AO333" s="35">
        <f t="shared" si="202"/>
        <v>9.6538407250282283</v>
      </c>
      <c r="AP333" s="35">
        <f t="shared" si="203"/>
        <v>10983.881045357724</v>
      </c>
      <c r="AQ333" s="35">
        <f t="shared" si="204"/>
        <v>10783.949646398072</v>
      </c>
      <c r="AR333" s="2">
        <f t="shared" si="205"/>
        <v>39.782401872917774</v>
      </c>
      <c r="AS333" s="2">
        <f t="shared" si="220"/>
        <v>68.590348056754792</v>
      </c>
      <c r="AT333" s="2">
        <f t="shared" si="206"/>
        <v>3.3282497755381102</v>
      </c>
      <c r="AU333" s="2">
        <f t="shared" si="207"/>
        <v>5551.1206967181524</v>
      </c>
      <c r="AV333" s="2">
        <f t="shared" si="208"/>
        <v>5482.5303486613966</v>
      </c>
      <c r="AW333" s="2">
        <f t="shared" si="209"/>
        <v>135.58761126922394</v>
      </c>
      <c r="AX333" s="2">
        <f t="shared" si="221"/>
        <v>233.77174356762748</v>
      </c>
      <c r="AY333">
        <f t="shared" si="222"/>
        <v>11.459779344443181</v>
      </c>
    </row>
    <row r="334" spans="1:51" ht="16" x14ac:dyDescent="0.2">
      <c r="A334" s="2" t="s">
        <v>29</v>
      </c>
      <c r="B334" s="2" t="str">
        <f t="shared" si="186"/>
        <v>PF1</v>
      </c>
      <c r="C334" s="2" t="s">
        <v>35</v>
      </c>
      <c r="D334" s="5">
        <v>7</v>
      </c>
      <c r="E334" s="2" t="s">
        <v>5</v>
      </c>
      <c r="F334" s="1" t="s">
        <v>15</v>
      </c>
      <c r="G334" s="9">
        <v>120</v>
      </c>
      <c r="H334" s="45">
        <v>100</v>
      </c>
      <c r="I334" t="s">
        <v>9</v>
      </c>
      <c r="J334">
        <v>0</v>
      </c>
      <c r="K334">
        <v>80</v>
      </c>
      <c r="L334" s="34">
        <v>1.5744370914377126</v>
      </c>
      <c r="M334" s="2">
        <v>0.37139591574668901</v>
      </c>
      <c r="N334" s="2">
        <f t="shared" si="210"/>
        <v>3.7139591574668902</v>
      </c>
      <c r="O334" s="2">
        <v>3.4516844898462302E-2</v>
      </c>
      <c r="P334" s="2">
        <f t="shared" si="211"/>
        <v>0.34516844898462301</v>
      </c>
      <c r="Q334" s="36">
        <v>4.26</v>
      </c>
      <c r="R334" s="40">
        <f t="shared" si="187"/>
        <v>40</v>
      </c>
      <c r="S334" s="35">
        <f t="shared" si="212"/>
        <v>23.389580214402518</v>
      </c>
      <c r="T334" s="35">
        <f t="shared" si="213"/>
        <v>40.326862438625035</v>
      </c>
      <c r="U334" s="35">
        <f t="shared" si="214"/>
        <v>2.1737840355016655</v>
      </c>
      <c r="V334" s="35">
        <f t="shared" si="215"/>
        <v>6297.748365750851</v>
      </c>
      <c r="W334" s="35">
        <f t="shared" si="216"/>
        <v>6257.4215033122264</v>
      </c>
      <c r="X334" s="35">
        <f t="shared" si="189"/>
        <v>146.28436968710679</v>
      </c>
      <c r="Y334" s="35">
        <f t="shared" si="190"/>
        <v>252.21443049501167</v>
      </c>
      <c r="Z334" s="35">
        <f t="shared" si="191"/>
        <v>12.086009017782409</v>
      </c>
      <c r="AA334" s="35">
        <f t="shared" si="192"/>
        <v>17679.44037446563</v>
      </c>
      <c r="AB334" s="35">
        <f t="shared" si="193"/>
        <v>17427.225943970618</v>
      </c>
      <c r="AC334" s="2">
        <f t="shared" si="194"/>
        <v>26.641848448774699</v>
      </c>
      <c r="AD334" s="2">
        <f t="shared" si="217"/>
        <v>45.934221463404647</v>
      </c>
      <c r="AE334" s="2">
        <f t="shared" si="195"/>
        <v>2.4038721254002215</v>
      </c>
      <c r="AF334" s="2">
        <f t="shared" si="196"/>
        <v>5471.8742674538362</v>
      </c>
      <c r="AG334" s="2">
        <f t="shared" si="197"/>
        <v>5425.9400459904309</v>
      </c>
      <c r="AH334" s="2">
        <f t="shared" si="198"/>
        <v>442.81231346420213</v>
      </c>
      <c r="AI334" s="2">
        <f t="shared" si="218"/>
        <v>763.46950597276282</v>
      </c>
      <c r="AJ334" s="2">
        <f t="shared" si="199"/>
        <v>37.231788429519824</v>
      </c>
      <c r="AK334" s="2">
        <f t="shared" si="200"/>
        <v>47871.908163571032</v>
      </c>
      <c r="AL334" s="2">
        <f t="shared" si="223"/>
        <v>15702.812885866089</v>
      </c>
      <c r="AM334" s="35">
        <f t="shared" si="201"/>
        <v>122.89478947270426</v>
      </c>
      <c r="AN334" s="35">
        <f t="shared" si="219"/>
        <v>211.88756805638664</v>
      </c>
      <c r="AO334" s="35">
        <f t="shared" si="202"/>
        <v>9.912224982280744</v>
      </c>
      <c r="AP334" s="35">
        <f t="shared" si="203"/>
        <v>11381.692008714777</v>
      </c>
      <c r="AQ334" s="35">
        <f t="shared" si="204"/>
        <v>11169.80444065839</v>
      </c>
      <c r="AR334" s="2">
        <f t="shared" si="205"/>
        <v>39.782401872917774</v>
      </c>
      <c r="AS334" s="2">
        <f t="shared" si="220"/>
        <v>68.590348056754792</v>
      </c>
      <c r="AT334" s="2">
        <f t="shared" si="206"/>
        <v>3.3282497755381102</v>
      </c>
      <c r="AU334" s="2">
        <f t="shared" si="207"/>
        <v>5551.1206967181524</v>
      </c>
      <c r="AV334" s="2">
        <f t="shared" si="208"/>
        <v>5482.5303486613966</v>
      </c>
      <c r="AW334" s="2">
        <f t="shared" si="209"/>
        <v>139.83869593411612</v>
      </c>
      <c r="AX334" s="2">
        <f t="shared" si="221"/>
        <v>241.10119988640707</v>
      </c>
      <c r="AY334">
        <f t="shared" si="222"/>
        <v>11.486960100535258</v>
      </c>
    </row>
    <row r="335" spans="1:51" ht="16" x14ac:dyDescent="0.2">
      <c r="A335" s="2" t="s">
        <v>29</v>
      </c>
      <c r="B335" s="2" t="str">
        <f t="shared" si="186"/>
        <v>PF1</v>
      </c>
      <c r="C335" s="2" t="s">
        <v>35</v>
      </c>
      <c r="D335" s="5">
        <v>7</v>
      </c>
      <c r="E335" s="2" t="s">
        <v>5</v>
      </c>
      <c r="F335" s="1" t="s">
        <v>16</v>
      </c>
      <c r="G335" s="9">
        <v>160</v>
      </c>
      <c r="H335" s="45">
        <v>140</v>
      </c>
      <c r="I335" t="s">
        <v>7</v>
      </c>
      <c r="J335">
        <v>0</v>
      </c>
      <c r="K335">
        <v>0</v>
      </c>
      <c r="L335" s="34">
        <v>1.348309748292748</v>
      </c>
      <c r="M335" s="2">
        <v>0.31972870230674699</v>
      </c>
      <c r="N335" s="2">
        <f t="shared" si="210"/>
        <v>3.1972870230674699</v>
      </c>
      <c r="O335" s="2">
        <v>3.0561275780201E-2</v>
      </c>
      <c r="P335" s="2">
        <f t="shared" si="211"/>
        <v>0.30561275780201003</v>
      </c>
      <c r="Q335" s="36">
        <v>4.3099999999999996</v>
      </c>
      <c r="R335" s="40">
        <f t="shared" si="187"/>
        <v>40</v>
      </c>
      <c r="S335" s="35">
        <f t="shared" si="212"/>
        <v>17.24373304516708</v>
      </c>
      <c r="T335" s="35">
        <f t="shared" si="213"/>
        <v>29.730574215805312</v>
      </c>
      <c r="U335" s="35">
        <f t="shared" si="214"/>
        <v>1.6482426421883229</v>
      </c>
      <c r="V335" s="35">
        <f t="shared" si="215"/>
        <v>5393.2389931709922</v>
      </c>
      <c r="W335" s="35">
        <f t="shared" si="216"/>
        <v>5363.5084189551872</v>
      </c>
      <c r="X335" s="35">
        <f t="shared" si="189"/>
        <v>149.67320847136426</v>
      </c>
      <c r="Y335" s="35">
        <f t="shared" si="190"/>
        <v>258.05725598511077</v>
      </c>
      <c r="Z335" s="35">
        <f t="shared" si="191"/>
        <v>12.957625140086973</v>
      </c>
      <c r="AA335" s="35">
        <f t="shared" si="192"/>
        <v>21879.501125474406</v>
      </c>
      <c r="AB335" s="35">
        <f t="shared" si="193"/>
        <v>21621.443869489296</v>
      </c>
      <c r="AC335" s="2">
        <f t="shared" si="194"/>
        <v>19.718855941286563</v>
      </c>
      <c r="AD335" s="2">
        <f t="shared" si="217"/>
        <v>33.998027484976838</v>
      </c>
      <c r="AE335" s="2">
        <f t="shared" si="195"/>
        <v>1.8818290495089876</v>
      </c>
      <c r="AF335" s="2">
        <f t="shared" si="196"/>
        <v>5291.6514540283888</v>
      </c>
      <c r="AG335" s="2">
        <f t="shared" si="197"/>
        <v>5257.653426543412</v>
      </c>
      <c r="AH335" s="2">
        <f t="shared" si="198"/>
        <v>501.96888128806182</v>
      </c>
      <c r="AI335" s="2">
        <f t="shared" si="218"/>
        <v>865.46358842769348</v>
      </c>
      <c r="AJ335" s="2">
        <f t="shared" si="199"/>
        <v>42.877275578046785</v>
      </c>
      <c r="AK335" s="2">
        <f t="shared" si="200"/>
        <v>63746.862525656201</v>
      </c>
      <c r="AL335" s="2">
        <f t="shared" si="223"/>
        <v>20960.466312409502</v>
      </c>
      <c r="AM335" s="35">
        <f t="shared" si="201"/>
        <v>132.42947542619717</v>
      </c>
      <c r="AN335" s="35">
        <f t="shared" si="219"/>
        <v>228.32668176930548</v>
      </c>
      <c r="AO335" s="35">
        <f t="shared" si="202"/>
        <v>11.30938249789865</v>
      </c>
      <c r="AP335" s="35">
        <f t="shared" si="203"/>
        <v>16486.262132303415</v>
      </c>
      <c r="AQ335" s="35">
        <f t="shared" si="204"/>
        <v>16257.935450534111</v>
      </c>
      <c r="AR335" s="2">
        <f t="shared" si="205"/>
        <v>26.641848448774699</v>
      </c>
      <c r="AS335" s="2">
        <f t="shared" si="220"/>
        <v>45.934221463404647</v>
      </c>
      <c r="AT335" s="2">
        <f t="shared" si="206"/>
        <v>2.4038721254002215</v>
      </c>
      <c r="AU335" s="2">
        <f t="shared" si="207"/>
        <v>5471.8742674538362</v>
      </c>
      <c r="AV335" s="2">
        <f t="shared" si="208"/>
        <v>5425.9400459904309</v>
      </c>
      <c r="AW335" s="2">
        <f t="shared" si="209"/>
        <v>147.54815903490771</v>
      </c>
      <c r="AX335" s="2">
        <f t="shared" si="221"/>
        <v>254.39337764639259</v>
      </c>
      <c r="AY335">
        <f t="shared" si="222"/>
        <v>12.754502238059235</v>
      </c>
    </row>
    <row r="336" spans="1:51" ht="16" x14ac:dyDescent="0.2">
      <c r="A336" s="2" t="s">
        <v>29</v>
      </c>
      <c r="B336" s="2" t="str">
        <f t="shared" si="186"/>
        <v>PF1</v>
      </c>
      <c r="C336" s="2" t="s">
        <v>35</v>
      </c>
      <c r="D336" s="5">
        <v>7</v>
      </c>
      <c r="E336" s="2" t="s">
        <v>5</v>
      </c>
      <c r="F336" s="1" t="s">
        <v>16</v>
      </c>
      <c r="G336" s="9">
        <v>160</v>
      </c>
      <c r="H336" s="45">
        <v>140</v>
      </c>
      <c r="I336" t="s">
        <v>8</v>
      </c>
      <c r="J336">
        <v>0</v>
      </c>
      <c r="K336">
        <v>40</v>
      </c>
      <c r="L336" s="34">
        <v>1.3827381455823866</v>
      </c>
      <c r="M336" s="2">
        <v>0.28881666064262401</v>
      </c>
      <c r="N336" s="2">
        <f t="shared" si="210"/>
        <v>2.8881666064262399</v>
      </c>
      <c r="O336" s="2">
        <v>2.8268869966268501E-2</v>
      </c>
      <c r="P336" s="2">
        <f t="shared" si="211"/>
        <v>0.28268869966268501</v>
      </c>
      <c r="Q336" s="36">
        <v>4.3</v>
      </c>
      <c r="R336" s="40">
        <f t="shared" si="187"/>
        <v>40</v>
      </c>
      <c r="S336" s="35">
        <f t="shared" si="212"/>
        <v>15.974312550011176</v>
      </c>
      <c r="T336" s="35">
        <f t="shared" si="213"/>
        <v>27.541918189674444</v>
      </c>
      <c r="U336" s="35">
        <f t="shared" si="214"/>
        <v>1.5635377933947094</v>
      </c>
      <c r="V336" s="35">
        <f t="shared" si="215"/>
        <v>5530.9525823295471</v>
      </c>
      <c r="W336" s="35">
        <f t="shared" si="216"/>
        <v>5503.410664139873</v>
      </c>
      <c r="X336" s="35">
        <f t="shared" si="189"/>
        <v>154.36535196638741</v>
      </c>
      <c r="Y336" s="35">
        <f t="shared" si="190"/>
        <v>266.14715856273693</v>
      </c>
      <c r="Z336" s="35">
        <f t="shared" si="191"/>
        <v>13.28126364071411</v>
      </c>
      <c r="AA336" s="35">
        <f t="shared" si="192"/>
        <v>22174.943629434754</v>
      </c>
      <c r="AB336" s="35">
        <f t="shared" si="193"/>
        <v>21908.796470872014</v>
      </c>
      <c r="AC336" s="2">
        <f t="shared" si="194"/>
        <v>19.718855941286563</v>
      </c>
      <c r="AD336" s="2">
        <f t="shared" si="217"/>
        <v>33.998027484976838</v>
      </c>
      <c r="AE336" s="2">
        <f t="shared" si="195"/>
        <v>1.8818290495089876</v>
      </c>
      <c r="AF336" s="2">
        <f t="shared" si="196"/>
        <v>5291.6514540283888</v>
      </c>
      <c r="AG336" s="2">
        <f t="shared" si="197"/>
        <v>5257.653426543412</v>
      </c>
      <c r="AH336" s="2">
        <f t="shared" si="198"/>
        <v>501.96888128806182</v>
      </c>
      <c r="AI336" s="2">
        <f t="shared" si="218"/>
        <v>865.46358842769348</v>
      </c>
      <c r="AJ336" s="2">
        <f t="shared" si="199"/>
        <v>42.877275578046785</v>
      </c>
      <c r="AK336" s="2">
        <f t="shared" si="200"/>
        <v>63746.862525656201</v>
      </c>
      <c r="AL336" s="2">
        <f t="shared" si="223"/>
        <v>20960.466312409502</v>
      </c>
      <c r="AM336" s="35">
        <f t="shared" si="201"/>
        <v>138.39103941637623</v>
      </c>
      <c r="AN336" s="35">
        <f t="shared" si="219"/>
        <v>238.60524037306249</v>
      </c>
      <c r="AO336" s="35">
        <f t="shared" si="202"/>
        <v>11.7177258473194</v>
      </c>
      <c r="AP336" s="35">
        <f t="shared" si="203"/>
        <v>16643.991047105206</v>
      </c>
      <c r="AQ336" s="35">
        <f t="shared" si="204"/>
        <v>16405.385806732142</v>
      </c>
      <c r="AR336" s="2">
        <f t="shared" si="205"/>
        <v>26.641848448774699</v>
      </c>
      <c r="AS336" s="2">
        <f t="shared" si="220"/>
        <v>45.934221463404647</v>
      </c>
      <c r="AT336" s="2">
        <f t="shared" si="206"/>
        <v>2.4038721254002215</v>
      </c>
      <c r="AU336" s="2">
        <f t="shared" si="207"/>
        <v>5471.8742674538362</v>
      </c>
      <c r="AV336" s="2">
        <f t="shared" si="208"/>
        <v>5425.9400459904309</v>
      </c>
      <c r="AW336" s="2">
        <f t="shared" si="209"/>
        <v>151.61270941863208</v>
      </c>
      <c r="AX336" s="2">
        <f t="shared" si="221"/>
        <v>261.40122313557259</v>
      </c>
      <c r="AY336">
        <f t="shared" si="222"/>
        <v>13.011839799052847</v>
      </c>
    </row>
    <row r="337" spans="1:51" ht="16" x14ac:dyDescent="0.2">
      <c r="A337" s="2" t="s">
        <v>29</v>
      </c>
      <c r="B337" s="2" t="str">
        <f t="shared" si="186"/>
        <v>PF1</v>
      </c>
      <c r="C337" s="2" t="s">
        <v>35</v>
      </c>
      <c r="D337" s="5">
        <v>7</v>
      </c>
      <c r="E337" s="2" t="s">
        <v>5</v>
      </c>
      <c r="F337" s="1" t="s">
        <v>16</v>
      </c>
      <c r="G337" s="9">
        <v>160</v>
      </c>
      <c r="H337" s="45">
        <v>140</v>
      </c>
      <c r="I337" t="s">
        <v>9</v>
      </c>
      <c r="J337">
        <v>0</v>
      </c>
      <c r="K337">
        <v>80</v>
      </c>
      <c r="L337" s="34">
        <v>1.3441335225860165</v>
      </c>
      <c r="M337" s="2">
        <v>0.4034423828125</v>
      </c>
      <c r="N337" s="2">
        <f t="shared" si="210"/>
        <v>4.034423828125</v>
      </c>
      <c r="O337" s="2">
        <v>3.6822620779275901E-2</v>
      </c>
      <c r="P337" s="2">
        <f t="shared" si="211"/>
        <v>0.368226207792759</v>
      </c>
      <c r="Q337" s="36">
        <v>4.28</v>
      </c>
      <c r="R337" s="40">
        <f t="shared" si="187"/>
        <v>40</v>
      </c>
      <c r="S337" s="35">
        <f t="shared" si="212"/>
        <v>21.691217246810471</v>
      </c>
      <c r="T337" s="35">
        <f t="shared" si="213"/>
        <v>37.398650425535294</v>
      </c>
      <c r="U337" s="35">
        <f t="shared" si="214"/>
        <v>1.9797807591558867</v>
      </c>
      <c r="V337" s="35">
        <f t="shared" si="215"/>
        <v>5376.5340903440665</v>
      </c>
      <c r="W337" s="35">
        <f t="shared" si="216"/>
        <v>5339.1354399185311</v>
      </c>
      <c r="X337" s="35">
        <f t="shared" si="189"/>
        <v>167.97558693391727</v>
      </c>
      <c r="Y337" s="35">
        <f t="shared" si="190"/>
        <v>289.61308092054696</v>
      </c>
      <c r="Z337" s="35">
        <f t="shared" si="191"/>
        <v>14.065789776938296</v>
      </c>
      <c r="AA337" s="35">
        <f t="shared" si="192"/>
        <v>23055.974464809697</v>
      </c>
      <c r="AB337" s="35">
        <f t="shared" si="193"/>
        <v>22766.361383889147</v>
      </c>
      <c r="AC337" s="2">
        <f t="shared" si="194"/>
        <v>19.718855941286563</v>
      </c>
      <c r="AD337" s="2">
        <f t="shared" si="217"/>
        <v>33.998027484976838</v>
      </c>
      <c r="AE337" s="2">
        <f t="shared" si="195"/>
        <v>1.8818290495089876</v>
      </c>
      <c r="AF337" s="2">
        <f t="shared" si="196"/>
        <v>5291.6514540283888</v>
      </c>
      <c r="AG337" s="2">
        <f t="shared" si="197"/>
        <v>5257.653426543412</v>
      </c>
      <c r="AH337" s="2">
        <f t="shared" si="198"/>
        <v>501.96888128806182</v>
      </c>
      <c r="AI337" s="2">
        <f t="shared" si="218"/>
        <v>865.46358842769348</v>
      </c>
      <c r="AJ337" s="2">
        <f t="shared" si="199"/>
        <v>42.877275578046785</v>
      </c>
      <c r="AK337" s="2">
        <f t="shared" si="200"/>
        <v>63746.862525656201</v>
      </c>
      <c r="AL337" s="2">
        <f t="shared" si="223"/>
        <v>20960.466312409502</v>
      </c>
      <c r="AM337" s="35">
        <f t="shared" si="201"/>
        <v>146.28436968710679</v>
      </c>
      <c r="AN337" s="35">
        <f t="shared" si="219"/>
        <v>252.21443049501167</v>
      </c>
      <c r="AO337" s="35">
        <f t="shared" si="202"/>
        <v>12.086009017782409</v>
      </c>
      <c r="AP337" s="35">
        <f t="shared" si="203"/>
        <v>17679.44037446563</v>
      </c>
      <c r="AQ337" s="35">
        <f t="shared" si="204"/>
        <v>17427.225943970618</v>
      </c>
      <c r="AR337" s="2">
        <f t="shared" si="205"/>
        <v>26.641848448774699</v>
      </c>
      <c r="AS337" s="2">
        <f t="shared" si="220"/>
        <v>45.934221463404647</v>
      </c>
      <c r="AT337" s="2">
        <f t="shared" si="206"/>
        <v>2.4038721254002215</v>
      </c>
      <c r="AU337" s="2">
        <f t="shared" si="207"/>
        <v>5471.8742674538362</v>
      </c>
      <c r="AV337" s="2">
        <f t="shared" si="208"/>
        <v>5425.9400459904309</v>
      </c>
      <c r="AW337" s="2">
        <f t="shared" si="209"/>
        <v>160.63880689504884</v>
      </c>
      <c r="AX337" s="2">
        <f t="shared" si="221"/>
        <v>276.96346016387724</v>
      </c>
      <c r="AY337">
        <f t="shared" si="222"/>
        <v>13.396153961214468</v>
      </c>
    </row>
    <row r="338" spans="1:51" ht="16" x14ac:dyDescent="0.2">
      <c r="A338" s="2" t="s">
        <v>29</v>
      </c>
      <c r="B338" s="2" t="str">
        <f t="shared" si="186"/>
        <v>PF1</v>
      </c>
      <c r="C338" s="2" t="s">
        <v>35</v>
      </c>
      <c r="D338" s="5">
        <v>7</v>
      </c>
      <c r="E338" s="2" t="s">
        <v>5</v>
      </c>
      <c r="F338" s="1" t="s">
        <v>17</v>
      </c>
      <c r="G338" s="9">
        <v>200</v>
      </c>
      <c r="H338" s="45">
        <v>180</v>
      </c>
      <c r="I338" t="s">
        <v>7</v>
      </c>
      <c r="J338">
        <v>0</v>
      </c>
      <c r="K338">
        <v>0</v>
      </c>
      <c r="L338" s="34">
        <v>1.345050255058226</v>
      </c>
      <c r="M338" s="2">
        <v>0.23266625404357899</v>
      </c>
      <c r="N338" s="2">
        <f t="shared" si="210"/>
        <v>2.3266625404357901</v>
      </c>
      <c r="O338" s="2">
        <v>2.2459344938397401E-2</v>
      </c>
      <c r="P338" s="2">
        <f t="shared" si="211"/>
        <v>0.22459344938397402</v>
      </c>
      <c r="Q338" s="36">
        <v>4.33</v>
      </c>
      <c r="R338" s="40">
        <f t="shared" si="187"/>
        <v>40</v>
      </c>
      <c r="S338" s="35">
        <f t="shared" si="212"/>
        <v>12.517912173790318</v>
      </c>
      <c r="T338" s="35">
        <f t="shared" si="213"/>
        <v>21.582607196190207</v>
      </c>
      <c r="U338" s="35">
        <f t="shared" si="214"/>
        <v>1.208357905513284</v>
      </c>
      <c r="V338" s="35">
        <f t="shared" si="215"/>
        <v>5380.2010202329038</v>
      </c>
      <c r="W338" s="35">
        <f t="shared" si="216"/>
        <v>5358.6184130367137</v>
      </c>
      <c r="X338" s="35">
        <f t="shared" si="189"/>
        <v>162.19112064515457</v>
      </c>
      <c r="Y338" s="35">
        <f t="shared" si="190"/>
        <v>279.639863181301</v>
      </c>
      <c r="Z338" s="35">
        <f t="shared" si="191"/>
        <v>14.165983045600257</v>
      </c>
      <c r="AA338" s="35">
        <f t="shared" si="192"/>
        <v>27259.70214570731</v>
      </c>
      <c r="AB338" s="35">
        <f t="shared" si="193"/>
        <v>26980.062282526011</v>
      </c>
      <c r="AC338" s="2">
        <f t="shared" si="194"/>
        <v>13.616175545766852</v>
      </c>
      <c r="AD338" s="2">
        <f t="shared" si="217"/>
        <v>23.476164734080783</v>
      </c>
      <c r="AE338" s="2">
        <f t="shared" si="195"/>
        <v>1.5567924001986633</v>
      </c>
      <c r="AF338" s="2">
        <f t="shared" si="196"/>
        <v>5512.6179328853614</v>
      </c>
      <c r="AG338" s="2">
        <f t="shared" si="197"/>
        <v>5489.1417681512794</v>
      </c>
      <c r="AH338" s="2">
        <f t="shared" si="198"/>
        <v>542.81740792536243</v>
      </c>
      <c r="AI338" s="2">
        <f t="shared" si="218"/>
        <v>935.89208262993589</v>
      </c>
      <c r="AJ338" s="2">
        <f t="shared" si="199"/>
        <v>47.547652778642771</v>
      </c>
      <c r="AK338" s="2">
        <f t="shared" si="200"/>
        <v>80284.716324312292</v>
      </c>
      <c r="AL338" s="2">
        <f t="shared" si="223"/>
        <v>26449.608080560782</v>
      </c>
      <c r="AM338" s="35">
        <f t="shared" si="201"/>
        <v>149.67320847136426</v>
      </c>
      <c r="AN338" s="35">
        <f t="shared" si="219"/>
        <v>258.05725598511077</v>
      </c>
      <c r="AO338" s="35">
        <f t="shared" si="202"/>
        <v>12.957625140086973</v>
      </c>
      <c r="AP338" s="35">
        <f t="shared" si="203"/>
        <v>21879.501125474406</v>
      </c>
      <c r="AQ338" s="35">
        <f t="shared" si="204"/>
        <v>21621.443869489296</v>
      </c>
      <c r="AR338" s="2">
        <f t="shared" si="205"/>
        <v>19.718855941286563</v>
      </c>
      <c r="AS338" s="2">
        <f t="shared" si="220"/>
        <v>33.998027484976838</v>
      </c>
      <c r="AT338" s="2">
        <f t="shared" si="206"/>
        <v>1.8818290495089876</v>
      </c>
      <c r="AU338" s="2">
        <f t="shared" si="207"/>
        <v>5291.6514540283888</v>
      </c>
      <c r="AV338" s="2">
        <f t="shared" si="208"/>
        <v>5257.653426543412</v>
      </c>
      <c r="AW338" s="2">
        <f t="shared" si="209"/>
        <v>160.95196185447372</v>
      </c>
      <c r="AX338" s="2">
        <f t="shared" si="221"/>
        <v>277.5033825077133</v>
      </c>
      <c r="AY338">
        <f t="shared" si="222"/>
        <v>14.04636666707664</v>
      </c>
    </row>
    <row r="339" spans="1:51" ht="16" x14ac:dyDescent="0.2">
      <c r="A339" s="2" t="s">
        <v>29</v>
      </c>
      <c r="B339" s="2" t="str">
        <f t="shared" ref="B339:B402" si="224">A339</f>
        <v>PF1</v>
      </c>
      <c r="C339" s="2" t="s">
        <v>35</v>
      </c>
      <c r="D339" s="5">
        <v>7</v>
      </c>
      <c r="E339" s="2" t="s">
        <v>5</v>
      </c>
      <c r="F339" s="1" t="s">
        <v>17</v>
      </c>
      <c r="G339" s="9">
        <v>200</v>
      </c>
      <c r="H339" s="45">
        <v>180</v>
      </c>
      <c r="I339" t="s">
        <v>8</v>
      </c>
      <c r="J339">
        <v>0</v>
      </c>
      <c r="K339">
        <v>40</v>
      </c>
      <c r="L339" s="34">
        <v>1.4180832753442347</v>
      </c>
      <c r="M339" s="2">
        <v>0.230221882462502</v>
      </c>
      <c r="N339" s="2">
        <f t="shared" si="210"/>
        <v>2.3022188246250201</v>
      </c>
      <c r="O339" s="2">
        <v>2.21826005727053E-2</v>
      </c>
      <c r="P339" s="2">
        <f t="shared" si="211"/>
        <v>0.22182600572705299</v>
      </c>
      <c r="Q339" s="36">
        <v>4.33</v>
      </c>
      <c r="R339" s="40">
        <f t="shared" si="187"/>
        <v>40</v>
      </c>
      <c r="S339" s="35">
        <f t="shared" si="212"/>
        <v>13.058952045533612</v>
      </c>
      <c r="T339" s="35">
        <f t="shared" si="213"/>
        <v>22.515434561264851</v>
      </c>
      <c r="U339" s="35">
        <f t="shared" si="214"/>
        <v>1.2582709950317932</v>
      </c>
      <c r="V339" s="35">
        <f t="shared" si="215"/>
        <v>5672.3331013769393</v>
      </c>
      <c r="W339" s="35">
        <f t="shared" si="216"/>
        <v>5649.8176668156748</v>
      </c>
      <c r="X339" s="35">
        <f t="shared" si="189"/>
        <v>167.42430401192101</v>
      </c>
      <c r="Y339" s="35">
        <f t="shared" si="190"/>
        <v>288.66259312400177</v>
      </c>
      <c r="Z339" s="35">
        <f t="shared" si="191"/>
        <v>14.539534635745904</v>
      </c>
      <c r="AA339" s="35">
        <f t="shared" si="192"/>
        <v>27847.276730811693</v>
      </c>
      <c r="AB339" s="35">
        <f t="shared" si="193"/>
        <v>27558.614137687688</v>
      </c>
      <c r="AC339" s="2">
        <f t="shared" si="194"/>
        <v>13.616175545766852</v>
      </c>
      <c r="AD339" s="2">
        <f t="shared" si="217"/>
        <v>23.476164734080783</v>
      </c>
      <c r="AE339" s="2">
        <f t="shared" si="195"/>
        <v>1.5567924001986633</v>
      </c>
      <c r="AF339" s="2">
        <f t="shared" si="196"/>
        <v>5512.6179328853614</v>
      </c>
      <c r="AG339" s="2">
        <f t="shared" si="197"/>
        <v>5489.1417681512794</v>
      </c>
      <c r="AH339" s="2">
        <f t="shared" si="198"/>
        <v>542.81740792536243</v>
      </c>
      <c r="AI339" s="2">
        <f t="shared" si="218"/>
        <v>935.89208262993589</v>
      </c>
      <c r="AJ339" s="2">
        <f t="shared" si="199"/>
        <v>47.547652778642771</v>
      </c>
      <c r="AK339" s="2">
        <f t="shared" si="200"/>
        <v>80284.716324312292</v>
      </c>
      <c r="AL339" s="2">
        <f t="shared" si="223"/>
        <v>26449.608080560782</v>
      </c>
      <c r="AM339" s="35">
        <f t="shared" si="201"/>
        <v>154.36535196638741</v>
      </c>
      <c r="AN339" s="35">
        <f t="shared" si="219"/>
        <v>266.14715856273693</v>
      </c>
      <c r="AO339" s="35">
        <f t="shared" si="202"/>
        <v>13.28126364071411</v>
      </c>
      <c r="AP339" s="35">
        <f t="shared" si="203"/>
        <v>22174.943629434754</v>
      </c>
      <c r="AQ339" s="35">
        <f t="shared" si="204"/>
        <v>21908.796470872014</v>
      </c>
      <c r="AR339" s="2">
        <f t="shared" si="205"/>
        <v>19.718855941286563</v>
      </c>
      <c r="AS339" s="2">
        <f t="shared" si="220"/>
        <v>33.998027484976838</v>
      </c>
      <c r="AT339" s="2">
        <f t="shared" si="206"/>
        <v>1.8818290495089876</v>
      </c>
      <c r="AU339" s="2">
        <f t="shared" si="207"/>
        <v>5291.6514540283888</v>
      </c>
      <c r="AV339" s="2">
        <f t="shared" si="208"/>
        <v>5257.653426543412</v>
      </c>
      <c r="AW339" s="2">
        <f t="shared" si="209"/>
        <v>164.86095457795793</v>
      </c>
      <c r="AX339" s="2">
        <f t="shared" si="221"/>
        <v>284.24302513441023</v>
      </c>
      <c r="AY339">
        <f t="shared" si="222"/>
        <v>14.292547876652163</v>
      </c>
    </row>
    <row r="340" spans="1:51" ht="16" x14ac:dyDescent="0.2">
      <c r="A340" s="2" t="s">
        <v>29</v>
      </c>
      <c r="B340" s="2" t="str">
        <f t="shared" si="224"/>
        <v>PF1</v>
      </c>
      <c r="C340" s="2" t="s">
        <v>35</v>
      </c>
      <c r="D340" s="5">
        <v>7</v>
      </c>
      <c r="E340" s="2" t="s">
        <v>5</v>
      </c>
      <c r="F340" s="1" t="s">
        <v>17</v>
      </c>
      <c r="G340" s="9">
        <v>200</v>
      </c>
      <c r="H340" s="45">
        <v>180</v>
      </c>
      <c r="I340" t="s">
        <v>9</v>
      </c>
      <c r="J340">
        <v>0</v>
      </c>
      <c r="K340">
        <v>80</v>
      </c>
      <c r="L340" s="34">
        <v>1.6576560280816031</v>
      </c>
      <c r="M340" s="2">
        <v>0.22481727600097701</v>
      </c>
      <c r="N340" s="2">
        <f t="shared" si="210"/>
        <v>2.2481727600097701</v>
      </c>
      <c r="O340" s="2">
        <v>2.11760718375444E-2</v>
      </c>
      <c r="P340" s="2">
        <f t="shared" si="211"/>
        <v>0.211760718375444</v>
      </c>
      <c r="Q340" s="36">
        <v>4.3499999999999996</v>
      </c>
      <c r="R340" s="40">
        <f t="shared" si="187"/>
        <v>40</v>
      </c>
      <c r="S340" s="35">
        <f t="shared" si="212"/>
        <v>14.906788511196201</v>
      </c>
      <c r="T340" s="35">
        <f t="shared" si="213"/>
        <v>25.701359502062417</v>
      </c>
      <c r="U340" s="35">
        <f t="shared" si="214"/>
        <v>1.4041057253037816</v>
      </c>
      <c r="V340" s="35">
        <f t="shared" si="215"/>
        <v>6630.6241123264117</v>
      </c>
      <c r="W340" s="35">
        <f t="shared" si="216"/>
        <v>6604.9227528243491</v>
      </c>
      <c r="X340" s="35">
        <f t="shared" si="189"/>
        <v>182.88237544511347</v>
      </c>
      <c r="Y340" s="35">
        <f t="shared" si="190"/>
        <v>315.31444042260938</v>
      </c>
      <c r="Z340" s="35">
        <f t="shared" si="191"/>
        <v>15.469895502242077</v>
      </c>
      <c r="AA340" s="35">
        <f t="shared" si="192"/>
        <v>29686.598577136108</v>
      </c>
      <c r="AB340" s="35">
        <f t="shared" si="193"/>
        <v>29371.284136713497</v>
      </c>
      <c r="AC340" s="2">
        <f t="shared" si="194"/>
        <v>13.616175545766852</v>
      </c>
      <c r="AD340" s="2">
        <f t="shared" si="217"/>
        <v>23.476164734080783</v>
      </c>
      <c r="AE340" s="2">
        <f t="shared" si="195"/>
        <v>1.5567924001986633</v>
      </c>
      <c r="AF340" s="2">
        <f t="shared" si="196"/>
        <v>5512.6179328853614</v>
      </c>
      <c r="AG340" s="2">
        <f t="shared" si="197"/>
        <v>5489.1417681512794</v>
      </c>
      <c r="AH340" s="2">
        <f t="shared" si="198"/>
        <v>542.81740792536243</v>
      </c>
      <c r="AI340" s="2">
        <f t="shared" si="218"/>
        <v>935.89208262993589</v>
      </c>
      <c r="AJ340" s="2">
        <f t="shared" si="199"/>
        <v>47.547652778642771</v>
      </c>
      <c r="AK340" s="2">
        <f t="shared" si="200"/>
        <v>80284.716324312292</v>
      </c>
      <c r="AL340" s="2">
        <f t="shared" si="223"/>
        <v>26449.608080560782</v>
      </c>
      <c r="AM340" s="35">
        <f t="shared" si="201"/>
        <v>167.97558693391727</v>
      </c>
      <c r="AN340" s="35">
        <f t="shared" si="219"/>
        <v>289.61308092054696</v>
      </c>
      <c r="AO340" s="35">
        <f t="shared" si="202"/>
        <v>14.065789776938296</v>
      </c>
      <c r="AP340" s="35">
        <f t="shared" si="203"/>
        <v>23055.974464809697</v>
      </c>
      <c r="AQ340" s="35">
        <f t="shared" si="204"/>
        <v>22766.361383889147</v>
      </c>
      <c r="AR340" s="2">
        <f t="shared" si="205"/>
        <v>19.718855941286563</v>
      </c>
      <c r="AS340" s="2">
        <f t="shared" si="220"/>
        <v>33.998027484976838</v>
      </c>
      <c r="AT340" s="2">
        <f t="shared" si="206"/>
        <v>1.8818290495089876</v>
      </c>
      <c r="AU340" s="2">
        <f t="shared" si="207"/>
        <v>5291.6514540283888</v>
      </c>
      <c r="AV340" s="2">
        <f t="shared" si="208"/>
        <v>5257.653426543412</v>
      </c>
      <c r="AW340" s="2">
        <f t="shared" si="209"/>
        <v>176.28838355494781</v>
      </c>
      <c r="AX340" s="2">
        <f t="shared" si="221"/>
        <v>303.94548888784101</v>
      </c>
      <c r="AY340">
        <f t="shared" si="222"/>
        <v>14.848791784386666</v>
      </c>
    </row>
    <row r="341" spans="1:51" ht="16" x14ac:dyDescent="0.2">
      <c r="A341" s="2" t="s">
        <v>29</v>
      </c>
      <c r="B341" s="2" t="str">
        <f t="shared" si="224"/>
        <v>PF1</v>
      </c>
      <c r="C341" s="2" t="s">
        <v>35</v>
      </c>
      <c r="D341" s="5">
        <v>7</v>
      </c>
      <c r="E341" s="2" t="s">
        <v>18</v>
      </c>
      <c r="F341" s="1" t="s">
        <v>6</v>
      </c>
      <c r="G341" s="9">
        <v>5</v>
      </c>
      <c r="H341" s="45">
        <v>2.5</v>
      </c>
      <c r="I341" s="2" t="s">
        <v>19</v>
      </c>
      <c r="J341" s="5">
        <v>-100</v>
      </c>
      <c r="K341" s="5">
        <v>-100</v>
      </c>
      <c r="L341" s="2">
        <v>1.3009452372285997</v>
      </c>
      <c r="M341" s="2">
        <v>2.56005191802979</v>
      </c>
      <c r="N341" s="2">
        <f t="shared" si="210"/>
        <v>25.600519180297901</v>
      </c>
      <c r="O341" s="2">
        <v>0.19763788580894501</v>
      </c>
      <c r="P341" s="2">
        <f t="shared" si="211"/>
        <v>1.9763788580894501</v>
      </c>
      <c r="Q341" s="36">
        <v>3.74</v>
      </c>
      <c r="R341" s="40">
        <f t="shared" si="187"/>
        <v>5</v>
      </c>
      <c r="S341" s="35">
        <f t="shared" si="212"/>
        <v>16.652436749093983</v>
      </c>
      <c r="T341" s="35">
        <f t="shared" si="213"/>
        <v>28.711097843265492</v>
      </c>
      <c r="U341" s="35">
        <f t="shared" si="214"/>
        <v>1.2855803311953842</v>
      </c>
      <c r="V341" s="35">
        <f t="shared" si="215"/>
        <v>650.47261861429979</v>
      </c>
      <c r="W341" s="35">
        <f t="shared" si="216"/>
        <v>621.76152077103427</v>
      </c>
      <c r="X341" s="35">
        <f t="shared" si="189"/>
        <v>16.652436749093983</v>
      </c>
      <c r="Y341" s="35">
        <f t="shared" si="190"/>
        <v>28.711097843265492</v>
      </c>
      <c r="Z341" s="35">
        <f t="shared" si="191"/>
        <v>1.2855803311953842</v>
      </c>
      <c r="AA341" s="35">
        <f t="shared" si="192"/>
        <v>650.47261861429979</v>
      </c>
      <c r="AB341" s="35">
        <f t="shared" si="193"/>
        <v>621.76152077103427</v>
      </c>
      <c r="AC341" s="2">
        <f t="shared" si="194"/>
        <v>19.903022012522371</v>
      </c>
      <c r="AD341" s="2">
        <f t="shared" si="217"/>
        <v>34.315555194004091</v>
      </c>
      <c r="AE341" s="2">
        <f t="shared" si="195"/>
        <v>1.4076455570329134</v>
      </c>
      <c r="AF341" s="2">
        <f t="shared" si="196"/>
        <v>554.16159635167037</v>
      </c>
      <c r="AG341" s="2">
        <f t="shared" si="197"/>
        <v>519.84604115766626</v>
      </c>
      <c r="AH341" s="2">
        <f t="shared" si="198"/>
        <v>19.903022012522371</v>
      </c>
      <c r="AI341" s="2">
        <f t="shared" si="218"/>
        <v>34.315555194004091</v>
      </c>
      <c r="AJ341" s="2">
        <f t="shared" si="199"/>
        <v>1.4076455570329134</v>
      </c>
      <c r="AK341" s="2">
        <f t="shared" si="200"/>
        <v>554.16159635167037</v>
      </c>
      <c r="AL341" s="2">
        <f t="shared" si="223"/>
        <v>519.84604115766626</v>
      </c>
      <c r="AM341" s="35">
        <f t="shared" si="201"/>
        <v>0</v>
      </c>
      <c r="AN341" s="35">
        <f t="shared" si="219"/>
        <v>0</v>
      </c>
      <c r="AO341" s="35">
        <f t="shared" si="202"/>
        <v>0</v>
      </c>
      <c r="AP341" s="35">
        <f t="shared" si="203"/>
        <v>0</v>
      </c>
      <c r="AQ341" s="35">
        <f t="shared" si="204"/>
        <v>0</v>
      </c>
      <c r="AR341" s="2">
        <f t="shared" si="205"/>
        <v>0</v>
      </c>
      <c r="AS341" s="2">
        <f t="shared" si="220"/>
        <v>0</v>
      </c>
      <c r="AT341" s="2">
        <f t="shared" si="206"/>
        <v>0</v>
      </c>
      <c r="AU341" s="2">
        <f t="shared" si="207"/>
        <v>0</v>
      </c>
      <c r="AV341" s="2">
        <f t="shared" si="208"/>
        <v>0</v>
      </c>
      <c r="AW341" s="2">
        <f t="shared" si="209"/>
        <v>13.922867579373417</v>
      </c>
      <c r="AX341" s="2">
        <f t="shared" si="221"/>
        <v>24.004944102367965</v>
      </c>
      <c r="AY341">
        <f t="shared" si="222"/>
        <v>1.0748555892190488</v>
      </c>
    </row>
    <row r="342" spans="1:51" ht="16" x14ac:dyDescent="0.2">
      <c r="A342" s="2" t="s">
        <v>29</v>
      </c>
      <c r="B342" s="2" t="str">
        <f t="shared" si="224"/>
        <v>PF1</v>
      </c>
      <c r="C342" s="2" t="s">
        <v>35</v>
      </c>
      <c r="D342" s="5">
        <v>7</v>
      </c>
      <c r="E342" s="2" t="s">
        <v>18</v>
      </c>
      <c r="F342" s="1" t="s">
        <v>10</v>
      </c>
      <c r="G342" s="9">
        <v>10</v>
      </c>
      <c r="H342" s="45">
        <v>7.5</v>
      </c>
      <c r="I342" s="2" t="s">
        <v>19</v>
      </c>
      <c r="J342" s="5">
        <v>-100</v>
      </c>
      <c r="K342" s="5">
        <v>-100</v>
      </c>
      <c r="L342" s="2">
        <v>1.1975581861961044</v>
      </c>
      <c r="M342" s="2">
        <v>1.69909012317657</v>
      </c>
      <c r="N342" s="2">
        <f t="shared" si="210"/>
        <v>16.990901231765701</v>
      </c>
      <c r="O342" s="2">
        <v>0.136474654078484</v>
      </c>
      <c r="P342" s="2">
        <f t="shared" si="211"/>
        <v>1.36474654078484</v>
      </c>
      <c r="Q342" s="36">
        <v>3.86</v>
      </c>
      <c r="R342" s="40">
        <f t="shared" si="187"/>
        <v>5</v>
      </c>
      <c r="S342" s="35">
        <f t="shared" si="212"/>
        <v>10.173796430475242</v>
      </c>
      <c r="T342" s="35">
        <f t="shared" si="213"/>
        <v>17.541028328405591</v>
      </c>
      <c r="U342" s="35">
        <f t="shared" si="214"/>
        <v>0.81718169599985035</v>
      </c>
      <c r="V342" s="35">
        <f t="shared" si="215"/>
        <v>598.77909309805216</v>
      </c>
      <c r="W342" s="35">
        <f t="shared" si="216"/>
        <v>581.2380647696466</v>
      </c>
      <c r="X342" s="35">
        <f t="shared" si="189"/>
        <v>26.826233179569225</v>
      </c>
      <c r="Y342" s="35">
        <f t="shared" si="190"/>
        <v>46.25212617167108</v>
      </c>
      <c r="Z342" s="35">
        <f t="shared" si="191"/>
        <v>2.1027620271952348</v>
      </c>
      <c r="AA342" s="35">
        <f t="shared" si="192"/>
        <v>1249.2517117123521</v>
      </c>
      <c r="AB342" s="35">
        <f t="shared" si="193"/>
        <v>1202.999585540681</v>
      </c>
      <c r="AC342" s="2">
        <f t="shared" si="194"/>
        <v>13.029426138302242</v>
      </c>
      <c r="AD342" s="2">
        <f t="shared" si="217"/>
        <v>22.464527824659033</v>
      </c>
      <c r="AE342" s="2">
        <f t="shared" si="195"/>
        <v>1.0094012711584042</v>
      </c>
      <c r="AF342" s="2">
        <f t="shared" si="196"/>
        <v>608.89498128097307</v>
      </c>
      <c r="AG342" s="2">
        <f t="shared" si="197"/>
        <v>586.43045345631413</v>
      </c>
      <c r="AH342" s="2">
        <f t="shared" si="198"/>
        <v>98.797344452473837</v>
      </c>
      <c r="AI342" s="2">
        <f t="shared" si="218"/>
        <v>170.34024905598937</v>
      </c>
      <c r="AJ342" s="2">
        <f t="shared" si="199"/>
        <v>7.2511404845739538</v>
      </c>
      <c r="AK342" s="2">
        <f t="shared" si="200"/>
        <v>3489.1697328979308</v>
      </c>
      <c r="AL342" s="2">
        <f t="shared" si="223"/>
        <v>1106.2764946139805</v>
      </c>
      <c r="AM342" s="35">
        <f t="shared" si="201"/>
        <v>16.652436749093983</v>
      </c>
      <c r="AN342" s="35">
        <f t="shared" si="219"/>
        <v>28.711097843265492</v>
      </c>
      <c r="AO342" s="35">
        <f t="shared" si="202"/>
        <v>1.2855803311953842</v>
      </c>
      <c r="AP342" s="35">
        <f t="shared" si="203"/>
        <v>650.47261861429979</v>
      </c>
      <c r="AQ342" s="35">
        <f t="shared" si="204"/>
        <v>621.76152077103427</v>
      </c>
      <c r="AR342" s="2">
        <f t="shared" si="205"/>
        <v>19.903022012522371</v>
      </c>
      <c r="AS342" s="2">
        <f t="shared" si="220"/>
        <v>34.315555194004091</v>
      </c>
      <c r="AT342" s="2">
        <f t="shared" si="206"/>
        <v>1.4076455570329134</v>
      </c>
      <c r="AU342" s="2">
        <f t="shared" si="207"/>
        <v>554.16159635167037</v>
      </c>
      <c r="AV342" s="2">
        <f t="shared" si="208"/>
        <v>519.84604115766626</v>
      </c>
      <c r="AW342" s="2">
        <f t="shared" si="209"/>
        <v>25.133224588322562</v>
      </c>
      <c r="AX342" s="2">
        <f t="shared" si="221"/>
        <v>43.333145841935448</v>
      </c>
      <c r="AY342">
        <f t="shared" si="222"/>
        <v>1.966775855131377</v>
      </c>
    </row>
    <row r="343" spans="1:51" ht="16" x14ac:dyDescent="0.2">
      <c r="A343" s="2" t="s">
        <v>29</v>
      </c>
      <c r="B343" s="2" t="str">
        <f t="shared" si="224"/>
        <v>PF1</v>
      </c>
      <c r="C343" s="2" t="s">
        <v>35</v>
      </c>
      <c r="D343" s="5">
        <v>7</v>
      </c>
      <c r="E343" s="2" t="s">
        <v>18</v>
      </c>
      <c r="F343" s="1" t="s">
        <v>11</v>
      </c>
      <c r="G343" s="9">
        <v>20</v>
      </c>
      <c r="H343" s="45">
        <v>15</v>
      </c>
      <c r="I343" s="2" t="s">
        <v>19</v>
      </c>
      <c r="J343" s="5">
        <v>-100</v>
      </c>
      <c r="K343" s="5">
        <v>-100</v>
      </c>
      <c r="L343" s="2">
        <v>1.2600997126334956</v>
      </c>
      <c r="M343" s="2">
        <v>1.3092337846755999</v>
      </c>
      <c r="N343" s="2">
        <f t="shared" si="210"/>
        <v>13.092337846755999</v>
      </c>
      <c r="O343" s="2">
        <v>0.109135657548904</v>
      </c>
      <c r="P343" s="2">
        <f t="shared" si="211"/>
        <v>1.09135657548904</v>
      </c>
      <c r="Q343" s="36">
        <v>4.07</v>
      </c>
      <c r="R343" s="40">
        <f t="shared" si="187"/>
        <v>10</v>
      </c>
      <c r="S343" s="35">
        <f t="shared" si="212"/>
        <v>16.497651158397876</v>
      </c>
      <c r="T343" s="35">
        <f t="shared" si="213"/>
        <v>28.444226135168751</v>
      </c>
      <c r="U343" s="35">
        <f t="shared" si="214"/>
        <v>1.3752181071544154</v>
      </c>
      <c r="V343" s="35">
        <f t="shared" si="215"/>
        <v>1260.0997126334958</v>
      </c>
      <c r="W343" s="35">
        <f t="shared" si="216"/>
        <v>1231.655486498327</v>
      </c>
      <c r="X343" s="35">
        <f t="shared" si="189"/>
        <v>43.323884337967101</v>
      </c>
      <c r="Y343" s="35">
        <f t="shared" si="190"/>
        <v>74.696352306839827</v>
      </c>
      <c r="Z343" s="35">
        <f t="shared" si="191"/>
        <v>3.4779801343496501</v>
      </c>
      <c r="AA343" s="35">
        <f t="shared" si="192"/>
        <v>2509.3514243458476</v>
      </c>
      <c r="AB343" s="35">
        <f t="shared" si="193"/>
        <v>2434.6550720390078</v>
      </c>
      <c r="AC343" s="2">
        <f t="shared" si="194"/>
        <v>20.390481138688109</v>
      </c>
      <c r="AD343" s="2">
        <f t="shared" si="217"/>
        <v>35.156001963255363</v>
      </c>
      <c r="AE343" s="2">
        <f t="shared" si="195"/>
        <v>1.7026930065260248</v>
      </c>
      <c r="AF343" s="2">
        <f t="shared" si="196"/>
        <v>1289.4526587879338</v>
      </c>
      <c r="AG343" s="2">
        <f t="shared" si="197"/>
        <v>1254.2966568246786</v>
      </c>
      <c r="AH343" s="2">
        <f t="shared" si="198"/>
        <v>159.96878786853816</v>
      </c>
      <c r="AI343" s="2">
        <f t="shared" si="218"/>
        <v>275.80825494575549</v>
      </c>
      <c r="AJ343" s="2">
        <f t="shared" si="199"/>
        <v>12.359219504152026</v>
      </c>
      <c r="AK343" s="2">
        <f t="shared" si="200"/>
        <v>7357.5277092617316</v>
      </c>
      <c r="AL343" s="2">
        <f t="shared" si="223"/>
        <v>2360.5731514386589</v>
      </c>
      <c r="AM343" s="35">
        <f t="shared" si="201"/>
        <v>26.826233179569225</v>
      </c>
      <c r="AN343" s="35">
        <f t="shared" si="219"/>
        <v>46.25212617167108</v>
      </c>
      <c r="AO343" s="35">
        <f t="shared" si="202"/>
        <v>2.1027620271952348</v>
      </c>
      <c r="AP343" s="35">
        <f t="shared" si="203"/>
        <v>1249.2517117123521</v>
      </c>
      <c r="AQ343" s="35">
        <f t="shared" si="204"/>
        <v>1202.999585540681</v>
      </c>
      <c r="AR343" s="2">
        <f t="shared" si="205"/>
        <v>13.029426138302242</v>
      </c>
      <c r="AS343" s="2">
        <f t="shared" si="220"/>
        <v>22.464527824659033</v>
      </c>
      <c r="AT343" s="2">
        <f t="shared" si="206"/>
        <v>1.0094012711584042</v>
      </c>
      <c r="AU343" s="2">
        <f t="shared" si="207"/>
        <v>608.89498128097307</v>
      </c>
      <c r="AV343" s="2">
        <f t="shared" si="208"/>
        <v>586.43045345631413</v>
      </c>
      <c r="AW343" s="2">
        <f t="shared" si="209"/>
        <v>42.331579511977644</v>
      </c>
      <c r="AX343" s="2">
        <f t="shared" si="221"/>
        <v>72.985481917202833</v>
      </c>
      <c r="AY343">
        <f t="shared" si="222"/>
        <v>3.3952631735280625</v>
      </c>
    </row>
    <row r="344" spans="1:51" ht="16" x14ac:dyDescent="0.2">
      <c r="A344" s="2" t="s">
        <v>29</v>
      </c>
      <c r="B344" s="2" t="str">
        <f t="shared" si="224"/>
        <v>PF1</v>
      </c>
      <c r="C344" s="2" t="s">
        <v>35</v>
      </c>
      <c r="D344" s="5">
        <v>7</v>
      </c>
      <c r="E344" s="2" t="s">
        <v>18</v>
      </c>
      <c r="F344" s="1" t="s">
        <v>12</v>
      </c>
      <c r="G344" s="9">
        <v>30</v>
      </c>
      <c r="H344" s="45">
        <v>25</v>
      </c>
      <c r="I344" s="2" t="s">
        <v>19</v>
      </c>
      <c r="J344" s="5">
        <v>-100</v>
      </c>
      <c r="K344" s="5">
        <v>-100</v>
      </c>
      <c r="L344" s="2">
        <v>1.1775937901346571</v>
      </c>
      <c r="M344" s="2">
        <v>1.0685843229293801</v>
      </c>
      <c r="N344" s="2">
        <f t="shared" si="210"/>
        <v>10.685843229293802</v>
      </c>
      <c r="O344" s="2">
        <v>9.0383157134056105E-2</v>
      </c>
      <c r="P344" s="2">
        <f t="shared" si="211"/>
        <v>0.90383157134056102</v>
      </c>
      <c r="Q344" s="36">
        <v>4.1100000000000003</v>
      </c>
      <c r="R344" s="40">
        <f t="shared" si="187"/>
        <v>10</v>
      </c>
      <c r="S344" s="35">
        <f t="shared" si="212"/>
        <v>12.583582629168852</v>
      </c>
      <c r="T344" s="35">
        <f t="shared" si="213"/>
        <v>21.695832119256643</v>
      </c>
      <c r="U344" s="35">
        <f t="shared" si="214"/>
        <v>1.0643464457382941</v>
      </c>
      <c r="V344" s="35">
        <f t="shared" si="215"/>
        <v>1177.5937901346572</v>
      </c>
      <c r="W344" s="35">
        <f t="shared" si="216"/>
        <v>1155.8979580154005</v>
      </c>
      <c r="X344" s="35">
        <f t="shared" si="189"/>
        <v>55.907466967135953</v>
      </c>
      <c r="Y344" s="35">
        <f t="shared" si="190"/>
        <v>96.392184426096463</v>
      </c>
      <c r="Z344" s="35">
        <f t="shared" si="191"/>
        <v>4.542326580087944</v>
      </c>
      <c r="AA344" s="35">
        <f t="shared" si="192"/>
        <v>3686.9452144805045</v>
      </c>
      <c r="AB344" s="35">
        <f t="shared" si="193"/>
        <v>3590.5530300544083</v>
      </c>
      <c r="AC344" s="2">
        <f t="shared" si="194"/>
        <v>15.204932080965804</v>
      </c>
      <c r="AD344" s="2">
        <f t="shared" si="217"/>
        <v>26.215400139596209</v>
      </c>
      <c r="AE344" s="2">
        <f t="shared" si="195"/>
        <v>1.3422494817943573</v>
      </c>
      <c r="AF344" s="2">
        <f t="shared" si="196"/>
        <v>1245.1136831919628</v>
      </c>
      <c r="AG344" s="2">
        <f t="shared" si="197"/>
        <v>1218.8982830523669</v>
      </c>
      <c r="AH344" s="2">
        <f t="shared" si="198"/>
        <v>205.58358411143558</v>
      </c>
      <c r="AI344" s="2">
        <f t="shared" si="218"/>
        <v>354.45445536454417</v>
      </c>
      <c r="AJ344" s="2">
        <f t="shared" si="199"/>
        <v>16.3859679495351</v>
      </c>
      <c r="AK344" s="2">
        <f t="shared" si="200"/>
        <v>11092.86875883762</v>
      </c>
      <c r="AL344" s="2">
        <f t="shared" si="223"/>
        <v>3579.4714344910258</v>
      </c>
      <c r="AM344" s="35">
        <f t="shared" si="201"/>
        <v>43.323884337967101</v>
      </c>
      <c r="AN344" s="35">
        <f t="shared" si="219"/>
        <v>74.696352306839827</v>
      </c>
      <c r="AO344" s="35">
        <f t="shared" si="202"/>
        <v>3.4779801343496501</v>
      </c>
      <c r="AP344" s="35">
        <f t="shared" si="203"/>
        <v>2509.3514243458476</v>
      </c>
      <c r="AQ344" s="35">
        <f t="shared" si="204"/>
        <v>2434.6550720390078</v>
      </c>
      <c r="AR344" s="2">
        <f t="shared" si="205"/>
        <v>20.390481138688109</v>
      </c>
      <c r="AS344" s="2">
        <f t="shared" si="220"/>
        <v>35.156001963255363</v>
      </c>
      <c r="AT344" s="2">
        <f t="shared" si="206"/>
        <v>1.7026930065260248</v>
      </c>
      <c r="AU344" s="2">
        <f t="shared" si="207"/>
        <v>1289.4526587879338</v>
      </c>
      <c r="AV344" s="2">
        <f t="shared" si="208"/>
        <v>1254.2966568246786</v>
      </c>
      <c r="AW344" s="2">
        <f t="shared" si="209"/>
        <v>55.786828140440321</v>
      </c>
      <c r="AX344" s="2">
        <f t="shared" si="221"/>
        <v>96.184186449035025</v>
      </c>
      <c r="AY344">
        <f t="shared" si="222"/>
        <v>4.5321226890184878</v>
      </c>
    </row>
    <row r="345" spans="1:51" ht="16" x14ac:dyDescent="0.2">
      <c r="A345" s="2" t="s">
        <v>29</v>
      </c>
      <c r="B345" s="2" t="str">
        <f t="shared" si="224"/>
        <v>PF1</v>
      </c>
      <c r="C345" s="2" t="s">
        <v>35</v>
      </c>
      <c r="D345" s="5">
        <v>7</v>
      </c>
      <c r="E345" s="2" t="s">
        <v>18</v>
      </c>
      <c r="F345" s="1" t="s">
        <v>13</v>
      </c>
      <c r="G345" s="9">
        <v>40</v>
      </c>
      <c r="H345" s="45">
        <v>35</v>
      </c>
      <c r="I345" s="2" t="s">
        <v>19</v>
      </c>
      <c r="J345" s="5">
        <v>-100</v>
      </c>
      <c r="K345" s="5">
        <v>-100</v>
      </c>
      <c r="L345" s="2">
        <v>1.2902500250528244</v>
      </c>
      <c r="M345" s="2">
        <v>0.87499856948852495</v>
      </c>
      <c r="N345" s="2">
        <f t="shared" si="210"/>
        <v>8.7499856948852504</v>
      </c>
      <c r="O345" s="2">
        <v>7.4718840420246097E-2</v>
      </c>
      <c r="P345" s="2">
        <f t="shared" si="211"/>
        <v>0.74718840420246102</v>
      </c>
      <c r="Q345" s="36">
        <v>4.18</v>
      </c>
      <c r="R345" s="40">
        <f t="shared" si="187"/>
        <v>10</v>
      </c>
      <c r="S345" s="35">
        <f t="shared" si="212"/>
        <v>11.289669262037551</v>
      </c>
      <c r="T345" s="35">
        <f t="shared" si="213"/>
        <v>19.464947003513021</v>
      </c>
      <c r="U345" s="35">
        <f t="shared" si="214"/>
        <v>0.9640598572414053</v>
      </c>
      <c r="V345" s="35">
        <f t="shared" si="215"/>
        <v>1290.2500250528246</v>
      </c>
      <c r="W345" s="35">
        <f t="shared" si="216"/>
        <v>1270.7850780493116</v>
      </c>
      <c r="X345" s="35">
        <f t="shared" si="189"/>
        <v>67.197136229173509</v>
      </c>
      <c r="Y345" s="35">
        <f t="shared" si="190"/>
        <v>115.85713142960948</v>
      </c>
      <c r="Z345" s="35">
        <f t="shared" si="191"/>
        <v>5.5063864373293496</v>
      </c>
      <c r="AA345" s="35">
        <f t="shared" si="192"/>
        <v>4977.1952395333292</v>
      </c>
      <c r="AB345" s="35">
        <f t="shared" si="193"/>
        <v>4861.3381081037196</v>
      </c>
      <c r="AC345" s="2">
        <f t="shared" si="194"/>
        <v>12.651992795896417</v>
      </c>
      <c r="AD345" s="2">
        <f t="shared" si="217"/>
        <v>21.813780682580028</v>
      </c>
      <c r="AE345" s="2">
        <f t="shared" si="195"/>
        <v>1.216484925723244</v>
      </c>
      <c r="AF345" s="2">
        <f t="shared" si="196"/>
        <v>1236.6848374058161</v>
      </c>
      <c r="AG345" s="2">
        <f t="shared" si="197"/>
        <v>1214.8710567232361</v>
      </c>
      <c r="AH345" s="2">
        <f t="shared" si="198"/>
        <v>243.5395624991248</v>
      </c>
      <c r="AI345" s="2">
        <f t="shared" si="218"/>
        <v>419.89579741228431</v>
      </c>
      <c r="AJ345" s="2">
        <f t="shared" si="199"/>
        <v>20.03542272670483</v>
      </c>
      <c r="AK345" s="2">
        <f t="shared" si="200"/>
        <v>14802.923271055066</v>
      </c>
      <c r="AL345" s="2">
        <f t="shared" si="223"/>
        <v>4794.3424912142618</v>
      </c>
      <c r="AM345" s="35">
        <f t="shared" si="201"/>
        <v>55.907466967135953</v>
      </c>
      <c r="AN345" s="35">
        <f t="shared" si="219"/>
        <v>96.392184426096463</v>
      </c>
      <c r="AO345" s="35">
        <f t="shared" si="202"/>
        <v>4.542326580087944</v>
      </c>
      <c r="AP345" s="35">
        <f t="shared" si="203"/>
        <v>3686.9452144805045</v>
      </c>
      <c r="AQ345" s="35">
        <f t="shared" si="204"/>
        <v>3590.5530300544083</v>
      </c>
      <c r="AR345" s="2">
        <f t="shared" si="205"/>
        <v>15.204932080965804</v>
      </c>
      <c r="AS345" s="2">
        <f t="shared" si="220"/>
        <v>26.215400139596209</v>
      </c>
      <c r="AT345" s="2">
        <f t="shared" si="206"/>
        <v>1.3422494817943573</v>
      </c>
      <c r="AU345" s="2">
        <f t="shared" si="207"/>
        <v>1245.1136831919628</v>
      </c>
      <c r="AV345" s="2">
        <f t="shared" si="208"/>
        <v>1218.8982830523669</v>
      </c>
      <c r="AW345" s="2">
        <f t="shared" si="209"/>
        <v>66.601946397507248</v>
      </c>
      <c r="AX345" s="2">
        <f t="shared" si="221"/>
        <v>114.83094206466767</v>
      </c>
      <c r="AY345">
        <f t="shared" si="222"/>
        <v>5.455561332463156</v>
      </c>
    </row>
    <row r="346" spans="1:51" ht="16" x14ac:dyDescent="0.2">
      <c r="A346" s="2" t="s">
        <v>29</v>
      </c>
      <c r="B346" s="2" t="str">
        <f t="shared" si="224"/>
        <v>PF1</v>
      </c>
      <c r="C346" s="2" t="s">
        <v>35</v>
      </c>
      <c r="D346" s="5">
        <v>7</v>
      </c>
      <c r="E346" s="2" t="s">
        <v>18</v>
      </c>
      <c r="F346" s="1" t="s">
        <v>6</v>
      </c>
      <c r="G346" s="9">
        <v>5</v>
      </c>
      <c r="H346" s="45">
        <v>2.5</v>
      </c>
      <c r="I346" s="2" t="s">
        <v>20</v>
      </c>
      <c r="J346" s="5">
        <v>4000</v>
      </c>
      <c r="K346" s="5">
        <v>0</v>
      </c>
      <c r="L346" s="2">
        <v>1.4157405145819222</v>
      </c>
      <c r="M346" s="2">
        <v>2.6821985244750999</v>
      </c>
      <c r="N346" s="2">
        <f t="shared" si="210"/>
        <v>26.821985244750998</v>
      </c>
      <c r="O346" s="2">
        <v>0.202382117509842</v>
      </c>
      <c r="P346" s="2">
        <f t="shared" si="211"/>
        <v>2.0238211750984201</v>
      </c>
      <c r="Q346" s="36">
        <v>3.63</v>
      </c>
      <c r="R346" s="40">
        <f t="shared" si="187"/>
        <v>5</v>
      </c>
      <c r="S346" s="35">
        <f t="shared" si="212"/>
        <v>18.986485596256252</v>
      </c>
      <c r="T346" s="35">
        <f t="shared" si="213"/>
        <v>32.735319993545261</v>
      </c>
      <c r="U346" s="35">
        <f t="shared" si="214"/>
        <v>1.4326028159278139</v>
      </c>
      <c r="V346" s="35">
        <f t="shared" si="215"/>
        <v>707.87025729096115</v>
      </c>
      <c r="W346" s="35">
        <f t="shared" si="216"/>
        <v>675.13493729741595</v>
      </c>
      <c r="X346" s="35">
        <f t="shared" si="189"/>
        <v>18.986485596256252</v>
      </c>
      <c r="Y346" s="35">
        <f t="shared" si="190"/>
        <v>32.735319993545261</v>
      </c>
      <c r="Z346" s="35">
        <f t="shared" si="191"/>
        <v>1.4326028159278139</v>
      </c>
      <c r="AA346" s="35">
        <f t="shared" si="192"/>
        <v>707.87025729096115</v>
      </c>
      <c r="AB346" s="35">
        <f t="shared" si="193"/>
        <v>675.13493729741595</v>
      </c>
      <c r="AC346" s="2">
        <f t="shared" si="194"/>
        <v>19.903022012522371</v>
      </c>
      <c r="AD346" s="2">
        <f t="shared" si="217"/>
        <v>34.315555194004091</v>
      </c>
      <c r="AE346" s="2">
        <f t="shared" si="195"/>
        <v>1.4076455570329134</v>
      </c>
      <c r="AF346" s="2">
        <f t="shared" si="196"/>
        <v>554.16159635167037</v>
      </c>
      <c r="AG346" s="2">
        <f t="shared" si="197"/>
        <v>519.84604115766626</v>
      </c>
      <c r="AH346" s="2">
        <f t="shared" si="198"/>
        <v>19.903022012522371</v>
      </c>
      <c r="AI346" s="2">
        <f t="shared" si="218"/>
        <v>34.315555194004091</v>
      </c>
      <c r="AJ346" s="2">
        <f t="shared" si="199"/>
        <v>1.4076455570329134</v>
      </c>
      <c r="AK346" s="2">
        <f t="shared" si="200"/>
        <v>554.16159635167037</v>
      </c>
      <c r="AL346" s="2">
        <f t="shared" si="223"/>
        <v>519.84604115766626</v>
      </c>
      <c r="AM346" s="35">
        <f t="shared" si="201"/>
        <v>0</v>
      </c>
      <c r="AN346" s="35">
        <f t="shared" si="219"/>
        <v>0</v>
      </c>
      <c r="AO346" s="35">
        <f t="shared" si="202"/>
        <v>0</v>
      </c>
      <c r="AP346" s="35">
        <f t="shared" si="203"/>
        <v>0</v>
      </c>
      <c r="AQ346" s="35">
        <f t="shared" si="204"/>
        <v>0</v>
      </c>
      <c r="AR346" s="2">
        <f t="shared" si="205"/>
        <v>0</v>
      </c>
      <c r="AS346" s="2">
        <f t="shared" si="220"/>
        <v>0</v>
      </c>
      <c r="AT346" s="2">
        <f t="shared" si="206"/>
        <v>0</v>
      </c>
      <c r="AU346" s="2">
        <f t="shared" si="207"/>
        <v>0</v>
      </c>
      <c r="AV346" s="2">
        <f t="shared" si="208"/>
        <v>0</v>
      </c>
      <c r="AW346" s="2">
        <f t="shared" si="209"/>
        <v>14.619372850442236</v>
      </c>
      <c r="AX346" s="2">
        <f t="shared" si="221"/>
        <v>25.205815259383165</v>
      </c>
      <c r="AY346">
        <f t="shared" si="222"/>
        <v>1.1030874885435282</v>
      </c>
    </row>
    <row r="347" spans="1:51" ht="16" x14ac:dyDescent="0.2">
      <c r="A347" s="2" t="s">
        <v>29</v>
      </c>
      <c r="B347" s="2" t="str">
        <f t="shared" si="224"/>
        <v>PF1</v>
      </c>
      <c r="C347" s="2" t="s">
        <v>35</v>
      </c>
      <c r="D347" s="5">
        <v>7</v>
      </c>
      <c r="E347" s="2" t="s">
        <v>18</v>
      </c>
      <c r="F347" s="1" t="s">
        <v>10</v>
      </c>
      <c r="G347" s="9">
        <v>10</v>
      </c>
      <c r="H347" s="45">
        <v>7.5</v>
      </c>
      <c r="I347" s="2" t="s">
        <v>20</v>
      </c>
      <c r="J347" s="5">
        <v>4000</v>
      </c>
      <c r="K347" s="5">
        <v>0</v>
      </c>
      <c r="L347" s="2">
        <v>1.2643777975038057</v>
      </c>
      <c r="M347" s="2">
        <v>2.2109017372131299</v>
      </c>
      <c r="N347" s="2">
        <f t="shared" si="210"/>
        <v>22.109017372131298</v>
      </c>
      <c r="O347" s="2">
        <v>0.164923876523972</v>
      </c>
      <c r="P347" s="2">
        <f t="shared" si="211"/>
        <v>1.64923876523972</v>
      </c>
      <c r="Q347" s="36">
        <v>3.75</v>
      </c>
      <c r="R347" s="40">
        <f t="shared" si="187"/>
        <v>5</v>
      </c>
      <c r="S347" s="35">
        <f t="shared" si="212"/>
        <v>13.977075344974377</v>
      </c>
      <c r="T347" s="35">
        <f t="shared" si="213"/>
        <v>24.098405767197203</v>
      </c>
      <c r="U347" s="35">
        <f t="shared" si="214"/>
        <v>1.0426304387758467</v>
      </c>
      <c r="V347" s="35">
        <f t="shared" si="215"/>
        <v>632.18889875190291</v>
      </c>
      <c r="W347" s="35">
        <f t="shared" si="216"/>
        <v>608.09049298470575</v>
      </c>
      <c r="X347" s="35">
        <f t="shared" si="189"/>
        <v>32.963560941230625</v>
      </c>
      <c r="Y347" s="35">
        <f t="shared" si="190"/>
        <v>56.833725760742468</v>
      </c>
      <c r="Z347" s="35">
        <f t="shared" si="191"/>
        <v>2.4752332547036606</v>
      </c>
      <c r="AA347" s="35">
        <f t="shared" si="192"/>
        <v>1340.0591560428641</v>
      </c>
      <c r="AB347" s="35">
        <f t="shared" si="193"/>
        <v>1283.2254302821216</v>
      </c>
      <c r="AC347" s="2">
        <f t="shared" si="194"/>
        <v>13.029426138302242</v>
      </c>
      <c r="AD347" s="2">
        <f t="shared" si="217"/>
        <v>22.464527824659033</v>
      </c>
      <c r="AE347" s="2">
        <f t="shared" si="195"/>
        <v>1.0094012711584042</v>
      </c>
      <c r="AF347" s="2">
        <f t="shared" si="196"/>
        <v>608.89498128097307</v>
      </c>
      <c r="AG347" s="2">
        <f t="shared" si="197"/>
        <v>586.43045345631413</v>
      </c>
      <c r="AH347" s="2">
        <f t="shared" si="198"/>
        <v>98.797344452473837</v>
      </c>
      <c r="AI347" s="2">
        <f t="shared" si="218"/>
        <v>170.34024905598937</v>
      </c>
      <c r="AJ347" s="2">
        <f t="shared" si="199"/>
        <v>7.2511404845739538</v>
      </c>
      <c r="AK347" s="2">
        <f t="shared" si="200"/>
        <v>3489.1697328979308</v>
      </c>
      <c r="AL347" s="2">
        <f t="shared" si="223"/>
        <v>1106.2764946139805</v>
      </c>
      <c r="AM347" s="35">
        <f t="shared" si="201"/>
        <v>18.986485596256252</v>
      </c>
      <c r="AN347" s="35">
        <f t="shared" si="219"/>
        <v>32.735319993545261</v>
      </c>
      <c r="AO347" s="35">
        <f t="shared" si="202"/>
        <v>1.4326028159278139</v>
      </c>
      <c r="AP347" s="35">
        <f t="shared" si="203"/>
        <v>707.87025729096115</v>
      </c>
      <c r="AQ347" s="35">
        <f t="shared" si="204"/>
        <v>675.13493729741595</v>
      </c>
      <c r="AR347" s="2">
        <f t="shared" si="205"/>
        <v>19.903022012522371</v>
      </c>
      <c r="AS347" s="2">
        <f t="shared" si="220"/>
        <v>34.315555194004091</v>
      </c>
      <c r="AT347" s="2">
        <f t="shared" si="206"/>
        <v>1.4076455570329134</v>
      </c>
      <c r="AU347" s="2">
        <f t="shared" si="207"/>
        <v>554.16159635167037</v>
      </c>
      <c r="AV347" s="2">
        <f t="shared" si="208"/>
        <v>519.84604115766626</v>
      </c>
      <c r="AW347" s="2">
        <f t="shared" si="209"/>
        <v>28.89635608507966</v>
      </c>
      <c r="AX347" s="2">
        <f t="shared" si="221"/>
        <v>49.821303594964931</v>
      </c>
      <c r="AY347">
        <f t="shared" si="222"/>
        <v>2.1718370520578265</v>
      </c>
    </row>
    <row r="348" spans="1:51" ht="16" x14ac:dyDescent="0.2">
      <c r="A348" s="2" t="s">
        <v>29</v>
      </c>
      <c r="B348" s="2" t="str">
        <f t="shared" si="224"/>
        <v>PF1</v>
      </c>
      <c r="C348" s="2" t="s">
        <v>35</v>
      </c>
      <c r="D348" s="5">
        <v>7</v>
      </c>
      <c r="E348" s="2" t="s">
        <v>18</v>
      </c>
      <c r="F348" s="1" t="s">
        <v>11</v>
      </c>
      <c r="G348" s="9">
        <v>20</v>
      </c>
      <c r="H348" s="45">
        <v>15</v>
      </c>
      <c r="I348" s="2" t="s">
        <v>20</v>
      </c>
      <c r="J348" s="5">
        <v>4000</v>
      </c>
      <c r="K348" s="5">
        <v>0</v>
      </c>
      <c r="L348" s="2">
        <v>1.1987804961590502</v>
      </c>
      <c r="M348" s="2">
        <v>1.5113171339035001</v>
      </c>
      <c r="N348" s="2">
        <f t="shared" si="210"/>
        <v>15.113171339035</v>
      </c>
      <c r="O348" s="2">
        <v>0.12108936905860899</v>
      </c>
      <c r="P348" s="2">
        <f t="shared" si="211"/>
        <v>1.2108936905860899</v>
      </c>
      <c r="Q348" s="36">
        <v>3.99</v>
      </c>
      <c r="R348" s="40">
        <f t="shared" si="187"/>
        <v>10</v>
      </c>
      <c r="S348" s="35">
        <f t="shared" si="212"/>
        <v>18.117375036345116</v>
      </c>
      <c r="T348" s="35">
        <f t="shared" si="213"/>
        <v>31.236853510939859</v>
      </c>
      <c r="U348" s="35">
        <f t="shared" si="214"/>
        <v>1.4515957391966563</v>
      </c>
      <c r="V348" s="35">
        <f t="shared" si="215"/>
        <v>1198.7804961590502</v>
      </c>
      <c r="W348" s="35">
        <f t="shared" si="216"/>
        <v>1167.5436426481103</v>
      </c>
      <c r="X348" s="35">
        <f t="shared" si="189"/>
        <v>51.080935977575741</v>
      </c>
      <c r="Y348" s="35">
        <f t="shared" si="190"/>
        <v>88.070579271682334</v>
      </c>
      <c r="Z348" s="35">
        <f t="shared" si="191"/>
        <v>3.9268289939003171</v>
      </c>
      <c r="AA348" s="35">
        <f t="shared" si="192"/>
        <v>2538.8396522019143</v>
      </c>
      <c r="AB348" s="35">
        <f t="shared" si="193"/>
        <v>2450.7690729302321</v>
      </c>
      <c r="AC348" s="2">
        <f t="shared" si="194"/>
        <v>20.390481138688109</v>
      </c>
      <c r="AD348" s="2">
        <f t="shared" si="217"/>
        <v>35.156001963255363</v>
      </c>
      <c r="AE348" s="2">
        <f t="shared" si="195"/>
        <v>1.7026930065260248</v>
      </c>
      <c r="AF348" s="2">
        <f t="shared" si="196"/>
        <v>1289.4526587879338</v>
      </c>
      <c r="AG348" s="2">
        <f t="shared" si="197"/>
        <v>1254.2966568246786</v>
      </c>
      <c r="AH348" s="2">
        <f t="shared" si="198"/>
        <v>159.96878786853816</v>
      </c>
      <c r="AI348" s="2">
        <f t="shared" si="218"/>
        <v>275.80825494575549</v>
      </c>
      <c r="AJ348" s="2">
        <f t="shared" si="199"/>
        <v>12.359219504152026</v>
      </c>
      <c r="AK348" s="2">
        <f t="shared" si="200"/>
        <v>7357.5277092617316</v>
      </c>
      <c r="AL348" s="2">
        <f t="shared" si="223"/>
        <v>2360.5731514386589</v>
      </c>
      <c r="AM348" s="35">
        <f t="shared" si="201"/>
        <v>32.963560941230625</v>
      </c>
      <c r="AN348" s="35">
        <f t="shared" si="219"/>
        <v>56.833725760742468</v>
      </c>
      <c r="AO348" s="35">
        <f t="shared" si="202"/>
        <v>2.4752332547036606</v>
      </c>
      <c r="AP348" s="35">
        <f t="shared" si="203"/>
        <v>1340.0591560428641</v>
      </c>
      <c r="AQ348" s="35">
        <f t="shared" si="204"/>
        <v>1283.2254302821216</v>
      </c>
      <c r="AR348" s="2">
        <f t="shared" si="205"/>
        <v>13.029426138302242</v>
      </c>
      <c r="AS348" s="2">
        <f t="shared" si="220"/>
        <v>22.464527824659033</v>
      </c>
      <c r="AT348" s="2">
        <f t="shared" si="206"/>
        <v>1.0094012711584042</v>
      </c>
      <c r="AU348" s="2">
        <f t="shared" si="207"/>
        <v>608.89498128097307</v>
      </c>
      <c r="AV348" s="2">
        <f t="shared" si="208"/>
        <v>586.43045345631413</v>
      </c>
      <c r="AW348" s="2">
        <f t="shared" si="209"/>
        <v>49.681319486405243</v>
      </c>
      <c r="AX348" s="2">
        <f t="shared" si="221"/>
        <v>85.65744739035388</v>
      </c>
      <c r="AY348">
        <f t="shared" si="222"/>
        <v>3.8146892754799202</v>
      </c>
    </row>
    <row r="349" spans="1:51" ht="16" x14ac:dyDescent="0.2">
      <c r="A349" s="2" t="s">
        <v>29</v>
      </c>
      <c r="B349" s="2" t="str">
        <f t="shared" si="224"/>
        <v>PF1</v>
      </c>
      <c r="C349" s="2" t="s">
        <v>35</v>
      </c>
      <c r="D349" s="5">
        <v>7</v>
      </c>
      <c r="E349" s="2" t="s">
        <v>18</v>
      </c>
      <c r="F349" s="1" t="s">
        <v>12</v>
      </c>
      <c r="G349" s="9">
        <v>30</v>
      </c>
      <c r="H349" s="45">
        <v>25</v>
      </c>
      <c r="I349" s="2" t="s">
        <v>20</v>
      </c>
      <c r="J349" s="5">
        <v>4000</v>
      </c>
      <c r="K349" s="5">
        <v>0</v>
      </c>
      <c r="L349" s="2">
        <v>1.2118184690971383</v>
      </c>
      <c r="M349" s="2">
        <v>1.2154115438461299</v>
      </c>
      <c r="N349" s="2">
        <f t="shared" si="210"/>
        <v>12.1541154384613</v>
      </c>
      <c r="O349" s="2">
        <v>0.101001635193825</v>
      </c>
      <c r="P349" s="2">
        <f t="shared" si="211"/>
        <v>1.0100163519382501</v>
      </c>
      <c r="Q349" s="36">
        <v>4.08</v>
      </c>
      <c r="R349" s="40">
        <f t="shared" si="187"/>
        <v>10</v>
      </c>
      <c r="S349" s="35">
        <f t="shared" si="212"/>
        <v>14.728581563866065</v>
      </c>
      <c r="T349" s="35">
        <f t="shared" si="213"/>
        <v>25.394106144596666</v>
      </c>
      <c r="U349" s="35">
        <f t="shared" si="214"/>
        <v>1.2239564693688865</v>
      </c>
      <c r="V349" s="35">
        <f t="shared" si="215"/>
        <v>1211.8184690971382</v>
      </c>
      <c r="W349" s="35">
        <f t="shared" si="216"/>
        <v>1186.4243629525415</v>
      </c>
      <c r="X349" s="35">
        <f t="shared" si="189"/>
        <v>65.809517541441807</v>
      </c>
      <c r="Y349" s="35">
        <f t="shared" si="190"/>
        <v>113.464685416279</v>
      </c>
      <c r="Z349" s="35">
        <f t="shared" si="191"/>
        <v>5.1507854632692034</v>
      </c>
      <c r="AA349" s="35">
        <f t="shared" si="192"/>
        <v>3750.6581212990523</v>
      </c>
      <c r="AB349" s="35">
        <f t="shared" si="193"/>
        <v>3637.1934358827739</v>
      </c>
      <c r="AC349" s="2">
        <f t="shared" si="194"/>
        <v>15.204932080965804</v>
      </c>
      <c r="AD349" s="2">
        <f t="shared" si="217"/>
        <v>26.215400139596209</v>
      </c>
      <c r="AE349" s="2">
        <f t="shared" si="195"/>
        <v>1.3422494817943573</v>
      </c>
      <c r="AF349" s="2">
        <f t="shared" si="196"/>
        <v>1245.1136831919628</v>
      </c>
      <c r="AG349" s="2">
        <f t="shared" si="197"/>
        <v>1218.8982830523669</v>
      </c>
      <c r="AH349" s="2">
        <f t="shared" si="198"/>
        <v>205.58358411143558</v>
      </c>
      <c r="AI349" s="2">
        <f t="shared" si="218"/>
        <v>354.45445536454417</v>
      </c>
      <c r="AJ349" s="2">
        <f t="shared" si="199"/>
        <v>16.3859679495351</v>
      </c>
      <c r="AK349" s="2">
        <f t="shared" si="200"/>
        <v>11092.86875883762</v>
      </c>
      <c r="AL349" s="2">
        <f t="shared" si="223"/>
        <v>3579.4714344910258</v>
      </c>
      <c r="AM349" s="35">
        <f t="shared" si="201"/>
        <v>51.080935977575741</v>
      </c>
      <c r="AN349" s="35">
        <f t="shared" si="219"/>
        <v>88.070579271682334</v>
      </c>
      <c r="AO349" s="35">
        <f t="shared" si="202"/>
        <v>3.9268289939003171</v>
      </c>
      <c r="AP349" s="35">
        <f t="shared" si="203"/>
        <v>2538.8396522019143</v>
      </c>
      <c r="AQ349" s="35">
        <f t="shared" si="204"/>
        <v>2450.7690729302321</v>
      </c>
      <c r="AR349" s="2">
        <f t="shared" si="205"/>
        <v>20.390481138688109</v>
      </c>
      <c r="AS349" s="2">
        <f t="shared" si="220"/>
        <v>35.156001963255363</v>
      </c>
      <c r="AT349" s="2">
        <f t="shared" si="206"/>
        <v>1.7026930065260248</v>
      </c>
      <c r="AU349" s="2">
        <f t="shared" si="207"/>
        <v>1289.4526587879338</v>
      </c>
      <c r="AV349" s="2">
        <f t="shared" si="208"/>
        <v>1254.2966568246786</v>
      </c>
      <c r="AW349" s="2">
        <f t="shared" si="209"/>
        <v>65.092941557270152</v>
      </c>
      <c r="AX349" s="2">
        <f t="shared" si="221"/>
        <v>112.22920958150027</v>
      </c>
      <c r="AY349">
        <f t="shared" si="222"/>
        <v>5.0912374472013848</v>
      </c>
    </row>
    <row r="350" spans="1:51" ht="16" x14ac:dyDescent="0.2">
      <c r="A350" s="2" t="s">
        <v>29</v>
      </c>
      <c r="B350" s="2" t="str">
        <f t="shared" si="224"/>
        <v>PF1</v>
      </c>
      <c r="C350" s="2" t="s">
        <v>35</v>
      </c>
      <c r="D350" s="5">
        <v>7</v>
      </c>
      <c r="E350" s="2" t="s">
        <v>18</v>
      </c>
      <c r="F350" s="1" t="s">
        <v>13</v>
      </c>
      <c r="G350" s="9">
        <v>40</v>
      </c>
      <c r="H350" s="45">
        <v>35</v>
      </c>
      <c r="I350" s="2" t="s">
        <v>20</v>
      </c>
      <c r="J350" s="5">
        <v>4000</v>
      </c>
      <c r="K350" s="5">
        <v>0</v>
      </c>
      <c r="L350" s="2">
        <v>1.1680190287582488</v>
      </c>
      <c r="M350" s="2">
        <v>1.10557496547699</v>
      </c>
      <c r="N350" s="2">
        <f t="shared" si="210"/>
        <v>11.055749654769899</v>
      </c>
      <c r="O350" s="2">
        <v>9.2626191675662994E-2</v>
      </c>
      <c r="P350" s="2">
        <f t="shared" si="211"/>
        <v>0.92626191675662994</v>
      </c>
      <c r="Q350" s="36">
        <v>4.12</v>
      </c>
      <c r="R350" s="40">
        <f t="shared" si="187"/>
        <v>10</v>
      </c>
      <c r="S350" s="35">
        <f t="shared" si="212"/>
        <v>12.913325973958683</v>
      </c>
      <c r="T350" s="35">
        <f t="shared" si="213"/>
        <v>22.264355127514971</v>
      </c>
      <c r="U350" s="35">
        <f t="shared" si="214"/>
        <v>1.0818915443858328</v>
      </c>
      <c r="V350" s="35">
        <f t="shared" si="215"/>
        <v>1168.0190287582489</v>
      </c>
      <c r="W350" s="35">
        <f t="shared" si="216"/>
        <v>1145.7546736307338</v>
      </c>
      <c r="X350" s="35">
        <f t="shared" si="189"/>
        <v>78.722843515400484</v>
      </c>
      <c r="Y350" s="35">
        <f t="shared" si="190"/>
        <v>135.72904054379396</v>
      </c>
      <c r="Z350" s="35">
        <f t="shared" si="191"/>
        <v>6.2326770076550364</v>
      </c>
      <c r="AA350" s="35">
        <f t="shared" si="192"/>
        <v>4918.6771500573013</v>
      </c>
      <c r="AB350" s="35">
        <f t="shared" si="193"/>
        <v>4782.9481095135079</v>
      </c>
      <c r="AC350" s="2">
        <f t="shared" si="194"/>
        <v>12.651992795896417</v>
      </c>
      <c r="AD350" s="2">
        <f t="shared" si="217"/>
        <v>21.813780682580028</v>
      </c>
      <c r="AE350" s="2">
        <f t="shared" si="195"/>
        <v>1.216484925723244</v>
      </c>
      <c r="AF350" s="2">
        <f t="shared" si="196"/>
        <v>1236.6848374058161</v>
      </c>
      <c r="AG350" s="2">
        <f t="shared" si="197"/>
        <v>1214.8710567232361</v>
      </c>
      <c r="AH350" s="2">
        <f t="shared" si="198"/>
        <v>243.5395624991248</v>
      </c>
      <c r="AI350" s="2">
        <f t="shared" si="218"/>
        <v>419.89579741228431</v>
      </c>
      <c r="AJ350" s="2">
        <f t="shared" si="199"/>
        <v>20.03542272670483</v>
      </c>
      <c r="AK350" s="2">
        <f t="shared" si="200"/>
        <v>14802.923271055066</v>
      </c>
      <c r="AL350" s="2">
        <f t="shared" si="223"/>
        <v>4794.3424912142618</v>
      </c>
      <c r="AM350" s="35">
        <f t="shared" si="201"/>
        <v>65.809517541441807</v>
      </c>
      <c r="AN350" s="35">
        <f t="shared" si="219"/>
        <v>113.464685416279</v>
      </c>
      <c r="AO350" s="35">
        <f t="shared" si="202"/>
        <v>5.1507854632692034</v>
      </c>
      <c r="AP350" s="35">
        <f t="shared" si="203"/>
        <v>3750.6581212990523</v>
      </c>
      <c r="AQ350" s="35">
        <f t="shared" si="204"/>
        <v>3637.1934358827739</v>
      </c>
      <c r="AR350" s="2">
        <f t="shared" si="205"/>
        <v>15.204932080965804</v>
      </c>
      <c r="AS350" s="2">
        <f t="shared" si="220"/>
        <v>26.215400139596209</v>
      </c>
      <c r="AT350" s="2">
        <f t="shared" si="206"/>
        <v>1.3422494817943573</v>
      </c>
      <c r="AU350" s="2">
        <f t="shared" si="207"/>
        <v>1245.1136831919628</v>
      </c>
      <c r="AV350" s="2">
        <f t="shared" si="208"/>
        <v>1218.8982830523669</v>
      </c>
      <c r="AW350" s="2">
        <f t="shared" si="209"/>
        <v>78.851264868208304</v>
      </c>
      <c r="AX350" s="2">
        <f t="shared" si="221"/>
        <v>135.95045666932469</v>
      </c>
      <c r="AY350">
        <f t="shared" si="222"/>
        <v>6.2434362788142685</v>
      </c>
    </row>
    <row r="351" spans="1:51" ht="16" x14ac:dyDescent="0.2">
      <c r="A351" s="2" t="s">
        <v>29</v>
      </c>
      <c r="B351" s="2" t="str">
        <f t="shared" si="224"/>
        <v>PF1</v>
      </c>
      <c r="C351" s="2" t="s">
        <v>35</v>
      </c>
      <c r="D351" s="5">
        <v>7</v>
      </c>
      <c r="E351" s="2" t="s">
        <v>18</v>
      </c>
      <c r="F351" s="1" t="s">
        <v>6</v>
      </c>
      <c r="G351" s="9">
        <v>5</v>
      </c>
      <c r="H351" s="45">
        <v>2.5</v>
      </c>
      <c r="I351" s="2" t="s">
        <v>21</v>
      </c>
      <c r="J351" s="5">
        <v>-4000</v>
      </c>
      <c r="K351" s="5">
        <v>0</v>
      </c>
      <c r="L351" s="2">
        <v>1.0945785718179246</v>
      </c>
      <c r="M351" s="2">
        <v>3.6623272895813002</v>
      </c>
      <c r="N351" s="2">
        <f t="shared" si="210"/>
        <v>36.623272895813002</v>
      </c>
      <c r="O351" s="2">
        <v>0.25536540150642401</v>
      </c>
      <c r="P351" s="2">
        <f t="shared" si="211"/>
        <v>2.5536540150642399</v>
      </c>
      <c r="Q351" s="36">
        <v>3.62</v>
      </c>
      <c r="R351" s="40">
        <f t="shared" ref="R351:R414" si="225">IF(G351=5,5,IF(E351="Profile",G351-G348,G351-G350))</f>
        <v>5</v>
      </c>
      <c r="S351" s="35">
        <f t="shared" si="212"/>
        <v>20.043524870798556</v>
      </c>
      <c r="T351" s="35">
        <f t="shared" si="213"/>
        <v>34.557801501376822</v>
      </c>
      <c r="U351" s="35">
        <f t="shared" si="214"/>
        <v>1.3975874823630625</v>
      </c>
      <c r="V351" s="35">
        <f t="shared" si="215"/>
        <v>547.28928590896237</v>
      </c>
      <c r="W351" s="35">
        <f t="shared" si="216"/>
        <v>512.73148440758553</v>
      </c>
      <c r="X351" s="35">
        <f t="shared" si="189"/>
        <v>20.043524870798556</v>
      </c>
      <c r="Y351" s="35">
        <f t="shared" si="190"/>
        <v>34.557801501376822</v>
      </c>
      <c r="Z351" s="35">
        <f t="shared" si="191"/>
        <v>1.3975874823630625</v>
      </c>
      <c r="AA351" s="35">
        <f t="shared" si="192"/>
        <v>547.28928590896237</v>
      </c>
      <c r="AB351" s="35">
        <f t="shared" si="193"/>
        <v>512.73148440758553</v>
      </c>
      <c r="AC351" s="2">
        <f t="shared" si="194"/>
        <v>19.903022012522371</v>
      </c>
      <c r="AD351" s="2">
        <f t="shared" si="217"/>
        <v>34.315555194004091</v>
      </c>
      <c r="AE351" s="2">
        <f t="shared" si="195"/>
        <v>1.4076455570329134</v>
      </c>
      <c r="AF351" s="2">
        <f t="shared" si="196"/>
        <v>554.16159635167037</v>
      </c>
      <c r="AG351" s="2">
        <f t="shared" si="197"/>
        <v>519.84604115766626</v>
      </c>
      <c r="AH351" s="2">
        <f t="shared" si="198"/>
        <v>19.903022012522371</v>
      </c>
      <c r="AI351" s="2">
        <f t="shared" si="218"/>
        <v>34.315555194004091</v>
      </c>
      <c r="AJ351" s="2">
        <f t="shared" si="199"/>
        <v>1.4076455570329134</v>
      </c>
      <c r="AK351" s="2">
        <f t="shared" si="200"/>
        <v>554.16159635167037</v>
      </c>
      <c r="AL351" s="2">
        <f t="shared" si="223"/>
        <v>519.84604115766626</v>
      </c>
      <c r="AM351" s="35">
        <f t="shared" si="201"/>
        <v>0</v>
      </c>
      <c r="AN351" s="35">
        <f t="shared" si="219"/>
        <v>0</v>
      </c>
      <c r="AO351" s="35">
        <f t="shared" si="202"/>
        <v>0</v>
      </c>
      <c r="AP351" s="35">
        <f t="shared" si="203"/>
        <v>0</v>
      </c>
      <c r="AQ351" s="35">
        <f t="shared" si="204"/>
        <v>0</v>
      </c>
      <c r="AR351" s="2">
        <f t="shared" si="205"/>
        <v>0</v>
      </c>
      <c r="AS351" s="2">
        <f t="shared" si="220"/>
        <v>0</v>
      </c>
      <c r="AT351" s="2">
        <f t="shared" si="206"/>
        <v>0</v>
      </c>
      <c r="AU351" s="2">
        <f t="shared" si="207"/>
        <v>0</v>
      </c>
      <c r="AV351" s="2">
        <f t="shared" si="208"/>
        <v>0</v>
      </c>
      <c r="AW351" s="2">
        <f t="shared" si="209"/>
        <v>20.321644704476633</v>
      </c>
      <c r="AX351" s="2">
        <f t="shared" si="221"/>
        <v>35.037318455994196</v>
      </c>
      <c r="AY351">
        <f t="shared" si="222"/>
        <v>1.4169801191697586</v>
      </c>
    </row>
    <row r="352" spans="1:51" ht="16" x14ac:dyDescent="0.2">
      <c r="A352" s="2" t="s">
        <v>29</v>
      </c>
      <c r="B352" s="2" t="str">
        <f t="shared" si="224"/>
        <v>PF1</v>
      </c>
      <c r="C352" s="2" t="s">
        <v>35</v>
      </c>
      <c r="D352" s="5">
        <v>7</v>
      </c>
      <c r="E352" s="2" t="s">
        <v>18</v>
      </c>
      <c r="F352" s="1" t="s">
        <v>10</v>
      </c>
      <c r="G352" s="9">
        <v>10</v>
      </c>
      <c r="H352" s="45">
        <v>7.5</v>
      </c>
      <c r="I352" s="2" t="s">
        <v>21</v>
      </c>
      <c r="J352" s="5">
        <v>-4000</v>
      </c>
      <c r="K352" s="5">
        <v>0</v>
      </c>
      <c r="L352" s="2">
        <v>1.2329033159579528</v>
      </c>
      <c r="M352" s="2">
        <v>2.2470653057098402</v>
      </c>
      <c r="N352" s="2">
        <f t="shared" si="210"/>
        <v>22.470653057098403</v>
      </c>
      <c r="O352" s="2">
        <v>0.16621421277522999</v>
      </c>
      <c r="P352" s="2">
        <f t="shared" si="211"/>
        <v>1.6621421277522999</v>
      </c>
      <c r="Q352" s="36">
        <v>3.7</v>
      </c>
      <c r="R352" s="40">
        <f t="shared" si="225"/>
        <v>5</v>
      </c>
      <c r="S352" s="35">
        <f t="shared" si="212"/>
        <v>13.852071332918666</v>
      </c>
      <c r="T352" s="35">
        <f t="shared" si="213"/>
        <v>23.88288160848046</v>
      </c>
      <c r="U352" s="35">
        <f t="shared" si="214"/>
        <v>1.0246302704496089</v>
      </c>
      <c r="V352" s="35">
        <f t="shared" si="215"/>
        <v>616.45165797897641</v>
      </c>
      <c r="W352" s="35">
        <f t="shared" si="216"/>
        <v>592.56877637049593</v>
      </c>
      <c r="X352" s="35">
        <f t="shared" si="189"/>
        <v>33.895596203717218</v>
      </c>
      <c r="Y352" s="35">
        <f t="shared" si="190"/>
        <v>58.440683109857282</v>
      </c>
      <c r="Z352" s="35">
        <f t="shared" si="191"/>
        <v>2.4222177528126716</v>
      </c>
      <c r="AA352" s="35">
        <f t="shared" si="192"/>
        <v>1163.7409438879388</v>
      </c>
      <c r="AB352" s="35">
        <f t="shared" si="193"/>
        <v>1105.3002607780813</v>
      </c>
      <c r="AC352" s="2">
        <f t="shared" si="194"/>
        <v>13.029426138302242</v>
      </c>
      <c r="AD352" s="2">
        <f t="shared" si="217"/>
        <v>22.464527824659033</v>
      </c>
      <c r="AE352" s="2">
        <f t="shared" si="195"/>
        <v>1.0094012711584042</v>
      </c>
      <c r="AF352" s="2">
        <f t="shared" si="196"/>
        <v>608.89498128097307</v>
      </c>
      <c r="AG352" s="2">
        <f t="shared" si="197"/>
        <v>586.43045345631413</v>
      </c>
      <c r="AH352" s="2">
        <f t="shared" si="198"/>
        <v>98.797344452473837</v>
      </c>
      <c r="AI352" s="2">
        <f t="shared" si="218"/>
        <v>170.34024905598937</v>
      </c>
      <c r="AJ352" s="2">
        <f t="shared" si="199"/>
        <v>7.2511404845739538</v>
      </c>
      <c r="AK352" s="2">
        <f t="shared" si="200"/>
        <v>3489.1697328979308</v>
      </c>
      <c r="AL352" s="2">
        <f t="shared" si="223"/>
        <v>1106.2764946139805</v>
      </c>
      <c r="AM352" s="35">
        <f t="shared" si="201"/>
        <v>20.043524870798556</v>
      </c>
      <c r="AN352" s="35">
        <f t="shared" si="219"/>
        <v>34.557801501376822</v>
      </c>
      <c r="AO352" s="35">
        <f t="shared" si="202"/>
        <v>1.3975874823630625</v>
      </c>
      <c r="AP352" s="35">
        <f t="shared" si="203"/>
        <v>547.28928590896237</v>
      </c>
      <c r="AQ352" s="35">
        <f t="shared" si="204"/>
        <v>512.73148440758553</v>
      </c>
      <c r="AR352" s="2">
        <f t="shared" si="205"/>
        <v>19.903022012522371</v>
      </c>
      <c r="AS352" s="2">
        <f t="shared" si="220"/>
        <v>34.315555194004091</v>
      </c>
      <c r="AT352" s="2">
        <f t="shared" si="206"/>
        <v>1.4076455570329134</v>
      </c>
      <c r="AU352" s="2">
        <f t="shared" si="207"/>
        <v>554.16159635167037</v>
      </c>
      <c r="AV352" s="2">
        <f t="shared" si="208"/>
        <v>519.84604115766626</v>
      </c>
      <c r="AW352" s="2">
        <f t="shared" si="209"/>
        <v>33.918416948366158</v>
      </c>
      <c r="AX352" s="2">
        <f t="shared" si="221"/>
        <v>58.480029221320962</v>
      </c>
      <c r="AY352">
        <f t="shared" si="222"/>
        <v>2.4239057910272841</v>
      </c>
    </row>
    <row r="353" spans="1:51" ht="16" x14ac:dyDescent="0.2">
      <c r="A353" s="2" t="s">
        <v>29</v>
      </c>
      <c r="B353" s="2" t="str">
        <f t="shared" si="224"/>
        <v>PF1</v>
      </c>
      <c r="C353" s="2" t="s">
        <v>35</v>
      </c>
      <c r="D353" s="5">
        <v>7</v>
      </c>
      <c r="E353" s="2" t="s">
        <v>18</v>
      </c>
      <c r="F353" s="1" t="s">
        <v>11</v>
      </c>
      <c r="G353" s="9">
        <v>20</v>
      </c>
      <c r="H353" s="45">
        <v>15</v>
      </c>
      <c r="I353" s="2" t="s">
        <v>21</v>
      </c>
      <c r="J353" s="5">
        <v>-4000</v>
      </c>
      <c r="K353" s="5">
        <v>0</v>
      </c>
      <c r="L353" s="2">
        <v>1.3566621997062105</v>
      </c>
      <c r="M353" s="2">
        <v>1.7750316858291599</v>
      </c>
      <c r="N353" s="2">
        <f t="shared" si="210"/>
        <v>17.750316858291598</v>
      </c>
      <c r="O353" s="2">
        <v>0.13076324760913799</v>
      </c>
      <c r="P353" s="2">
        <f t="shared" si="211"/>
        <v>1.30763247609138</v>
      </c>
      <c r="Q353" s="36">
        <v>3.84</v>
      </c>
      <c r="R353" s="40">
        <f t="shared" si="225"/>
        <v>10</v>
      </c>
      <c r="S353" s="35">
        <f t="shared" si="212"/>
        <v>24.081183914452108</v>
      </c>
      <c r="T353" s="35">
        <f t="shared" si="213"/>
        <v>41.519282611124325</v>
      </c>
      <c r="U353" s="35">
        <f t="shared" si="214"/>
        <v>1.7740155514214104</v>
      </c>
      <c r="V353" s="35">
        <f t="shared" si="215"/>
        <v>1356.6621997062105</v>
      </c>
      <c r="W353" s="35">
        <f t="shared" si="216"/>
        <v>1315.1429170950862</v>
      </c>
      <c r="X353" s="35">
        <f t="shared" si="189"/>
        <v>57.97678011816933</v>
      </c>
      <c r="Y353" s="35">
        <f t="shared" si="190"/>
        <v>99.959965720981614</v>
      </c>
      <c r="Z353" s="35">
        <f t="shared" si="191"/>
        <v>4.1962333042340818</v>
      </c>
      <c r="AA353" s="35">
        <f t="shared" si="192"/>
        <v>2520.4031435941492</v>
      </c>
      <c r="AB353" s="35">
        <f t="shared" si="193"/>
        <v>2420.4431778731678</v>
      </c>
      <c r="AC353" s="2">
        <f t="shared" si="194"/>
        <v>20.390481138688109</v>
      </c>
      <c r="AD353" s="2">
        <f t="shared" si="217"/>
        <v>35.156001963255363</v>
      </c>
      <c r="AE353" s="2">
        <f t="shared" si="195"/>
        <v>1.7026930065260248</v>
      </c>
      <c r="AF353" s="2">
        <f t="shared" si="196"/>
        <v>1289.4526587879338</v>
      </c>
      <c r="AG353" s="2">
        <f t="shared" si="197"/>
        <v>1254.2966568246786</v>
      </c>
      <c r="AH353" s="2">
        <f t="shared" si="198"/>
        <v>159.96878786853816</v>
      </c>
      <c r="AI353" s="2">
        <f t="shared" si="218"/>
        <v>275.80825494575549</v>
      </c>
      <c r="AJ353" s="2">
        <f t="shared" si="199"/>
        <v>12.359219504152026</v>
      </c>
      <c r="AK353" s="2">
        <f t="shared" si="200"/>
        <v>7357.5277092617316</v>
      </c>
      <c r="AL353" s="2">
        <f t="shared" si="223"/>
        <v>2360.5731514386589</v>
      </c>
      <c r="AM353" s="35">
        <f t="shared" si="201"/>
        <v>33.895596203717218</v>
      </c>
      <c r="AN353" s="35">
        <f t="shared" si="219"/>
        <v>58.440683109857282</v>
      </c>
      <c r="AO353" s="35">
        <f t="shared" si="202"/>
        <v>2.4222177528126716</v>
      </c>
      <c r="AP353" s="35">
        <f t="shared" si="203"/>
        <v>1163.7409438879388</v>
      </c>
      <c r="AQ353" s="35">
        <f t="shared" si="204"/>
        <v>1105.3002607780813</v>
      </c>
      <c r="AR353" s="2">
        <f t="shared" si="205"/>
        <v>13.029426138302242</v>
      </c>
      <c r="AS353" s="2">
        <f t="shared" si="220"/>
        <v>22.464527824659033</v>
      </c>
      <c r="AT353" s="2">
        <f t="shared" si="206"/>
        <v>1.0094012711584042</v>
      </c>
      <c r="AU353" s="2">
        <f t="shared" si="207"/>
        <v>608.89498128097307</v>
      </c>
      <c r="AV353" s="2">
        <f t="shared" si="208"/>
        <v>586.43045345631413</v>
      </c>
      <c r="AW353" s="2">
        <f t="shared" si="209"/>
        <v>56.880518184358316</v>
      </c>
      <c r="AX353" s="2">
        <f t="shared" si="221"/>
        <v>98.069858938548833</v>
      </c>
      <c r="AY353">
        <f t="shared" si="222"/>
        <v>4.1154737483118788</v>
      </c>
    </row>
    <row r="354" spans="1:51" ht="16" x14ac:dyDescent="0.2">
      <c r="A354" s="2" t="s">
        <v>29</v>
      </c>
      <c r="B354" s="2" t="str">
        <f t="shared" si="224"/>
        <v>PF1</v>
      </c>
      <c r="C354" s="2" t="s">
        <v>35</v>
      </c>
      <c r="D354" s="5">
        <v>7</v>
      </c>
      <c r="E354" s="2" t="s">
        <v>18</v>
      </c>
      <c r="F354" s="1" t="s">
        <v>12</v>
      </c>
      <c r="G354" s="9">
        <v>30</v>
      </c>
      <c r="H354" s="45">
        <v>25</v>
      </c>
      <c r="I354" s="2" t="s">
        <v>21</v>
      </c>
      <c r="J354" s="5">
        <v>-4000</v>
      </c>
      <c r="K354" s="5">
        <v>0</v>
      </c>
      <c r="L354" s="2">
        <v>1.2552104727817128</v>
      </c>
      <c r="M354" s="2">
        <v>1.3417135477066</v>
      </c>
      <c r="N354" s="2">
        <f t="shared" si="210"/>
        <v>13.417135477066001</v>
      </c>
      <c r="O354" s="2">
        <v>0.101520158350468</v>
      </c>
      <c r="P354" s="2">
        <f t="shared" si="211"/>
        <v>1.0152015835046799</v>
      </c>
      <c r="Q354" s="36">
        <v>3.94</v>
      </c>
      <c r="R354" s="40">
        <f t="shared" si="225"/>
        <v>10</v>
      </c>
      <c r="S354" s="35">
        <f t="shared" si="212"/>
        <v>16.84132896554431</v>
      </c>
      <c r="T354" s="35">
        <f t="shared" si="213"/>
        <v>29.036774078524676</v>
      </c>
      <c r="U354" s="35">
        <f t="shared" si="214"/>
        <v>1.274291659599653</v>
      </c>
      <c r="V354" s="35">
        <f t="shared" si="215"/>
        <v>1255.210472781713</v>
      </c>
      <c r="W354" s="35">
        <f t="shared" si="216"/>
        <v>1226.1736987031882</v>
      </c>
      <c r="X354" s="35">
        <f t="shared" si="189"/>
        <v>74.818109083713637</v>
      </c>
      <c r="Y354" s="35">
        <f t="shared" si="190"/>
        <v>128.99673979950629</v>
      </c>
      <c r="Z354" s="35">
        <f t="shared" si="191"/>
        <v>5.4705249638337348</v>
      </c>
      <c r="AA354" s="35">
        <f t="shared" si="192"/>
        <v>3775.613616375862</v>
      </c>
      <c r="AB354" s="35">
        <f t="shared" si="193"/>
        <v>3646.6168765763559</v>
      </c>
      <c r="AC354" s="2">
        <f t="shared" si="194"/>
        <v>15.204932080965804</v>
      </c>
      <c r="AD354" s="2">
        <f t="shared" si="217"/>
        <v>26.215400139596209</v>
      </c>
      <c r="AE354" s="2">
        <f t="shared" si="195"/>
        <v>1.3422494817943573</v>
      </c>
      <c r="AF354" s="2">
        <f t="shared" si="196"/>
        <v>1245.1136831919628</v>
      </c>
      <c r="AG354" s="2">
        <f t="shared" si="197"/>
        <v>1218.8982830523669</v>
      </c>
      <c r="AH354" s="2">
        <f t="shared" si="198"/>
        <v>205.58358411143558</v>
      </c>
      <c r="AI354" s="2">
        <f t="shared" si="218"/>
        <v>354.45445536454417</v>
      </c>
      <c r="AJ354" s="2">
        <f t="shared" si="199"/>
        <v>16.3859679495351</v>
      </c>
      <c r="AK354" s="2">
        <f t="shared" si="200"/>
        <v>11092.86875883762</v>
      </c>
      <c r="AL354" s="2">
        <f t="shared" si="223"/>
        <v>3579.4714344910258</v>
      </c>
      <c r="AM354" s="35">
        <f t="shared" si="201"/>
        <v>57.97678011816933</v>
      </c>
      <c r="AN354" s="35">
        <f t="shared" si="219"/>
        <v>99.959965720981614</v>
      </c>
      <c r="AO354" s="35">
        <f t="shared" si="202"/>
        <v>4.1962333042340818</v>
      </c>
      <c r="AP354" s="35">
        <f t="shared" si="203"/>
        <v>2520.4031435941492</v>
      </c>
      <c r="AQ354" s="35">
        <f t="shared" si="204"/>
        <v>2420.4431778731678</v>
      </c>
      <c r="AR354" s="2">
        <f t="shared" si="205"/>
        <v>20.390481138688109</v>
      </c>
      <c r="AS354" s="2">
        <f t="shared" si="220"/>
        <v>35.156001963255363</v>
      </c>
      <c r="AT354" s="2">
        <f t="shared" si="206"/>
        <v>1.7026930065260248</v>
      </c>
      <c r="AU354" s="2">
        <f t="shared" si="207"/>
        <v>1289.4526587879338</v>
      </c>
      <c r="AV354" s="2">
        <f t="shared" si="208"/>
        <v>1254.2966568246786</v>
      </c>
      <c r="AW354" s="2">
        <f t="shared" si="209"/>
        <v>73.895875569904035</v>
      </c>
      <c r="AX354" s="2">
        <f t="shared" si="221"/>
        <v>127.40668201707595</v>
      </c>
      <c r="AY354">
        <f t="shared" si="222"/>
        <v>5.4007445755249988</v>
      </c>
    </row>
    <row r="355" spans="1:51" ht="16" x14ac:dyDescent="0.2">
      <c r="A355" s="2" t="s">
        <v>29</v>
      </c>
      <c r="B355" s="2" t="str">
        <f t="shared" si="224"/>
        <v>PF1</v>
      </c>
      <c r="C355" s="2" t="s">
        <v>35</v>
      </c>
      <c r="D355" s="5">
        <v>7</v>
      </c>
      <c r="E355" s="2" t="s">
        <v>18</v>
      </c>
      <c r="F355" s="1" t="s">
        <v>13</v>
      </c>
      <c r="G355" s="9">
        <v>40</v>
      </c>
      <c r="H355" s="45">
        <v>35</v>
      </c>
      <c r="I355" s="2" t="s">
        <v>21</v>
      </c>
      <c r="J355" s="5">
        <v>-4000</v>
      </c>
      <c r="K355" s="5">
        <v>0</v>
      </c>
      <c r="L355" s="2">
        <v>1.2422743590072034</v>
      </c>
      <c r="M355" s="2">
        <v>1.4524462223053001</v>
      </c>
      <c r="N355" s="2">
        <f t="shared" si="210"/>
        <v>14.524462223053</v>
      </c>
      <c r="O355" s="2">
        <v>0.107174374163151</v>
      </c>
      <c r="P355" s="2">
        <f t="shared" si="211"/>
        <v>1.0717437416315099</v>
      </c>
      <c r="Q355" s="36">
        <v>3.97</v>
      </c>
      <c r="R355" s="40">
        <f t="shared" si="225"/>
        <v>10</v>
      </c>
      <c r="S355" s="35">
        <f t="shared" si="212"/>
        <v>18.043366998067505</v>
      </c>
      <c r="T355" s="35">
        <f t="shared" si="213"/>
        <v>31.109253444943977</v>
      </c>
      <c r="U355" s="35">
        <f t="shared" si="214"/>
        <v>1.3313997696552657</v>
      </c>
      <c r="V355" s="35">
        <f t="shared" si="215"/>
        <v>1242.2743590072034</v>
      </c>
      <c r="W355" s="35">
        <f t="shared" si="216"/>
        <v>1211.1651055622594</v>
      </c>
      <c r="X355" s="35">
        <f t="shared" si="189"/>
        <v>92.861476081781149</v>
      </c>
      <c r="Y355" s="35">
        <f t="shared" si="190"/>
        <v>160.10599324445027</v>
      </c>
      <c r="Z355" s="35">
        <f t="shared" si="191"/>
        <v>6.8019247334890007</v>
      </c>
      <c r="AA355" s="35">
        <f t="shared" si="192"/>
        <v>5017.8879753830652</v>
      </c>
      <c r="AB355" s="35">
        <f t="shared" si="193"/>
        <v>4857.7819821386156</v>
      </c>
      <c r="AC355" s="2">
        <f t="shared" si="194"/>
        <v>12.651992795896417</v>
      </c>
      <c r="AD355" s="2">
        <f t="shared" si="217"/>
        <v>21.813780682580028</v>
      </c>
      <c r="AE355" s="2">
        <f t="shared" si="195"/>
        <v>1.216484925723244</v>
      </c>
      <c r="AF355" s="2">
        <f t="shared" si="196"/>
        <v>1236.6848374058161</v>
      </c>
      <c r="AG355" s="2">
        <f t="shared" si="197"/>
        <v>1214.8710567232361</v>
      </c>
      <c r="AH355" s="2">
        <f t="shared" si="198"/>
        <v>243.5395624991248</v>
      </c>
      <c r="AI355" s="2">
        <f t="shared" si="218"/>
        <v>419.89579741228431</v>
      </c>
      <c r="AJ355" s="2">
        <f t="shared" si="199"/>
        <v>20.03542272670483</v>
      </c>
      <c r="AK355" s="2">
        <f t="shared" si="200"/>
        <v>14802.923271055066</v>
      </c>
      <c r="AL355" s="2">
        <f t="shared" si="223"/>
        <v>4794.3424912142618</v>
      </c>
      <c r="AM355" s="35">
        <f t="shared" si="201"/>
        <v>74.818109083713637</v>
      </c>
      <c r="AN355" s="35">
        <f t="shared" si="219"/>
        <v>128.99673979950629</v>
      </c>
      <c r="AO355" s="35">
        <f t="shared" si="202"/>
        <v>5.4705249638337348</v>
      </c>
      <c r="AP355" s="35">
        <f t="shared" si="203"/>
        <v>3775.613616375862</v>
      </c>
      <c r="AQ355" s="35">
        <f t="shared" si="204"/>
        <v>3646.6168765763559</v>
      </c>
      <c r="AR355" s="2">
        <f t="shared" si="205"/>
        <v>15.204932080965804</v>
      </c>
      <c r="AS355" s="2">
        <f t="shared" si="220"/>
        <v>26.215400139596209</v>
      </c>
      <c r="AT355" s="2">
        <f t="shared" si="206"/>
        <v>1.3422494817943573</v>
      </c>
      <c r="AU355" s="2">
        <f t="shared" si="207"/>
        <v>1245.1136831919628</v>
      </c>
      <c r="AV355" s="2">
        <f t="shared" si="208"/>
        <v>1218.8982830523669</v>
      </c>
      <c r="AW355" s="2">
        <f t="shared" si="209"/>
        <v>91.916384440962034</v>
      </c>
      <c r="AX355" s="2">
        <f t="shared" si="221"/>
        <v>158.47652489821041</v>
      </c>
      <c r="AY355">
        <f t="shared" si="222"/>
        <v>6.7321874836162667</v>
      </c>
    </row>
    <row r="356" spans="1:51" ht="16" x14ac:dyDescent="0.2">
      <c r="A356" s="2" t="s">
        <v>29</v>
      </c>
      <c r="B356" s="2" t="str">
        <f t="shared" si="224"/>
        <v>PF1</v>
      </c>
      <c r="C356" s="2" t="s">
        <v>35</v>
      </c>
      <c r="D356" s="5">
        <v>7</v>
      </c>
      <c r="E356" s="2" t="s">
        <v>18</v>
      </c>
      <c r="F356" s="1" t="s">
        <v>6</v>
      </c>
      <c r="G356" s="9">
        <v>5</v>
      </c>
      <c r="H356" s="45">
        <v>2.5</v>
      </c>
      <c r="I356" s="2" t="s">
        <v>22</v>
      </c>
      <c r="J356" s="5">
        <v>0</v>
      </c>
      <c r="K356" s="5">
        <v>4000</v>
      </c>
      <c r="L356" s="2">
        <v>1.0275552421830656</v>
      </c>
      <c r="M356" s="2">
        <v>4.1455354690551802</v>
      </c>
      <c r="N356" s="2">
        <f t="shared" si="210"/>
        <v>41.4553546905518</v>
      </c>
      <c r="O356" s="2">
        <v>0.27764585614204401</v>
      </c>
      <c r="P356" s="2">
        <f t="shared" si="211"/>
        <v>2.7764585614204402</v>
      </c>
      <c r="Q356" s="36">
        <v>3.43</v>
      </c>
      <c r="R356" s="40">
        <f t="shared" si="225"/>
        <v>5</v>
      </c>
      <c r="S356" s="35">
        <f t="shared" si="212"/>
        <v>21.298833514417424</v>
      </c>
      <c r="T356" s="35">
        <f t="shared" si="213"/>
        <v>36.722126748995564</v>
      </c>
      <c r="U356" s="35">
        <f t="shared" si="214"/>
        <v>1.4264822747458135</v>
      </c>
      <c r="V356" s="35">
        <f t="shared" si="215"/>
        <v>513.77762109153286</v>
      </c>
      <c r="W356" s="35">
        <f t="shared" si="216"/>
        <v>477.05549434253732</v>
      </c>
      <c r="X356" s="35">
        <f t="shared" si="189"/>
        <v>21.298833514417424</v>
      </c>
      <c r="Y356" s="35">
        <f t="shared" si="190"/>
        <v>36.722126748995564</v>
      </c>
      <c r="Z356" s="35">
        <f t="shared" si="191"/>
        <v>1.4264822747458135</v>
      </c>
      <c r="AA356" s="35">
        <f t="shared" si="192"/>
        <v>513.77762109153286</v>
      </c>
      <c r="AB356" s="35">
        <f t="shared" si="193"/>
        <v>477.05549434253732</v>
      </c>
      <c r="AC356" s="2">
        <f t="shared" si="194"/>
        <v>19.903022012522371</v>
      </c>
      <c r="AD356" s="2">
        <f t="shared" si="217"/>
        <v>34.315555194004091</v>
      </c>
      <c r="AE356" s="2">
        <f t="shared" si="195"/>
        <v>1.4076455570329134</v>
      </c>
      <c r="AF356" s="2">
        <f t="shared" si="196"/>
        <v>554.16159635167037</v>
      </c>
      <c r="AG356" s="2">
        <f t="shared" si="197"/>
        <v>519.84604115766626</v>
      </c>
      <c r="AH356" s="2">
        <f t="shared" si="198"/>
        <v>19.903022012522371</v>
      </c>
      <c r="AI356" s="2">
        <f t="shared" si="218"/>
        <v>34.315555194004091</v>
      </c>
      <c r="AJ356" s="2">
        <f t="shared" si="199"/>
        <v>1.4076455570329134</v>
      </c>
      <c r="AK356" s="2">
        <f t="shared" si="200"/>
        <v>554.16159635167037</v>
      </c>
      <c r="AL356" s="2">
        <f t="shared" si="223"/>
        <v>519.84604115766626</v>
      </c>
      <c r="AM356" s="35">
        <f t="shared" si="201"/>
        <v>0</v>
      </c>
      <c r="AN356" s="35">
        <f t="shared" si="219"/>
        <v>0</v>
      </c>
      <c r="AO356" s="35">
        <f t="shared" si="202"/>
        <v>0</v>
      </c>
      <c r="AP356" s="35">
        <f t="shared" si="203"/>
        <v>0</v>
      </c>
      <c r="AQ356" s="35">
        <f t="shared" si="204"/>
        <v>0</v>
      </c>
      <c r="AR356" s="2">
        <f t="shared" si="205"/>
        <v>0</v>
      </c>
      <c r="AS356" s="2">
        <f t="shared" si="220"/>
        <v>0</v>
      </c>
      <c r="AT356" s="2">
        <f t="shared" si="206"/>
        <v>0</v>
      </c>
      <c r="AU356" s="2">
        <f t="shared" si="207"/>
        <v>0</v>
      </c>
      <c r="AV356" s="2">
        <f t="shared" si="208"/>
        <v>0</v>
      </c>
      <c r="AW356" s="2">
        <f t="shared" si="209"/>
        <v>23.209279455014677</v>
      </c>
      <c r="AX356" s="2">
        <f t="shared" si="221"/>
        <v>40.015999060370142</v>
      </c>
      <c r="AY356">
        <f t="shared" si="222"/>
        <v>1.5544337547776821</v>
      </c>
    </row>
    <row r="357" spans="1:51" ht="16" x14ac:dyDescent="0.2">
      <c r="A357" s="2" t="s">
        <v>29</v>
      </c>
      <c r="B357" s="2" t="str">
        <f t="shared" si="224"/>
        <v>PF1</v>
      </c>
      <c r="C357" s="2" t="s">
        <v>35</v>
      </c>
      <c r="D357" s="5">
        <v>7</v>
      </c>
      <c r="E357" s="2" t="s">
        <v>18</v>
      </c>
      <c r="F357" s="1" t="s">
        <v>10</v>
      </c>
      <c r="G357" s="9">
        <v>10</v>
      </c>
      <c r="H357" s="45">
        <v>7.5</v>
      </c>
      <c r="I357" s="2" t="s">
        <v>22</v>
      </c>
      <c r="J357" s="5">
        <v>0</v>
      </c>
      <c r="K357" s="5">
        <v>4000</v>
      </c>
      <c r="L357" s="2">
        <v>1.1431653928450185</v>
      </c>
      <c r="M357" s="2">
        <v>1.7345871925353999</v>
      </c>
      <c r="N357" s="2">
        <f t="shared" si="210"/>
        <v>17.345871925354</v>
      </c>
      <c r="O357" s="2">
        <v>0.13416269421577501</v>
      </c>
      <c r="P357" s="2">
        <f t="shared" si="211"/>
        <v>1.34162694215775</v>
      </c>
      <c r="Q357" s="36">
        <v>3.86</v>
      </c>
      <c r="R357" s="40">
        <f t="shared" si="225"/>
        <v>5</v>
      </c>
      <c r="S357" s="35">
        <f t="shared" si="212"/>
        <v>9.9146002468933414</v>
      </c>
      <c r="T357" s="35">
        <f t="shared" si="213"/>
        <v>17.094138356712659</v>
      </c>
      <c r="U357" s="35">
        <f t="shared" si="214"/>
        <v>0.76685074519161267</v>
      </c>
      <c r="V357" s="35">
        <f t="shared" si="215"/>
        <v>571.58269642250923</v>
      </c>
      <c r="W357" s="35">
        <f t="shared" si="216"/>
        <v>554.48855806579661</v>
      </c>
      <c r="X357" s="35">
        <f t="shared" si="189"/>
        <v>31.213433761310768</v>
      </c>
      <c r="Y357" s="35">
        <f t="shared" si="190"/>
        <v>53.816265105708226</v>
      </c>
      <c r="Z357" s="35">
        <f t="shared" si="191"/>
        <v>2.1933330199374259</v>
      </c>
      <c r="AA357" s="35">
        <f t="shared" si="192"/>
        <v>1085.360317514042</v>
      </c>
      <c r="AB357" s="35">
        <f t="shared" si="193"/>
        <v>1031.544052408334</v>
      </c>
      <c r="AC357" s="2">
        <f t="shared" si="194"/>
        <v>13.029426138302242</v>
      </c>
      <c r="AD357" s="2">
        <f t="shared" si="217"/>
        <v>22.464527824659033</v>
      </c>
      <c r="AE357" s="2">
        <f t="shared" si="195"/>
        <v>1.0094012711584042</v>
      </c>
      <c r="AF357" s="2">
        <f t="shared" si="196"/>
        <v>608.89498128097307</v>
      </c>
      <c r="AG357" s="2">
        <f t="shared" si="197"/>
        <v>586.43045345631413</v>
      </c>
      <c r="AH357" s="2">
        <f t="shared" si="198"/>
        <v>98.797344452473837</v>
      </c>
      <c r="AI357" s="2">
        <f t="shared" si="218"/>
        <v>170.34024905598937</v>
      </c>
      <c r="AJ357" s="2">
        <f t="shared" si="199"/>
        <v>7.2511404845739538</v>
      </c>
      <c r="AK357" s="2">
        <f t="shared" si="200"/>
        <v>3489.1697328979308</v>
      </c>
      <c r="AL357" s="2">
        <f t="shared" si="223"/>
        <v>1106.2764946139805</v>
      </c>
      <c r="AM357" s="35">
        <f t="shared" si="201"/>
        <v>21.298833514417424</v>
      </c>
      <c r="AN357" s="35">
        <f t="shared" si="219"/>
        <v>36.722126748995564</v>
      </c>
      <c r="AO357" s="35">
        <f t="shared" si="202"/>
        <v>1.4264822747458135</v>
      </c>
      <c r="AP357" s="35">
        <f t="shared" si="203"/>
        <v>513.77762109153286</v>
      </c>
      <c r="AQ357" s="35">
        <f t="shared" si="204"/>
        <v>477.05549434253732</v>
      </c>
      <c r="AR357" s="2">
        <f t="shared" si="205"/>
        <v>19.903022012522371</v>
      </c>
      <c r="AS357" s="2">
        <f t="shared" si="220"/>
        <v>34.315555194004091</v>
      </c>
      <c r="AT357" s="2">
        <f t="shared" si="206"/>
        <v>1.4076455570329134</v>
      </c>
      <c r="AU357" s="2">
        <f t="shared" si="207"/>
        <v>554.16159635167037</v>
      </c>
      <c r="AV357" s="2">
        <f t="shared" si="208"/>
        <v>519.84604115766626</v>
      </c>
      <c r="AW357" s="2">
        <f t="shared" si="209"/>
        <v>32.54969630300802</v>
      </c>
      <c r="AX357" s="2">
        <f t="shared" si="221"/>
        <v>56.120166039669002</v>
      </c>
      <c r="AY357">
        <f t="shared" si="222"/>
        <v>2.2966870534188324</v>
      </c>
    </row>
    <row r="358" spans="1:51" ht="16" x14ac:dyDescent="0.2">
      <c r="A358" s="2" t="s">
        <v>29</v>
      </c>
      <c r="B358" s="2" t="str">
        <f t="shared" si="224"/>
        <v>PF1</v>
      </c>
      <c r="C358" s="2" t="s">
        <v>35</v>
      </c>
      <c r="D358" s="5">
        <v>7</v>
      </c>
      <c r="E358" s="2" t="s">
        <v>18</v>
      </c>
      <c r="F358" s="1" t="s">
        <v>11</v>
      </c>
      <c r="G358" s="9">
        <v>20</v>
      </c>
      <c r="H358" s="45">
        <v>15</v>
      </c>
      <c r="I358" s="2" t="s">
        <v>22</v>
      </c>
      <c r="J358" s="5">
        <v>0</v>
      </c>
      <c r="K358" s="5">
        <v>4000</v>
      </c>
      <c r="L358" s="2">
        <v>1.518720128960102</v>
      </c>
      <c r="M358" s="2">
        <v>1.29624259471893</v>
      </c>
      <c r="N358" s="2">
        <f t="shared" si="210"/>
        <v>12.962425947189299</v>
      </c>
      <c r="O358" s="2">
        <v>0.103538751602173</v>
      </c>
      <c r="P358" s="2">
        <f t="shared" si="211"/>
        <v>1.0353875160217301</v>
      </c>
      <c r="Q358" s="36">
        <v>4.03</v>
      </c>
      <c r="R358" s="40">
        <f t="shared" si="225"/>
        <v>10</v>
      </c>
      <c r="S358" s="35">
        <f t="shared" si="212"/>
        <v>19.686297206151107</v>
      </c>
      <c r="T358" s="35">
        <f t="shared" si="213"/>
        <v>33.941891734743287</v>
      </c>
      <c r="U358" s="35">
        <f t="shared" si="214"/>
        <v>1.5724638618562017</v>
      </c>
      <c r="V358" s="35">
        <f t="shared" si="215"/>
        <v>1518.7201289601021</v>
      </c>
      <c r="W358" s="35">
        <f t="shared" si="216"/>
        <v>1484.7782372253589</v>
      </c>
      <c r="X358" s="35">
        <f t="shared" si="189"/>
        <v>50.899730967461878</v>
      </c>
      <c r="Y358" s="35">
        <f t="shared" si="190"/>
        <v>87.758156840451505</v>
      </c>
      <c r="Z358" s="35">
        <f t="shared" si="191"/>
        <v>3.7657968817936274</v>
      </c>
      <c r="AA358" s="35">
        <f t="shared" si="192"/>
        <v>2604.0804464741441</v>
      </c>
      <c r="AB358" s="35">
        <f t="shared" si="193"/>
        <v>2516.3222896336929</v>
      </c>
      <c r="AC358" s="2">
        <f t="shared" si="194"/>
        <v>20.390481138688109</v>
      </c>
      <c r="AD358" s="2">
        <f t="shared" si="217"/>
        <v>35.156001963255363</v>
      </c>
      <c r="AE358" s="2">
        <f t="shared" si="195"/>
        <v>1.7026930065260248</v>
      </c>
      <c r="AF358" s="2">
        <f t="shared" si="196"/>
        <v>1289.4526587879338</v>
      </c>
      <c r="AG358" s="2">
        <f t="shared" si="197"/>
        <v>1254.2966568246786</v>
      </c>
      <c r="AH358" s="2">
        <f t="shared" si="198"/>
        <v>159.96878786853816</v>
      </c>
      <c r="AI358" s="2">
        <f t="shared" si="218"/>
        <v>275.80825494575549</v>
      </c>
      <c r="AJ358" s="2">
        <f t="shared" si="199"/>
        <v>12.359219504152026</v>
      </c>
      <c r="AK358" s="2">
        <f t="shared" si="200"/>
        <v>7357.5277092617316</v>
      </c>
      <c r="AL358" s="2">
        <f t="shared" si="223"/>
        <v>2360.5731514386589</v>
      </c>
      <c r="AM358" s="35">
        <f t="shared" si="201"/>
        <v>31.213433761310768</v>
      </c>
      <c r="AN358" s="35">
        <f t="shared" si="219"/>
        <v>53.816265105708226</v>
      </c>
      <c r="AO358" s="35">
        <f t="shared" si="202"/>
        <v>2.1933330199374259</v>
      </c>
      <c r="AP358" s="35">
        <f t="shared" si="203"/>
        <v>1085.360317514042</v>
      </c>
      <c r="AQ358" s="35">
        <f t="shared" si="204"/>
        <v>1031.544052408334</v>
      </c>
      <c r="AR358" s="2">
        <f t="shared" si="205"/>
        <v>13.029426138302242</v>
      </c>
      <c r="AS358" s="2">
        <f t="shared" si="220"/>
        <v>22.464527824659033</v>
      </c>
      <c r="AT358" s="2">
        <f t="shared" si="206"/>
        <v>1.0094012711584042</v>
      </c>
      <c r="AU358" s="2">
        <f t="shared" si="207"/>
        <v>608.89498128097307</v>
      </c>
      <c r="AV358" s="2">
        <f t="shared" si="208"/>
        <v>586.43045345631413</v>
      </c>
      <c r="AW358" s="2">
        <f t="shared" si="209"/>
        <v>48.834692736675926</v>
      </c>
      <c r="AX358" s="2">
        <f t="shared" si="221"/>
        <v>84.197746097717101</v>
      </c>
      <c r="AY358">
        <f t="shared" si="222"/>
        <v>3.6008497636404093</v>
      </c>
    </row>
    <row r="359" spans="1:51" ht="16" x14ac:dyDescent="0.2">
      <c r="A359" s="2" t="s">
        <v>29</v>
      </c>
      <c r="B359" s="2" t="str">
        <f t="shared" si="224"/>
        <v>PF1</v>
      </c>
      <c r="C359" s="2" t="s">
        <v>35</v>
      </c>
      <c r="D359" s="5">
        <v>7</v>
      </c>
      <c r="E359" s="2" t="s">
        <v>18</v>
      </c>
      <c r="F359" s="1" t="s">
        <v>12</v>
      </c>
      <c r="G359" s="9">
        <v>30</v>
      </c>
      <c r="H359" s="45">
        <v>25</v>
      </c>
      <c r="I359" s="2" t="s">
        <v>22</v>
      </c>
      <c r="J359" s="5">
        <v>0</v>
      </c>
      <c r="K359" s="5">
        <v>4000</v>
      </c>
      <c r="L359" s="2">
        <v>1.1202470810397855</v>
      </c>
      <c r="M359" s="2">
        <v>1.00392413139343</v>
      </c>
      <c r="N359" s="2">
        <f t="shared" si="210"/>
        <v>10.0392413139343</v>
      </c>
      <c r="O359" s="2">
        <v>8.1240214407444E-2</v>
      </c>
      <c r="P359" s="2">
        <f t="shared" si="211"/>
        <v>0.81240214407444</v>
      </c>
      <c r="Q359" s="36">
        <v>4.13</v>
      </c>
      <c r="R359" s="40">
        <f t="shared" si="225"/>
        <v>10</v>
      </c>
      <c r="S359" s="35">
        <f t="shared" si="212"/>
        <v>11.246430777788921</v>
      </c>
      <c r="T359" s="35">
        <f t="shared" si="213"/>
        <v>19.390397892739522</v>
      </c>
      <c r="U359" s="35">
        <f t="shared" si="214"/>
        <v>0.9100911305298548</v>
      </c>
      <c r="V359" s="35">
        <f t="shared" si="215"/>
        <v>1120.2470810397856</v>
      </c>
      <c r="W359" s="35">
        <f t="shared" si="216"/>
        <v>1100.8566831470462</v>
      </c>
      <c r="X359" s="35">
        <f t="shared" si="189"/>
        <v>62.146161745250801</v>
      </c>
      <c r="Y359" s="35">
        <f t="shared" si="190"/>
        <v>107.14855473319102</v>
      </c>
      <c r="Z359" s="35">
        <f t="shared" si="191"/>
        <v>4.6758880123234823</v>
      </c>
      <c r="AA359" s="35">
        <f t="shared" si="192"/>
        <v>3724.3275275139295</v>
      </c>
      <c r="AB359" s="35">
        <f t="shared" si="193"/>
        <v>3617.1789727807391</v>
      </c>
      <c r="AC359" s="2">
        <f t="shared" si="194"/>
        <v>15.204932080965804</v>
      </c>
      <c r="AD359" s="2">
        <f t="shared" si="217"/>
        <v>26.215400139596209</v>
      </c>
      <c r="AE359" s="2">
        <f t="shared" si="195"/>
        <v>1.3422494817943573</v>
      </c>
      <c r="AF359" s="2">
        <f t="shared" si="196"/>
        <v>1245.1136831919628</v>
      </c>
      <c r="AG359" s="2">
        <f t="shared" si="197"/>
        <v>1218.8982830523669</v>
      </c>
      <c r="AH359" s="2">
        <f t="shared" si="198"/>
        <v>205.58358411143558</v>
      </c>
      <c r="AI359" s="2">
        <f t="shared" si="218"/>
        <v>354.45445536454417</v>
      </c>
      <c r="AJ359" s="2">
        <f t="shared" si="199"/>
        <v>16.3859679495351</v>
      </c>
      <c r="AK359" s="2">
        <f t="shared" si="200"/>
        <v>11092.86875883762</v>
      </c>
      <c r="AL359" s="2">
        <f t="shared" si="223"/>
        <v>3579.4714344910258</v>
      </c>
      <c r="AM359" s="35">
        <f t="shared" si="201"/>
        <v>50.899730967461878</v>
      </c>
      <c r="AN359" s="35">
        <f t="shared" si="219"/>
        <v>87.758156840451505</v>
      </c>
      <c r="AO359" s="35">
        <f t="shared" si="202"/>
        <v>3.7657968817936274</v>
      </c>
      <c r="AP359" s="35">
        <f t="shared" si="203"/>
        <v>2604.0804464741441</v>
      </c>
      <c r="AQ359" s="35">
        <f t="shared" si="204"/>
        <v>2516.3222896336929</v>
      </c>
      <c r="AR359" s="2">
        <f t="shared" si="205"/>
        <v>20.390481138688109</v>
      </c>
      <c r="AS359" s="2">
        <f t="shared" si="220"/>
        <v>35.156001963255363</v>
      </c>
      <c r="AT359" s="2">
        <f t="shared" si="206"/>
        <v>1.7026930065260248</v>
      </c>
      <c r="AU359" s="2">
        <f t="shared" si="207"/>
        <v>1289.4526587879338</v>
      </c>
      <c r="AV359" s="2">
        <f t="shared" si="208"/>
        <v>1254.2966568246786</v>
      </c>
      <c r="AW359" s="2">
        <f t="shared" si="209"/>
        <v>61.760938831434473</v>
      </c>
      <c r="AX359" s="2">
        <f t="shared" si="221"/>
        <v>106.48437729557665</v>
      </c>
      <c r="AY359">
        <f t="shared" si="222"/>
        <v>4.6447147481947866</v>
      </c>
    </row>
    <row r="360" spans="1:51" ht="16" x14ac:dyDescent="0.2">
      <c r="A360" s="2" t="s">
        <v>29</v>
      </c>
      <c r="B360" s="2" t="str">
        <f t="shared" si="224"/>
        <v>PF1</v>
      </c>
      <c r="C360" s="2" t="s">
        <v>35</v>
      </c>
      <c r="D360" s="5">
        <v>7</v>
      </c>
      <c r="E360" s="2" t="s">
        <v>18</v>
      </c>
      <c r="F360" s="1" t="s">
        <v>13</v>
      </c>
      <c r="G360" s="9">
        <v>40</v>
      </c>
      <c r="H360" s="45">
        <v>35</v>
      </c>
      <c r="I360" s="2" t="s">
        <v>22</v>
      </c>
      <c r="J360" s="5">
        <v>0</v>
      </c>
      <c r="K360" s="5">
        <v>4000</v>
      </c>
      <c r="L360" s="2">
        <v>1.0781792464817357</v>
      </c>
      <c r="M360" s="2">
        <v>0.83987718820571899</v>
      </c>
      <c r="N360" s="2">
        <f t="shared" si="210"/>
        <v>8.3987718820571899</v>
      </c>
      <c r="O360" s="2">
        <v>6.90020397305489E-2</v>
      </c>
      <c r="P360" s="2">
        <f t="shared" si="211"/>
        <v>0.69002039730548903</v>
      </c>
      <c r="Q360" s="36">
        <v>4.12</v>
      </c>
      <c r="R360" s="40">
        <f t="shared" si="225"/>
        <v>10</v>
      </c>
      <c r="S360" s="35">
        <f t="shared" si="212"/>
        <v>9.0553815391684118</v>
      </c>
      <c r="T360" s="35">
        <f t="shared" si="213"/>
        <v>15.612726791669676</v>
      </c>
      <c r="U360" s="35">
        <f t="shared" si="214"/>
        <v>0.7439656720238601</v>
      </c>
      <c r="V360" s="35">
        <f t="shared" si="215"/>
        <v>1078.1792464817358</v>
      </c>
      <c r="W360" s="35">
        <f t="shared" si="216"/>
        <v>1062.5665196900661</v>
      </c>
      <c r="X360" s="35">
        <f t="shared" si="189"/>
        <v>71.201543284419216</v>
      </c>
      <c r="Y360" s="35">
        <f t="shared" si="190"/>
        <v>122.76128152486069</v>
      </c>
      <c r="Z360" s="35">
        <f t="shared" si="191"/>
        <v>5.4198536843473422</v>
      </c>
      <c r="AA360" s="35">
        <f t="shared" si="192"/>
        <v>4802.5067739956648</v>
      </c>
      <c r="AB360" s="35">
        <f t="shared" si="193"/>
        <v>4679.7454924708054</v>
      </c>
      <c r="AC360" s="2">
        <f t="shared" si="194"/>
        <v>12.651992795896417</v>
      </c>
      <c r="AD360" s="2">
        <f t="shared" si="217"/>
        <v>21.813780682580028</v>
      </c>
      <c r="AE360" s="2">
        <f t="shared" si="195"/>
        <v>1.216484925723244</v>
      </c>
      <c r="AF360" s="2">
        <f t="shared" si="196"/>
        <v>1236.6848374058161</v>
      </c>
      <c r="AG360" s="2">
        <f t="shared" si="197"/>
        <v>1214.8710567232361</v>
      </c>
      <c r="AH360" s="2">
        <f t="shared" si="198"/>
        <v>243.5395624991248</v>
      </c>
      <c r="AI360" s="2">
        <f t="shared" si="218"/>
        <v>419.89579741228431</v>
      </c>
      <c r="AJ360" s="2">
        <f t="shared" si="199"/>
        <v>20.03542272670483</v>
      </c>
      <c r="AK360" s="2">
        <f t="shared" si="200"/>
        <v>14802.923271055066</v>
      </c>
      <c r="AL360" s="2">
        <f t="shared" si="223"/>
        <v>4794.3424912142618</v>
      </c>
      <c r="AM360" s="35">
        <f t="shared" si="201"/>
        <v>62.146161745250801</v>
      </c>
      <c r="AN360" s="35">
        <f t="shared" si="219"/>
        <v>107.14855473319102</v>
      </c>
      <c r="AO360" s="35">
        <f t="shared" si="202"/>
        <v>4.6758880123234823</v>
      </c>
      <c r="AP360" s="35">
        <f t="shared" si="203"/>
        <v>3724.3275275139295</v>
      </c>
      <c r="AQ360" s="35">
        <f t="shared" si="204"/>
        <v>3617.1789727807391</v>
      </c>
      <c r="AR360" s="2">
        <f t="shared" si="205"/>
        <v>15.204932080965804</v>
      </c>
      <c r="AS360" s="2">
        <f t="shared" si="220"/>
        <v>26.215400139596209</v>
      </c>
      <c r="AT360" s="2">
        <f t="shared" si="206"/>
        <v>1.3422494817943573</v>
      </c>
      <c r="AU360" s="2">
        <f t="shared" si="207"/>
        <v>1245.1136831919628</v>
      </c>
      <c r="AV360" s="2">
        <f t="shared" si="208"/>
        <v>1218.8982830523669</v>
      </c>
      <c r="AW360" s="2">
        <f t="shared" si="209"/>
        <v>72.178159362223255</v>
      </c>
      <c r="AX360" s="2">
        <f t="shared" si="221"/>
        <v>124.44510234866075</v>
      </c>
      <c r="AY360">
        <f t="shared" si="222"/>
        <v>5.5000898216641483</v>
      </c>
    </row>
    <row r="361" spans="1:51" ht="16" x14ac:dyDescent="0.2">
      <c r="A361" s="2" t="s">
        <v>29</v>
      </c>
      <c r="B361" s="2" t="str">
        <f t="shared" si="224"/>
        <v>PF1</v>
      </c>
      <c r="C361" s="2" t="s">
        <v>35</v>
      </c>
      <c r="D361" s="5">
        <v>7</v>
      </c>
      <c r="E361" s="2" t="s">
        <v>18</v>
      </c>
      <c r="F361" s="1" t="s">
        <v>6</v>
      </c>
      <c r="G361" s="9">
        <v>5</v>
      </c>
      <c r="H361" s="45">
        <v>2.5</v>
      </c>
      <c r="I361" s="2" t="s">
        <v>23</v>
      </c>
      <c r="J361" s="5">
        <v>0</v>
      </c>
      <c r="K361" s="5">
        <v>-4000</v>
      </c>
      <c r="L361" s="2">
        <v>0.96531929323641086</v>
      </c>
      <c r="M361" s="2">
        <v>4.2375426292419398</v>
      </c>
      <c r="N361" s="2">
        <f t="shared" si="210"/>
        <v>42.375426292419398</v>
      </c>
      <c r="O361" s="2">
        <v>0.28795376420021102</v>
      </c>
      <c r="P361" s="2">
        <f t="shared" si="211"/>
        <v>2.8795376420021102</v>
      </c>
      <c r="Q361" s="36">
        <v>3.42</v>
      </c>
      <c r="R361" s="40">
        <f t="shared" si="225"/>
        <v>5</v>
      </c>
      <c r="S361" s="35">
        <f t="shared" si="212"/>
        <v>20.452908279594958</v>
      </c>
      <c r="T361" s="35">
        <f t="shared" si="213"/>
        <v>35.263634964818898</v>
      </c>
      <c r="U361" s="35">
        <f t="shared" si="214"/>
        <v>1.389836620712559</v>
      </c>
      <c r="V361" s="35">
        <f t="shared" si="215"/>
        <v>482.65964661820544</v>
      </c>
      <c r="W361" s="35">
        <f t="shared" si="216"/>
        <v>447.39601165338655</v>
      </c>
      <c r="X361" s="35">
        <f t="shared" si="189"/>
        <v>20.452908279594958</v>
      </c>
      <c r="Y361" s="35">
        <f t="shared" si="190"/>
        <v>35.263634964818898</v>
      </c>
      <c r="Z361" s="35">
        <f t="shared" si="191"/>
        <v>1.389836620712559</v>
      </c>
      <c r="AA361" s="35">
        <f t="shared" si="192"/>
        <v>482.65964661820544</v>
      </c>
      <c r="AB361" s="35">
        <f t="shared" si="193"/>
        <v>447.39601165338655</v>
      </c>
      <c r="AC361" s="2">
        <f t="shared" si="194"/>
        <v>19.903022012522371</v>
      </c>
      <c r="AD361" s="2">
        <f t="shared" si="217"/>
        <v>34.315555194004091</v>
      </c>
      <c r="AE361" s="2">
        <f t="shared" si="195"/>
        <v>1.4076455570329134</v>
      </c>
      <c r="AF361" s="2">
        <f t="shared" si="196"/>
        <v>554.16159635167037</v>
      </c>
      <c r="AG361" s="2">
        <f t="shared" si="197"/>
        <v>519.84604115766626</v>
      </c>
      <c r="AH361" s="2">
        <f t="shared" si="198"/>
        <v>19.903022012522371</v>
      </c>
      <c r="AI361" s="2">
        <f t="shared" si="218"/>
        <v>34.315555194004091</v>
      </c>
      <c r="AJ361" s="2">
        <f t="shared" si="199"/>
        <v>1.4076455570329134</v>
      </c>
      <c r="AK361" s="2">
        <f t="shared" si="200"/>
        <v>554.16159635167037</v>
      </c>
      <c r="AL361" s="2">
        <f t="shared" si="223"/>
        <v>519.84604115766626</v>
      </c>
      <c r="AM361" s="35">
        <f t="shared" si="201"/>
        <v>0</v>
      </c>
      <c r="AN361" s="35">
        <f t="shared" si="219"/>
        <v>0</v>
      </c>
      <c r="AO361" s="35">
        <f t="shared" si="202"/>
        <v>0</v>
      </c>
      <c r="AP361" s="35">
        <f t="shared" si="203"/>
        <v>0</v>
      </c>
      <c r="AQ361" s="35">
        <f t="shared" si="204"/>
        <v>0</v>
      </c>
      <c r="AR361" s="2">
        <f t="shared" si="205"/>
        <v>0</v>
      </c>
      <c r="AS361" s="2">
        <f t="shared" si="220"/>
        <v>0</v>
      </c>
      <c r="AT361" s="2">
        <f t="shared" si="206"/>
        <v>0</v>
      </c>
      <c r="AU361" s="2">
        <f t="shared" si="207"/>
        <v>0</v>
      </c>
      <c r="AV361" s="2">
        <f t="shared" si="208"/>
        <v>0</v>
      </c>
      <c r="AW361" s="2">
        <f t="shared" si="209"/>
        <v>23.764993702146722</v>
      </c>
      <c r="AX361" s="2">
        <f t="shared" si="221"/>
        <v>40.974127072666775</v>
      </c>
      <c r="AY361">
        <f t="shared" si="222"/>
        <v>1.6149027848131998</v>
      </c>
    </row>
    <row r="362" spans="1:51" ht="16" x14ac:dyDescent="0.2">
      <c r="A362" s="2" t="s">
        <v>29</v>
      </c>
      <c r="B362" s="2" t="str">
        <f t="shared" si="224"/>
        <v>PF1</v>
      </c>
      <c r="C362" s="2" t="s">
        <v>35</v>
      </c>
      <c r="D362" s="5">
        <v>7</v>
      </c>
      <c r="E362" s="2" t="s">
        <v>18</v>
      </c>
      <c r="F362" s="1" t="s">
        <v>10</v>
      </c>
      <c r="G362" s="9">
        <v>10</v>
      </c>
      <c r="H362" s="45">
        <v>7.5</v>
      </c>
      <c r="I362" s="2" t="s">
        <v>23</v>
      </c>
      <c r="J362" s="5">
        <v>0</v>
      </c>
      <c r="K362" s="5">
        <v>-4000</v>
      </c>
      <c r="L362" s="2">
        <v>1.1500918159683777</v>
      </c>
      <c r="M362" s="2">
        <v>2.4775085449218799</v>
      </c>
      <c r="N362" s="2">
        <f t="shared" si="210"/>
        <v>24.7750854492188</v>
      </c>
      <c r="O362" s="2">
        <v>0.180069029331207</v>
      </c>
      <c r="P362" s="2">
        <f t="shared" si="211"/>
        <v>1.8006902933120701</v>
      </c>
      <c r="Q362" s="36">
        <v>3.63</v>
      </c>
      <c r="R362" s="40">
        <f t="shared" si="225"/>
        <v>5</v>
      </c>
      <c r="S362" s="35">
        <f t="shared" si="212"/>
        <v>14.24681150753189</v>
      </c>
      <c r="T362" s="35">
        <f t="shared" si="213"/>
        <v>24.563468116434294</v>
      </c>
      <c r="U362" s="35">
        <f t="shared" si="214"/>
        <v>1.0354795847159546</v>
      </c>
      <c r="V362" s="35">
        <f t="shared" si="215"/>
        <v>575.04590798418883</v>
      </c>
      <c r="W362" s="35">
        <f t="shared" si="216"/>
        <v>550.48243986775458</v>
      </c>
      <c r="X362" s="35">
        <f t="shared" si="189"/>
        <v>34.699719787126845</v>
      </c>
      <c r="Y362" s="35">
        <f t="shared" si="190"/>
        <v>59.827103081253192</v>
      </c>
      <c r="Z362" s="35">
        <f t="shared" si="191"/>
        <v>2.4253162054285138</v>
      </c>
      <c r="AA362" s="35">
        <f t="shared" si="192"/>
        <v>1057.7055546023944</v>
      </c>
      <c r="AB362" s="35">
        <f t="shared" si="193"/>
        <v>997.87845152114119</v>
      </c>
      <c r="AC362" s="2">
        <f t="shared" si="194"/>
        <v>13.029426138302242</v>
      </c>
      <c r="AD362" s="2">
        <f t="shared" si="217"/>
        <v>22.464527824659033</v>
      </c>
      <c r="AE362" s="2">
        <f t="shared" si="195"/>
        <v>1.0094012711584042</v>
      </c>
      <c r="AF362" s="2">
        <f t="shared" si="196"/>
        <v>608.89498128097307</v>
      </c>
      <c r="AG362" s="2">
        <f t="shared" si="197"/>
        <v>586.43045345631413</v>
      </c>
      <c r="AH362" s="2">
        <f t="shared" si="198"/>
        <v>98.797344452473837</v>
      </c>
      <c r="AI362" s="2">
        <f t="shared" si="218"/>
        <v>170.34024905598937</v>
      </c>
      <c r="AJ362" s="2">
        <f t="shared" si="199"/>
        <v>7.2511404845739538</v>
      </c>
      <c r="AK362" s="2">
        <f t="shared" si="200"/>
        <v>3489.1697328979308</v>
      </c>
      <c r="AL362" s="2">
        <f t="shared" si="223"/>
        <v>1106.2764946139805</v>
      </c>
      <c r="AM362" s="35">
        <f t="shared" si="201"/>
        <v>20.452908279594958</v>
      </c>
      <c r="AN362" s="35">
        <f t="shared" si="219"/>
        <v>35.263634964818898</v>
      </c>
      <c r="AO362" s="35">
        <f t="shared" si="202"/>
        <v>1.389836620712559</v>
      </c>
      <c r="AP362" s="35">
        <f t="shared" si="203"/>
        <v>482.65964661820544</v>
      </c>
      <c r="AQ362" s="35">
        <f t="shared" si="204"/>
        <v>447.39601165338655</v>
      </c>
      <c r="AR362" s="2">
        <f t="shared" si="205"/>
        <v>19.903022012522371</v>
      </c>
      <c r="AS362" s="2">
        <f t="shared" si="220"/>
        <v>34.315555194004091</v>
      </c>
      <c r="AT362" s="2">
        <f t="shared" si="206"/>
        <v>1.4076455570329134</v>
      </c>
      <c r="AU362" s="2">
        <f t="shared" si="207"/>
        <v>554.16159635167037</v>
      </c>
      <c r="AV362" s="2">
        <f t="shared" si="208"/>
        <v>519.84604115766626</v>
      </c>
      <c r="AW362" s="2">
        <f t="shared" si="209"/>
        <v>37.505125329399917</v>
      </c>
      <c r="AX362" s="2">
        <f t="shared" si="221"/>
        <v>64.664009188620554</v>
      </c>
      <c r="AY362">
        <f t="shared" si="222"/>
        <v>2.629217279317011</v>
      </c>
    </row>
    <row r="363" spans="1:51" ht="16" x14ac:dyDescent="0.2">
      <c r="A363" s="2" t="s">
        <v>29</v>
      </c>
      <c r="B363" s="2" t="str">
        <f t="shared" si="224"/>
        <v>PF1</v>
      </c>
      <c r="C363" s="2" t="s">
        <v>35</v>
      </c>
      <c r="D363" s="5">
        <v>7</v>
      </c>
      <c r="E363" s="2" t="s">
        <v>18</v>
      </c>
      <c r="F363" s="1" t="s">
        <v>11</v>
      </c>
      <c r="G363" s="9">
        <v>20</v>
      </c>
      <c r="H363" s="45">
        <v>15</v>
      </c>
      <c r="I363" s="2" t="s">
        <v>23</v>
      </c>
      <c r="J363" s="5">
        <v>0</v>
      </c>
      <c r="K363" s="5">
        <v>-4000</v>
      </c>
      <c r="L363" s="2">
        <v>1.1849276499123318</v>
      </c>
      <c r="M363" s="2">
        <v>1.6097669601440401</v>
      </c>
      <c r="N363" s="2">
        <f t="shared" si="210"/>
        <v>16.097669601440401</v>
      </c>
      <c r="O363" s="2">
        <v>0.13012194633483901</v>
      </c>
      <c r="P363" s="2">
        <f t="shared" si="211"/>
        <v>1.30121946334839</v>
      </c>
      <c r="Q363" s="36">
        <v>3.91</v>
      </c>
      <c r="R363" s="40">
        <f t="shared" si="225"/>
        <v>10</v>
      </c>
      <c r="S363" s="35">
        <f t="shared" si="212"/>
        <v>19.07457380989996</v>
      </c>
      <c r="T363" s="35">
        <f t="shared" si="213"/>
        <v>32.887196223965447</v>
      </c>
      <c r="U363" s="35">
        <f t="shared" si="214"/>
        <v>1.5418509207255933</v>
      </c>
      <c r="V363" s="35">
        <f t="shared" si="215"/>
        <v>1184.9276499123318</v>
      </c>
      <c r="W363" s="35">
        <f t="shared" si="216"/>
        <v>1152.0404536883664</v>
      </c>
      <c r="X363" s="35">
        <f t="shared" si="189"/>
        <v>53.774293597026805</v>
      </c>
      <c r="Y363" s="35">
        <f t="shared" si="190"/>
        <v>92.714299305218645</v>
      </c>
      <c r="Z363" s="35">
        <f t="shared" si="191"/>
        <v>3.967167126154107</v>
      </c>
      <c r="AA363" s="35">
        <f t="shared" si="192"/>
        <v>2242.6332045147265</v>
      </c>
      <c r="AB363" s="35">
        <f t="shared" si="193"/>
        <v>2149.9189052095076</v>
      </c>
      <c r="AC363" s="2">
        <f t="shared" si="194"/>
        <v>20.390481138688109</v>
      </c>
      <c r="AD363" s="2">
        <f t="shared" si="217"/>
        <v>35.156001963255363</v>
      </c>
      <c r="AE363" s="2">
        <f t="shared" si="195"/>
        <v>1.7026930065260248</v>
      </c>
      <c r="AF363" s="2">
        <f t="shared" si="196"/>
        <v>1289.4526587879338</v>
      </c>
      <c r="AG363" s="2">
        <f t="shared" si="197"/>
        <v>1254.2966568246786</v>
      </c>
      <c r="AH363" s="2">
        <f t="shared" si="198"/>
        <v>159.96878786853816</v>
      </c>
      <c r="AI363" s="2">
        <f t="shared" si="218"/>
        <v>275.80825494575549</v>
      </c>
      <c r="AJ363" s="2">
        <f t="shared" si="199"/>
        <v>12.359219504152026</v>
      </c>
      <c r="AK363" s="2">
        <f t="shared" si="200"/>
        <v>7357.5277092617316</v>
      </c>
      <c r="AL363" s="2">
        <f t="shared" si="223"/>
        <v>2360.5731514386589</v>
      </c>
      <c r="AM363" s="35">
        <f t="shared" si="201"/>
        <v>34.699719787126845</v>
      </c>
      <c r="AN363" s="35">
        <f t="shared" si="219"/>
        <v>59.827103081253192</v>
      </c>
      <c r="AO363" s="35">
        <f t="shared" si="202"/>
        <v>2.4253162054285138</v>
      </c>
      <c r="AP363" s="35">
        <f t="shared" si="203"/>
        <v>1057.7055546023944</v>
      </c>
      <c r="AQ363" s="35">
        <f t="shared" si="204"/>
        <v>997.87845152114119</v>
      </c>
      <c r="AR363" s="2">
        <f t="shared" si="205"/>
        <v>13.029426138302242</v>
      </c>
      <c r="AS363" s="2">
        <f t="shared" si="220"/>
        <v>22.464527824659033</v>
      </c>
      <c r="AT363" s="2">
        <f t="shared" si="206"/>
        <v>1.0094012711584042</v>
      </c>
      <c r="AU363" s="2">
        <f t="shared" si="207"/>
        <v>608.89498128097307</v>
      </c>
      <c r="AV363" s="2">
        <f t="shared" si="208"/>
        <v>586.43045345631413</v>
      </c>
      <c r="AW363" s="2">
        <f t="shared" si="209"/>
        <v>57.262139839927684</v>
      </c>
      <c r="AX363" s="2">
        <f t="shared" si="221"/>
        <v>98.727827310220164</v>
      </c>
      <c r="AY363">
        <f t="shared" si="222"/>
        <v>4.2490994510679609</v>
      </c>
    </row>
    <row r="364" spans="1:51" ht="16" x14ac:dyDescent="0.2">
      <c r="A364" s="2" t="s">
        <v>29</v>
      </c>
      <c r="B364" s="2" t="str">
        <f t="shared" si="224"/>
        <v>PF1</v>
      </c>
      <c r="C364" s="2" t="s">
        <v>35</v>
      </c>
      <c r="D364" s="5">
        <v>7</v>
      </c>
      <c r="E364" s="2" t="s">
        <v>18</v>
      </c>
      <c r="F364" s="1" t="s">
        <v>12</v>
      </c>
      <c r="G364" s="9">
        <v>30</v>
      </c>
      <c r="H364" s="45">
        <v>25</v>
      </c>
      <c r="I364" s="2" t="s">
        <v>23</v>
      </c>
      <c r="J364" s="5">
        <v>0</v>
      </c>
      <c r="K364" s="5">
        <v>-4000</v>
      </c>
      <c r="L364" s="2">
        <v>1.2099850041527198</v>
      </c>
      <c r="M364" s="2">
        <v>1.6611467599868801</v>
      </c>
      <c r="N364" s="2">
        <f t="shared" si="210"/>
        <v>16.611467599868803</v>
      </c>
      <c r="O364" s="2">
        <v>0.13035638630390201</v>
      </c>
      <c r="P364" s="2">
        <f t="shared" si="211"/>
        <v>1.3035638630390201</v>
      </c>
      <c r="Q364" s="36">
        <v>3.91</v>
      </c>
      <c r="R364" s="40">
        <f t="shared" si="225"/>
        <v>10</v>
      </c>
      <c r="S364" s="35">
        <f t="shared" si="212"/>
        <v>20.09962669281002</v>
      </c>
      <c r="T364" s="35">
        <f t="shared" si="213"/>
        <v>34.654528780706933</v>
      </c>
      <c r="U364" s="35">
        <f t="shared" si="214"/>
        <v>1.577292726232604</v>
      </c>
      <c r="V364" s="35">
        <f t="shared" si="215"/>
        <v>1209.9850041527197</v>
      </c>
      <c r="W364" s="35">
        <f t="shared" si="216"/>
        <v>1175.3304753720129</v>
      </c>
      <c r="X364" s="35">
        <f t="shared" si="189"/>
        <v>73.873920289836832</v>
      </c>
      <c r="Y364" s="35">
        <f t="shared" si="190"/>
        <v>127.36882808592557</v>
      </c>
      <c r="Z364" s="35">
        <f t="shared" si="191"/>
        <v>5.5444598523867112</v>
      </c>
      <c r="AA364" s="35">
        <f t="shared" si="192"/>
        <v>3452.6182086674462</v>
      </c>
      <c r="AB364" s="35">
        <f t="shared" si="193"/>
        <v>3325.2493805815202</v>
      </c>
      <c r="AC364" s="2">
        <f t="shared" si="194"/>
        <v>15.204932080965804</v>
      </c>
      <c r="AD364" s="2">
        <f t="shared" si="217"/>
        <v>26.215400139596209</v>
      </c>
      <c r="AE364" s="2">
        <f t="shared" si="195"/>
        <v>1.3422494817943573</v>
      </c>
      <c r="AF364" s="2">
        <f t="shared" si="196"/>
        <v>1245.1136831919628</v>
      </c>
      <c r="AG364" s="2">
        <f t="shared" si="197"/>
        <v>1218.8982830523669</v>
      </c>
      <c r="AH364" s="2">
        <f t="shared" si="198"/>
        <v>205.58358411143558</v>
      </c>
      <c r="AI364" s="2">
        <f t="shared" si="218"/>
        <v>354.45445536454417</v>
      </c>
      <c r="AJ364" s="2">
        <f t="shared" si="199"/>
        <v>16.3859679495351</v>
      </c>
      <c r="AK364" s="2">
        <f t="shared" si="200"/>
        <v>11092.86875883762</v>
      </c>
      <c r="AL364" s="2">
        <f t="shared" si="223"/>
        <v>3579.4714344910258</v>
      </c>
      <c r="AM364" s="35">
        <f t="shared" si="201"/>
        <v>53.774293597026805</v>
      </c>
      <c r="AN364" s="35">
        <f t="shared" si="219"/>
        <v>92.714299305218645</v>
      </c>
      <c r="AO364" s="35">
        <f t="shared" si="202"/>
        <v>3.967167126154107</v>
      </c>
      <c r="AP364" s="35">
        <f t="shared" si="203"/>
        <v>2242.6332045147265</v>
      </c>
      <c r="AQ364" s="35">
        <f t="shared" si="204"/>
        <v>2149.9189052095076</v>
      </c>
      <c r="AR364" s="2">
        <f t="shared" si="205"/>
        <v>20.390481138688109</v>
      </c>
      <c r="AS364" s="2">
        <f t="shared" si="220"/>
        <v>35.156001963255363</v>
      </c>
      <c r="AT364" s="2">
        <f t="shared" si="206"/>
        <v>1.7026930065260248</v>
      </c>
      <c r="AU364" s="2">
        <f t="shared" si="207"/>
        <v>1289.4526587879338</v>
      </c>
      <c r="AV364" s="2">
        <f t="shared" si="208"/>
        <v>1254.2966568246786</v>
      </c>
      <c r="AW364" s="2">
        <f t="shared" si="209"/>
        <v>78.221436573751078</v>
      </c>
      <c r="AX364" s="2">
        <f t="shared" si="221"/>
        <v>134.86454581681218</v>
      </c>
      <c r="AY364">
        <f t="shared" si="222"/>
        <v>5.8856256818122255</v>
      </c>
    </row>
    <row r="365" spans="1:51" ht="16" x14ac:dyDescent="0.2">
      <c r="A365" s="2" t="s">
        <v>29</v>
      </c>
      <c r="B365" s="2" t="str">
        <f t="shared" si="224"/>
        <v>PF1</v>
      </c>
      <c r="C365" s="2" t="s">
        <v>35</v>
      </c>
      <c r="D365" s="5">
        <v>7</v>
      </c>
      <c r="E365" s="2" t="s">
        <v>18</v>
      </c>
      <c r="F365" s="1" t="s">
        <v>13</v>
      </c>
      <c r="G365" s="9">
        <v>40</v>
      </c>
      <c r="H365" s="45">
        <v>35</v>
      </c>
      <c r="I365" s="2" t="s">
        <v>23</v>
      </c>
      <c r="J365" s="5">
        <v>0</v>
      </c>
      <c r="K365" s="5">
        <v>-4000</v>
      </c>
      <c r="L365" s="2">
        <v>1.1849276499123318</v>
      </c>
      <c r="M365" s="2">
        <v>1.0960730314254801</v>
      </c>
      <c r="N365" s="2">
        <f t="shared" si="210"/>
        <v>10.9607303142548</v>
      </c>
      <c r="O365" s="2">
        <v>8.7917596101760906E-2</v>
      </c>
      <c r="P365" s="2">
        <f t="shared" si="211"/>
        <v>0.87917596101760909</v>
      </c>
      <c r="Q365" s="36">
        <v>4.0199999999999996</v>
      </c>
      <c r="R365" s="40">
        <f t="shared" si="225"/>
        <v>10</v>
      </c>
      <c r="S365" s="35">
        <f t="shared" si="212"/>
        <v>12.987672412592794</v>
      </c>
      <c r="T365" s="35">
        <f t="shared" si="213"/>
        <v>22.392538642401369</v>
      </c>
      <c r="U365" s="35">
        <f t="shared" si="214"/>
        <v>1.0417599053480113</v>
      </c>
      <c r="V365" s="35">
        <f t="shared" si="215"/>
        <v>1184.9276499123318</v>
      </c>
      <c r="W365" s="35">
        <f t="shared" si="216"/>
        <v>1162.5351112699304</v>
      </c>
      <c r="X365" s="35">
        <f t="shared" si="189"/>
        <v>86.861592702429618</v>
      </c>
      <c r="Y365" s="35">
        <f t="shared" si="190"/>
        <v>149.76136672832695</v>
      </c>
      <c r="Z365" s="35">
        <f t="shared" si="191"/>
        <v>6.5862197577347228</v>
      </c>
      <c r="AA365" s="35">
        <f t="shared" si="192"/>
        <v>4637.5458585797778</v>
      </c>
      <c r="AB365" s="35">
        <f t="shared" si="193"/>
        <v>4487.7844918514511</v>
      </c>
      <c r="AC365" s="2">
        <f t="shared" si="194"/>
        <v>12.651992795896417</v>
      </c>
      <c r="AD365" s="2">
        <f t="shared" si="217"/>
        <v>21.813780682580028</v>
      </c>
      <c r="AE365" s="2">
        <f t="shared" si="195"/>
        <v>1.216484925723244</v>
      </c>
      <c r="AF365" s="2">
        <f t="shared" si="196"/>
        <v>1236.6848374058161</v>
      </c>
      <c r="AG365" s="2">
        <f t="shared" si="197"/>
        <v>1214.8710567232361</v>
      </c>
      <c r="AH365" s="2">
        <f t="shared" si="198"/>
        <v>243.5395624991248</v>
      </c>
      <c r="AI365" s="2">
        <f t="shared" si="218"/>
        <v>419.89579741228431</v>
      </c>
      <c r="AJ365" s="2">
        <f t="shared" si="199"/>
        <v>20.03542272670483</v>
      </c>
      <c r="AK365" s="2">
        <f t="shared" si="200"/>
        <v>14802.923271055066</v>
      </c>
      <c r="AL365" s="2">
        <f t="shared" si="223"/>
        <v>4794.3424912142618</v>
      </c>
      <c r="AM365" s="35">
        <f t="shared" si="201"/>
        <v>73.873920289836832</v>
      </c>
      <c r="AN365" s="35">
        <f t="shared" si="219"/>
        <v>127.36882808592557</v>
      </c>
      <c r="AO365" s="35">
        <f t="shared" si="202"/>
        <v>5.5444598523867112</v>
      </c>
      <c r="AP365" s="35">
        <f t="shared" si="203"/>
        <v>3452.6182086674462</v>
      </c>
      <c r="AQ365" s="35">
        <f t="shared" si="204"/>
        <v>3325.2493805815202</v>
      </c>
      <c r="AR365" s="2">
        <f t="shared" si="205"/>
        <v>15.204932080965804</v>
      </c>
      <c r="AS365" s="2">
        <f t="shared" si="220"/>
        <v>26.215400139596209</v>
      </c>
      <c r="AT365" s="2">
        <f t="shared" si="206"/>
        <v>1.3422494817943573</v>
      </c>
      <c r="AU365" s="2">
        <f t="shared" si="207"/>
        <v>1245.1136831919628</v>
      </c>
      <c r="AV365" s="2">
        <f t="shared" si="208"/>
        <v>1218.8982830523669</v>
      </c>
      <c r="AW365" s="2">
        <f t="shared" si="209"/>
        <v>90.286413882096809</v>
      </c>
      <c r="AX365" s="2">
        <f t="shared" si="221"/>
        <v>155.66623083120143</v>
      </c>
      <c r="AY365">
        <f t="shared" si="222"/>
        <v>6.86092959600448</v>
      </c>
    </row>
    <row r="366" spans="1:51" ht="16" x14ac:dyDescent="0.2">
      <c r="A366" s="2" t="s">
        <v>30</v>
      </c>
      <c r="B366" s="2" t="str">
        <f t="shared" si="224"/>
        <v>PF2</v>
      </c>
      <c r="C366" s="2" t="s">
        <v>35</v>
      </c>
      <c r="D366" s="5">
        <v>8</v>
      </c>
      <c r="E366" s="2" t="s">
        <v>5</v>
      </c>
      <c r="F366" s="1" t="s">
        <v>6</v>
      </c>
      <c r="G366" s="9">
        <v>5</v>
      </c>
      <c r="H366" s="45">
        <v>2.5</v>
      </c>
      <c r="I366" t="s">
        <v>7</v>
      </c>
      <c r="J366">
        <v>0</v>
      </c>
      <c r="K366">
        <v>0</v>
      </c>
      <c r="L366" s="34">
        <v>0.97907028031955068</v>
      </c>
      <c r="M366" s="2">
        <v>4.23870801925659</v>
      </c>
      <c r="N366" s="2">
        <f t="shared" si="210"/>
        <v>42.387080192565904</v>
      </c>
      <c r="O366" s="2">
        <v>0.27681219577789301</v>
      </c>
      <c r="P366" s="2">
        <f t="shared" si="211"/>
        <v>2.7681219577789302</v>
      </c>
      <c r="Q366" s="36">
        <v>3.33</v>
      </c>
      <c r="R366" s="40">
        <f t="shared" si="225"/>
        <v>5</v>
      </c>
      <c r="S366" s="35">
        <f t="shared" si="212"/>
        <v>20.749965243031387</v>
      </c>
      <c r="T366" s="35">
        <f t="shared" si="213"/>
        <v>35.775802143157563</v>
      </c>
      <c r="U366" s="35">
        <f t="shared" si="214"/>
        <v>1.3550929705806605</v>
      </c>
      <c r="V366" s="35">
        <f t="shared" si="215"/>
        <v>489.53514015977538</v>
      </c>
      <c r="W366" s="35">
        <f t="shared" si="216"/>
        <v>453.75933801661779</v>
      </c>
      <c r="X366" s="35">
        <f t="shared" si="189"/>
        <v>20.749965243031387</v>
      </c>
      <c r="Y366" s="35">
        <f t="shared" si="190"/>
        <v>35.775802143157563</v>
      </c>
      <c r="Z366" s="35">
        <f t="shared" si="191"/>
        <v>1.3550929705806605</v>
      </c>
      <c r="AA366" s="35">
        <f t="shared" si="192"/>
        <v>489.53514015977538</v>
      </c>
      <c r="AB366" s="35">
        <f t="shared" si="193"/>
        <v>453.75933801661779</v>
      </c>
      <c r="AC366" s="2">
        <f t="shared" si="194"/>
        <v>19.903022012522371</v>
      </c>
      <c r="AD366" s="2">
        <f t="shared" si="217"/>
        <v>34.315555194004091</v>
      </c>
      <c r="AE366" s="2">
        <f t="shared" si="195"/>
        <v>1.4076455570329134</v>
      </c>
      <c r="AF366" s="2">
        <f t="shared" si="196"/>
        <v>554.16159635167037</v>
      </c>
      <c r="AG366" s="2">
        <f t="shared" si="197"/>
        <v>519.84604115766626</v>
      </c>
      <c r="AH366" s="2">
        <f t="shared" si="198"/>
        <v>19.903022012522371</v>
      </c>
      <c r="AI366" s="2">
        <f t="shared" si="218"/>
        <v>34.315555194004091</v>
      </c>
      <c r="AJ366" s="2">
        <f t="shared" si="199"/>
        <v>1.4076455570329134</v>
      </c>
      <c r="AK366" s="2">
        <f t="shared" si="200"/>
        <v>554.16159635167037</v>
      </c>
      <c r="AL366" s="2">
        <f t="shared" si="223"/>
        <v>519.84604115766626</v>
      </c>
      <c r="AM366" s="35">
        <f t="shared" si="201"/>
        <v>0</v>
      </c>
      <c r="AN366" s="35">
        <f t="shared" si="219"/>
        <v>0</v>
      </c>
      <c r="AO366" s="35">
        <f t="shared" si="202"/>
        <v>0</v>
      </c>
      <c r="AP366" s="35">
        <f t="shared" si="203"/>
        <v>0</v>
      </c>
      <c r="AQ366" s="35">
        <f t="shared" si="204"/>
        <v>0</v>
      </c>
      <c r="AR366" s="2">
        <f t="shared" si="205"/>
        <v>0</v>
      </c>
      <c r="AS366" s="2">
        <f t="shared" si="220"/>
        <v>0</v>
      </c>
      <c r="AT366" s="2">
        <f t="shared" si="206"/>
        <v>0</v>
      </c>
      <c r="AU366" s="2">
        <f t="shared" si="207"/>
        <v>0</v>
      </c>
      <c r="AV366" s="2">
        <f t="shared" si="208"/>
        <v>0</v>
      </c>
      <c r="AW366" s="2">
        <f t="shared" si="209"/>
        <v>23.77204474270015</v>
      </c>
      <c r="AX366" s="2">
        <f t="shared" si="221"/>
        <v>40.986284039138191</v>
      </c>
      <c r="AY366">
        <f t="shared" si="222"/>
        <v>1.5524522740094882</v>
      </c>
    </row>
    <row r="367" spans="1:51" ht="16" x14ac:dyDescent="0.2">
      <c r="A367" s="2" t="s">
        <v>30</v>
      </c>
      <c r="B367" s="2" t="str">
        <f t="shared" si="224"/>
        <v>PF2</v>
      </c>
      <c r="C367" s="2" t="s">
        <v>35</v>
      </c>
      <c r="D367" s="5">
        <v>8</v>
      </c>
      <c r="E367" s="2" t="s">
        <v>5</v>
      </c>
      <c r="F367" s="1" t="s">
        <v>6</v>
      </c>
      <c r="G367" s="9">
        <v>5</v>
      </c>
      <c r="H367" s="45">
        <v>2.5</v>
      </c>
      <c r="I367" t="s">
        <v>8</v>
      </c>
      <c r="J367">
        <v>0</v>
      </c>
      <c r="K367">
        <v>40</v>
      </c>
      <c r="L367" s="34">
        <v>1.1066998122838034</v>
      </c>
      <c r="M367" s="2">
        <v>5.1237063407897896</v>
      </c>
      <c r="N367" s="2">
        <f t="shared" si="210"/>
        <v>51.237063407897892</v>
      </c>
      <c r="O367" s="2">
        <v>0.32396227121353099</v>
      </c>
      <c r="P367" s="2">
        <f t="shared" si="211"/>
        <v>3.2396227121353101</v>
      </c>
      <c r="Q367" s="36">
        <v>3.31</v>
      </c>
      <c r="R367" s="40">
        <f t="shared" si="225"/>
        <v>5</v>
      </c>
      <c r="S367" s="35">
        <f t="shared" si="212"/>
        <v>28.35202422774697</v>
      </c>
      <c r="T367" s="35">
        <f t="shared" si="213"/>
        <v>48.882800392667193</v>
      </c>
      <c r="U367" s="35">
        <f t="shared" si="214"/>
        <v>1.7926449236952471</v>
      </c>
      <c r="V367" s="35">
        <f t="shared" si="215"/>
        <v>553.34990614190178</v>
      </c>
      <c r="W367" s="35">
        <f t="shared" si="216"/>
        <v>504.46710574923458</v>
      </c>
      <c r="X367" s="35">
        <f t="shared" si="189"/>
        <v>28.35202422774697</v>
      </c>
      <c r="Y367" s="35">
        <f t="shared" si="190"/>
        <v>48.882800392667193</v>
      </c>
      <c r="Z367" s="35">
        <f t="shared" si="191"/>
        <v>1.7926449236952471</v>
      </c>
      <c r="AA367" s="35">
        <f t="shared" si="192"/>
        <v>553.34990614190178</v>
      </c>
      <c r="AB367" s="35">
        <f t="shared" si="193"/>
        <v>504.46710574923458</v>
      </c>
      <c r="AC367" s="2">
        <f t="shared" si="194"/>
        <v>19.903022012522371</v>
      </c>
      <c r="AD367" s="2">
        <f t="shared" si="217"/>
        <v>34.315555194004091</v>
      </c>
      <c r="AE367" s="2">
        <f t="shared" si="195"/>
        <v>1.4076455570329134</v>
      </c>
      <c r="AF367" s="2">
        <f t="shared" si="196"/>
        <v>554.16159635167037</v>
      </c>
      <c r="AG367" s="2">
        <f t="shared" si="197"/>
        <v>519.84604115766626</v>
      </c>
      <c r="AH367" s="2">
        <f t="shared" si="198"/>
        <v>19.903022012522371</v>
      </c>
      <c r="AI367" s="2">
        <f t="shared" si="218"/>
        <v>34.315555194004091</v>
      </c>
      <c r="AJ367" s="2">
        <f t="shared" si="199"/>
        <v>1.4076455570329134</v>
      </c>
      <c r="AK367" s="2">
        <f t="shared" si="200"/>
        <v>554.16159635167037</v>
      </c>
      <c r="AL367" s="2">
        <f t="shared" si="223"/>
        <v>519.84604115766626</v>
      </c>
      <c r="AM367" s="35">
        <f t="shared" si="201"/>
        <v>0</v>
      </c>
      <c r="AN367" s="35">
        <f t="shared" si="219"/>
        <v>0</v>
      </c>
      <c r="AO367" s="35">
        <f t="shared" si="202"/>
        <v>0</v>
      </c>
      <c r="AP367" s="35">
        <f t="shared" si="203"/>
        <v>0</v>
      </c>
      <c r="AQ367" s="35">
        <f t="shared" si="204"/>
        <v>0</v>
      </c>
      <c r="AR367" s="2">
        <f t="shared" si="205"/>
        <v>0</v>
      </c>
      <c r="AS367" s="2">
        <f t="shared" si="220"/>
        <v>0</v>
      </c>
      <c r="AT367" s="2">
        <f t="shared" si="206"/>
        <v>0</v>
      </c>
      <c r="AU367" s="2">
        <f t="shared" si="207"/>
        <v>0</v>
      </c>
      <c r="AV367" s="2">
        <f t="shared" si="208"/>
        <v>0</v>
      </c>
      <c r="AW367" s="2">
        <f t="shared" si="209"/>
        <v>29.21635005658219</v>
      </c>
      <c r="AX367" s="2">
        <f t="shared" si="221"/>
        <v>50.373017338934808</v>
      </c>
      <c r="AY367">
        <f t="shared" si="222"/>
        <v>1.8472946127980019</v>
      </c>
    </row>
    <row r="368" spans="1:51" ht="16" x14ac:dyDescent="0.2">
      <c r="A368" s="2" t="s">
        <v>30</v>
      </c>
      <c r="B368" s="2" t="str">
        <f t="shared" si="224"/>
        <v>PF2</v>
      </c>
      <c r="C368" s="2" t="s">
        <v>35</v>
      </c>
      <c r="D368" s="5">
        <v>8</v>
      </c>
      <c r="E368" s="2" t="s">
        <v>5</v>
      </c>
      <c r="F368" s="1" t="s">
        <v>6</v>
      </c>
      <c r="G368" s="9">
        <v>5</v>
      </c>
      <c r="H368" s="45">
        <v>2.4</v>
      </c>
      <c r="I368" t="s">
        <v>9</v>
      </c>
      <c r="J368">
        <v>0</v>
      </c>
      <c r="K368">
        <v>80</v>
      </c>
      <c r="L368" s="34">
        <v>0.89391601956766298</v>
      </c>
      <c r="M368" s="2">
        <v>6.0351653099060103</v>
      </c>
      <c r="N368" s="2">
        <f t="shared" si="210"/>
        <v>60.351653099060101</v>
      </c>
      <c r="O368" s="2">
        <v>0.36809298396110501</v>
      </c>
      <c r="P368" s="2">
        <f t="shared" si="211"/>
        <v>3.6809298396110499</v>
      </c>
      <c r="Q368" s="36">
        <v>3.24</v>
      </c>
      <c r="R368" s="40">
        <f t="shared" si="225"/>
        <v>5</v>
      </c>
      <c r="S368" s="35">
        <f t="shared" si="212"/>
        <v>26.97465475632011</v>
      </c>
      <c r="T368" s="35">
        <f t="shared" si="213"/>
        <v>46.508025441931224</v>
      </c>
      <c r="U368" s="35">
        <f t="shared" si="214"/>
        <v>1.6452210752664731</v>
      </c>
      <c r="V368" s="35">
        <f t="shared" si="215"/>
        <v>446.95800978383153</v>
      </c>
      <c r="W368" s="35">
        <f t="shared" si="216"/>
        <v>400.44998434190029</v>
      </c>
      <c r="X368" s="35">
        <f t="shared" si="189"/>
        <v>26.97465475632011</v>
      </c>
      <c r="Y368" s="35">
        <f t="shared" si="190"/>
        <v>46.508025441931224</v>
      </c>
      <c r="Z368" s="35">
        <f t="shared" si="191"/>
        <v>1.6452210752664731</v>
      </c>
      <c r="AA368" s="35">
        <f t="shared" si="192"/>
        <v>446.95800978383153</v>
      </c>
      <c r="AB368" s="35">
        <f t="shared" si="193"/>
        <v>400.44998434190029</v>
      </c>
      <c r="AC368" s="2">
        <f t="shared" si="194"/>
        <v>19.903022012522371</v>
      </c>
      <c r="AD368" s="2">
        <f t="shared" si="217"/>
        <v>34.315555194004091</v>
      </c>
      <c r="AE368" s="2">
        <f t="shared" si="195"/>
        <v>1.4076455570329134</v>
      </c>
      <c r="AF368" s="2">
        <f t="shared" si="196"/>
        <v>554.16159635167037</v>
      </c>
      <c r="AG368" s="2">
        <f t="shared" si="197"/>
        <v>519.84604115766626</v>
      </c>
      <c r="AH368" s="2">
        <f t="shared" si="198"/>
        <v>19.903022012522371</v>
      </c>
      <c r="AI368" s="2">
        <f t="shared" si="218"/>
        <v>34.315555194004091</v>
      </c>
      <c r="AJ368" s="2">
        <f t="shared" si="199"/>
        <v>1.4076455570329134</v>
      </c>
      <c r="AK368" s="2">
        <f t="shared" si="200"/>
        <v>554.16159635167037</v>
      </c>
      <c r="AL368" s="2">
        <f t="shared" si="223"/>
        <v>519.84604115766626</v>
      </c>
      <c r="AM368" s="35">
        <f t="shared" si="201"/>
        <v>0</v>
      </c>
      <c r="AN368" s="35">
        <f t="shared" si="219"/>
        <v>0</v>
      </c>
      <c r="AO368" s="35">
        <f t="shared" si="202"/>
        <v>0</v>
      </c>
      <c r="AP368" s="35">
        <f t="shared" si="203"/>
        <v>0</v>
      </c>
      <c r="AQ368" s="35">
        <f t="shared" si="204"/>
        <v>0</v>
      </c>
      <c r="AR368" s="2">
        <f t="shared" si="205"/>
        <v>0</v>
      </c>
      <c r="AS368" s="2">
        <f t="shared" si="220"/>
        <v>0</v>
      </c>
      <c r="AT368" s="2">
        <f t="shared" si="206"/>
        <v>0</v>
      </c>
      <c r="AU368" s="2">
        <f t="shared" si="207"/>
        <v>0</v>
      </c>
      <c r="AV368" s="2">
        <f t="shared" si="208"/>
        <v>0</v>
      </c>
      <c r="AW368" s="2">
        <f t="shared" si="209"/>
        <v>35.017275652320677</v>
      </c>
      <c r="AX368" s="2">
        <f t="shared" si="221"/>
        <v>60.374613193656337</v>
      </c>
      <c r="AY368">
        <f t="shared" si="222"/>
        <v>2.1357515201604325</v>
      </c>
    </row>
    <row r="369" spans="1:51" ht="16" x14ac:dyDescent="0.2">
      <c r="A369" s="2" t="s">
        <v>30</v>
      </c>
      <c r="B369" s="2" t="str">
        <f t="shared" si="224"/>
        <v>PF2</v>
      </c>
      <c r="C369" s="2" t="s">
        <v>35</v>
      </c>
      <c r="D369" s="5">
        <v>8</v>
      </c>
      <c r="E369" s="2" t="s">
        <v>5</v>
      </c>
      <c r="F369" s="1" t="s">
        <v>10</v>
      </c>
      <c r="G369" s="9">
        <v>10</v>
      </c>
      <c r="H369" s="45">
        <v>7.5</v>
      </c>
      <c r="I369" t="s">
        <v>7</v>
      </c>
      <c r="J369">
        <v>0</v>
      </c>
      <c r="K369">
        <v>0</v>
      </c>
      <c r="L369" s="34">
        <v>1.1347110822679769</v>
      </c>
      <c r="M369" s="2">
        <v>2.39855289459229</v>
      </c>
      <c r="N369" s="2">
        <f t="shared" si="210"/>
        <v>23.985528945922901</v>
      </c>
      <c r="O369" s="2">
        <v>0.16629534959793099</v>
      </c>
      <c r="P369" s="2">
        <f t="shared" si="211"/>
        <v>1.66295349597931</v>
      </c>
      <c r="Q369" s="36">
        <v>3.54</v>
      </c>
      <c r="R369" s="40">
        <f t="shared" si="225"/>
        <v>5</v>
      </c>
      <c r="S369" s="35">
        <f t="shared" si="212"/>
        <v>13.608322754499032</v>
      </c>
      <c r="T369" s="35">
        <f t="shared" si="213"/>
        <v>23.462625438791434</v>
      </c>
      <c r="U369" s="35">
        <f t="shared" si="214"/>
        <v>0.94348588059199934</v>
      </c>
      <c r="V369" s="35">
        <f t="shared" si="215"/>
        <v>567.35554113398848</v>
      </c>
      <c r="W369" s="35">
        <f t="shared" si="216"/>
        <v>543.89291569519708</v>
      </c>
      <c r="X369" s="35">
        <f t="shared" si="189"/>
        <v>34.358287997530418</v>
      </c>
      <c r="Y369" s="35">
        <f t="shared" si="190"/>
        <v>59.238427581948997</v>
      </c>
      <c r="Z369" s="35">
        <f t="shared" si="191"/>
        <v>2.2985788511726599</v>
      </c>
      <c r="AA369" s="35">
        <f t="shared" si="192"/>
        <v>1056.8906812937639</v>
      </c>
      <c r="AB369" s="35">
        <f t="shared" si="193"/>
        <v>997.65225371181486</v>
      </c>
      <c r="AC369" s="2">
        <f t="shared" si="194"/>
        <v>13.029426138302242</v>
      </c>
      <c r="AD369" s="2">
        <f t="shared" si="217"/>
        <v>22.464527824659033</v>
      </c>
      <c r="AE369" s="2">
        <f t="shared" si="195"/>
        <v>1.0094012711584042</v>
      </c>
      <c r="AF369" s="2">
        <f t="shared" si="196"/>
        <v>608.89498128097307</v>
      </c>
      <c r="AG369" s="2">
        <f t="shared" si="197"/>
        <v>586.43045345631413</v>
      </c>
      <c r="AH369" s="2">
        <f t="shared" si="198"/>
        <v>98.797344452473837</v>
      </c>
      <c r="AI369" s="2">
        <f t="shared" si="218"/>
        <v>170.34024905598937</v>
      </c>
      <c r="AJ369" s="2">
        <f t="shared" si="199"/>
        <v>7.2511404845739538</v>
      </c>
      <c r="AK369" s="2">
        <f t="shared" si="200"/>
        <v>3489.1697328979308</v>
      </c>
      <c r="AL369" s="2">
        <f t="shared" si="223"/>
        <v>1106.2764946139805</v>
      </c>
      <c r="AM369" s="35">
        <f t="shared" si="201"/>
        <v>20.749965243031387</v>
      </c>
      <c r="AN369" s="35">
        <f t="shared" si="219"/>
        <v>35.775802143157563</v>
      </c>
      <c r="AO369" s="35">
        <f t="shared" si="202"/>
        <v>1.3550929705806605</v>
      </c>
      <c r="AP369" s="35">
        <f t="shared" si="203"/>
        <v>489.53514015977538</v>
      </c>
      <c r="AQ369" s="35">
        <f t="shared" si="204"/>
        <v>453.75933801661779</v>
      </c>
      <c r="AR369" s="2">
        <f t="shared" si="205"/>
        <v>19.903022012522371</v>
      </c>
      <c r="AS369" s="2">
        <f t="shared" si="220"/>
        <v>34.315555194004091</v>
      </c>
      <c r="AT369" s="2">
        <f t="shared" si="206"/>
        <v>1.4076455570329134</v>
      </c>
      <c r="AU369" s="2">
        <f t="shared" si="207"/>
        <v>554.16159635167037</v>
      </c>
      <c r="AV369" s="2">
        <f t="shared" si="208"/>
        <v>519.84604115766626</v>
      </c>
      <c r="AW369" s="2">
        <f t="shared" si="209"/>
        <v>37.076090871042233</v>
      </c>
      <c r="AX369" s="2">
        <f t="shared" si="221"/>
        <v>63.924294605245223</v>
      </c>
      <c r="AY369">
        <f t="shared" si="222"/>
        <v>2.4870082912770997</v>
      </c>
    </row>
    <row r="370" spans="1:51" ht="16" x14ac:dyDescent="0.2">
      <c r="A370" s="2" t="s">
        <v>30</v>
      </c>
      <c r="B370" s="2" t="str">
        <f t="shared" si="224"/>
        <v>PF2</v>
      </c>
      <c r="C370" s="2" t="s">
        <v>35</v>
      </c>
      <c r="D370" s="5">
        <v>8</v>
      </c>
      <c r="E370" s="2" t="s">
        <v>5</v>
      </c>
      <c r="F370" s="1" t="s">
        <v>10</v>
      </c>
      <c r="G370" s="9">
        <v>10</v>
      </c>
      <c r="H370" s="45">
        <v>7.5</v>
      </c>
      <c r="I370" t="s">
        <v>8</v>
      </c>
      <c r="J370">
        <v>0</v>
      </c>
      <c r="K370">
        <v>40</v>
      </c>
      <c r="L370" s="34">
        <v>1.1142373903886356</v>
      </c>
      <c r="M370" s="2">
        <v>2.9875211715698198</v>
      </c>
      <c r="N370" s="2">
        <f t="shared" si="210"/>
        <v>29.8752117156982</v>
      </c>
      <c r="O370" s="2">
        <v>0.19896033406257599</v>
      </c>
      <c r="P370" s="2">
        <f t="shared" si="211"/>
        <v>1.9896033406257598</v>
      </c>
      <c r="Q370" s="36">
        <v>3.49</v>
      </c>
      <c r="R370" s="40">
        <f t="shared" si="225"/>
        <v>5</v>
      </c>
      <c r="S370" s="35">
        <f t="shared" si="212"/>
        <v>16.644038969703775</v>
      </c>
      <c r="T370" s="35">
        <f t="shared" si="213"/>
        <v>28.696618913282371</v>
      </c>
      <c r="U370" s="35">
        <f t="shared" si="214"/>
        <v>1.1084452170836789</v>
      </c>
      <c r="V370" s="35">
        <f t="shared" si="215"/>
        <v>557.11869519431775</v>
      </c>
      <c r="W370" s="35">
        <f t="shared" si="216"/>
        <v>528.4220762810354</v>
      </c>
      <c r="X370" s="35">
        <f t="shared" si="189"/>
        <v>44.996063197450745</v>
      </c>
      <c r="Y370" s="35">
        <f t="shared" si="190"/>
        <v>77.579419305949557</v>
      </c>
      <c r="Z370" s="35">
        <f t="shared" si="191"/>
        <v>2.9010901407789262</v>
      </c>
      <c r="AA370" s="35">
        <f t="shared" si="192"/>
        <v>1110.4686013362195</v>
      </c>
      <c r="AB370" s="35">
        <f t="shared" si="193"/>
        <v>1032.8891820302699</v>
      </c>
      <c r="AC370" s="2">
        <f t="shared" si="194"/>
        <v>13.029426138302242</v>
      </c>
      <c r="AD370" s="2">
        <f t="shared" si="217"/>
        <v>22.464527824659033</v>
      </c>
      <c r="AE370" s="2">
        <f t="shared" si="195"/>
        <v>1.0094012711584042</v>
      </c>
      <c r="AF370" s="2">
        <f t="shared" si="196"/>
        <v>608.89498128097307</v>
      </c>
      <c r="AG370" s="2">
        <f t="shared" si="197"/>
        <v>586.43045345631413</v>
      </c>
      <c r="AH370" s="2">
        <f t="shared" si="198"/>
        <v>98.797344452473837</v>
      </c>
      <c r="AI370" s="2">
        <f t="shared" si="218"/>
        <v>170.34024905598937</v>
      </c>
      <c r="AJ370" s="2">
        <f t="shared" si="199"/>
        <v>7.2511404845739538</v>
      </c>
      <c r="AK370" s="2">
        <f t="shared" si="200"/>
        <v>3489.1697328979308</v>
      </c>
      <c r="AL370" s="2">
        <f t="shared" si="223"/>
        <v>1106.2764946139805</v>
      </c>
      <c r="AM370" s="35">
        <f t="shared" si="201"/>
        <v>28.35202422774697</v>
      </c>
      <c r="AN370" s="35">
        <f t="shared" si="219"/>
        <v>48.882800392667193</v>
      </c>
      <c r="AO370" s="35">
        <f t="shared" si="202"/>
        <v>1.7926449236952471</v>
      </c>
      <c r="AP370" s="35">
        <f t="shared" si="203"/>
        <v>553.34990614190178</v>
      </c>
      <c r="AQ370" s="35">
        <f t="shared" si="204"/>
        <v>504.46710574923458</v>
      </c>
      <c r="AR370" s="2">
        <f t="shared" si="205"/>
        <v>19.903022012522371</v>
      </c>
      <c r="AS370" s="2">
        <f t="shared" si="220"/>
        <v>34.315555194004091</v>
      </c>
      <c r="AT370" s="2">
        <f t="shared" si="206"/>
        <v>1.4076455570329134</v>
      </c>
      <c r="AU370" s="2">
        <f t="shared" si="207"/>
        <v>554.16159635167037</v>
      </c>
      <c r="AV370" s="2">
        <f t="shared" si="208"/>
        <v>519.84604115766626</v>
      </c>
      <c r="AW370" s="2">
        <f t="shared" si="209"/>
        <v>47.307589050272028</v>
      </c>
      <c r="AX370" s="2">
        <f t="shared" si="221"/>
        <v>81.564808707365557</v>
      </c>
      <c r="AY370">
        <f t="shared" si="222"/>
        <v>3.0550311271217754</v>
      </c>
    </row>
    <row r="371" spans="1:51" ht="16" x14ac:dyDescent="0.2">
      <c r="A371" s="2" t="s">
        <v>30</v>
      </c>
      <c r="B371" s="2" t="str">
        <f t="shared" si="224"/>
        <v>PF2</v>
      </c>
      <c r="C371" s="2" t="s">
        <v>35</v>
      </c>
      <c r="D371" s="5">
        <v>8</v>
      </c>
      <c r="E371" s="2" t="s">
        <v>5</v>
      </c>
      <c r="F371" s="1" t="s">
        <v>10</v>
      </c>
      <c r="G371" s="9">
        <v>10</v>
      </c>
      <c r="H371" s="45">
        <v>7.5</v>
      </c>
      <c r="I371" t="s">
        <v>9</v>
      </c>
      <c r="J371">
        <v>0</v>
      </c>
      <c r="K371">
        <v>80</v>
      </c>
      <c r="L371" s="34">
        <v>1.4081010773135112</v>
      </c>
      <c r="M371" s="2">
        <v>3.4243981838226301</v>
      </c>
      <c r="N371" s="2">
        <f t="shared" si="210"/>
        <v>34.243981838226304</v>
      </c>
      <c r="O371" s="2">
        <v>0.21854363381862599</v>
      </c>
      <c r="P371" s="2">
        <f t="shared" si="211"/>
        <v>2.18543633818626</v>
      </c>
      <c r="Q371" s="36">
        <v>3.36</v>
      </c>
      <c r="R371" s="40">
        <f t="shared" si="225"/>
        <v>5</v>
      </c>
      <c r="S371" s="35">
        <f t="shared" si="212"/>
        <v>24.109493858955389</v>
      </c>
      <c r="T371" s="35">
        <f t="shared" si="213"/>
        <v>41.568092860267917</v>
      </c>
      <c r="U371" s="35">
        <f t="shared" si="214"/>
        <v>1.5386576311000839</v>
      </c>
      <c r="V371" s="35">
        <f t="shared" si="215"/>
        <v>704.05053865675563</v>
      </c>
      <c r="W371" s="35">
        <f t="shared" si="216"/>
        <v>662.4824457964877</v>
      </c>
      <c r="X371" s="35">
        <f t="shared" si="189"/>
        <v>51.084148615275495</v>
      </c>
      <c r="Y371" s="35">
        <f t="shared" si="190"/>
        <v>88.076118302199149</v>
      </c>
      <c r="Z371" s="35">
        <f t="shared" si="191"/>
        <v>3.1838787063665572</v>
      </c>
      <c r="AA371" s="35">
        <f t="shared" si="192"/>
        <v>1151.0085484405872</v>
      </c>
      <c r="AB371" s="35">
        <f t="shared" si="193"/>
        <v>1062.9324301383881</v>
      </c>
      <c r="AC371" s="2">
        <f t="shared" si="194"/>
        <v>13.029426138302242</v>
      </c>
      <c r="AD371" s="2">
        <f t="shared" si="217"/>
        <v>22.464527824659033</v>
      </c>
      <c r="AE371" s="2">
        <f t="shared" si="195"/>
        <v>1.0094012711584042</v>
      </c>
      <c r="AF371" s="2">
        <f t="shared" si="196"/>
        <v>608.89498128097307</v>
      </c>
      <c r="AG371" s="2">
        <f t="shared" si="197"/>
        <v>586.43045345631413</v>
      </c>
      <c r="AH371" s="2">
        <f t="shared" si="198"/>
        <v>98.797344452473837</v>
      </c>
      <c r="AI371" s="2">
        <f t="shared" si="218"/>
        <v>170.34024905598937</v>
      </c>
      <c r="AJ371" s="2">
        <f t="shared" si="199"/>
        <v>7.2511404845739538</v>
      </c>
      <c r="AK371" s="2">
        <f t="shared" si="200"/>
        <v>3489.1697328979308</v>
      </c>
      <c r="AL371" s="2">
        <f t="shared" si="223"/>
        <v>1106.2764946139805</v>
      </c>
      <c r="AM371" s="35">
        <f t="shared" si="201"/>
        <v>26.97465475632011</v>
      </c>
      <c r="AN371" s="35">
        <f t="shared" si="219"/>
        <v>46.508025441931224</v>
      </c>
      <c r="AO371" s="35">
        <f t="shared" si="202"/>
        <v>1.6452210752664731</v>
      </c>
      <c r="AP371" s="35">
        <f t="shared" si="203"/>
        <v>446.95800978383153</v>
      </c>
      <c r="AQ371" s="35">
        <f t="shared" si="204"/>
        <v>400.44998434190029</v>
      </c>
      <c r="AR371" s="2">
        <f t="shared" si="205"/>
        <v>19.903022012522371</v>
      </c>
      <c r="AS371" s="2">
        <f t="shared" si="220"/>
        <v>34.315555194004091</v>
      </c>
      <c r="AT371" s="2">
        <f t="shared" si="206"/>
        <v>1.4076455570329134</v>
      </c>
      <c r="AU371" s="2">
        <f t="shared" si="207"/>
        <v>554.16159635167037</v>
      </c>
      <c r="AV371" s="2">
        <f t="shared" si="208"/>
        <v>519.84604115766626</v>
      </c>
      <c r="AW371" s="2">
        <f t="shared" si="209"/>
        <v>52.661554119265986</v>
      </c>
      <c r="AX371" s="2">
        <f t="shared" si="221"/>
        <v>90.795782964251714</v>
      </c>
      <c r="AY371">
        <f t="shared" si="222"/>
        <v>3.2845480538963359</v>
      </c>
    </row>
    <row r="372" spans="1:51" ht="16" x14ac:dyDescent="0.2">
      <c r="A372" s="2" t="s">
        <v>30</v>
      </c>
      <c r="B372" s="2" t="str">
        <f t="shared" si="224"/>
        <v>PF2</v>
      </c>
      <c r="C372" s="2" t="s">
        <v>35</v>
      </c>
      <c r="D372" s="5">
        <v>8</v>
      </c>
      <c r="E372" s="2" t="s">
        <v>5</v>
      </c>
      <c r="F372" s="1" t="s">
        <v>11</v>
      </c>
      <c r="G372" s="9">
        <v>20</v>
      </c>
      <c r="H372" s="45">
        <v>15</v>
      </c>
      <c r="I372" t="s">
        <v>7</v>
      </c>
      <c r="J372">
        <v>0</v>
      </c>
      <c r="K372">
        <v>0</v>
      </c>
      <c r="L372" s="34">
        <v>1.4126847396745577</v>
      </c>
      <c r="M372" s="2">
        <v>1.9325604438781701</v>
      </c>
      <c r="N372" s="2">
        <f t="shared" si="210"/>
        <v>19.325604438781699</v>
      </c>
      <c r="O372" s="2">
        <v>0.14216938614845301</v>
      </c>
      <c r="P372" s="2">
        <f t="shared" si="211"/>
        <v>1.42169386148453</v>
      </c>
      <c r="Q372" s="36">
        <v>3.68</v>
      </c>
      <c r="R372" s="40">
        <f t="shared" si="225"/>
        <v>10</v>
      </c>
      <c r="S372" s="35">
        <f t="shared" si="212"/>
        <v>27.300986475653801</v>
      </c>
      <c r="T372" s="35">
        <f t="shared" si="213"/>
        <v>47.070666337334146</v>
      </c>
      <c r="U372" s="35">
        <f t="shared" si="214"/>
        <v>2.0084052226081903</v>
      </c>
      <c r="V372" s="35">
        <f t="shared" si="215"/>
        <v>1412.6847396745577</v>
      </c>
      <c r="W372" s="35">
        <f t="shared" si="216"/>
        <v>1365.6140733372235</v>
      </c>
      <c r="X372" s="35">
        <f t="shared" si="189"/>
        <v>61.659274473184219</v>
      </c>
      <c r="Y372" s="35">
        <f t="shared" si="190"/>
        <v>106.30909391928314</v>
      </c>
      <c r="Z372" s="35">
        <f t="shared" si="191"/>
        <v>4.3069840737808498</v>
      </c>
      <c r="AA372" s="35">
        <f t="shared" si="192"/>
        <v>2469.5754209683219</v>
      </c>
      <c r="AB372" s="35">
        <f t="shared" si="193"/>
        <v>2363.2663270490384</v>
      </c>
      <c r="AC372" s="2">
        <f t="shared" si="194"/>
        <v>20.390481138688109</v>
      </c>
      <c r="AD372" s="2">
        <f t="shared" si="217"/>
        <v>35.156001963255363</v>
      </c>
      <c r="AE372" s="2">
        <f t="shared" si="195"/>
        <v>1.7026930065260248</v>
      </c>
      <c r="AF372" s="2">
        <f t="shared" si="196"/>
        <v>1289.4526587879338</v>
      </c>
      <c r="AG372" s="2">
        <f t="shared" si="197"/>
        <v>1254.2966568246786</v>
      </c>
      <c r="AH372" s="2">
        <f t="shared" si="198"/>
        <v>159.96878786853816</v>
      </c>
      <c r="AI372" s="2">
        <f t="shared" si="218"/>
        <v>275.80825494575549</v>
      </c>
      <c r="AJ372" s="2">
        <f t="shared" si="199"/>
        <v>12.359219504152026</v>
      </c>
      <c r="AK372" s="2">
        <f t="shared" si="200"/>
        <v>7357.5277092617316</v>
      </c>
      <c r="AL372" s="2">
        <f t="shared" si="223"/>
        <v>2360.5731514386589</v>
      </c>
      <c r="AM372" s="35">
        <f t="shared" si="201"/>
        <v>34.358287997530418</v>
      </c>
      <c r="AN372" s="35">
        <f t="shared" si="219"/>
        <v>59.238427581948997</v>
      </c>
      <c r="AO372" s="35">
        <f t="shared" si="202"/>
        <v>2.2985788511726599</v>
      </c>
      <c r="AP372" s="35">
        <f t="shared" si="203"/>
        <v>1056.8906812937639</v>
      </c>
      <c r="AQ372" s="35">
        <f t="shared" si="204"/>
        <v>997.65225371181486</v>
      </c>
      <c r="AR372" s="2">
        <f t="shared" si="205"/>
        <v>13.029426138302242</v>
      </c>
      <c r="AS372" s="2">
        <f t="shared" si="220"/>
        <v>22.464527824659033</v>
      </c>
      <c r="AT372" s="2">
        <f t="shared" si="206"/>
        <v>1.0094012711584042</v>
      </c>
      <c r="AU372" s="2">
        <f t="shared" si="207"/>
        <v>608.89498128097307</v>
      </c>
      <c r="AV372" s="2">
        <f t="shared" si="208"/>
        <v>586.43045345631413</v>
      </c>
      <c r="AW372" s="2">
        <f t="shared" si="209"/>
        <v>61.605433236226361</v>
      </c>
      <c r="AX372" s="2">
        <f t="shared" si="221"/>
        <v>106.2162642003903</v>
      </c>
      <c r="AY372">
        <f t="shared" si="222"/>
        <v>4.3030232271061601</v>
      </c>
    </row>
    <row r="373" spans="1:51" ht="16" x14ac:dyDescent="0.2">
      <c r="A373" s="2" t="s">
        <v>30</v>
      </c>
      <c r="B373" s="2" t="str">
        <f t="shared" si="224"/>
        <v>PF2</v>
      </c>
      <c r="C373" s="2" t="s">
        <v>35</v>
      </c>
      <c r="D373" s="5">
        <v>8</v>
      </c>
      <c r="E373" s="2" t="s">
        <v>5</v>
      </c>
      <c r="F373" s="1" t="s">
        <v>11</v>
      </c>
      <c r="G373" s="9">
        <v>20</v>
      </c>
      <c r="H373" s="45">
        <v>15</v>
      </c>
      <c r="I373" t="s">
        <v>8</v>
      </c>
      <c r="J373">
        <v>0</v>
      </c>
      <c r="K373">
        <v>40</v>
      </c>
      <c r="L373" s="34">
        <v>1.3129646185308999</v>
      </c>
      <c r="M373" s="2">
        <v>1.87744748592377</v>
      </c>
      <c r="N373" s="2">
        <f t="shared" si="210"/>
        <v>18.774474859237699</v>
      </c>
      <c r="O373" s="2">
        <v>0.13964614272117601</v>
      </c>
      <c r="P373" s="2">
        <f t="shared" si="211"/>
        <v>1.3964614272117601</v>
      </c>
      <c r="Q373" s="36">
        <v>3.66</v>
      </c>
      <c r="R373" s="40">
        <f t="shared" si="225"/>
        <v>10</v>
      </c>
      <c r="S373" s="35">
        <f t="shared" si="212"/>
        <v>24.650221221676997</v>
      </c>
      <c r="T373" s="35">
        <f t="shared" si="213"/>
        <v>42.500381416684483</v>
      </c>
      <c r="U373" s="35">
        <f t="shared" si="214"/>
        <v>1.8335044450722049</v>
      </c>
      <c r="V373" s="35">
        <f t="shared" si="215"/>
        <v>1312.9646185309</v>
      </c>
      <c r="W373" s="35">
        <f t="shared" si="216"/>
        <v>1270.4642371142156</v>
      </c>
      <c r="X373" s="35">
        <f t="shared" si="189"/>
        <v>69.646284419127738</v>
      </c>
      <c r="Y373" s="35">
        <f t="shared" si="190"/>
        <v>120.07980072263405</v>
      </c>
      <c r="Z373" s="35">
        <f t="shared" si="191"/>
        <v>4.7345945858511307</v>
      </c>
      <c r="AA373" s="35">
        <f t="shared" si="192"/>
        <v>2423.4332198671195</v>
      </c>
      <c r="AB373" s="35">
        <f t="shared" si="193"/>
        <v>2303.3534191444855</v>
      </c>
      <c r="AC373" s="2">
        <f t="shared" si="194"/>
        <v>20.390481138688109</v>
      </c>
      <c r="AD373" s="2">
        <f t="shared" si="217"/>
        <v>35.156001963255363</v>
      </c>
      <c r="AE373" s="2">
        <f t="shared" si="195"/>
        <v>1.7026930065260248</v>
      </c>
      <c r="AF373" s="2">
        <f t="shared" si="196"/>
        <v>1289.4526587879338</v>
      </c>
      <c r="AG373" s="2">
        <f t="shared" si="197"/>
        <v>1254.2966568246786</v>
      </c>
      <c r="AH373" s="2">
        <f t="shared" si="198"/>
        <v>159.96878786853816</v>
      </c>
      <c r="AI373" s="2">
        <f t="shared" si="218"/>
        <v>275.80825494575549</v>
      </c>
      <c r="AJ373" s="2">
        <f t="shared" si="199"/>
        <v>12.359219504152026</v>
      </c>
      <c r="AK373" s="2">
        <f t="shared" si="200"/>
        <v>7357.5277092617316</v>
      </c>
      <c r="AL373" s="2">
        <f t="shared" si="223"/>
        <v>2360.5731514386589</v>
      </c>
      <c r="AM373" s="35">
        <f t="shared" si="201"/>
        <v>44.996063197450745</v>
      </c>
      <c r="AN373" s="35">
        <f t="shared" si="219"/>
        <v>77.579419305949557</v>
      </c>
      <c r="AO373" s="35">
        <f t="shared" si="202"/>
        <v>2.9010901407789262</v>
      </c>
      <c r="AP373" s="35">
        <f t="shared" si="203"/>
        <v>1110.4686013362195</v>
      </c>
      <c r="AQ373" s="35">
        <f t="shared" si="204"/>
        <v>1032.8891820302699</v>
      </c>
      <c r="AR373" s="2">
        <f t="shared" si="205"/>
        <v>13.029426138302242</v>
      </c>
      <c r="AS373" s="2">
        <f t="shared" si="220"/>
        <v>22.464527824659033</v>
      </c>
      <c r="AT373" s="2">
        <f t="shared" si="206"/>
        <v>1.0094012711584042</v>
      </c>
      <c r="AU373" s="2">
        <f t="shared" si="207"/>
        <v>608.89498128097307</v>
      </c>
      <c r="AV373" s="2">
        <f t="shared" si="208"/>
        <v>586.43045345631413</v>
      </c>
      <c r="AW373" s="2">
        <f t="shared" si="209"/>
        <v>70.756492025207493</v>
      </c>
      <c r="AX373" s="2">
        <f t="shared" si="221"/>
        <v>121.99395176759913</v>
      </c>
      <c r="AY373">
        <f t="shared" si="222"/>
        <v>4.8171727729754776</v>
      </c>
    </row>
    <row r="374" spans="1:51" ht="16" x14ac:dyDescent="0.2">
      <c r="A374" s="2" t="s">
        <v>30</v>
      </c>
      <c r="B374" s="2" t="str">
        <f t="shared" si="224"/>
        <v>PF2</v>
      </c>
      <c r="C374" s="2" t="s">
        <v>35</v>
      </c>
      <c r="D374" s="5">
        <v>8</v>
      </c>
      <c r="E374" s="2" t="s">
        <v>5</v>
      </c>
      <c r="F374" s="1" t="s">
        <v>11</v>
      </c>
      <c r="G374" s="9">
        <v>20</v>
      </c>
      <c r="H374" s="45">
        <v>15</v>
      </c>
      <c r="I374" t="s">
        <v>9</v>
      </c>
      <c r="J374">
        <v>0</v>
      </c>
      <c r="K374">
        <v>80</v>
      </c>
      <c r="L374" s="34">
        <v>1.3032879979909124</v>
      </c>
      <c r="M374" s="2">
        <v>2.2349045276641801</v>
      </c>
      <c r="N374" s="2">
        <f t="shared" si="210"/>
        <v>22.349045276641803</v>
      </c>
      <c r="O374" s="2">
        <v>0.16129757463932001</v>
      </c>
      <c r="P374" s="2">
        <f t="shared" si="211"/>
        <v>1.6129757463932002</v>
      </c>
      <c r="Q374" s="36">
        <v>3.62</v>
      </c>
      <c r="R374" s="40">
        <f t="shared" si="225"/>
        <v>10</v>
      </c>
      <c r="S374" s="35">
        <f t="shared" si="212"/>
        <v>29.12724247560276</v>
      </c>
      <c r="T374" s="35">
        <f t="shared" si="213"/>
        <v>50.219383578625454</v>
      </c>
      <c r="U374" s="35">
        <f t="shared" si="214"/>
        <v>2.1021719313246918</v>
      </c>
      <c r="V374" s="35">
        <f t="shared" si="215"/>
        <v>1303.2879979909126</v>
      </c>
      <c r="W374" s="35">
        <f t="shared" si="216"/>
        <v>1253.0686144122872</v>
      </c>
      <c r="X374" s="35">
        <f t="shared" si="189"/>
        <v>80.211391090878251</v>
      </c>
      <c r="Y374" s="35">
        <f t="shared" si="190"/>
        <v>138.29550188082459</v>
      </c>
      <c r="Z374" s="35">
        <f t="shared" si="191"/>
        <v>5.2860506376912486</v>
      </c>
      <c r="AA374" s="35">
        <f t="shared" si="192"/>
        <v>2454.2965464314998</v>
      </c>
      <c r="AB374" s="35">
        <f t="shared" si="193"/>
        <v>2316.001044550675</v>
      </c>
      <c r="AC374" s="2">
        <f t="shared" si="194"/>
        <v>20.390481138688109</v>
      </c>
      <c r="AD374" s="2">
        <f t="shared" si="217"/>
        <v>35.156001963255363</v>
      </c>
      <c r="AE374" s="2">
        <f t="shared" si="195"/>
        <v>1.7026930065260248</v>
      </c>
      <c r="AF374" s="2">
        <f t="shared" si="196"/>
        <v>1289.4526587879338</v>
      </c>
      <c r="AG374" s="2">
        <f t="shared" si="197"/>
        <v>1254.2966568246786</v>
      </c>
      <c r="AH374" s="2">
        <f t="shared" si="198"/>
        <v>159.96878786853816</v>
      </c>
      <c r="AI374" s="2">
        <f t="shared" si="218"/>
        <v>275.80825494575549</v>
      </c>
      <c r="AJ374" s="2">
        <f t="shared" si="199"/>
        <v>12.359219504152026</v>
      </c>
      <c r="AK374" s="2">
        <f t="shared" si="200"/>
        <v>7357.5277092617316</v>
      </c>
      <c r="AL374" s="2">
        <f t="shared" si="223"/>
        <v>2360.5731514386589</v>
      </c>
      <c r="AM374" s="35">
        <f t="shared" si="201"/>
        <v>51.084148615275495</v>
      </c>
      <c r="AN374" s="35">
        <f t="shared" si="219"/>
        <v>88.076118302199149</v>
      </c>
      <c r="AO374" s="35">
        <f t="shared" si="202"/>
        <v>3.1838787063665572</v>
      </c>
      <c r="AP374" s="35">
        <f t="shared" si="203"/>
        <v>1151.0085484405872</v>
      </c>
      <c r="AQ374" s="35">
        <f t="shared" si="204"/>
        <v>1062.9324301383881</v>
      </c>
      <c r="AR374" s="2">
        <f t="shared" si="205"/>
        <v>13.029426138302242</v>
      </c>
      <c r="AS374" s="2">
        <f t="shared" si="220"/>
        <v>22.464527824659033</v>
      </c>
      <c r="AT374" s="2">
        <f t="shared" si="206"/>
        <v>1.0094012711584042</v>
      </c>
      <c r="AU374" s="2">
        <f t="shared" si="207"/>
        <v>608.89498128097307</v>
      </c>
      <c r="AV374" s="2">
        <f t="shared" si="208"/>
        <v>586.43045345631413</v>
      </c>
      <c r="AW374" s="2">
        <f t="shared" si="209"/>
        <v>81.247457711686323</v>
      </c>
      <c r="AX374" s="2">
        <f t="shared" si="221"/>
        <v>140.08182364083851</v>
      </c>
      <c r="AY374">
        <f t="shared" si="222"/>
        <v>5.3608256587413692</v>
      </c>
    </row>
    <row r="375" spans="1:51" ht="16" x14ac:dyDescent="0.2">
      <c r="A375" s="2" t="s">
        <v>30</v>
      </c>
      <c r="B375" s="2" t="str">
        <f t="shared" si="224"/>
        <v>PF2</v>
      </c>
      <c r="C375" s="2" t="s">
        <v>35</v>
      </c>
      <c r="D375" s="5">
        <v>8</v>
      </c>
      <c r="E375" s="2" t="s">
        <v>5</v>
      </c>
      <c r="F375" s="1" t="s">
        <v>12</v>
      </c>
      <c r="G375" s="9">
        <v>30</v>
      </c>
      <c r="H375" s="45">
        <v>25</v>
      </c>
      <c r="I375" t="s">
        <v>7</v>
      </c>
      <c r="J375">
        <v>0</v>
      </c>
      <c r="K375">
        <v>0</v>
      </c>
      <c r="L375" s="34">
        <v>1.342809353459492</v>
      </c>
      <c r="M375" s="2">
        <v>1.26071333885193</v>
      </c>
      <c r="N375" s="2">
        <f t="shared" si="210"/>
        <v>12.607133388519301</v>
      </c>
      <c r="O375" s="2">
        <v>0.100131623446941</v>
      </c>
      <c r="P375" s="2">
        <f t="shared" si="211"/>
        <v>1.00131623446941</v>
      </c>
      <c r="Q375" s="36">
        <v>3.86</v>
      </c>
      <c r="R375" s="40">
        <f t="shared" si="225"/>
        <v>10</v>
      </c>
      <c r="S375" s="35">
        <f t="shared" si="212"/>
        <v>16.928976634415179</v>
      </c>
      <c r="T375" s="35">
        <f t="shared" si="213"/>
        <v>29.187890748991688</v>
      </c>
      <c r="U375" s="35">
        <f t="shared" si="214"/>
        <v>1.3445768054163616</v>
      </c>
      <c r="V375" s="35">
        <f t="shared" si="215"/>
        <v>1342.8093534594921</v>
      </c>
      <c r="W375" s="35">
        <f t="shared" si="216"/>
        <v>1313.6214627105003</v>
      </c>
      <c r="X375" s="35">
        <f t="shared" si="189"/>
        <v>78.588251107599405</v>
      </c>
      <c r="Y375" s="35">
        <f t="shared" si="190"/>
        <v>135.49698466827482</v>
      </c>
      <c r="Z375" s="35">
        <f t="shared" si="191"/>
        <v>5.651560879197211</v>
      </c>
      <c r="AA375" s="35">
        <f t="shared" si="192"/>
        <v>3812.3847744278137</v>
      </c>
      <c r="AB375" s="35">
        <f t="shared" si="193"/>
        <v>3676.8877897595385</v>
      </c>
      <c r="AC375" s="2">
        <f t="shared" si="194"/>
        <v>15.204932080965804</v>
      </c>
      <c r="AD375" s="2">
        <f t="shared" si="217"/>
        <v>26.215400139596209</v>
      </c>
      <c r="AE375" s="2">
        <f t="shared" si="195"/>
        <v>1.3422494817943573</v>
      </c>
      <c r="AF375" s="2">
        <f t="shared" si="196"/>
        <v>1245.1136831919628</v>
      </c>
      <c r="AG375" s="2">
        <f t="shared" si="197"/>
        <v>1218.8982830523669</v>
      </c>
      <c r="AH375" s="2">
        <f t="shared" si="198"/>
        <v>205.58358411143558</v>
      </c>
      <c r="AI375" s="2">
        <f t="shared" si="218"/>
        <v>354.45445536454417</v>
      </c>
      <c r="AJ375" s="2">
        <f t="shared" si="199"/>
        <v>16.3859679495351</v>
      </c>
      <c r="AK375" s="2">
        <f t="shared" si="200"/>
        <v>11092.86875883762</v>
      </c>
      <c r="AL375" s="2">
        <f t="shared" si="223"/>
        <v>3579.4714344910258</v>
      </c>
      <c r="AM375" s="35">
        <f t="shared" si="201"/>
        <v>61.659274473184219</v>
      </c>
      <c r="AN375" s="35">
        <f t="shared" si="219"/>
        <v>106.30909391928314</v>
      </c>
      <c r="AO375" s="35">
        <f t="shared" si="202"/>
        <v>4.3069840737808498</v>
      </c>
      <c r="AP375" s="35">
        <f t="shared" si="203"/>
        <v>2469.5754209683219</v>
      </c>
      <c r="AQ375" s="35">
        <f t="shared" si="204"/>
        <v>2363.2663270490384</v>
      </c>
      <c r="AR375" s="2">
        <f t="shared" si="205"/>
        <v>20.390481138688109</v>
      </c>
      <c r="AS375" s="2">
        <f t="shared" si="220"/>
        <v>35.156001963255363</v>
      </c>
      <c r="AT375" s="2">
        <f t="shared" si="206"/>
        <v>1.7026930065260248</v>
      </c>
      <c r="AU375" s="2">
        <f t="shared" si="207"/>
        <v>1289.4526587879338</v>
      </c>
      <c r="AV375" s="2">
        <f t="shared" si="208"/>
        <v>1254.2966568246786</v>
      </c>
      <c r="AW375" s="2">
        <f t="shared" si="209"/>
        <v>77.332821557333304</v>
      </c>
      <c r="AX375" s="2">
        <f t="shared" si="221"/>
        <v>133.33245096091946</v>
      </c>
      <c r="AY375">
        <f t="shared" si="222"/>
        <v>5.5518489184227784</v>
      </c>
    </row>
    <row r="376" spans="1:51" ht="16" x14ac:dyDescent="0.2">
      <c r="A376" s="2" t="s">
        <v>30</v>
      </c>
      <c r="B376" s="2" t="str">
        <f t="shared" si="224"/>
        <v>PF2</v>
      </c>
      <c r="C376" s="2" t="s">
        <v>35</v>
      </c>
      <c r="D376" s="5">
        <v>8</v>
      </c>
      <c r="E376" s="2" t="s">
        <v>5</v>
      </c>
      <c r="F376" s="1" t="s">
        <v>12</v>
      </c>
      <c r="G376" s="9">
        <v>30</v>
      </c>
      <c r="H376" s="45">
        <v>25</v>
      </c>
      <c r="I376" t="s">
        <v>8</v>
      </c>
      <c r="J376">
        <v>0</v>
      </c>
      <c r="K376">
        <v>40</v>
      </c>
      <c r="L376" s="34">
        <v>1.3232523940523597</v>
      </c>
      <c r="M376" s="2">
        <v>1.3636775016784699</v>
      </c>
      <c r="N376" s="2">
        <f t="shared" si="210"/>
        <v>13.6367750167847</v>
      </c>
      <c r="O376" s="2">
        <v>0.105931706726551</v>
      </c>
      <c r="P376" s="2">
        <f t="shared" si="211"/>
        <v>1.0593170672655101</v>
      </c>
      <c r="Q376" s="36">
        <v>3.83</v>
      </c>
      <c r="R376" s="40">
        <f t="shared" si="225"/>
        <v>10</v>
      </c>
      <c r="S376" s="35">
        <f t="shared" si="212"/>
        <v>18.044895188113763</v>
      </c>
      <c r="T376" s="35">
        <f t="shared" si="213"/>
        <v>31.111888255368559</v>
      </c>
      <c r="U376" s="35">
        <f t="shared" si="214"/>
        <v>1.4017438453196109</v>
      </c>
      <c r="V376" s="35">
        <f t="shared" si="215"/>
        <v>1323.2523940523597</v>
      </c>
      <c r="W376" s="35">
        <f t="shared" si="216"/>
        <v>1292.1405057969912</v>
      </c>
      <c r="X376" s="35">
        <f t="shared" si="189"/>
        <v>87.691179607241509</v>
      </c>
      <c r="Y376" s="35">
        <f t="shared" si="190"/>
        <v>151.19168897800262</v>
      </c>
      <c r="Z376" s="35">
        <f t="shared" si="191"/>
        <v>6.1363384311707421</v>
      </c>
      <c r="AA376" s="35">
        <f t="shared" si="192"/>
        <v>3746.6856139194792</v>
      </c>
      <c r="AB376" s="35">
        <f t="shared" si="193"/>
        <v>3595.4939249414765</v>
      </c>
      <c r="AC376" s="2">
        <f t="shared" si="194"/>
        <v>15.204932080965804</v>
      </c>
      <c r="AD376" s="2">
        <f t="shared" si="217"/>
        <v>26.215400139596209</v>
      </c>
      <c r="AE376" s="2">
        <f t="shared" si="195"/>
        <v>1.3422494817943573</v>
      </c>
      <c r="AF376" s="2">
        <f t="shared" si="196"/>
        <v>1245.1136831919628</v>
      </c>
      <c r="AG376" s="2">
        <f t="shared" si="197"/>
        <v>1218.8982830523669</v>
      </c>
      <c r="AH376" s="2">
        <f t="shared" si="198"/>
        <v>205.58358411143558</v>
      </c>
      <c r="AI376" s="2">
        <f t="shared" si="218"/>
        <v>354.45445536454417</v>
      </c>
      <c r="AJ376" s="2">
        <f t="shared" si="199"/>
        <v>16.3859679495351</v>
      </c>
      <c r="AK376" s="2">
        <f t="shared" si="200"/>
        <v>11092.86875883762</v>
      </c>
      <c r="AL376" s="2">
        <f t="shared" si="223"/>
        <v>3579.4714344910258</v>
      </c>
      <c r="AM376" s="35">
        <f t="shared" si="201"/>
        <v>69.646284419127738</v>
      </c>
      <c r="AN376" s="35">
        <f t="shared" si="219"/>
        <v>120.07980072263405</v>
      </c>
      <c r="AO376" s="35">
        <f t="shared" si="202"/>
        <v>4.7345945858511307</v>
      </c>
      <c r="AP376" s="35">
        <f t="shared" si="203"/>
        <v>2423.4332198671195</v>
      </c>
      <c r="AQ376" s="35">
        <f t="shared" si="204"/>
        <v>2303.3534191444855</v>
      </c>
      <c r="AR376" s="2">
        <f t="shared" si="205"/>
        <v>20.390481138688109</v>
      </c>
      <c r="AS376" s="2">
        <f t="shared" si="220"/>
        <v>35.156001963255363</v>
      </c>
      <c r="AT376" s="2">
        <f t="shared" si="206"/>
        <v>1.7026930065260248</v>
      </c>
      <c r="AU376" s="2">
        <f t="shared" si="207"/>
        <v>1289.4526587879338</v>
      </c>
      <c r="AV376" s="2">
        <f t="shared" si="208"/>
        <v>1254.2966568246786</v>
      </c>
      <c r="AW376" s="2">
        <f t="shared" si="209"/>
        <v>87.467423630601331</v>
      </c>
      <c r="AX376" s="2">
        <f t="shared" si="221"/>
        <v>150.80590281138163</v>
      </c>
      <c r="AY376">
        <f t="shared" si="222"/>
        <v>6.1189568637058649</v>
      </c>
    </row>
    <row r="377" spans="1:51" ht="16" x14ac:dyDescent="0.2">
      <c r="A377" s="2" t="s">
        <v>30</v>
      </c>
      <c r="B377" s="2" t="str">
        <f t="shared" si="224"/>
        <v>PF2</v>
      </c>
      <c r="C377" s="2" t="s">
        <v>35</v>
      </c>
      <c r="D377" s="5">
        <v>8</v>
      </c>
      <c r="E377" s="2" t="s">
        <v>5</v>
      </c>
      <c r="F377" s="1" t="s">
        <v>12</v>
      </c>
      <c r="G377" s="9">
        <v>30</v>
      </c>
      <c r="H377" s="45">
        <v>25</v>
      </c>
      <c r="I377" t="s">
        <v>9</v>
      </c>
      <c r="J377">
        <v>0</v>
      </c>
      <c r="K377">
        <v>80</v>
      </c>
      <c r="L377" s="34">
        <v>1.3187705908548921</v>
      </c>
      <c r="M377" s="2">
        <v>1.20972740650177</v>
      </c>
      <c r="N377" s="2">
        <f t="shared" si="210"/>
        <v>12.0972740650177</v>
      </c>
      <c r="O377" s="2">
        <v>9.8198428750038105E-2</v>
      </c>
      <c r="P377" s="2">
        <f t="shared" si="211"/>
        <v>0.98198428750038103</v>
      </c>
      <c r="Q377" s="36">
        <v>3.8</v>
      </c>
      <c r="R377" s="40">
        <f t="shared" si="225"/>
        <v>10</v>
      </c>
      <c r="S377" s="35">
        <f t="shared" si="212"/>
        <v>15.953529266456957</v>
      </c>
      <c r="T377" s="35">
        <f t="shared" si="213"/>
        <v>27.50608494216717</v>
      </c>
      <c r="U377" s="35">
        <f t="shared" si="214"/>
        <v>1.2950119990370981</v>
      </c>
      <c r="V377" s="35">
        <f t="shared" si="215"/>
        <v>1318.7705908548924</v>
      </c>
      <c r="W377" s="35">
        <f t="shared" si="216"/>
        <v>1291.2645059127251</v>
      </c>
      <c r="X377" s="35">
        <f t="shared" si="189"/>
        <v>96.164920357335205</v>
      </c>
      <c r="Y377" s="35">
        <f t="shared" si="190"/>
        <v>165.80158682299177</v>
      </c>
      <c r="Z377" s="35">
        <f t="shared" si="191"/>
        <v>6.5810626367283467</v>
      </c>
      <c r="AA377" s="35">
        <f t="shared" si="192"/>
        <v>3773.0671372863922</v>
      </c>
      <c r="AB377" s="35">
        <f t="shared" si="193"/>
        <v>3607.2655504634004</v>
      </c>
      <c r="AC377" s="2">
        <f t="shared" si="194"/>
        <v>15.204932080965804</v>
      </c>
      <c r="AD377" s="2">
        <f t="shared" si="217"/>
        <v>26.215400139596209</v>
      </c>
      <c r="AE377" s="2">
        <f t="shared" si="195"/>
        <v>1.3422494817943573</v>
      </c>
      <c r="AF377" s="2">
        <f t="shared" si="196"/>
        <v>1245.1136831919628</v>
      </c>
      <c r="AG377" s="2">
        <f t="shared" si="197"/>
        <v>1218.8982830523669</v>
      </c>
      <c r="AH377" s="2">
        <f t="shared" si="198"/>
        <v>205.58358411143558</v>
      </c>
      <c r="AI377" s="2">
        <f t="shared" si="218"/>
        <v>354.45445536454417</v>
      </c>
      <c r="AJ377" s="2">
        <f t="shared" si="199"/>
        <v>16.3859679495351</v>
      </c>
      <c r="AK377" s="2">
        <f t="shared" si="200"/>
        <v>11092.86875883762</v>
      </c>
      <c r="AL377" s="2">
        <f t="shared" si="223"/>
        <v>3579.4714344910258</v>
      </c>
      <c r="AM377" s="35">
        <f t="shared" si="201"/>
        <v>80.211391090878251</v>
      </c>
      <c r="AN377" s="35">
        <f t="shared" si="219"/>
        <v>138.29550188082459</v>
      </c>
      <c r="AO377" s="35">
        <f t="shared" si="202"/>
        <v>5.2860506376912486</v>
      </c>
      <c r="AP377" s="35">
        <f t="shared" si="203"/>
        <v>2454.2965464314998</v>
      </c>
      <c r="AQ377" s="35">
        <f t="shared" si="204"/>
        <v>2316.001044550675</v>
      </c>
      <c r="AR377" s="2">
        <f t="shared" si="205"/>
        <v>20.390481138688109</v>
      </c>
      <c r="AS377" s="2">
        <f t="shared" si="220"/>
        <v>35.156001963255363</v>
      </c>
      <c r="AT377" s="2">
        <f t="shared" si="206"/>
        <v>1.7026930065260248</v>
      </c>
      <c r="AU377" s="2">
        <f t="shared" si="207"/>
        <v>1289.4526587879338</v>
      </c>
      <c r="AV377" s="2">
        <f t="shared" si="208"/>
        <v>1254.2966568246786</v>
      </c>
      <c r="AW377" s="2">
        <f t="shared" si="209"/>
        <v>95.821524995215228</v>
      </c>
      <c r="AX377" s="2">
        <f t="shared" si="221"/>
        <v>165.2095258538194</v>
      </c>
      <c r="AY377">
        <f t="shared" si="222"/>
        <v>6.5531878569895419</v>
      </c>
    </row>
    <row r="378" spans="1:51" ht="16" x14ac:dyDescent="0.2">
      <c r="A378" s="2" t="s">
        <v>30</v>
      </c>
      <c r="B378" s="2" t="str">
        <f t="shared" si="224"/>
        <v>PF2</v>
      </c>
      <c r="C378" s="2" t="s">
        <v>35</v>
      </c>
      <c r="D378" s="5">
        <v>8</v>
      </c>
      <c r="E378" s="2" t="s">
        <v>5</v>
      </c>
      <c r="F378" s="1" t="s">
        <v>13</v>
      </c>
      <c r="G378" s="9">
        <v>40</v>
      </c>
      <c r="H378" s="45">
        <v>35</v>
      </c>
      <c r="I378" t="s">
        <v>7</v>
      </c>
      <c r="J378">
        <v>0</v>
      </c>
      <c r="K378">
        <v>0</v>
      </c>
      <c r="L378" s="34">
        <v>1.3809046806379679</v>
      </c>
      <c r="M378" s="2">
        <v>0.81717866659164395</v>
      </c>
      <c r="N378" s="2">
        <f t="shared" si="210"/>
        <v>8.1717866659164393</v>
      </c>
      <c r="O378" s="2">
        <v>6.8531289696693407E-2</v>
      </c>
      <c r="P378" s="2">
        <f t="shared" si="211"/>
        <v>0.68531289696693409</v>
      </c>
      <c r="Q378" s="36">
        <v>4</v>
      </c>
      <c r="R378" s="40">
        <f t="shared" si="225"/>
        <v>10</v>
      </c>
      <c r="S378" s="35">
        <f t="shared" si="212"/>
        <v>11.284458456138946</v>
      </c>
      <c r="T378" s="35">
        <f t="shared" si="213"/>
        <v>19.455962855411979</v>
      </c>
      <c r="U378" s="35">
        <f t="shared" si="214"/>
        <v>0.94635178712320489</v>
      </c>
      <c r="V378" s="35">
        <f t="shared" si="215"/>
        <v>1380.9046806379681</v>
      </c>
      <c r="W378" s="35">
        <f t="shared" si="216"/>
        <v>1361.4487177825561</v>
      </c>
      <c r="X378" s="35">
        <f t="shared" si="189"/>
        <v>89.872709563738354</v>
      </c>
      <c r="Y378" s="35">
        <f t="shared" si="190"/>
        <v>154.95294752368679</v>
      </c>
      <c r="Z378" s="35">
        <f t="shared" si="191"/>
        <v>6.5979126663204157</v>
      </c>
      <c r="AA378" s="35">
        <f t="shared" si="192"/>
        <v>5193.289455065782</v>
      </c>
      <c r="AB378" s="35">
        <f t="shared" si="193"/>
        <v>5038.3365075420943</v>
      </c>
      <c r="AC378" s="2">
        <f t="shared" si="194"/>
        <v>12.651992795896417</v>
      </c>
      <c r="AD378" s="2">
        <f t="shared" si="217"/>
        <v>21.813780682580028</v>
      </c>
      <c r="AE378" s="2">
        <f t="shared" si="195"/>
        <v>1.216484925723244</v>
      </c>
      <c r="AF378" s="2">
        <f t="shared" si="196"/>
        <v>1236.6848374058161</v>
      </c>
      <c r="AG378" s="2">
        <f t="shared" si="197"/>
        <v>1214.8710567232361</v>
      </c>
      <c r="AH378" s="2">
        <f t="shared" si="198"/>
        <v>243.5395624991248</v>
      </c>
      <c r="AI378" s="2">
        <f t="shared" si="218"/>
        <v>419.89579741228431</v>
      </c>
      <c r="AJ378" s="2">
        <f t="shared" si="199"/>
        <v>20.03542272670483</v>
      </c>
      <c r="AK378" s="2">
        <f t="shared" si="200"/>
        <v>14802.923271055066</v>
      </c>
      <c r="AL378" s="2">
        <f t="shared" si="223"/>
        <v>4794.3424912142618</v>
      </c>
      <c r="AM378" s="35">
        <f t="shared" si="201"/>
        <v>78.588251107599405</v>
      </c>
      <c r="AN378" s="35">
        <f t="shared" si="219"/>
        <v>135.49698466827482</v>
      </c>
      <c r="AO378" s="35">
        <f t="shared" si="202"/>
        <v>5.651560879197211</v>
      </c>
      <c r="AP378" s="35">
        <f t="shared" si="203"/>
        <v>3812.3847744278137</v>
      </c>
      <c r="AQ378" s="35">
        <f t="shared" si="204"/>
        <v>3676.8877897595385</v>
      </c>
      <c r="AR378" s="2">
        <f t="shared" si="205"/>
        <v>15.204932080965804</v>
      </c>
      <c r="AS378" s="2">
        <f t="shared" si="220"/>
        <v>26.215400139596209</v>
      </c>
      <c r="AT378" s="2">
        <f t="shared" si="206"/>
        <v>1.3422494817943573</v>
      </c>
      <c r="AU378" s="2">
        <f t="shared" si="207"/>
        <v>1245.1136831919628</v>
      </c>
      <c r="AV378" s="2">
        <f t="shared" si="208"/>
        <v>1218.8982830523669</v>
      </c>
      <c r="AW378" s="2">
        <f t="shared" si="209"/>
        <v>87.850348893934807</v>
      </c>
      <c r="AX378" s="2">
        <f t="shared" si="221"/>
        <v>151.46611878264619</v>
      </c>
      <c r="AY378">
        <f t="shared" si="222"/>
        <v>6.4283108514424416</v>
      </c>
    </row>
    <row r="379" spans="1:51" ht="16" x14ac:dyDescent="0.2">
      <c r="A379" s="2" t="s">
        <v>30</v>
      </c>
      <c r="B379" s="2" t="str">
        <f t="shared" si="224"/>
        <v>PF2</v>
      </c>
      <c r="C379" s="2" t="s">
        <v>35</v>
      </c>
      <c r="D379" s="5">
        <v>8</v>
      </c>
      <c r="E379" s="2" t="s">
        <v>5</v>
      </c>
      <c r="F379" s="1" t="s">
        <v>13</v>
      </c>
      <c r="G379" s="9">
        <v>40</v>
      </c>
      <c r="H379" s="45">
        <v>35</v>
      </c>
      <c r="I379" t="s">
        <v>8</v>
      </c>
      <c r="J379">
        <v>0</v>
      </c>
      <c r="K379">
        <v>40</v>
      </c>
      <c r="L379" s="34">
        <v>1.3795805115114435</v>
      </c>
      <c r="M379" s="2">
        <v>0.99504488706588701</v>
      </c>
      <c r="N379" s="2">
        <f t="shared" si="210"/>
        <v>9.950448870658871</v>
      </c>
      <c r="O379" s="2">
        <v>8.2459151744842502E-2</v>
      </c>
      <c r="P379" s="2">
        <f t="shared" si="211"/>
        <v>0.82459151744842507</v>
      </c>
      <c r="Q379" s="36">
        <v>3.99</v>
      </c>
      <c r="R379" s="40">
        <f t="shared" si="225"/>
        <v>10</v>
      </c>
      <c r="S379" s="35">
        <f t="shared" si="212"/>
        <v>13.727445342752031</v>
      </c>
      <c r="T379" s="35">
        <f t="shared" si="213"/>
        <v>23.668009211641433</v>
      </c>
      <c r="U379" s="35">
        <f t="shared" si="214"/>
        <v>1.1375903874294957</v>
      </c>
      <c r="V379" s="35">
        <f t="shared" si="215"/>
        <v>1379.5805115114435</v>
      </c>
      <c r="W379" s="35">
        <f t="shared" si="216"/>
        <v>1355.9125022998021</v>
      </c>
      <c r="X379" s="35">
        <f t="shared" si="189"/>
        <v>101.41862494999354</v>
      </c>
      <c r="Y379" s="35">
        <f t="shared" si="190"/>
        <v>174.85969818964406</v>
      </c>
      <c r="Z379" s="35">
        <f t="shared" si="191"/>
        <v>7.273928818600238</v>
      </c>
      <c r="AA379" s="35">
        <f t="shared" si="192"/>
        <v>5126.2661254309223</v>
      </c>
      <c r="AB379" s="35">
        <f t="shared" si="193"/>
        <v>4951.4064272412788</v>
      </c>
      <c r="AC379" s="2">
        <f t="shared" si="194"/>
        <v>12.651992795896417</v>
      </c>
      <c r="AD379" s="2">
        <f t="shared" si="217"/>
        <v>21.813780682580028</v>
      </c>
      <c r="AE379" s="2">
        <f t="shared" si="195"/>
        <v>1.216484925723244</v>
      </c>
      <c r="AF379" s="2">
        <f t="shared" si="196"/>
        <v>1236.6848374058161</v>
      </c>
      <c r="AG379" s="2">
        <f t="shared" si="197"/>
        <v>1214.8710567232361</v>
      </c>
      <c r="AH379" s="2">
        <f t="shared" si="198"/>
        <v>243.5395624991248</v>
      </c>
      <c r="AI379" s="2">
        <f t="shared" si="218"/>
        <v>419.89579741228431</v>
      </c>
      <c r="AJ379" s="2">
        <f t="shared" si="199"/>
        <v>20.03542272670483</v>
      </c>
      <c r="AK379" s="2">
        <f t="shared" si="200"/>
        <v>14802.923271055066</v>
      </c>
      <c r="AL379" s="2">
        <f t="shared" si="223"/>
        <v>4794.3424912142618</v>
      </c>
      <c r="AM379" s="35">
        <f t="shared" si="201"/>
        <v>87.691179607241509</v>
      </c>
      <c r="AN379" s="35">
        <f t="shared" si="219"/>
        <v>151.19168897800262</v>
      </c>
      <c r="AO379" s="35">
        <f t="shared" si="202"/>
        <v>6.1363384311707421</v>
      </c>
      <c r="AP379" s="35">
        <f t="shared" si="203"/>
        <v>3746.6856139194792</v>
      </c>
      <c r="AQ379" s="35">
        <f t="shared" si="204"/>
        <v>3595.4939249414765</v>
      </c>
      <c r="AR379" s="2">
        <f t="shared" si="205"/>
        <v>15.204932080965804</v>
      </c>
      <c r="AS379" s="2">
        <f t="shared" si="220"/>
        <v>26.215400139596209</v>
      </c>
      <c r="AT379" s="2">
        <f t="shared" si="206"/>
        <v>1.3422494817943573</v>
      </c>
      <c r="AU379" s="2">
        <f t="shared" si="207"/>
        <v>1245.1136831919628</v>
      </c>
      <c r="AV379" s="2">
        <f t="shared" si="208"/>
        <v>1218.8982830523669</v>
      </c>
      <c r="AW379" s="2">
        <f t="shared" si="209"/>
        <v>99.82848798063057</v>
      </c>
      <c r="AX379" s="2">
        <f t="shared" si="221"/>
        <v>172.11808272522512</v>
      </c>
      <c r="AY379">
        <f t="shared" si="222"/>
        <v>7.1421545163992324</v>
      </c>
    </row>
    <row r="380" spans="1:51" ht="16" x14ac:dyDescent="0.2">
      <c r="A380" s="2" t="s">
        <v>30</v>
      </c>
      <c r="B380" s="2" t="str">
        <f t="shared" si="224"/>
        <v>PF2</v>
      </c>
      <c r="C380" s="2" t="s">
        <v>35</v>
      </c>
      <c r="D380" s="5">
        <v>8</v>
      </c>
      <c r="E380" s="2" t="s">
        <v>5</v>
      </c>
      <c r="F380" s="1" t="s">
        <v>13</v>
      </c>
      <c r="G380" s="9">
        <v>40</v>
      </c>
      <c r="H380" s="45">
        <v>35</v>
      </c>
      <c r="I380" t="s">
        <v>9</v>
      </c>
      <c r="J380">
        <v>0</v>
      </c>
      <c r="K380">
        <v>80</v>
      </c>
      <c r="L380" s="34">
        <v>1.3092976886420624</v>
      </c>
      <c r="M380" s="2">
        <v>0.86379408836364702</v>
      </c>
      <c r="N380" s="2">
        <f t="shared" si="210"/>
        <v>8.6379408836364711</v>
      </c>
      <c r="O380" s="2">
        <v>7.2657242417335496E-2</v>
      </c>
      <c r="P380" s="2">
        <f t="shared" si="211"/>
        <v>0.72657242417335499</v>
      </c>
      <c r="Q380" s="36">
        <v>4.03</v>
      </c>
      <c r="R380" s="40">
        <f t="shared" si="225"/>
        <v>10</v>
      </c>
      <c r="S380" s="35">
        <f t="shared" si="212"/>
        <v>11.309636033572007</v>
      </c>
      <c r="T380" s="35">
        <f t="shared" si="213"/>
        <v>19.499372471675876</v>
      </c>
      <c r="U380" s="35">
        <f t="shared" si="214"/>
        <v>0.95129959560123378</v>
      </c>
      <c r="V380" s="35">
        <f t="shared" si="215"/>
        <v>1309.2976886420624</v>
      </c>
      <c r="W380" s="35">
        <f t="shared" si="216"/>
        <v>1289.7983161703867</v>
      </c>
      <c r="X380" s="35">
        <f t="shared" si="189"/>
        <v>107.47455639090721</v>
      </c>
      <c r="Y380" s="35">
        <f t="shared" si="190"/>
        <v>185.30095929466765</v>
      </c>
      <c r="Z380" s="35">
        <f t="shared" si="191"/>
        <v>7.5323622323295805</v>
      </c>
      <c r="AA380" s="35">
        <f t="shared" si="192"/>
        <v>5082.3648259284546</v>
      </c>
      <c r="AB380" s="35">
        <f t="shared" si="193"/>
        <v>4897.0638666337873</v>
      </c>
      <c r="AC380" s="2">
        <f t="shared" si="194"/>
        <v>12.651992795896417</v>
      </c>
      <c r="AD380" s="2">
        <f t="shared" si="217"/>
        <v>21.813780682580028</v>
      </c>
      <c r="AE380" s="2">
        <f t="shared" si="195"/>
        <v>1.216484925723244</v>
      </c>
      <c r="AF380" s="2">
        <f t="shared" si="196"/>
        <v>1236.6848374058161</v>
      </c>
      <c r="AG380" s="2">
        <f t="shared" si="197"/>
        <v>1214.8710567232361</v>
      </c>
      <c r="AH380" s="2">
        <f t="shared" si="198"/>
        <v>243.5395624991248</v>
      </c>
      <c r="AI380" s="2">
        <f t="shared" si="218"/>
        <v>419.89579741228431</v>
      </c>
      <c r="AJ380" s="2">
        <f t="shared" si="199"/>
        <v>20.03542272670483</v>
      </c>
      <c r="AK380" s="2">
        <f t="shared" si="200"/>
        <v>14802.923271055066</v>
      </c>
      <c r="AL380" s="2">
        <f t="shared" si="223"/>
        <v>4794.3424912142618</v>
      </c>
      <c r="AM380" s="35">
        <f t="shared" si="201"/>
        <v>96.164920357335205</v>
      </c>
      <c r="AN380" s="35">
        <f t="shared" si="219"/>
        <v>165.80158682299177</v>
      </c>
      <c r="AO380" s="35">
        <f t="shared" si="202"/>
        <v>6.5810626367283467</v>
      </c>
      <c r="AP380" s="35">
        <f t="shared" si="203"/>
        <v>3773.0671372863922</v>
      </c>
      <c r="AQ380" s="35">
        <f t="shared" si="204"/>
        <v>3607.2655504634004</v>
      </c>
      <c r="AR380" s="2">
        <f t="shared" si="205"/>
        <v>15.204932080965804</v>
      </c>
      <c r="AS380" s="2">
        <f t="shared" si="220"/>
        <v>26.215400139596209</v>
      </c>
      <c r="AT380" s="2">
        <f t="shared" si="206"/>
        <v>1.3422494817943573</v>
      </c>
      <c r="AU380" s="2">
        <f t="shared" si="207"/>
        <v>1245.1136831919628</v>
      </c>
      <c r="AV380" s="2">
        <f t="shared" si="208"/>
        <v>1218.8982830523669</v>
      </c>
      <c r="AW380" s="2">
        <f t="shared" si="209"/>
        <v>106.57384086484564</v>
      </c>
      <c r="AX380" s="2">
        <f t="shared" si="221"/>
        <v>183.7480014911132</v>
      </c>
      <c r="AY380">
        <f t="shared" si="222"/>
        <v>7.4565993772606269</v>
      </c>
    </row>
    <row r="381" spans="1:51" ht="16" x14ac:dyDescent="0.2">
      <c r="A381" s="2" t="s">
        <v>30</v>
      </c>
      <c r="B381" s="2" t="str">
        <f t="shared" si="224"/>
        <v>PF2</v>
      </c>
      <c r="C381" s="2" t="s">
        <v>35</v>
      </c>
      <c r="D381" s="5">
        <v>8</v>
      </c>
      <c r="E381" s="2" t="s">
        <v>5</v>
      </c>
      <c r="F381" s="1" t="s">
        <v>14</v>
      </c>
      <c r="G381" s="9">
        <v>80</v>
      </c>
      <c r="H381" s="45">
        <v>60</v>
      </c>
      <c r="I381" t="s">
        <v>7</v>
      </c>
      <c r="J381">
        <v>0</v>
      </c>
      <c r="K381">
        <v>0</v>
      </c>
      <c r="L381" s="34">
        <v>1.3346606203731868</v>
      </c>
      <c r="M381" s="2">
        <v>0.86490333080291704</v>
      </c>
      <c r="N381" s="2">
        <f t="shared" si="210"/>
        <v>8.6490333080291713</v>
      </c>
      <c r="O381" s="2">
        <v>6.6012024879455594E-2</v>
      </c>
      <c r="P381" s="2">
        <f t="shared" si="211"/>
        <v>0.66012024879455589</v>
      </c>
      <c r="Q381" s="36">
        <v>4.0199999999999996</v>
      </c>
      <c r="R381" s="40">
        <f t="shared" si="225"/>
        <v>40</v>
      </c>
      <c r="S381" s="35">
        <f t="shared" si="212"/>
        <v>46.174096642090291</v>
      </c>
      <c r="T381" s="35">
        <f t="shared" si="213"/>
        <v>79.610511451879816</v>
      </c>
      <c r="U381" s="35">
        <f t="shared" si="214"/>
        <v>3.5241460031081777</v>
      </c>
      <c r="V381" s="35">
        <f t="shared" si="215"/>
        <v>5338.6424814927477</v>
      </c>
      <c r="W381" s="35">
        <f t="shared" si="216"/>
        <v>5259.0319700408681</v>
      </c>
      <c r="X381" s="35">
        <f t="shared" si="189"/>
        <v>136.04680620582866</v>
      </c>
      <c r="Y381" s="35">
        <f t="shared" si="190"/>
        <v>234.56345897556662</v>
      </c>
      <c r="Z381" s="35">
        <f t="shared" si="191"/>
        <v>10.122058669428593</v>
      </c>
      <c r="AA381" s="35">
        <f t="shared" si="192"/>
        <v>10531.931936558529</v>
      </c>
      <c r="AB381" s="35">
        <f t="shared" si="193"/>
        <v>10297.368477582962</v>
      </c>
      <c r="AC381" s="2">
        <f t="shared" si="194"/>
        <v>39.782401872917774</v>
      </c>
      <c r="AD381" s="2">
        <f t="shared" si="217"/>
        <v>68.590348056754792</v>
      </c>
      <c r="AE381" s="2">
        <f t="shared" si="195"/>
        <v>3.3282497755381102</v>
      </c>
      <c r="AF381" s="2">
        <f t="shared" si="196"/>
        <v>5551.1206967181524</v>
      </c>
      <c r="AG381" s="2">
        <f t="shared" si="197"/>
        <v>5482.5303486613966</v>
      </c>
      <c r="AH381" s="2">
        <f t="shared" si="198"/>
        <v>362.88676811787809</v>
      </c>
      <c r="AI381" s="2">
        <f t="shared" si="218"/>
        <v>625.66684158254873</v>
      </c>
      <c r="AJ381" s="2">
        <f t="shared" si="199"/>
        <v>30.020172053319165</v>
      </c>
      <c r="AK381" s="2">
        <f t="shared" si="200"/>
        <v>31456.285361209524</v>
      </c>
      <c r="AL381" s="2">
        <f t="shared" si="223"/>
        <v>10276.872839875658</v>
      </c>
      <c r="AM381" s="35">
        <f t="shared" si="201"/>
        <v>89.872709563738354</v>
      </c>
      <c r="AN381" s="35">
        <f t="shared" si="219"/>
        <v>154.95294752368679</v>
      </c>
      <c r="AO381" s="35">
        <f t="shared" si="202"/>
        <v>6.5979126663204157</v>
      </c>
      <c r="AP381" s="35">
        <f t="shared" si="203"/>
        <v>5193.289455065782</v>
      </c>
      <c r="AQ381" s="35">
        <f t="shared" si="204"/>
        <v>5038.3365075420943</v>
      </c>
      <c r="AR381" s="2">
        <f t="shared" si="205"/>
        <v>12.651992795896417</v>
      </c>
      <c r="AS381" s="2">
        <f t="shared" si="220"/>
        <v>21.813780682580028</v>
      </c>
      <c r="AT381" s="2">
        <f t="shared" si="206"/>
        <v>1.216484925723244</v>
      </c>
      <c r="AU381" s="2">
        <f t="shared" si="207"/>
        <v>1236.6848374058161</v>
      </c>
      <c r="AV381" s="2">
        <f t="shared" si="208"/>
        <v>1214.8710567232361</v>
      </c>
      <c r="AW381" s="2">
        <f t="shared" si="209"/>
        <v>135.86685530200651</v>
      </c>
      <c r="AX381" s="2">
        <f t="shared" si="221"/>
        <v>234.25319879656291</v>
      </c>
      <c r="AY381">
        <f t="shared" si="222"/>
        <v>10.108324274939489</v>
      </c>
    </row>
    <row r="382" spans="1:51" ht="16" x14ac:dyDescent="0.2">
      <c r="A382" s="2" t="s">
        <v>30</v>
      </c>
      <c r="B382" s="2" t="str">
        <f t="shared" si="224"/>
        <v>PF2</v>
      </c>
      <c r="C382" s="2" t="s">
        <v>35</v>
      </c>
      <c r="D382" s="5">
        <v>8</v>
      </c>
      <c r="E382" s="2" t="s">
        <v>5</v>
      </c>
      <c r="F382" s="1" t="s">
        <v>14</v>
      </c>
      <c r="G382" s="9">
        <v>80</v>
      </c>
      <c r="H382" s="45">
        <v>60</v>
      </c>
      <c r="I382" t="s">
        <v>8</v>
      </c>
      <c r="J382">
        <v>0</v>
      </c>
      <c r="K382">
        <v>40</v>
      </c>
      <c r="L382" s="34">
        <v>1.4072862040048806</v>
      </c>
      <c r="M382" s="2">
        <v>0.72455537319183405</v>
      </c>
      <c r="N382" s="2">
        <f t="shared" si="210"/>
        <v>7.2455537319183403</v>
      </c>
      <c r="O382" s="2">
        <v>5.8172345161438002E-2</v>
      </c>
      <c r="P382" s="2">
        <f t="shared" si="211"/>
        <v>0.58172345161437999</v>
      </c>
      <c r="Q382" s="36">
        <v>4.08</v>
      </c>
      <c r="R382" s="40">
        <f t="shared" si="225"/>
        <v>40</v>
      </c>
      <c r="S382" s="35">
        <f t="shared" si="212"/>
        <v>40.786271229219025</v>
      </c>
      <c r="T382" s="35">
        <f t="shared" si="213"/>
        <v>70.321157291756947</v>
      </c>
      <c r="U382" s="35">
        <f t="shared" si="214"/>
        <v>3.2746055520120709</v>
      </c>
      <c r="V382" s="35">
        <f t="shared" si="215"/>
        <v>5629.1448160195223</v>
      </c>
      <c r="W382" s="35">
        <f t="shared" si="216"/>
        <v>5558.8236587277652</v>
      </c>
      <c r="X382" s="35">
        <f t="shared" si="189"/>
        <v>142.20489617921257</v>
      </c>
      <c r="Y382" s="35">
        <f t="shared" si="190"/>
        <v>245.18085548140101</v>
      </c>
      <c r="Z382" s="35">
        <f t="shared" si="191"/>
        <v>10.548534370612309</v>
      </c>
      <c r="AA382" s="35">
        <f t="shared" si="192"/>
        <v>10755.410941450446</v>
      </c>
      <c r="AB382" s="35">
        <f t="shared" si="193"/>
        <v>10510.230085969044</v>
      </c>
      <c r="AC382" s="2">
        <f t="shared" si="194"/>
        <v>39.782401872917774</v>
      </c>
      <c r="AD382" s="2">
        <f t="shared" si="217"/>
        <v>68.590348056754792</v>
      </c>
      <c r="AE382" s="2">
        <f t="shared" si="195"/>
        <v>3.3282497755381102</v>
      </c>
      <c r="AF382" s="2">
        <f t="shared" si="196"/>
        <v>5551.1206967181524</v>
      </c>
      <c r="AG382" s="2">
        <f t="shared" si="197"/>
        <v>5482.5303486613966</v>
      </c>
      <c r="AH382" s="2">
        <f t="shared" si="198"/>
        <v>362.88676811787809</v>
      </c>
      <c r="AI382" s="2">
        <f t="shared" si="218"/>
        <v>625.66684158254873</v>
      </c>
      <c r="AJ382" s="2">
        <f t="shared" si="199"/>
        <v>30.020172053319165</v>
      </c>
      <c r="AK382" s="2">
        <f t="shared" si="200"/>
        <v>31456.285361209524</v>
      </c>
      <c r="AL382" s="2">
        <f t="shared" si="223"/>
        <v>10276.872839875658</v>
      </c>
      <c r="AM382" s="35">
        <f t="shared" si="201"/>
        <v>101.41862494999354</v>
      </c>
      <c r="AN382" s="35">
        <f t="shared" si="219"/>
        <v>174.85969818964406</v>
      </c>
      <c r="AO382" s="35">
        <f t="shared" si="202"/>
        <v>7.273928818600238</v>
      </c>
      <c r="AP382" s="35">
        <f t="shared" si="203"/>
        <v>5126.2661254309223</v>
      </c>
      <c r="AQ382" s="35">
        <f t="shared" si="204"/>
        <v>4951.4064272412788</v>
      </c>
      <c r="AR382" s="2">
        <f t="shared" si="205"/>
        <v>12.651992795896417</v>
      </c>
      <c r="AS382" s="2">
        <f t="shared" si="220"/>
        <v>21.813780682580028</v>
      </c>
      <c r="AT382" s="2">
        <f t="shared" si="206"/>
        <v>1.216484925723244</v>
      </c>
      <c r="AU382" s="2">
        <f t="shared" si="207"/>
        <v>1236.6848374058161</v>
      </c>
      <c r="AV382" s="2">
        <f t="shared" si="208"/>
        <v>1214.8710567232361</v>
      </c>
      <c r="AW382" s="2">
        <f t="shared" si="209"/>
        <v>140.49270444283235</v>
      </c>
      <c r="AX382" s="2">
        <f t="shared" si="221"/>
        <v>242.2288007635041</v>
      </c>
      <c r="AY382">
        <f t="shared" si="222"/>
        <v>10.411067708495789</v>
      </c>
    </row>
    <row r="383" spans="1:51" ht="16" x14ac:dyDescent="0.2">
      <c r="A383" s="2" t="s">
        <v>30</v>
      </c>
      <c r="B383" s="2" t="str">
        <f t="shared" si="224"/>
        <v>PF2</v>
      </c>
      <c r="C383" s="2" t="s">
        <v>35</v>
      </c>
      <c r="D383" s="5">
        <v>8</v>
      </c>
      <c r="E383" s="2" t="s">
        <v>5</v>
      </c>
      <c r="F383" s="1" t="s">
        <v>14</v>
      </c>
      <c r="G383" s="9">
        <v>80</v>
      </c>
      <c r="H383" s="45">
        <v>60</v>
      </c>
      <c r="I383" t="s">
        <v>9</v>
      </c>
      <c r="J383">
        <v>0</v>
      </c>
      <c r="K383">
        <v>80</v>
      </c>
      <c r="L383" s="34">
        <v>1.3331327329195046</v>
      </c>
      <c r="M383" s="2">
        <v>0.76238417625427202</v>
      </c>
      <c r="N383" s="2">
        <f t="shared" si="210"/>
        <v>7.6238417625427202</v>
      </c>
      <c r="O383" s="2">
        <v>6.4575895667076097E-2</v>
      </c>
      <c r="P383" s="2">
        <f t="shared" si="211"/>
        <v>0.645758956670761</v>
      </c>
      <c r="Q383" s="36">
        <v>4.0599999999999996</v>
      </c>
      <c r="R383" s="40">
        <f t="shared" si="225"/>
        <v>40</v>
      </c>
      <c r="S383" s="35">
        <f t="shared" si="212"/>
        <v>40.654372016977717</v>
      </c>
      <c r="T383" s="35">
        <f t="shared" si="213"/>
        <v>70.093744856858137</v>
      </c>
      <c r="U383" s="35">
        <f t="shared" si="214"/>
        <v>3.4435296108549585</v>
      </c>
      <c r="V383" s="35">
        <f t="shared" si="215"/>
        <v>5332.5309316780185</v>
      </c>
      <c r="W383" s="35">
        <f t="shared" si="216"/>
        <v>5262.4371868211601</v>
      </c>
      <c r="X383" s="35">
        <f t="shared" si="189"/>
        <v>148.12892840788493</v>
      </c>
      <c r="Y383" s="35">
        <f t="shared" si="190"/>
        <v>255.39470415152579</v>
      </c>
      <c r="Z383" s="35">
        <f t="shared" si="191"/>
        <v>10.975891843184538</v>
      </c>
      <c r="AA383" s="35">
        <f t="shared" si="192"/>
        <v>10414.895757606473</v>
      </c>
      <c r="AB383" s="35">
        <f t="shared" si="193"/>
        <v>10159.501053454947</v>
      </c>
      <c r="AC383" s="2">
        <f t="shared" si="194"/>
        <v>39.782401872917774</v>
      </c>
      <c r="AD383" s="2">
        <f t="shared" si="217"/>
        <v>68.590348056754792</v>
      </c>
      <c r="AE383" s="2">
        <f t="shared" si="195"/>
        <v>3.3282497755381102</v>
      </c>
      <c r="AF383" s="2">
        <f t="shared" si="196"/>
        <v>5551.1206967181524</v>
      </c>
      <c r="AG383" s="2">
        <f t="shared" si="197"/>
        <v>5482.5303486613966</v>
      </c>
      <c r="AH383" s="2">
        <f t="shared" si="198"/>
        <v>362.88676811787809</v>
      </c>
      <c r="AI383" s="2">
        <f t="shared" si="218"/>
        <v>625.66684158254873</v>
      </c>
      <c r="AJ383" s="2">
        <f t="shared" si="199"/>
        <v>30.020172053319165</v>
      </c>
      <c r="AK383" s="2">
        <f t="shared" si="200"/>
        <v>31456.285361209524</v>
      </c>
      <c r="AL383" s="2">
        <f t="shared" si="223"/>
        <v>10276.872839875658</v>
      </c>
      <c r="AM383" s="35">
        <f t="shared" si="201"/>
        <v>107.47455639090721</v>
      </c>
      <c r="AN383" s="35">
        <f t="shared" si="219"/>
        <v>185.30095929466765</v>
      </c>
      <c r="AO383" s="35">
        <f t="shared" si="202"/>
        <v>7.5323622323295805</v>
      </c>
      <c r="AP383" s="35">
        <f t="shared" si="203"/>
        <v>5082.3648259284546</v>
      </c>
      <c r="AQ383" s="35">
        <f t="shared" si="204"/>
        <v>4897.0638666337873</v>
      </c>
      <c r="AR383" s="2">
        <f t="shared" si="205"/>
        <v>12.651992795896417</v>
      </c>
      <c r="AS383" s="2">
        <f t="shared" si="220"/>
        <v>21.813780682580028</v>
      </c>
      <c r="AT383" s="2">
        <f t="shared" si="206"/>
        <v>1.216484925723244</v>
      </c>
      <c r="AU383" s="2">
        <f t="shared" si="207"/>
        <v>1236.6848374058161</v>
      </c>
      <c r="AV383" s="2">
        <f t="shared" si="208"/>
        <v>1214.8710567232361</v>
      </c>
      <c r="AW383" s="2">
        <f t="shared" si="209"/>
        <v>149.03567106343522</v>
      </c>
      <c r="AX383" s="2">
        <f t="shared" si="221"/>
        <v>256.95805355764696</v>
      </c>
      <c r="AY383">
        <f t="shared" si="222"/>
        <v>11.052695272407568</v>
      </c>
    </row>
    <row r="384" spans="1:51" ht="16" x14ac:dyDescent="0.2">
      <c r="A384" s="2" t="s">
        <v>30</v>
      </c>
      <c r="B384" s="2" t="str">
        <f t="shared" si="224"/>
        <v>PF2</v>
      </c>
      <c r="C384" s="2" t="s">
        <v>35</v>
      </c>
      <c r="D384" s="5">
        <v>8</v>
      </c>
      <c r="E384" s="2" t="s">
        <v>5</v>
      </c>
      <c r="F384" s="1" t="s">
        <v>15</v>
      </c>
      <c r="G384" s="9">
        <v>120</v>
      </c>
      <c r="H384" s="45">
        <v>100</v>
      </c>
      <c r="I384" t="s">
        <v>7</v>
      </c>
      <c r="J384">
        <v>0</v>
      </c>
      <c r="K384">
        <v>0</v>
      </c>
      <c r="L384" s="34">
        <v>1.261118304269284</v>
      </c>
      <c r="M384" s="2">
        <v>0.63989168405532804</v>
      </c>
      <c r="N384" s="2">
        <f t="shared" si="210"/>
        <v>6.3989168405532801</v>
      </c>
      <c r="O384" s="2">
        <v>5.4565683007240302E-2</v>
      </c>
      <c r="P384" s="2">
        <f t="shared" si="211"/>
        <v>0.54565683007240307</v>
      </c>
      <c r="Q384" s="36">
        <v>4.1500000000000004</v>
      </c>
      <c r="R384" s="40">
        <f t="shared" si="225"/>
        <v>40</v>
      </c>
      <c r="S384" s="35">
        <f t="shared" si="212"/>
        <v>32.279164620474866</v>
      </c>
      <c r="T384" s="35">
        <f t="shared" si="213"/>
        <v>55.653732104267014</v>
      </c>
      <c r="U384" s="35">
        <f t="shared" si="214"/>
        <v>2.7525512650154473</v>
      </c>
      <c r="V384" s="35">
        <f t="shared" si="215"/>
        <v>5044.4732170771358</v>
      </c>
      <c r="W384" s="35">
        <f t="shared" si="216"/>
        <v>4988.8194849728688</v>
      </c>
      <c r="X384" s="35">
        <f t="shared" si="189"/>
        <v>168.32597082630352</v>
      </c>
      <c r="Y384" s="35">
        <f t="shared" si="190"/>
        <v>290.21719107983364</v>
      </c>
      <c r="Z384" s="35">
        <f t="shared" si="191"/>
        <v>12.874609934444042</v>
      </c>
      <c r="AA384" s="35">
        <f t="shared" si="192"/>
        <v>15576.405153635664</v>
      </c>
      <c r="AB384" s="35">
        <f t="shared" si="193"/>
        <v>15286.187962555832</v>
      </c>
      <c r="AC384" s="2">
        <f t="shared" si="194"/>
        <v>26.641848448774699</v>
      </c>
      <c r="AD384" s="2">
        <f t="shared" si="217"/>
        <v>45.934221463404647</v>
      </c>
      <c r="AE384" s="2">
        <f t="shared" si="195"/>
        <v>2.4038721254002215</v>
      </c>
      <c r="AF384" s="2">
        <f t="shared" si="196"/>
        <v>5471.8742674538362</v>
      </c>
      <c r="AG384" s="2">
        <f t="shared" si="197"/>
        <v>5425.9400459904309</v>
      </c>
      <c r="AH384" s="2">
        <f t="shared" si="198"/>
        <v>442.81231346420213</v>
      </c>
      <c r="AI384" s="2">
        <f t="shared" si="218"/>
        <v>763.46950597276282</v>
      </c>
      <c r="AJ384" s="2">
        <f t="shared" si="199"/>
        <v>37.231788429519824</v>
      </c>
      <c r="AK384" s="2">
        <f t="shared" si="200"/>
        <v>47871.908163571032</v>
      </c>
      <c r="AL384" s="2">
        <f t="shared" si="223"/>
        <v>15702.812885866089</v>
      </c>
      <c r="AM384" s="35">
        <f t="shared" si="201"/>
        <v>136.04680620582866</v>
      </c>
      <c r="AN384" s="35">
        <f t="shared" si="219"/>
        <v>234.56345897556662</v>
      </c>
      <c r="AO384" s="35">
        <f t="shared" si="202"/>
        <v>10.122058669428593</v>
      </c>
      <c r="AP384" s="35">
        <f t="shared" si="203"/>
        <v>10531.931936558529</v>
      </c>
      <c r="AQ384" s="35">
        <f t="shared" si="204"/>
        <v>10297.368477582962</v>
      </c>
      <c r="AR384" s="2">
        <f t="shared" si="205"/>
        <v>39.782401872917774</v>
      </c>
      <c r="AS384" s="2">
        <f t="shared" si="220"/>
        <v>68.590348056754792</v>
      </c>
      <c r="AT384" s="2">
        <f t="shared" si="206"/>
        <v>3.3282497755381102</v>
      </c>
      <c r="AU384" s="2">
        <f t="shared" si="207"/>
        <v>5551.1206967181524</v>
      </c>
      <c r="AV384" s="2">
        <f t="shared" si="208"/>
        <v>5482.5303486613966</v>
      </c>
      <c r="AW384" s="2">
        <f t="shared" si="209"/>
        <v>171.02165956088953</v>
      </c>
      <c r="AX384" s="2">
        <f t="shared" si="221"/>
        <v>294.86493027739573</v>
      </c>
      <c r="AY384">
        <f t="shared" si="222"/>
        <v>13.10448024006422</v>
      </c>
    </row>
    <row r="385" spans="1:51" ht="16" x14ac:dyDescent="0.2">
      <c r="A385" s="2" t="s">
        <v>30</v>
      </c>
      <c r="B385" s="2" t="str">
        <f t="shared" si="224"/>
        <v>PF2</v>
      </c>
      <c r="C385" s="2" t="s">
        <v>35</v>
      </c>
      <c r="D385" s="5">
        <v>8</v>
      </c>
      <c r="E385" s="2" t="s">
        <v>5</v>
      </c>
      <c r="F385" s="1" t="s">
        <v>15</v>
      </c>
      <c r="G385" s="9">
        <v>120</v>
      </c>
      <c r="H385" s="45">
        <v>100</v>
      </c>
      <c r="I385" t="s">
        <v>8</v>
      </c>
      <c r="J385">
        <v>0</v>
      </c>
      <c r="K385">
        <v>40</v>
      </c>
      <c r="L385" s="34">
        <v>1.3038991529723853</v>
      </c>
      <c r="M385" s="2">
        <v>0.50344055891036998</v>
      </c>
      <c r="N385" s="2">
        <f t="shared" si="210"/>
        <v>5.0344055891036996</v>
      </c>
      <c r="O385" s="2">
        <v>4.7297216951847097E-2</v>
      </c>
      <c r="P385" s="2">
        <f t="shared" si="211"/>
        <v>0.47297216951847099</v>
      </c>
      <c r="Q385" s="36">
        <v>4.21</v>
      </c>
      <c r="R385" s="40">
        <f t="shared" si="225"/>
        <v>40</v>
      </c>
      <c r="S385" s="35">
        <f t="shared" si="212"/>
        <v>26.257428733407025</v>
      </c>
      <c r="T385" s="35">
        <f t="shared" si="213"/>
        <v>45.271428850701767</v>
      </c>
      <c r="U385" s="35">
        <f t="shared" si="214"/>
        <v>2.4668320448585832</v>
      </c>
      <c r="V385" s="35">
        <f t="shared" si="215"/>
        <v>5215.5966118895412</v>
      </c>
      <c r="W385" s="35">
        <f t="shared" si="216"/>
        <v>5170.3251830388399</v>
      </c>
      <c r="X385" s="35">
        <f t="shared" si="189"/>
        <v>168.46232491261958</v>
      </c>
      <c r="Y385" s="35">
        <f t="shared" si="190"/>
        <v>290.45228433210275</v>
      </c>
      <c r="Z385" s="35">
        <f t="shared" si="191"/>
        <v>13.015366415470892</v>
      </c>
      <c r="AA385" s="35">
        <f t="shared" si="192"/>
        <v>15971.007553339987</v>
      </c>
      <c r="AB385" s="35">
        <f t="shared" si="193"/>
        <v>15680.555269007884</v>
      </c>
      <c r="AC385" s="2">
        <f t="shared" si="194"/>
        <v>26.641848448774699</v>
      </c>
      <c r="AD385" s="2">
        <f t="shared" si="217"/>
        <v>45.934221463404647</v>
      </c>
      <c r="AE385" s="2">
        <f t="shared" si="195"/>
        <v>2.4038721254002215</v>
      </c>
      <c r="AF385" s="2">
        <f t="shared" si="196"/>
        <v>5471.8742674538362</v>
      </c>
      <c r="AG385" s="2">
        <f t="shared" si="197"/>
        <v>5425.9400459904309</v>
      </c>
      <c r="AH385" s="2">
        <f t="shared" si="198"/>
        <v>442.81231346420213</v>
      </c>
      <c r="AI385" s="2">
        <f t="shared" si="218"/>
        <v>763.46950597276282</v>
      </c>
      <c r="AJ385" s="2">
        <f t="shared" si="199"/>
        <v>37.231788429519824</v>
      </c>
      <c r="AK385" s="2">
        <f t="shared" si="200"/>
        <v>47871.908163571032</v>
      </c>
      <c r="AL385" s="2">
        <f t="shared" si="223"/>
        <v>15702.812885866089</v>
      </c>
      <c r="AM385" s="35">
        <f t="shared" si="201"/>
        <v>142.20489617921257</v>
      </c>
      <c r="AN385" s="35">
        <f t="shared" si="219"/>
        <v>245.18085548140101</v>
      </c>
      <c r="AO385" s="35">
        <f t="shared" si="202"/>
        <v>10.548534370612309</v>
      </c>
      <c r="AP385" s="35">
        <f t="shared" si="203"/>
        <v>10755.410941450446</v>
      </c>
      <c r="AQ385" s="35">
        <f t="shared" si="204"/>
        <v>10510.230085969044</v>
      </c>
      <c r="AR385" s="2">
        <f t="shared" si="205"/>
        <v>39.782401872917774</v>
      </c>
      <c r="AS385" s="2">
        <f t="shared" si="220"/>
        <v>68.590348056754792</v>
      </c>
      <c r="AT385" s="2">
        <f t="shared" si="206"/>
        <v>3.3282497755381102</v>
      </c>
      <c r="AU385" s="2">
        <f t="shared" si="207"/>
        <v>5551.1206967181524</v>
      </c>
      <c r="AV385" s="2">
        <f t="shared" si="208"/>
        <v>5482.5303486613966</v>
      </c>
      <c r="AW385" s="2">
        <f t="shared" si="209"/>
        <v>168.57535992835651</v>
      </c>
      <c r="AX385" s="2">
        <f t="shared" si="221"/>
        <v>290.64717229026985</v>
      </c>
      <c r="AY385">
        <f t="shared" si="222"/>
        <v>13.025985825385016</v>
      </c>
    </row>
    <row r="386" spans="1:51" ht="16" x14ac:dyDescent="0.2">
      <c r="A386" s="2" t="s">
        <v>30</v>
      </c>
      <c r="B386" s="2" t="str">
        <f t="shared" si="224"/>
        <v>PF2</v>
      </c>
      <c r="C386" s="2" t="s">
        <v>35</v>
      </c>
      <c r="D386" s="5">
        <v>8</v>
      </c>
      <c r="E386" s="2" t="s">
        <v>5</v>
      </c>
      <c r="F386" s="1" t="s">
        <v>15</v>
      </c>
      <c r="G386" s="9">
        <v>120</v>
      </c>
      <c r="H386" s="45">
        <v>100</v>
      </c>
      <c r="I386" t="s">
        <v>9</v>
      </c>
      <c r="J386">
        <v>0</v>
      </c>
      <c r="K386">
        <v>80</v>
      </c>
      <c r="L386" s="34">
        <v>1.2468580213682501</v>
      </c>
      <c r="M386" s="2">
        <v>0.563007712364197</v>
      </c>
      <c r="N386" s="2">
        <f t="shared" si="210"/>
        <v>5.6300771236419695</v>
      </c>
      <c r="O386" s="2">
        <v>5.0668343901634202E-2</v>
      </c>
      <c r="P386" s="2">
        <f t="shared" si="211"/>
        <v>0.50668343901634205</v>
      </c>
      <c r="Q386" s="36">
        <v>4.2</v>
      </c>
      <c r="R386" s="40">
        <f t="shared" si="225"/>
        <v>40</v>
      </c>
      <c r="S386" s="35">
        <f t="shared" si="212"/>
        <v>28.079627290139502</v>
      </c>
      <c r="T386" s="35">
        <f t="shared" si="213"/>
        <v>48.413150500240526</v>
      </c>
      <c r="U386" s="35">
        <f t="shared" si="214"/>
        <v>2.5270492409279064</v>
      </c>
      <c r="V386" s="35">
        <f t="shared" si="215"/>
        <v>4987.4320854730004</v>
      </c>
      <c r="W386" s="35">
        <f t="shared" si="216"/>
        <v>4939.0189349727598</v>
      </c>
      <c r="X386" s="35">
        <f t="shared" ref="X386:X417" si="226">SUMIFS(S:S,$D:$D,$D386,$I:$I,$I386,$G:$G,"&lt;="&amp;$G386)</f>
        <v>176.20855569802444</v>
      </c>
      <c r="Y386" s="35">
        <f t="shared" ref="Y386:Y417" si="227">SUMIFS(T:T,$D:$D,$D386,$I:$I,$I386,$G:$G,"&lt;="&amp;$G386)</f>
        <v>303.80785465176632</v>
      </c>
      <c r="Z386" s="35">
        <f t="shared" ref="Z386:Z417" si="228">SUMIFS(U:U,$D:$D,$D386,$I:$I,$I386,$G:$G,"&lt;="&amp;$G386)</f>
        <v>13.502941084112445</v>
      </c>
      <c r="AA386" s="35">
        <f t="shared" ref="AA386:AA417" si="229">SUMIFS(V:V,$D:$D,$D386,$I:$I,$I386,$G:$G,"&lt;="&amp;$G386)</f>
        <v>15402.327843079474</v>
      </c>
      <c r="AB386" s="35">
        <f t="shared" ref="AB386:AB417" si="230">SUMIFS(W:W,$D:$D,$D386,$I:$I,$I386,$G:$G,"&lt;="&amp;$G386)</f>
        <v>15098.519988427706</v>
      </c>
      <c r="AC386" s="2">
        <f t="shared" ref="AC386:AC417" si="231">AVERAGEIFS(S$2:S$417,$C$2:$C$417,"Primary forest",$G$2:$G$417,$G386)</f>
        <v>26.641848448774699</v>
      </c>
      <c r="AD386" s="2">
        <f t="shared" si="217"/>
        <v>45.934221463404647</v>
      </c>
      <c r="AE386" s="2">
        <f t="shared" ref="AE386:AE417" si="232">AVERAGEIFS(U$2:U$417,$C$2:$C$417,"Primary forest",$G$2:$G$417,$G386)</f>
        <v>2.4038721254002215</v>
      </c>
      <c r="AF386" s="2">
        <f t="shared" ref="AF386:AF417" si="233">AVERAGEIFS(V$2:V$417,$C$2:$C$417,"Primary forest",$G$2:$G$417,$G386)</f>
        <v>5471.8742674538362</v>
      </c>
      <c r="AG386" s="2">
        <f t="shared" ref="AG386:AG417" si="234">AVERAGEIFS(W$2:W$417,$C$2:$C$417,"Primary forest",$G$2:$G$417,$G386)</f>
        <v>5425.9400459904309</v>
      </c>
      <c r="AH386" s="2">
        <f t="shared" ref="AH386:AH417" si="235">IF(G386=5,AC386,SUMIF($G$2:$G$28,"&lt;="&amp;G386,$AC$2:$AC$28))</f>
        <v>442.81231346420213</v>
      </c>
      <c r="AI386" s="2">
        <f t="shared" si="218"/>
        <v>763.46950597276282</v>
      </c>
      <c r="AJ386" s="2">
        <f t="shared" ref="AJ386:AJ417" si="236">IF(G386=5,AE386,SUMIF($G$2:$G$28,"&lt;="&amp;G386,$AE$2:$AE$28))</f>
        <v>37.231788429519824</v>
      </c>
      <c r="AK386" s="2">
        <f t="shared" ref="AK386:AK417" si="237">IF(G386=5,AF386,SUMIF($G$2:$G$28,"&lt;="&amp;G386,$AF$2:$AF$28))</f>
        <v>47871.908163571032</v>
      </c>
      <c r="AL386" s="2">
        <f t="shared" si="223"/>
        <v>15702.812885866089</v>
      </c>
      <c r="AM386" s="35">
        <f t="shared" ref="AM386:AM417" si="238">IF(G386=5,0,SUMIFS(X$2:X$417,$C$2:$C$417,$C386,$G$2:$G$417,$G386-$R386,$D$2:$D$417,$D386,$I$2:$I$417,$I386))</f>
        <v>148.12892840788493</v>
      </c>
      <c r="AN386" s="35">
        <f t="shared" si="219"/>
        <v>255.39470415152579</v>
      </c>
      <c r="AO386" s="35">
        <f t="shared" ref="AO386:AO417" si="239">IF(G386=5,0,SUMIFS(Z$2:Z$417,$C$2:$C$417,$C386,$G$2:$G$417,$G386-$R386,$D$2:$D$417,$D386,$I$2:$I$417,$I386))</f>
        <v>10.975891843184538</v>
      </c>
      <c r="AP386" s="35">
        <f t="shared" ref="AP386:AP417" si="240">IF(G386=5,0,SUMIFS(AA$2:AA$417,$C$2:$C$417,$C386,$G$2:$G$417,$G386-$R386,$D$2:$D$417,$D386,$I$2:$I$417,$I386))</f>
        <v>10414.895757606473</v>
      </c>
      <c r="AQ386" s="35">
        <f t="shared" ref="AQ386:AQ417" si="241">IF(G386=5,0,SUMIFS(AB$2:AB$417,$C$2:$C$417,$C386,$G$2:$G$417,$G386-$R386,$D$2:$D$417,$D386,$I$2:$I$417,$I386))</f>
        <v>10159.501053454947</v>
      </c>
      <c r="AR386" s="2">
        <f t="shared" ref="AR386:AR417" si="242">IF(G386=5,0,AVERAGEIFS(S$2:S$417,$C$2:$C$417,"Primary forest",$G$2:$G$417,$G386-R386))</f>
        <v>39.782401872917774</v>
      </c>
      <c r="AS386" s="2">
        <f t="shared" si="220"/>
        <v>68.590348056754792</v>
      </c>
      <c r="AT386" s="2">
        <f t="shared" ref="AT386:AT417" si="243">IF(G386=5,0,AVERAGEIFS(U$2:U$417,$C$2:$C$417,"Primary forest",$G$2:$G$417,$G386-R386))</f>
        <v>3.3282497755381102</v>
      </c>
      <c r="AU386" s="2">
        <f t="shared" ref="AU386:AU417" si="244">IF(G386=5,0,AVERAGEIFS(V$2:V$417,$C$2:$C$417,"Primary forest",$G$2:$G$417,$G386-R386))</f>
        <v>5551.1206967181524</v>
      </c>
      <c r="AV386" s="2">
        <f t="shared" ref="AV386:AV417" si="245">IF(G386=5,0,AVERAGEIFS(W$2:W$417,$C$2:$C$417,"Primary forest",$G$2:$G$417,$G386-R386))</f>
        <v>5482.5303486613966</v>
      </c>
      <c r="AW386" s="2">
        <f t="shared" ref="AW386:AW417" si="246">AM386+((AL386-AQ386)*(X386-AM386)/(AB386-AQ386))</f>
        <v>179.64412044429361</v>
      </c>
      <c r="AX386" s="2">
        <f t="shared" si="221"/>
        <v>309.73124214533385</v>
      </c>
      <c r="AY386">
        <f t="shared" si="222"/>
        <v>13.812127569905542</v>
      </c>
    </row>
    <row r="387" spans="1:51" ht="16" x14ac:dyDescent="0.2">
      <c r="A387" s="2" t="s">
        <v>30</v>
      </c>
      <c r="B387" s="2" t="str">
        <f t="shared" si="224"/>
        <v>PF2</v>
      </c>
      <c r="C387" s="2" t="s">
        <v>35</v>
      </c>
      <c r="D387" s="5">
        <v>8</v>
      </c>
      <c r="E387" s="2" t="s">
        <v>5</v>
      </c>
      <c r="F387" s="1" t="s">
        <v>16</v>
      </c>
      <c r="G387" s="9">
        <v>160</v>
      </c>
      <c r="H387" s="45">
        <v>140</v>
      </c>
      <c r="I387" t="s">
        <v>7</v>
      </c>
      <c r="J387">
        <v>0</v>
      </c>
      <c r="K387">
        <v>0</v>
      </c>
      <c r="L387" s="34">
        <v>1.336697803644763</v>
      </c>
      <c r="M387" s="2">
        <v>0.38903036713600198</v>
      </c>
      <c r="N387" s="2">
        <f t="shared" ref="N387:N417" si="247">M387*10</f>
        <v>3.8903036713600199</v>
      </c>
      <c r="O387" s="2">
        <v>3.68594378232956E-2</v>
      </c>
      <c r="P387" s="2">
        <f t="shared" ref="P387:P417" si="248">O387*10</f>
        <v>0.36859437823295599</v>
      </c>
      <c r="Q387" s="36">
        <v>4.32</v>
      </c>
      <c r="R387" s="40">
        <f t="shared" si="225"/>
        <v>40</v>
      </c>
      <c r="S387" s="35">
        <f t="shared" ref="S387:S417" si="249">(R387/100)*(L387*10000)*(N387/1000)</f>
        <v>20.800641492072387</v>
      </c>
      <c r="T387" s="35">
        <f t="shared" ref="T387:T417" si="250">S387*(1/0.58)</f>
        <v>35.863174986331707</v>
      </c>
      <c r="U387" s="35">
        <f t="shared" ref="U387:U417" si="251">(R387/100)*(L387*10000)*(P387/1000)</f>
        <v>1.9707971832791975</v>
      </c>
      <c r="V387" s="35">
        <f t="shared" ref="V387:V417" si="252">(10000*L387)*(R387/100)</f>
        <v>5346.7912145790524</v>
      </c>
      <c r="W387" s="35">
        <f t="shared" ref="W387:W417" si="253">V387-T387</f>
        <v>5310.9280395927208</v>
      </c>
      <c r="X387" s="35">
        <f t="shared" si="226"/>
        <v>189.12661231837592</v>
      </c>
      <c r="Y387" s="35">
        <f t="shared" si="227"/>
        <v>326.08036606616537</v>
      </c>
      <c r="Z387" s="35">
        <f t="shared" si="228"/>
        <v>14.845407117723239</v>
      </c>
      <c r="AA387" s="35">
        <f t="shared" si="229"/>
        <v>20923.196368214718</v>
      </c>
      <c r="AB387" s="35">
        <f t="shared" si="230"/>
        <v>20597.116002148552</v>
      </c>
      <c r="AC387" s="2">
        <f t="shared" si="231"/>
        <v>19.718855941286563</v>
      </c>
      <c r="AD387" s="2">
        <f t="shared" ref="AD387:AD417" si="254">AVERAGEIFS(T$2:T$417,$C$2:$C$417,"Primary forest",$G$2:$G$417,$G387)</f>
        <v>33.998027484976838</v>
      </c>
      <c r="AE387" s="2">
        <f t="shared" si="232"/>
        <v>1.8818290495089876</v>
      </c>
      <c r="AF387" s="2">
        <f t="shared" si="233"/>
        <v>5291.6514540283888</v>
      </c>
      <c r="AG387" s="2">
        <f t="shared" si="234"/>
        <v>5257.653426543412</v>
      </c>
      <c r="AH387" s="2">
        <f t="shared" si="235"/>
        <v>501.96888128806182</v>
      </c>
      <c r="AI387" s="2">
        <f t="shared" ref="AI387:AI417" si="255">IF(G387=5,AD387,SUMIF($G$2:$G$28,"&lt;="&amp;G387,$AD$2:$AD$28))</f>
        <v>865.46358842769348</v>
      </c>
      <c r="AJ387" s="2">
        <f t="shared" si="236"/>
        <v>42.877275578046785</v>
      </c>
      <c r="AK387" s="2">
        <f t="shared" si="237"/>
        <v>63746.862525656201</v>
      </c>
      <c r="AL387" s="2">
        <f t="shared" si="223"/>
        <v>20960.466312409502</v>
      </c>
      <c r="AM387" s="35">
        <f t="shared" si="238"/>
        <v>168.32597082630352</v>
      </c>
      <c r="AN387" s="35">
        <f t="shared" ref="AN387:AN417" si="256">IF(G387=5,0,SUMIFS(Y$2:Y$417,$C$2:$C$417,$C387,$G$2:$G$417,$G387-$R387,$D$2:$D$417,$D387,$I$2:$I$417,$I387))</f>
        <v>290.21719107983364</v>
      </c>
      <c r="AO387" s="35">
        <f t="shared" si="239"/>
        <v>12.874609934444042</v>
      </c>
      <c r="AP387" s="35">
        <f t="shared" si="240"/>
        <v>15576.405153635664</v>
      </c>
      <c r="AQ387" s="35">
        <f t="shared" si="241"/>
        <v>15286.187962555832</v>
      </c>
      <c r="AR387" s="2">
        <f t="shared" si="242"/>
        <v>26.641848448774699</v>
      </c>
      <c r="AS387" s="2">
        <f t="shared" ref="AS387:AS417" si="257">IF(G387=5,0,AVERAGEIFS(T$2:T$417,$C$2:$C$417,"Primary forest",$G$2:$G$417,$G387-R387))</f>
        <v>45.934221463404647</v>
      </c>
      <c r="AT387" s="2">
        <f t="shared" si="243"/>
        <v>2.4038721254002215</v>
      </c>
      <c r="AU387" s="2">
        <f t="shared" si="244"/>
        <v>5471.8742674538362</v>
      </c>
      <c r="AV387" s="2">
        <f t="shared" si="245"/>
        <v>5425.9400459904309</v>
      </c>
      <c r="AW387" s="2">
        <f t="shared" si="246"/>
        <v>190.54970061545458</v>
      </c>
      <c r="AX387" s="2">
        <f t="shared" ref="AX387:AX417" si="258">AN387+((AL387-AQ387)*(Y387-AN387)/(AB387-AQ387))</f>
        <v>328.53396657836993</v>
      </c>
      <c r="AY387">
        <f t="shared" ref="AY387:AY417" si="259">AO387+((AL387-AQ387)*(Z387-AO387)/(AB387-AQ387))</f>
        <v>14.980240382769853</v>
      </c>
    </row>
    <row r="388" spans="1:51" ht="16" x14ac:dyDescent="0.2">
      <c r="A388" s="2" t="s">
        <v>30</v>
      </c>
      <c r="B388" s="2" t="str">
        <f t="shared" si="224"/>
        <v>PF2</v>
      </c>
      <c r="C388" s="2" t="s">
        <v>35</v>
      </c>
      <c r="D388" s="5">
        <v>8</v>
      </c>
      <c r="E388" s="2" t="s">
        <v>5</v>
      </c>
      <c r="F388" s="1" t="s">
        <v>16</v>
      </c>
      <c r="G388" s="9">
        <v>160</v>
      </c>
      <c r="H388" s="45">
        <v>140</v>
      </c>
      <c r="I388" t="s">
        <v>8</v>
      </c>
      <c r="J388">
        <v>0</v>
      </c>
      <c r="K388">
        <v>40</v>
      </c>
      <c r="L388" s="34">
        <v>1.2355516542110019</v>
      </c>
      <c r="M388" s="2">
        <v>0.50557881593704201</v>
      </c>
      <c r="N388" s="2">
        <f t="shared" si="247"/>
        <v>5.0557881593704206</v>
      </c>
      <c r="O388" s="2">
        <v>4.7831308096647297E-2</v>
      </c>
      <c r="P388" s="2">
        <f t="shared" si="248"/>
        <v>0.47831308096647296</v>
      </c>
      <c r="Q388" s="36">
        <v>4.2</v>
      </c>
      <c r="R388" s="40">
        <f t="shared" si="225"/>
        <v>40</v>
      </c>
      <c r="S388" s="35">
        <f t="shared" si="249"/>
        <v>24.986749694602082</v>
      </c>
      <c r="T388" s="35">
        <f t="shared" si="250"/>
        <v>43.080602921727731</v>
      </c>
      <c r="U388" s="35">
        <f t="shared" si="251"/>
        <v>2.3639220736755462</v>
      </c>
      <c r="V388" s="35">
        <f t="shared" si="252"/>
        <v>4942.2066168440078</v>
      </c>
      <c r="W388" s="35">
        <f t="shared" si="253"/>
        <v>4899.1260139222804</v>
      </c>
      <c r="X388" s="35">
        <f t="shared" si="226"/>
        <v>193.44907460722166</v>
      </c>
      <c r="Y388" s="35">
        <f t="shared" si="227"/>
        <v>333.53288725383049</v>
      </c>
      <c r="Z388" s="35">
        <f t="shared" si="228"/>
        <v>15.379288489146438</v>
      </c>
      <c r="AA388" s="35">
        <f t="shared" si="229"/>
        <v>20913.214170183994</v>
      </c>
      <c r="AB388" s="35">
        <f t="shared" si="230"/>
        <v>20579.681282930163</v>
      </c>
      <c r="AC388" s="2">
        <f t="shared" si="231"/>
        <v>19.718855941286563</v>
      </c>
      <c r="AD388" s="2">
        <f t="shared" si="254"/>
        <v>33.998027484976838</v>
      </c>
      <c r="AE388" s="2">
        <f t="shared" si="232"/>
        <v>1.8818290495089876</v>
      </c>
      <c r="AF388" s="2">
        <f t="shared" si="233"/>
        <v>5291.6514540283888</v>
      </c>
      <c r="AG388" s="2">
        <f t="shared" si="234"/>
        <v>5257.653426543412</v>
      </c>
      <c r="AH388" s="2">
        <f t="shared" si="235"/>
        <v>501.96888128806182</v>
      </c>
      <c r="AI388" s="2">
        <f t="shared" si="255"/>
        <v>865.46358842769348</v>
      </c>
      <c r="AJ388" s="2">
        <f t="shared" si="236"/>
        <v>42.877275578046785</v>
      </c>
      <c r="AK388" s="2">
        <f t="shared" si="237"/>
        <v>63746.862525656201</v>
      </c>
      <c r="AL388" s="2">
        <f t="shared" si="223"/>
        <v>20960.466312409502</v>
      </c>
      <c r="AM388" s="35">
        <f t="shared" si="238"/>
        <v>168.46232491261958</v>
      </c>
      <c r="AN388" s="35">
        <f t="shared" si="256"/>
        <v>290.45228433210275</v>
      </c>
      <c r="AO388" s="35">
        <f t="shared" si="239"/>
        <v>13.015366415470892</v>
      </c>
      <c r="AP388" s="35">
        <f t="shared" si="240"/>
        <v>15971.007553339987</v>
      </c>
      <c r="AQ388" s="35">
        <f t="shared" si="241"/>
        <v>15680.555269007884</v>
      </c>
      <c r="AR388" s="2">
        <f t="shared" si="242"/>
        <v>26.641848448774699</v>
      </c>
      <c r="AS388" s="2">
        <f t="shared" si="257"/>
        <v>45.934221463404647</v>
      </c>
      <c r="AT388" s="2">
        <f t="shared" si="243"/>
        <v>2.4038721254002215</v>
      </c>
      <c r="AU388" s="2">
        <f t="shared" si="244"/>
        <v>5471.8742674538362</v>
      </c>
      <c r="AV388" s="2">
        <f t="shared" si="245"/>
        <v>5425.9400459904309</v>
      </c>
      <c r="AW388" s="2">
        <f t="shared" si="246"/>
        <v>195.39117207358882</v>
      </c>
      <c r="AX388" s="2">
        <f t="shared" si="258"/>
        <v>336.88133116136009</v>
      </c>
      <c r="AY388">
        <f t="shared" si="259"/>
        <v>15.563024554304464</v>
      </c>
    </row>
    <row r="389" spans="1:51" ht="16" x14ac:dyDescent="0.2">
      <c r="A389" s="2" t="s">
        <v>30</v>
      </c>
      <c r="B389" s="2" t="str">
        <f t="shared" si="224"/>
        <v>PF2</v>
      </c>
      <c r="C389" s="2" t="s">
        <v>35</v>
      </c>
      <c r="D389" s="5">
        <v>8</v>
      </c>
      <c r="E389" s="2" t="s">
        <v>5</v>
      </c>
      <c r="F389" s="1" t="s">
        <v>16</v>
      </c>
      <c r="G389" s="9">
        <v>160</v>
      </c>
      <c r="H389" s="45">
        <v>140</v>
      </c>
      <c r="I389" t="s">
        <v>9</v>
      </c>
      <c r="J389">
        <v>0</v>
      </c>
      <c r="K389">
        <v>80</v>
      </c>
      <c r="L389" s="34">
        <v>1.2900463067256669</v>
      </c>
      <c r="M389" s="2">
        <v>0.34139242768287698</v>
      </c>
      <c r="N389" s="2">
        <f t="shared" si="247"/>
        <v>3.4139242768287699</v>
      </c>
      <c r="O389" s="2">
        <v>3.4198265522718402E-2</v>
      </c>
      <c r="P389" s="2">
        <f t="shared" si="248"/>
        <v>0.34198265522718402</v>
      </c>
      <c r="Q389" s="36">
        <v>4.3099999999999996</v>
      </c>
      <c r="R389" s="40">
        <f t="shared" si="225"/>
        <v>40</v>
      </c>
      <c r="S389" s="35">
        <f t="shared" si="249"/>
        <v>17.616481619056191</v>
      </c>
      <c r="T389" s="35">
        <f t="shared" si="250"/>
        <v>30.373244170786538</v>
      </c>
      <c r="U389" s="35">
        <f t="shared" si="251"/>
        <v>1.7646938453602634</v>
      </c>
      <c r="V389" s="35">
        <f t="shared" si="252"/>
        <v>5160.1852269026676</v>
      </c>
      <c r="W389" s="35">
        <f t="shared" si="253"/>
        <v>5129.8119827318815</v>
      </c>
      <c r="X389" s="35">
        <f t="shared" si="226"/>
        <v>193.82503731708064</v>
      </c>
      <c r="Y389" s="35">
        <f t="shared" si="227"/>
        <v>334.18109882255288</v>
      </c>
      <c r="Z389" s="35">
        <f t="shared" si="228"/>
        <v>15.267634929472708</v>
      </c>
      <c r="AA389" s="35">
        <f t="shared" si="229"/>
        <v>20562.513069982142</v>
      </c>
      <c r="AB389" s="35">
        <f t="shared" si="230"/>
        <v>20228.331971159587</v>
      </c>
      <c r="AC389" s="2">
        <f t="shared" si="231"/>
        <v>19.718855941286563</v>
      </c>
      <c r="AD389" s="2">
        <f t="shared" si="254"/>
        <v>33.998027484976838</v>
      </c>
      <c r="AE389" s="2">
        <f t="shared" si="232"/>
        <v>1.8818290495089876</v>
      </c>
      <c r="AF389" s="2">
        <f t="shared" si="233"/>
        <v>5291.6514540283888</v>
      </c>
      <c r="AG389" s="2">
        <f t="shared" si="234"/>
        <v>5257.653426543412</v>
      </c>
      <c r="AH389" s="2">
        <f t="shared" si="235"/>
        <v>501.96888128806182</v>
      </c>
      <c r="AI389" s="2">
        <f t="shared" si="255"/>
        <v>865.46358842769348</v>
      </c>
      <c r="AJ389" s="2">
        <f t="shared" si="236"/>
        <v>42.877275578046785</v>
      </c>
      <c r="AK389" s="2">
        <f t="shared" si="237"/>
        <v>63746.862525656201</v>
      </c>
      <c r="AL389" s="2">
        <f t="shared" ref="AL389:AL417" si="260">IF(G389=5,AG389,SUMIFS($AG$2:$AG$28,$G$2:$G$28,"&lt;="&amp;G389,$I$2:$I$28,"R1"))</f>
        <v>20960.466312409502</v>
      </c>
      <c r="AM389" s="35">
        <f t="shared" si="238"/>
        <v>176.20855569802444</v>
      </c>
      <c r="AN389" s="35">
        <f t="shared" si="256"/>
        <v>303.80785465176632</v>
      </c>
      <c r="AO389" s="35">
        <f t="shared" si="239"/>
        <v>13.502941084112445</v>
      </c>
      <c r="AP389" s="35">
        <f t="shared" si="240"/>
        <v>15402.327843079474</v>
      </c>
      <c r="AQ389" s="35">
        <f t="shared" si="241"/>
        <v>15098.519988427706</v>
      </c>
      <c r="AR389" s="2">
        <f t="shared" si="242"/>
        <v>26.641848448774699</v>
      </c>
      <c r="AS389" s="2">
        <f t="shared" si="257"/>
        <v>45.934221463404647</v>
      </c>
      <c r="AT389" s="2">
        <f t="shared" si="243"/>
        <v>2.4038721254002215</v>
      </c>
      <c r="AU389" s="2">
        <f t="shared" si="244"/>
        <v>5471.8742674538362</v>
      </c>
      <c r="AV389" s="2">
        <f t="shared" si="245"/>
        <v>5425.9400459904309</v>
      </c>
      <c r="AW389" s="2">
        <f t="shared" si="246"/>
        <v>196.33928758760231</v>
      </c>
      <c r="AX389" s="2">
        <f t="shared" si="258"/>
        <v>338.51601308207302</v>
      </c>
      <c r="AY389">
        <f t="shared" si="259"/>
        <v>15.519494640965013</v>
      </c>
    </row>
    <row r="390" spans="1:51" ht="16" x14ac:dyDescent="0.2">
      <c r="A390" s="2" t="s">
        <v>30</v>
      </c>
      <c r="B390" s="2" t="str">
        <f t="shared" si="224"/>
        <v>PF2</v>
      </c>
      <c r="C390" s="2" t="s">
        <v>35</v>
      </c>
      <c r="D390" s="5">
        <v>8</v>
      </c>
      <c r="E390" s="2" t="s">
        <v>5</v>
      </c>
      <c r="F390" s="1" t="s">
        <v>17</v>
      </c>
      <c r="G390" s="9">
        <v>200</v>
      </c>
      <c r="H390" s="45">
        <v>180</v>
      </c>
      <c r="I390" t="s">
        <v>7</v>
      </c>
      <c r="J390">
        <v>0</v>
      </c>
      <c r="K390">
        <v>0</v>
      </c>
      <c r="L390" s="34">
        <v>1.2722209530993747</v>
      </c>
      <c r="M390" s="2">
        <v>0.14099999999999999</v>
      </c>
      <c r="N390" s="2">
        <f t="shared" si="247"/>
        <v>1.41</v>
      </c>
      <c r="O390" s="2">
        <v>4.1000000000000002E-2</v>
      </c>
      <c r="P390" s="2">
        <f t="shared" si="248"/>
        <v>0.41000000000000003</v>
      </c>
      <c r="Q390" s="36">
        <v>4.34</v>
      </c>
      <c r="R390" s="40">
        <f t="shared" si="225"/>
        <v>40</v>
      </c>
      <c r="S390" s="35">
        <f t="shared" si="249"/>
        <v>7.1753261754804738</v>
      </c>
      <c r="T390" s="35">
        <f t="shared" si="250"/>
        <v>12.371252026690472</v>
      </c>
      <c r="U390" s="35">
        <f t="shared" si="251"/>
        <v>2.0864423630829747</v>
      </c>
      <c r="V390" s="35">
        <f t="shared" si="252"/>
        <v>5088.8838123974992</v>
      </c>
      <c r="W390" s="35">
        <f t="shared" si="253"/>
        <v>5076.5125603708084</v>
      </c>
      <c r="X390" s="35">
        <f t="shared" si="226"/>
        <v>196.3019384938564</v>
      </c>
      <c r="Y390" s="35">
        <f t="shared" si="227"/>
        <v>338.45161809285582</v>
      </c>
      <c r="Z390" s="35">
        <f t="shared" si="228"/>
        <v>16.931849480806214</v>
      </c>
      <c r="AA390" s="35">
        <f t="shared" si="229"/>
        <v>26012.080180612218</v>
      </c>
      <c r="AB390" s="35">
        <f t="shared" si="230"/>
        <v>25673.62856251936</v>
      </c>
      <c r="AC390" s="2">
        <f t="shared" si="231"/>
        <v>13.616175545766852</v>
      </c>
      <c r="AD390" s="2">
        <f t="shared" si="254"/>
        <v>23.476164734080783</v>
      </c>
      <c r="AE390" s="2">
        <f t="shared" si="232"/>
        <v>1.5567924001986633</v>
      </c>
      <c r="AF390" s="2">
        <f t="shared" si="233"/>
        <v>5512.6179328853614</v>
      </c>
      <c r="AG390" s="2">
        <f t="shared" si="234"/>
        <v>5489.1417681512794</v>
      </c>
      <c r="AH390" s="2">
        <f t="shared" si="235"/>
        <v>542.81740792536243</v>
      </c>
      <c r="AI390" s="2">
        <f t="shared" si="255"/>
        <v>935.89208262993589</v>
      </c>
      <c r="AJ390" s="2">
        <f t="shared" si="236"/>
        <v>47.547652778642771</v>
      </c>
      <c r="AK390" s="2">
        <f t="shared" si="237"/>
        <v>80284.716324312292</v>
      </c>
      <c r="AL390" s="2">
        <f t="shared" si="260"/>
        <v>26449.608080560782</v>
      </c>
      <c r="AM390" s="35">
        <f t="shared" si="238"/>
        <v>189.12661231837592</v>
      </c>
      <c r="AN390" s="35">
        <f t="shared" si="256"/>
        <v>326.08036606616537</v>
      </c>
      <c r="AO390" s="35">
        <f t="shared" si="239"/>
        <v>14.845407117723239</v>
      </c>
      <c r="AP390" s="35">
        <f t="shared" si="240"/>
        <v>20923.196368214718</v>
      </c>
      <c r="AQ390" s="35">
        <f t="shared" si="241"/>
        <v>20597.116002148552</v>
      </c>
      <c r="AR390" s="2">
        <f t="shared" si="242"/>
        <v>19.718855941286563</v>
      </c>
      <c r="AS390" s="2">
        <f t="shared" si="257"/>
        <v>33.998027484976838</v>
      </c>
      <c r="AT390" s="2">
        <f t="shared" si="243"/>
        <v>1.8818290495089876</v>
      </c>
      <c r="AU390" s="2">
        <f t="shared" si="244"/>
        <v>5291.6514540283888</v>
      </c>
      <c r="AV390" s="2">
        <f t="shared" si="245"/>
        <v>5257.653426543412</v>
      </c>
      <c r="AW390" s="2">
        <f t="shared" si="246"/>
        <v>197.39873596677205</v>
      </c>
      <c r="AX390" s="2">
        <f t="shared" si="258"/>
        <v>340.34264821857249</v>
      </c>
      <c r="AY390">
        <f t="shared" si="259"/>
        <v>17.250776405554742</v>
      </c>
    </row>
    <row r="391" spans="1:51" ht="16" x14ac:dyDescent="0.2">
      <c r="A391" s="2" t="s">
        <v>30</v>
      </c>
      <c r="B391" s="2" t="str">
        <f t="shared" si="224"/>
        <v>PF2</v>
      </c>
      <c r="C391" s="2" t="s">
        <v>35</v>
      </c>
      <c r="D391" s="5">
        <v>8</v>
      </c>
      <c r="E391" s="2" t="s">
        <v>5</v>
      </c>
      <c r="F391" s="1" t="s">
        <v>17</v>
      </c>
      <c r="G391" s="9">
        <v>200</v>
      </c>
      <c r="H391" s="45">
        <v>180</v>
      </c>
      <c r="I391" t="s">
        <v>8</v>
      </c>
      <c r="J391">
        <v>0</v>
      </c>
      <c r="K391">
        <v>40</v>
      </c>
      <c r="L391" s="34">
        <v>1.3171408442376311</v>
      </c>
      <c r="M391" s="2">
        <v>0.28495672345161399</v>
      </c>
      <c r="N391" s="2">
        <f t="shared" si="247"/>
        <v>2.8495672345161398</v>
      </c>
      <c r="O391" s="2">
        <v>2.9422244057059298E-2</v>
      </c>
      <c r="P391" s="2">
        <f t="shared" si="248"/>
        <v>0.29422244057059299</v>
      </c>
      <c r="Q391" s="36">
        <v>4.33</v>
      </c>
      <c r="R391" s="40">
        <f t="shared" si="225"/>
        <v>40</v>
      </c>
      <c r="S391" s="35">
        <f t="shared" si="249"/>
        <v>15.013125571929923</v>
      </c>
      <c r="T391" s="35">
        <f t="shared" si="250"/>
        <v>25.884699261948143</v>
      </c>
      <c r="U391" s="35">
        <f t="shared" si="251"/>
        <v>1.5501295750672286</v>
      </c>
      <c r="V391" s="35">
        <f t="shared" si="252"/>
        <v>5268.5633769505248</v>
      </c>
      <c r="W391" s="35">
        <f t="shared" si="253"/>
        <v>5242.6786776885765</v>
      </c>
      <c r="X391" s="35">
        <f t="shared" si="226"/>
        <v>208.46220017915158</v>
      </c>
      <c r="Y391" s="35">
        <f t="shared" si="227"/>
        <v>359.41758651577862</v>
      </c>
      <c r="Z391" s="35">
        <f t="shared" si="228"/>
        <v>16.929418064213667</v>
      </c>
      <c r="AA391" s="35">
        <f t="shared" si="229"/>
        <v>26181.777547134519</v>
      </c>
      <c r="AB391" s="35">
        <f t="shared" si="230"/>
        <v>25822.359960618742</v>
      </c>
      <c r="AC391" s="2">
        <f t="shared" si="231"/>
        <v>13.616175545766852</v>
      </c>
      <c r="AD391" s="2">
        <f t="shared" si="254"/>
        <v>23.476164734080783</v>
      </c>
      <c r="AE391" s="2">
        <f t="shared" si="232"/>
        <v>1.5567924001986633</v>
      </c>
      <c r="AF391" s="2">
        <f t="shared" si="233"/>
        <v>5512.6179328853614</v>
      </c>
      <c r="AG391" s="2">
        <f t="shared" si="234"/>
        <v>5489.1417681512794</v>
      </c>
      <c r="AH391" s="2">
        <f t="shared" si="235"/>
        <v>542.81740792536243</v>
      </c>
      <c r="AI391" s="2">
        <f t="shared" si="255"/>
        <v>935.89208262993589</v>
      </c>
      <c r="AJ391" s="2">
        <f t="shared" si="236"/>
        <v>47.547652778642771</v>
      </c>
      <c r="AK391" s="2">
        <f t="shared" si="237"/>
        <v>80284.716324312292</v>
      </c>
      <c r="AL391" s="2">
        <f t="shared" si="260"/>
        <v>26449.608080560782</v>
      </c>
      <c r="AM391" s="35">
        <f t="shared" si="238"/>
        <v>193.44907460722166</v>
      </c>
      <c r="AN391" s="35">
        <f t="shared" si="256"/>
        <v>333.53288725383049</v>
      </c>
      <c r="AO391" s="35">
        <f t="shared" si="239"/>
        <v>15.379288489146438</v>
      </c>
      <c r="AP391" s="35">
        <f t="shared" si="240"/>
        <v>20913.214170183994</v>
      </c>
      <c r="AQ391" s="35">
        <f t="shared" si="241"/>
        <v>20579.681282930163</v>
      </c>
      <c r="AR391" s="2">
        <f t="shared" si="242"/>
        <v>19.718855941286563</v>
      </c>
      <c r="AS391" s="2">
        <f t="shared" si="257"/>
        <v>33.998027484976838</v>
      </c>
      <c r="AT391" s="2">
        <f t="shared" si="243"/>
        <v>1.8818290495089876</v>
      </c>
      <c r="AU391" s="2">
        <f t="shared" si="244"/>
        <v>5291.6514540283888</v>
      </c>
      <c r="AV391" s="2">
        <f t="shared" si="245"/>
        <v>5257.653426543412</v>
      </c>
      <c r="AW391" s="2">
        <f t="shared" si="246"/>
        <v>210.25841073646131</v>
      </c>
      <c r="AX391" s="2">
        <f t="shared" si="258"/>
        <v>362.5145012697609</v>
      </c>
      <c r="AY391">
        <f t="shared" si="259"/>
        <v>17.114879718723486</v>
      </c>
    </row>
    <row r="392" spans="1:51" ht="16" x14ac:dyDescent="0.2">
      <c r="A392" s="2" t="s">
        <v>30</v>
      </c>
      <c r="B392" s="2" t="str">
        <f t="shared" si="224"/>
        <v>PF2</v>
      </c>
      <c r="C392" s="2" t="s">
        <v>35</v>
      </c>
      <c r="D392" s="5">
        <v>8</v>
      </c>
      <c r="E392" s="2" t="s">
        <v>5</v>
      </c>
      <c r="F392" s="1" t="s">
        <v>17</v>
      </c>
      <c r="G392" s="9">
        <v>200</v>
      </c>
      <c r="H392" s="45">
        <v>180</v>
      </c>
      <c r="I392" t="s">
        <v>9</v>
      </c>
      <c r="J392">
        <v>0</v>
      </c>
      <c r="K392">
        <v>80</v>
      </c>
      <c r="L392" s="34">
        <v>1.2587755435069712</v>
      </c>
      <c r="M392" s="2">
        <v>0.377846330404282</v>
      </c>
      <c r="N392" s="2">
        <f t="shared" si="247"/>
        <v>3.7784633040428202</v>
      </c>
      <c r="O392" s="2">
        <v>3.6413319408893599E-2</v>
      </c>
      <c r="P392" s="2">
        <f t="shared" si="248"/>
        <v>0.36413319408893596</v>
      </c>
      <c r="Q392" s="36">
        <v>4.3</v>
      </c>
      <c r="R392" s="40">
        <f t="shared" si="225"/>
        <v>40</v>
      </c>
      <c r="S392" s="35">
        <f t="shared" si="249"/>
        <v>19.024948796670589</v>
      </c>
      <c r="T392" s="35">
        <f t="shared" si="250"/>
        <v>32.801635856328602</v>
      </c>
      <c r="U392" s="35">
        <f t="shared" si="251"/>
        <v>1.833447837192919</v>
      </c>
      <c r="V392" s="35">
        <f t="shared" si="252"/>
        <v>5035.1021740278848</v>
      </c>
      <c r="W392" s="35">
        <f t="shared" si="253"/>
        <v>5002.3005381715566</v>
      </c>
      <c r="X392" s="35">
        <f t="shared" si="226"/>
        <v>212.84998611375124</v>
      </c>
      <c r="Y392" s="35">
        <f t="shared" si="227"/>
        <v>366.98273467888146</v>
      </c>
      <c r="Z392" s="35">
        <f t="shared" si="228"/>
        <v>17.101082766665627</v>
      </c>
      <c r="AA392" s="35">
        <f t="shared" si="229"/>
        <v>25597.615244010027</v>
      </c>
      <c r="AB392" s="35">
        <f t="shared" si="230"/>
        <v>25230.632509331143</v>
      </c>
      <c r="AC392" s="2">
        <f t="shared" si="231"/>
        <v>13.616175545766852</v>
      </c>
      <c r="AD392" s="2">
        <f t="shared" si="254"/>
        <v>23.476164734080783</v>
      </c>
      <c r="AE392" s="2">
        <f t="shared" si="232"/>
        <v>1.5567924001986633</v>
      </c>
      <c r="AF392" s="2">
        <f t="shared" si="233"/>
        <v>5512.6179328853614</v>
      </c>
      <c r="AG392" s="2">
        <f t="shared" si="234"/>
        <v>5489.1417681512794</v>
      </c>
      <c r="AH392" s="2">
        <f t="shared" si="235"/>
        <v>542.81740792536243</v>
      </c>
      <c r="AI392" s="2">
        <f t="shared" si="255"/>
        <v>935.89208262993589</v>
      </c>
      <c r="AJ392" s="2">
        <f t="shared" si="236"/>
        <v>47.547652778642771</v>
      </c>
      <c r="AK392" s="2">
        <f t="shared" si="237"/>
        <v>80284.716324312292</v>
      </c>
      <c r="AL392" s="2">
        <f t="shared" si="260"/>
        <v>26449.608080560782</v>
      </c>
      <c r="AM392" s="35">
        <f t="shared" si="238"/>
        <v>193.82503731708064</v>
      </c>
      <c r="AN392" s="35">
        <f t="shared" si="256"/>
        <v>334.18109882255288</v>
      </c>
      <c r="AO392" s="35">
        <f t="shared" si="239"/>
        <v>15.267634929472708</v>
      </c>
      <c r="AP392" s="35">
        <f t="shared" si="240"/>
        <v>20562.513069982142</v>
      </c>
      <c r="AQ392" s="35">
        <f t="shared" si="241"/>
        <v>20228.331971159587</v>
      </c>
      <c r="AR392" s="2">
        <f t="shared" si="242"/>
        <v>19.718855941286563</v>
      </c>
      <c r="AS392" s="2">
        <f t="shared" si="257"/>
        <v>33.998027484976838</v>
      </c>
      <c r="AT392" s="2">
        <f t="shared" si="243"/>
        <v>1.8818290495089876</v>
      </c>
      <c r="AU392" s="2">
        <f t="shared" si="244"/>
        <v>5291.6514540283888</v>
      </c>
      <c r="AV392" s="2">
        <f t="shared" si="245"/>
        <v>5257.653426543412</v>
      </c>
      <c r="AW392" s="2">
        <f t="shared" si="246"/>
        <v>217.48604259417874</v>
      </c>
      <c r="AX392" s="2">
        <f t="shared" si="258"/>
        <v>374.97593550720472</v>
      </c>
      <c r="AY392">
        <f t="shared" si="259"/>
        <v>17.547862824682472</v>
      </c>
    </row>
    <row r="393" spans="1:51" ht="16" x14ac:dyDescent="0.2">
      <c r="A393" s="2" t="s">
        <v>30</v>
      </c>
      <c r="B393" s="2" t="str">
        <f t="shared" si="224"/>
        <v>PF2</v>
      </c>
      <c r="C393" s="2" t="s">
        <v>35</v>
      </c>
      <c r="D393" s="5">
        <v>8</v>
      </c>
      <c r="E393" s="2" t="s">
        <v>18</v>
      </c>
      <c r="F393" s="1" t="s">
        <v>6</v>
      </c>
      <c r="G393" s="9">
        <v>5</v>
      </c>
      <c r="H393" s="45">
        <v>2.5</v>
      </c>
      <c r="I393" s="2" t="s">
        <v>19</v>
      </c>
      <c r="J393" s="5">
        <v>-100</v>
      </c>
      <c r="K393" s="5">
        <v>-100</v>
      </c>
      <c r="L393" s="2">
        <v>1.0522051597691384</v>
      </c>
      <c r="M393" s="2">
        <v>3.5563592910766602</v>
      </c>
      <c r="N393" s="2">
        <f t="shared" si="247"/>
        <v>35.563592910766602</v>
      </c>
      <c r="O393" s="2">
        <v>0.26542511582374601</v>
      </c>
      <c r="P393" s="2">
        <f t="shared" si="248"/>
        <v>2.6542511582374599</v>
      </c>
      <c r="Q393" s="36">
        <v>3.54</v>
      </c>
      <c r="R393" s="40">
        <f t="shared" si="225"/>
        <v>5</v>
      </c>
      <c r="S393" s="35">
        <f t="shared" si="249"/>
        <v>18.710097980318888</v>
      </c>
      <c r="T393" s="35">
        <f t="shared" si="250"/>
        <v>32.258789621239465</v>
      </c>
      <c r="U393" s="35">
        <f t="shared" si="251"/>
        <v>1.3964083820103339</v>
      </c>
      <c r="V393" s="35">
        <f t="shared" si="252"/>
        <v>526.10257988456931</v>
      </c>
      <c r="W393" s="35">
        <f t="shared" si="253"/>
        <v>493.84379026332982</v>
      </c>
      <c r="X393" s="35">
        <f t="shared" si="226"/>
        <v>18.710097980318888</v>
      </c>
      <c r="Y393" s="35">
        <f t="shared" si="227"/>
        <v>32.258789621239465</v>
      </c>
      <c r="Z393" s="35">
        <f t="shared" si="228"/>
        <v>1.3964083820103339</v>
      </c>
      <c r="AA393" s="35">
        <f t="shared" si="229"/>
        <v>526.10257988456931</v>
      </c>
      <c r="AB393" s="35">
        <f t="shared" si="230"/>
        <v>493.84379026332982</v>
      </c>
      <c r="AC393" s="2">
        <f t="shared" si="231"/>
        <v>19.903022012522371</v>
      </c>
      <c r="AD393" s="2">
        <f t="shared" si="254"/>
        <v>34.315555194004091</v>
      </c>
      <c r="AE393" s="2">
        <f t="shared" si="232"/>
        <v>1.4076455570329134</v>
      </c>
      <c r="AF393" s="2">
        <f t="shared" si="233"/>
        <v>554.16159635167037</v>
      </c>
      <c r="AG393" s="2">
        <f t="shared" si="234"/>
        <v>519.84604115766626</v>
      </c>
      <c r="AH393" s="2">
        <f t="shared" si="235"/>
        <v>19.903022012522371</v>
      </c>
      <c r="AI393" s="2">
        <f t="shared" si="255"/>
        <v>34.315555194004091</v>
      </c>
      <c r="AJ393" s="2">
        <f t="shared" si="236"/>
        <v>1.4076455570329134</v>
      </c>
      <c r="AK393" s="2">
        <f t="shared" si="237"/>
        <v>554.16159635167037</v>
      </c>
      <c r="AL393" s="2">
        <f t="shared" si="260"/>
        <v>519.84604115766626</v>
      </c>
      <c r="AM393" s="35">
        <f t="shared" si="238"/>
        <v>0</v>
      </c>
      <c r="AN393" s="35">
        <f t="shared" si="256"/>
        <v>0</v>
      </c>
      <c r="AO393" s="35">
        <f t="shared" si="239"/>
        <v>0</v>
      </c>
      <c r="AP393" s="35">
        <f t="shared" si="240"/>
        <v>0</v>
      </c>
      <c r="AQ393" s="35">
        <f t="shared" si="241"/>
        <v>0</v>
      </c>
      <c r="AR393" s="2">
        <f t="shared" si="242"/>
        <v>0</v>
      </c>
      <c r="AS393" s="2">
        <f t="shared" si="257"/>
        <v>0</v>
      </c>
      <c r="AT393" s="2">
        <f t="shared" si="243"/>
        <v>0</v>
      </c>
      <c r="AU393" s="2">
        <f t="shared" si="244"/>
        <v>0</v>
      </c>
      <c r="AV393" s="2">
        <f t="shared" si="245"/>
        <v>0</v>
      </c>
      <c r="AW393" s="2">
        <f t="shared" si="246"/>
        <v>19.695236745924209</v>
      </c>
      <c r="AX393" s="2">
        <f t="shared" si="258"/>
        <v>33.957304734352086</v>
      </c>
      <c r="AY393">
        <f t="shared" si="259"/>
        <v>1.4699331722696705</v>
      </c>
    </row>
    <row r="394" spans="1:51" ht="16" x14ac:dyDescent="0.2">
      <c r="A394" s="2" t="s">
        <v>30</v>
      </c>
      <c r="B394" s="2" t="str">
        <f t="shared" si="224"/>
        <v>PF2</v>
      </c>
      <c r="C394" s="2" t="s">
        <v>35</v>
      </c>
      <c r="D394" s="5">
        <v>8</v>
      </c>
      <c r="E394" s="2" t="s">
        <v>18</v>
      </c>
      <c r="F394" s="1" t="s">
        <v>10</v>
      </c>
      <c r="G394" s="9">
        <v>10</v>
      </c>
      <c r="H394" s="45">
        <v>7.5</v>
      </c>
      <c r="I394" s="2" t="s">
        <v>19</v>
      </c>
      <c r="J394" s="5">
        <v>-100</v>
      </c>
      <c r="K394" s="5">
        <v>-100</v>
      </c>
      <c r="L394" s="2">
        <v>1.3023712655187032</v>
      </c>
      <c r="M394" s="2">
        <v>1.9512470960617101</v>
      </c>
      <c r="N394" s="2">
        <f t="shared" si="247"/>
        <v>19.512470960617101</v>
      </c>
      <c r="O394" s="2">
        <v>0.15080519020557401</v>
      </c>
      <c r="P394" s="2">
        <f t="shared" si="248"/>
        <v>1.5080519020557401</v>
      </c>
      <c r="Q394" s="36">
        <v>3.71</v>
      </c>
      <c r="R394" s="40">
        <f t="shared" si="225"/>
        <v>5</v>
      </c>
      <c r="S394" s="35">
        <f t="shared" si="249"/>
        <v>12.70624074918792</v>
      </c>
      <c r="T394" s="35">
        <f t="shared" si="250"/>
        <v>21.907311636530899</v>
      </c>
      <c r="U394" s="35">
        <f t="shared" si="251"/>
        <v>0.98202173207411081</v>
      </c>
      <c r="V394" s="35">
        <f t="shared" si="252"/>
        <v>651.18563275935162</v>
      </c>
      <c r="W394" s="35">
        <f t="shared" si="253"/>
        <v>629.27832112282067</v>
      </c>
      <c r="X394" s="35">
        <f t="shared" si="226"/>
        <v>31.416338729506808</v>
      </c>
      <c r="Y394" s="35">
        <f t="shared" si="227"/>
        <v>54.166101257770364</v>
      </c>
      <c r="Z394" s="35">
        <f t="shared" si="228"/>
        <v>2.3784301140844448</v>
      </c>
      <c r="AA394" s="35">
        <f t="shared" si="229"/>
        <v>1177.2882126439208</v>
      </c>
      <c r="AB394" s="35">
        <f t="shared" si="230"/>
        <v>1123.1221113861504</v>
      </c>
      <c r="AC394" s="2">
        <f t="shared" si="231"/>
        <v>13.029426138302242</v>
      </c>
      <c r="AD394" s="2">
        <f t="shared" si="254"/>
        <v>22.464527824659033</v>
      </c>
      <c r="AE394" s="2">
        <f t="shared" si="232"/>
        <v>1.0094012711584042</v>
      </c>
      <c r="AF394" s="2">
        <f t="shared" si="233"/>
        <v>608.89498128097307</v>
      </c>
      <c r="AG394" s="2">
        <f t="shared" si="234"/>
        <v>586.43045345631413</v>
      </c>
      <c r="AH394" s="2">
        <f t="shared" si="235"/>
        <v>98.797344452473837</v>
      </c>
      <c r="AI394" s="2">
        <f t="shared" si="255"/>
        <v>170.34024905598937</v>
      </c>
      <c r="AJ394" s="2">
        <f t="shared" si="236"/>
        <v>7.2511404845739538</v>
      </c>
      <c r="AK394" s="2">
        <f t="shared" si="237"/>
        <v>3489.1697328979308</v>
      </c>
      <c r="AL394" s="2">
        <f t="shared" si="260"/>
        <v>1106.2764946139805</v>
      </c>
      <c r="AM394" s="35">
        <f t="shared" si="238"/>
        <v>18.710097980318888</v>
      </c>
      <c r="AN394" s="35">
        <f t="shared" si="256"/>
        <v>32.258789621239465</v>
      </c>
      <c r="AO394" s="35">
        <f t="shared" si="239"/>
        <v>1.3964083820103339</v>
      </c>
      <c r="AP394" s="35">
        <f t="shared" si="240"/>
        <v>526.10257988456931</v>
      </c>
      <c r="AQ394" s="35">
        <f t="shared" si="241"/>
        <v>493.84379026332982</v>
      </c>
      <c r="AR394" s="2">
        <f t="shared" si="242"/>
        <v>19.903022012522371</v>
      </c>
      <c r="AS394" s="2">
        <f t="shared" si="257"/>
        <v>34.315555194004091</v>
      </c>
      <c r="AT394" s="2">
        <f t="shared" si="243"/>
        <v>1.4076455570329134</v>
      </c>
      <c r="AU394" s="2">
        <f t="shared" si="244"/>
        <v>554.16159635167037</v>
      </c>
      <c r="AV394" s="2">
        <f t="shared" si="245"/>
        <v>519.84604115766626</v>
      </c>
      <c r="AW394" s="2">
        <f t="shared" si="246"/>
        <v>31.076195973764278</v>
      </c>
      <c r="AX394" s="2">
        <f t="shared" si="258"/>
        <v>53.579648230628074</v>
      </c>
      <c r="AY394">
        <f t="shared" si="259"/>
        <v>2.3521416480668238</v>
      </c>
    </row>
    <row r="395" spans="1:51" ht="16" x14ac:dyDescent="0.2">
      <c r="A395" s="2" t="s">
        <v>30</v>
      </c>
      <c r="B395" s="2" t="str">
        <f t="shared" si="224"/>
        <v>PF2</v>
      </c>
      <c r="C395" s="2" t="s">
        <v>35</v>
      </c>
      <c r="D395" s="5">
        <v>8</v>
      </c>
      <c r="E395" s="2" t="s">
        <v>18</v>
      </c>
      <c r="F395" s="1" t="s">
        <v>11</v>
      </c>
      <c r="G395" s="9">
        <v>20</v>
      </c>
      <c r="H395" s="45">
        <v>15</v>
      </c>
      <c r="I395" s="2" t="s">
        <v>19</v>
      </c>
      <c r="J395" s="5">
        <v>-100</v>
      </c>
      <c r="K395" s="5">
        <v>-100</v>
      </c>
      <c r="L395" s="2">
        <v>1.2107744126704556</v>
      </c>
      <c r="M395" s="2">
        <v>1.6749871969223</v>
      </c>
      <c r="N395" s="2">
        <f t="shared" si="247"/>
        <v>16.749871969223001</v>
      </c>
      <c r="O395" s="2">
        <v>0.132675260305405</v>
      </c>
      <c r="P395" s="2">
        <f t="shared" si="248"/>
        <v>1.32675260305405</v>
      </c>
      <c r="Q395" s="36">
        <v>3.85</v>
      </c>
      <c r="R395" s="40">
        <f t="shared" si="225"/>
        <v>10</v>
      </c>
      <c r="S395" s="35">
        <f t="shared" si="249"/>
        <v>20.280316395841304</v>
      </c>
      <c r="T395" s="35">
        <f t="shared" si="250"/>
        <v>34.966062751450529</v>
      </c>
      <c r="U395" s="35">
        <f t="shared" si="251"/>
        <v>1.6063981037217654</v>
      </c>
      <c r="V395" s="35">
        <f t="shared" si="252"/>
        <v>1210.7744126704556</v>
      </c>
      <c r="W395" s="35">
        <f t="shared" si="253"/>
        <v>1175.808349919005</v>
      </c>
      <c r="X395" s="35">
        <f t="shared" si="226"/>
        <v>51.696655125348116</v>
      </c>
      <c r="Y395" s="35">
        <f t="shared" si="227"/>
        <v>89.132164009220901</v>
      </c>
      <c r="Z395" s="35">
        <f t="shared" si="228"/>
        <v>3.9848282178062102</v>
      </c>
      <c r="AA395" s="35">
        <f t="shared" si="229"/>
        <v>2388.0626253143764</v>
      </c>
      <c r="AB395" s="35">
        <f t="shared" si="230"/>
        <v>2298.9304613051554</v>
      </c>
      <c r="AC395" s="2">
        <f t="shared" si="231"/>
        <v>20.390481138688109</v>
      </c>
      <c r="AD395" s="2">
        <f t="shared" si="254"/>
        <v>35.156001963255363</v>
      </c>
      <c r="AE395" s="2">
        <f t="shared" si="232"/>
        <v>1.7026930065260248</v>
      </c>
      <c r="AF395" s="2">
        <f t="shared" si="233"/>
        <v>1289.4526587879338</v>
      </c>
      <c r="AG395" s="2">
        <f t="shared" si="234"/>
        <v>1254.2966568246786</v>
      </c>
      <c r="AH395" s="2">
        <f t="shared" si="235"/>
        <v>159.96878786853816</v>
      </c>
      <c r="AI395" s="2">
        <f t="shared" si="255"/>
        <v>275.80825494575549</v>
      </c>
      <c r="AJ395" s="2">
        <f t="shared" si="236"/>
        <v>12.359219504152026</v>
      </c>
      <c r="AK395" s="2">
        <f t="shared" si="237"/>
        <v>7357.5277092617316</v>
      </c>
      <c r="AL395" s="2">
        <f t="shared" si="260"/>
        <v>2360.5731514386589</v>
      </c>
      <c r="AM395" s="35">
        <f t="shared" si="238"/>
        <v>31.416338729506808</v>
      </c>
      <c r="AN395" s="35">
        <f t="shared" si="256"/>
        <v>54.166101257770364</v>
      </c>
      <c r="AO395" s="35">
        <f t="shared" si="239"/>
        <v>2.3784301140844448</v>
      </c>
      <c r="AP395" s="35">
        <f t="shared" si="240"/>
        <v>1177.2882126439208</v>
      </c>
      <c r="AQ395" s="35">
        <f t="shared" si="241"/>
        <v>1123.1221113861504</v>
      </c>
      <c r="AR395" s="2">
        <f t="shared" si="242"/>
        <v>13.029426138302242</v>
      </c>
      <c r="AS395" s="2">
        <f t="shared" si="257"/>
        <v>22.464527824659033</v>
      </c>
      <c r="AT395" s="2">
        <f t="shared" si="243"/>
        <v>1.0094012711584042</v>
      </c>
      <c r="AU395" s="2">
        <f t="shared" si="244"/>
        <v>608.89498128097307</v>
      </c>
      <c r="AV395" s="2">
        <f t="shared" si="245"/>
        <v>586.43045345631413</v>
      </c>
      <c r="AW395" s="2">
        <f t="shared" si="246"/>
        <v>52.759866880464813</v>
      </c>
      <c r="AX395" s="2">
        <f t="shared" si="258"/>
        <v>90.965287724939344</v>
      </c>
      <c r="AY395">
        <f t="shared" si="259"/>
        <v>4.0690449190616391</v>
      </c>
    </row>
    <row r="396" spans="1:51" ht="16" x14ac:dyDescent="0.2">
      <c r="A396" s="2" t="s">
        <v>30</v>
      </c>
      <c r="B396" s="2" t="str">
        <f t="shared" si="224"/>
        <v>PF2</v>
      </c>
      <c r="C396" s="2" t="s">
        <v>35</v>
      </c>
      <c r="D396" s="5">
        <v>8</v>
      </c>
      <c r="E396" s="2" t="s">
        <v>18</v>
      </c>
      <c r="F396" s="1" t="s">
        <v>12</v>
      </c>
      <c r="G396" s="9">
        <v>30</v>
      </c>
      <c r="H396" s="45">
        <v>25</v>
      </c>
      <c r="I396" s="2" t="s">
        <v>19</v>
      </c>
      <c r="J396" s="5">
        <v>-100</v>
      </c>
      <c r="K396" s="5">
        <v>-100</v>
      </c>
      <c r="L396" s="2">
        <v>1.0925413885463484</v>
      </c>
      <c r="M396" s="2">
        <v>1.2000812292098999</v>
      </c>
      <c r="N396" s="2">
        <f t="shared" si="247"/>
        <v>12.000812292098999</v>
      </c>
      <c r="O396" s="2">
        <v>9.8410159349441501E-2</v>
      </c>
      <c r="P396" s="2">
        <f t="shared" si="248"/>
        <v>0.98410159349441506</v>
      </c>
      <c r="Q396" s="36">
        <v>3.95</v>
      </c>
      <c r="R396" s="40">
        <f t="shared" si="225"/>
        <v>10</v>
      </c>
      <c r="S396" s="35">
        <f t="shared" si="249"/>
        <v>13.111384125293926</v>
      </c>
      <c r="T396" s="35">
        <f t="shared" si="250"/>
        <v>22.605834698782633</v>
      </c>
      <c r="U396" s="35">
        <f t="shared" si="251"/>
        <v>1.0751717214270624</v>
      </c>
      <c r="V396" s="35">
        <f t="shared" si="252"/>
        <v>1092.5413885463483</v>
      </c>
      <c r="W396" s="35">
        <f t="shared" si="253"/>
        <v>1069.9355538475656</v>
      </c>
      <c r="X396" s="35">
        <f t="shared" si="226"/>
        <v>64.80803925064204</v>
      </c>
      <c r="Y396" s="35">
        <f t="shared" si="227"/>
        <v>111.73799870800353</v>
      </c>
      <c r="Z396" s="35">
        <f t="shared" si="228"/>
        <v>5.0599999392332728</v>
      </c>
      <c r="AA396" s="35">
        <f t="shared" si="229"/>
        <v>3480.604013860725</v>
      </c>
      <c r="AB396" s="35">
        <f t="shared" si="230"/>
        <v>3368.866015152721</v>
      </c>
      <c r="AC396" s="2">
        <f t="shared" si="231"/>
        <v>15.204932080965804</v>
      </c>
      <c r="AD396" s="2">
        <f t="shared" si="254"/>
        <v>26.215400139596209</v>
      </c>
      <c r="AE396" s="2">
        <f t="shared" si="232"/>
        <v>1.3422494817943573</v>
      </c>
      <c r="AF396" s="2">
        <f t="shared" si="233"/>
        <v>1245.1136831919628</v>
      </c>
      <c r="AG396" s="2">
        <f t="shared" si="234"/>
        <v>1218.8982830523669</v>
      </c>
      <c r="AH396" s="2">
        <f t="shared" si="235"/>
        <v>205.58358411143558</v>
      </c>
      <c r="AI396" s="2">
        <f t="shared" si="255"/>
        <v>354.45445536454417</v>
      </c>
      <c r="AJ396" s="2">
        <f t="shared" si="236"/>
        <v>16.3859679495351</v>
      </c>
      <c r="AK396" s="2">
        <f t="shared" si="237"/>
        <v>11092.86875883762</v>
      </c>
      <c r="AL396" s="2">
        <f t="shared" si="260"/>
        <v>3579.4714344910258</v>
      </c>
      <c r="AM396" s="35">
        <f t="shared" si="238"/>
        <v>51.696655125348116</v>
      </c>
      <c r="AN396" s="35">
        <f t="shared" si="256"/>
        <v>89.132164009220901</v>
      </c>
      <c r="AO396" s="35">
        <f t="shared" si="239"/>
        <v>3.9848282178062102</v>
      </c>
      <c r="AP396" s="35">
        <f t="shared" si="240"/>
        <v>2388.0626253143764</v>
      </c>
      <c r="AQ396" s="35">
        <f t="shared" si="241"/>
        <v>2298.9304613051554</v>
      </c>
      <c r="AR396" s="2">
        <f t="shared" si="242"/>
        <v>20.390481138688109</v>
      </c>
      <c r="AS396" s="2">
        <f t="shared" si="257"/>
        <v>35.156001963255363</v>
      </c>
      <c r="AT396" s="2">
        <f t="shared" si="243"/>
        <v>1.7026930065260248</v>
      </c>
      <c r="AU396" s="2">
        <f t="shared" si="244"/>
        <v>1289.4526587879338</v>
      </c>
      <c r="AV396" s="2">
        <f t="shared" si="245"/>
        <v>1254.2966568246786</v>
      </c>
      <c r="AW396" s="2">
        <f t="shared" si="246"/>
        <v>67.388875584085838</v>
      </c>
      <c r="AX396" s="2">
        <f t="shared" si="258"/>
        <v>116.18771652428596</v>
      </c>
      <c r="AY396">
        <f t="shared" si="259"/>
        <v>5.2716360423962625</v>
      </c>
    </row>
    <row r="397" spans="1:51" ht="16" x14ac:dyDescent="0.2">
      <c r="A397" s="2" t="s">
        <v>30</v>
      </c>
      <c r="B397" s="2" t="str">
        <f t="shared" si="224"/>
        <v>PF2</v>
      </c>
      <c r="C397" s="2" t="s">
        <v>35</v>
      </c>
      <c r="D397" s="5">
        <v>8</v>
      </c>
      <c r="E397" s="2" t="s">
        <v>18</v>
      </c>
      <c r="F397" s="1" t="s">
        <v>13</v>
      </c>
      <c r="G397" s="9">
        <v>40</v>
      </c>
      <c r="H397" s="45">
        <v>35</v>
      </c>
      <c r="I397" s="2" t="s">
        <v>19</v>
      </c>
      <c r="J397" s="5">
        <v>-100</v>
      </c>
      <c r="K397" s="5">
        <v>-100</v>
      </c>
      <c r="L397" s="2">
        <v>1.1235065742743076</v>
      </c>
      <c r="M397" s="2">
        <v>0.91542637348175004</v>
      </c>
      <c r="N397" s="2">
        <f t="shared" si="247"/>
        <v>9.1542637348175013</v>
      </c>
      <c r="O397" s="2">
        <v>7.9585663974285098E-2</v>
      </c>
      <c r="P397" s="2">
        <f t="shared" si="248"/>
        <v>0.79585663974285104</v>
      </c>
      <c r="Q397" s="36">
        <v>4.04</v>
      </c>
      <c r="R397" s="40">
        <f t="shared" si="225"/>
        <v>10</v>
      </c>
      <c r="S397" s="35">
        <f t="shared" si="249"/>
        <v>10.284875488708341</v>
      </c>
      <c r="T397" s="35">
        <f t="shared" si="250"/>
        <v>17.732543946048864</v>
      </c>
      <c r="U397" s="35">
        <f t="shared" si="251"/>
        <v>0.89415016693095239</v>
      </c>
      <c r="V397" s="35">
        <f t="shared" si="252"/>
        <v>1123.5065742743077</v>
      </c>
      <c r="W397" s="35">
        <f t="shared" si="253"/>
        <v>1105.7740303282587</v>
      </c>
      <c r="X397" s="35">
        <f t="shared" si="226"/>
        <v>75.092914739350377</v>
      </c>
      <c r="Y397" s="35">
        <f t="shared" si="227"/>
        <v>129.47054265405239</v>
      </c>
      <c r="Z397" s="35">
        <f t="shared" si="228"/>
        <v>5.9541501061642252</v>
      </c>
      <c r="AA397" s="35">
        <f t="shared" si="229"/>
        <v>4604.1105881350322</v>
      </c>
      <c r="AB397" s="35">
        <f t="shared" si="230"/>
        <v>4474.64004548098</v>
      </c>
      <c r="AC397" s="2">
        <f t="shared" si="231"/>
        <v>12.651992795896417</v>
      </c>
      <c r="AD397" s="2">
        <f t="shared" si="254"/>
        <v>21.813780682580028</v>
      </c>
      <c r="AE397" s="2">
        <f t="shared" si="232"/>
        <v>1.216484925723244</v>
      </c>
      <c r="AF397" s="2">
        <f t="shared" si="233"/>
        <v>1236.6848374058161</v>
      </c>
      <c r="AG397" s="2">
        <f t="shared" si="234"/>
        <v>1214.8710567232361</v>
      </c>
      <c r="AH397" s="2">
        <f t="shared" si="235"/>
        <v>243.5395624991248</v>
      </c>
      <c r="AI397" s="2">
        <f t="shared" si="255"/>
        <v>419.89579741228431</v>
      </c>
      <c r="AJ397" s="2">
        <f t="shared" si="236"/>
        <v>20.03542272670483</v>
      </c>
      <c r="AK397" s="2">
        <f t="shared" si="237"/>
        <v>14802.923271055066</v>
      </c>
      <c r="AL397" s="2">
        <f t="shared" si="260"/>
        <v>4794.3424912142618</v>
      </c>
      <c r="AM397" s="35">
        <f t="shared" si="238"/>
        <v>64.80803925064204</v>
      </c>
      <c r="AN397" s="35">
        <f t="shared" si="256"/>
        <v>111.73799870800353</v>
      </c>
      <c r="AO397" s="35">
        <f t="shared" si="239"/>
        <v>5.0599999392332728</v>
      </c>
      <c r="AP397" s="35">
        <f t="shared" si="240"/>
        <v>3480.604013860725</v>
      </c>
      <c r="AQ397" s="35">
        <f t="shared" si="241"/>
        <v>3368.866015152721</v>
      </c>
      <c r="AR397" s="2">
        <f t="shared" si="242"/>
        <v>15.204932080965804</v>
      </c>
      <c r="AS397" s="2">
        <f t="shared" si="257"/>
        <v>26.215400139596209</v>
      </c>
      <c r="AT397" s="2">
        <f t="shared" si="243"/>
        <v>1.3422494817943573</v>
      </c>
      <c r="AU397" s="2">
        <f t="shared" si="244"/>
        <v>1245.1136831919628</v>
      </c>
      <c r="AV397" s="2">
        <f t="shared" si="245"/>
        <v>1218.8982830523669</v>
      </c>
      <c r="AW397" s="2">
        <f t="shared" si="246"/>
        <v>78.06648778196039</v>
      </c>
      <c r="AX397" s="2">
        <f t="shared" si="258"/>
        <v>134.59739272751793</v>
      </c>
      <c r="AY397">
        <f t="shared" si="259"/>
        <v>6.21266765801502</v>
      </c>
    </row>
    <row r="398" spans="1:51" ht="16" x14ac:dyDescent="0.2">
      <c r="A398" s="2" t="s">
        <v>30</v>
      </c>
      <c r="B398" s="2" t="str">
        <f t="shared" si="224"/>
        <v>PF2</v>
      </c>
      <c r="C398" s="2" t="s">
        <v>35</v>
      </c>
      <c r="D398" s="5">
        <v>8</v>
      </c>
      <c r="E398" s="2" t="s">
        <v>18</v>
      </c>
      <c r="F398" s="1" t="s">
        <v>6</v>
      </c>
      <c r="G398" s="9">
        <v>5</v>
      </c>
      <c r="H398" s="45">
        <v>2.5</v>
      </c>
      <c r="I398" s="2" t="s">
        <v>20</v>
      </c>
      <c r="J398" s="5">
        <v>4000</v>
      </c>
      <c r="K398" s="5">
        <v>0</v>
      </c>
      <c r="L398" s="2">
        <v>1.0185916357881302</v>
      </c>
      <c r="M398" s="2">
        <v>2.9966943264007599</v>
      </c>
      <c r="N398" s="2">
        <f t="shared" si="247"/>
        <v>29.9669432640076</v>
      </c>
      <c r="O398" s="2">
        <v>0.20915463566780099</v>
      </c>
      <c r="P398" s="2">
        <f t="shared" si="248"/>
        <v>2.0915463566780099</v>
      </c>
      <c r="Q398" s="36">
        <v>3.66</v>
      </c>
      <c r="R398" s="40">
        <f t="shared" si="225"/>
        <v>5</v>
      </c>
      <c r="S398" s="35">
        <f t="shared" si="249"/>
        <v>15.262038879427797</v>
      </c>
      <c r="T398" s="35">
        <f t="shared" si="250"/>
        <v>26.313860136944481</v>
      </c>
      <c r="U398" s="35">
        <f t="shared" si="251"/>
        <v>1.0652158123876789</v>
      </c>
      <c r="V398" s="35">
        <f t="shared" si="252"/>
        <v>509.29581789406512</v>
      </c>
      <c r="W398" s="35">
        <f t="shared" si="253"/>
        <v>482.98195775712065</v>
      </c>
      <c r="X398" s="35">
        <f t="shared" si="226"/>
        <v>15.262038879427797</v>
      </c>
      <c r="Y398" s="35">
        <f t="shared" si="227"/>
        <v>26.313860136944481</v>
      </c>
      <c r="Z398" s="35">
        <f t="shared" si="228"/>
        <v>1.0652158123876789</v>
      </c>
      <c r="AA398" s="35">
        <f t="shared" si="229"/>
        <v>509.29581789406512</v>
      </c>
      <c r="AB398" s="35">
        <f t="shared" si="230"/>
        <v>482.98195775712065</v>
      </c>
      <c r="AC398" s="2">
        <f t="shared" si="231"/>
        <v>19.903022012522371</v>
      </c>
      <c r="AD398" s="2">
        <f t="shared" si="254"/>
        <v>34.315555194004091</v>
      </c>
      <c r="AE398" s="2">
        <f t="shared" si="232"/>
        <v>1.4076455570329134</v>
      </c>
      <c r="AF398" s="2">
        <f t="shared" si="233"/>
        <v>554.16159635167037</v>
      </c>
      <c r="AG398" s="2">
        <f t="shared" si="234"/>
        <v>519.84604115766626</v>
      </c>
      <c r="AH398" s="2">
        <f t="shared" si="235"/>
        <v>19.903022012522371</v>
      </c>
      <c r="AI398" s="2">
        <f t="shared" si="255"/>
        <v>34.315555194004091</v>
      </c>
      <c r="AJ398" s="2">
        <f t="shared" si="236"/>
        <v>1.4076455570329134</v>
      </c>
      <c r="AK398" s="2">
        <f t="shared" si="237"/>
        <v>554.16159635167037</v>
      </c>
      <c r="AL398" s="2">
        <f t="shared" si="260"/>
        <v>519.84604115766626</v>
      </c>
      <c r="AM398" s="35">
        <f t="shared" si="238"/>
        <v>0</v>
      </c>
      <c r="AN398" s="35">
        <f t="shared" si="256"/>
        <v>0</v>
      </c>
      <c r="AO398" s="35">
        <f t="shared" si="239"/>
        <v>0</v>
      </c>
      <c r="AP398" s="35">
        <f t="shared" si="240"/>
        <v>0</v>
      </c>
      <c r="AQ398" s="35">
        <f t="shared" si="241"/>
        <v>0</v>
      </c>
      <c r="AR398" s="2">
        <f t="shared" si="242"/>
        <v>0</v>
      </c>
      <c r="AS398" s="2">
        <f t="shared" si="257"/>
        <v>0</v>
      </c>
      <c r="AT398" s="2">
        <f t="shared" si="243"/>
        <v>0</v>
      </c>
      <c r="AU398" s="2">
        <f t="shared" si="244"/>
        <v>0</v>
      </c>
      <c r="AV398" s="2">
        <f t="shared" si="245"/>
        <v>0</v>
      </c>
      <c r="AW398" s="2">
        <f t="shared" si="246"/>
        <v>16.426929337709726</v>
      </c>
      <c r="AX398" s="2">
        <f t="shared" si="258"/>
        <v>28.322291961568496</v>
      </c>
      <c r="AY398">
        <f t="shared" si="259"/>
        <v>1.146519479981793</v>
      </c>
    </row>
    <row r="399" spans="1:51" ht="16" x14ac:dyDescent="0.2">
      <c r="A399" s="2" t="s">
        <v>30</v>
      </c>
      <c r="B399" s="2" t="str">
        <f t="shared" si="224"/>
        <v>PF2</v>
      </c>
      <c r="C399" s="2" t="s">
        <v>35</v>
      </c>
      <c r="D399" s="5">
        <v>8</v>
      </c>
      <c r="E399" s="2" t="s">
        <v>18</v>
      </c>
      <c r="F399" s="1" t="s">
        <v>10</v>
      </c>
      <c r="G399" s="9">
        <v>10</v>
      </c>
      <c r="H399" s="45">
        <v>7.5</v>
      </c>
      <c r="I399" s="2" t="s">
        <v>20</v>
      </c>
      <c r="J399" s="5">
        <v>4000</v>
      </c>
      <c r="K399" s="5">
        <v>0</v>
      </c>
      <c r="L399" s="2">
        <v>1.0760402040465806</v>
      </c>
      <c r="M399" s="2">
        <v>1.9965717792511</v>
      </c>
      <c r="N399" s="2">
        <f t="shared" si="247"/>
        <v>19.965717792511001</v>
      </c>
      <c r="O399" s="2">
        <v>0.15441778302192699</v>
      </c>
      <c r="P399" s="2">
        <f t="shared" si="248"/>
        <v>1.5441778302192699</v>
      </c>
      <c r="Q399" s="36">
        <v>3.83</v>
      </c>
      <c r="R399" s="40">
        <f t="shared" si="225"/>
        <v>5</v>
      </c>
      <c r="S399" s="35">
        <f t="shared" si="249"/>
        <v>10.741957523694992</v>
      </c>
      <c r="T399" s="35">
        <f t="shared" si="250"/>
        <v>18.52061642016378</v>
      </c>
      <c r="U399" s="35">
        <f t="shared" si="251"/>
        <v>0.83079871375667469</v>
      </c>
      <c r="V399" s="35">
        <f t="shared" si="252"/>
        <v>538.02010202329029</v>
      </c>
      <c r="W399" s="35">
        <f t="shared" si="253"/>
        <v>519.49948560312646</v>
      </c>
      <c r="X399" s="35">
        <f t="shared" si="226"/>
        <v>26.003996403122791</v>
      </c>
      <c r="Y399" s="35">
        <f t="shared" si="227"/>
        <v>44.83447655710826</v>
      </c>
      <c r="Z399" s="35">
        <f t="shared" si="228"/>
        <v>1.8960145261443535</v>
      </c>
      <c r="AA399" s="35">
        <f t="shared" si="229"/>
        <v>1047.3159199173554</v>
      </c>
      <c r="AB399" s="35">
        <f t="shared" si="230"/>
        <v>1002.4814433602471</v>
      </c>
      <c r="AC399" s="2">
        <f t="shared" si="231"/>
        <v>13.029426138302242</v>
      </c>
      <c r="AD399" s="2">
        <f t="shared" si="254"/>
        <v>22.464527824659033</v>
      </c>
      <c r="AE399" s="2">
        <f t="shared" si="232"/>
        <v>1.0094012711584042</v>
      </c>
      <c r="AF399" s="2">
        <f t="shared" si="233"/>
        <v>608.89498128097307</v>
      </c>
      <c r="AG399" s="2">
        <f t="shared" si="234"/>
        <v>586.43045345631413</v>
      </c>
      <c r="AH399" s="2">
        <f t="shared" si="235"/>
        <v>98.797344452473837</v>
      </c>
      <c r="AI399" s="2">
        <f t="shared" si="255"/>
        <v>170.34024905598937</v>
      </c>
      <c r="AJ399" s="2">
        <f t="shared" si="236"/>
        <v>7.2511404845739538</v>
      </c>
      <c r="AK399" s="2">
        <f t="shared" si="237"/>
        <v>3489.1697328979308</v>
      </c>
      <c r="AL399" s="2">
        <f t="shared" si="260"/>
        <v>1106.2764946139805</v>
      </c>
      <c r="AM399" s="35">
        <f t="shared" si="238"/>
        <v>15.262038879427797</v>
      </c>
      <c r="AN399" s="35">
        <f t="shared" si="256"/>
        <v>26.313860136944481</v>
      </c>
      <c r="AO399" s="35">
        <f t="shared" si="239"/>
        <v>1.0652158123876789</v>
      </c>
      <c r="AP399" s="35">
        <f t="shared" si="240"/>
        <v>509.29581789406512</v>
      </c>
      <c r="AQ399" s="35">
        <f t="shared" si="241"/>
        <v>482.98195775712065</v>
      </c>
      <c r="AR399" s="2">
        <f t="shared" si="242"/>
        <v>19.903022012522371</v>
      </c>
      <c r="AS399" s="2">
        <f t="shared" si="257"/>
        <v>34.315555194004091</v>
      </c>
      <c r="AT399" s="2">
        <f t="shared" si="243"/>
        <v>1.4076455570329134</v>
      </c>
      <c r="AU399" s="2">
        <f t="shared" si="244"/>
        <v>554.16159635167037</v>
      </c>
      <c r="AV399" s="2">
        <f t="shared" si="245"/>
        <v>519.84604115766626</v>
      </c>
      <c r="AW399" s="2">
        <f t="shared" si="246"/>
        <v>28.150219956054521</v>
      </c>
      <c r="AX399" s="2">
        <f t="shared" si="258"/>
        <v>48.534861993197453</v>
      </c>
      <c r="AY399">
        <f t="shared" si="259"/>
        <v>2.0620065963305168</v>
      </c>
    </row>
    <row r="400" spans="1:51" ht="16" x14ac:dyDescent="0.2">
      <c r="A400" s="2" t="s">
        <v>30</v>
      </c>
      <c r="B400" s="2" t="str">
        <f t="shared" si="224"/>
        <v>PF2</v>
      </c>
      <c r="C400" s="2" t="s">
        <v>35</v>
      </c>
      <c r="D400" s="5">
        <v>8</v>
      </c>
      <c r="E400" s="2" t="s">
        <v>18</v>
      </c>
      <c r="F400" s="1" t="s">
        <v>11</v>
      </c>
      <c r="G400" s="9">
        <v>20</v>
      </c>
      <c r="H400" s="45">
        <v>15</v>
      </c>
      <c r="I400" s="2" t="s">
        <v>20</v>
      </c>
      <c r="J400" s="5">
        <v>4000</v>
      </c>
      <c r="K400" s="5">
        <v>0</v>
      </c>
      <c r="L400" s="2">
        <v>1.2132444973872418</v>
      </c>
      <c r="M400" s="2">
        <v>1.6652238368987999</v>
      </c>
      <c r="N400" s="2">
        <f t="shared" si="247"/>
        <v>16.652238368987998</v>
      </c>
      <c r="O400" s="2">
        <v>0.12972427904605899</v>
      </c>
      <c r="P400" s="2">
        <f t="shared" si="248"/>
        <v>1.2972427904605899</v>
      </c>
      <c r="Q400" s="36">
        <v>3.89</v>
      </c>
      <c r="R400" s="40">
        <f t="shared" si="225"/>
        <v>10</v>
      </c>
      <c r="S400" s="35">
        <f t="shared" si="249"/>
        <v>20.20323657035539</v>
      </c>
      <c r="T400" s="35">
        <f t="shared" si="250"/>
        <v>34.833166500612741</v>
      </c>
      <c r="U400" s="35">
        <f t="shared" si="251"/>
        <v>1.5738726773015814</v>
      </c>
      <c r="V400" s="35">
        <f t="shared" si="252"/>
        <v>1213.2444973872418</v>
      </c>
      <c r="W400" s="35">
        <f t="shared" si="253"/>
        <v>1178.411330886629</v>
      </c>
      <c r="X400" s="35">
        <f t="shared" si="226"/>
        <v>46.207232973478185</v>
      </c>
      <c r="Y400" s="35">
        <f t="shared" si="227"/>
        <v>79.667643057720994</v>
      </c>
      <c r="Z400" s="35">
        <f t="shared" si="228"/>
        <v>3.4698872034459347</v>
      </c>
      <c r="AA400" s="35">
        <f t="shared" si="229"/>
        <v>2260.5604173045972</v>
      </c>
      <c r="AB400" s="35">
        <f t="shared" si="230"/>
        <v>2180.8927742468759</v>
      </c>
      <c r="AC400" s="2">
        <f t="shared" si="231"/>
        <v>20.390481138688109</v>
      </c>
      <c r="AD400" s="2">
        <f t="shared" si="254"/>
        <v>35.156001963255363</v>
      </c>
      <c r="AE400" s="2">
        <f t="shared" si="232"/>
        <v>1.7026930065260248</v>
      </c>
      <c r="AF400" s="2">
        <f t="shared" si="233"/>
        <v>1289.4526587879338</v>
      </c>
      <c r="AG400" s="2">
        <f t="shared" si="234"/>
        <v>1254.2966568246786</v>
      </c>
      <c r="AH400" s="2">
        <f t="shared" si="235"/>
        <v>159.96878786853816</v>
      </c>
      <c r="AI400" s="2">
        <f t="shared" si="255"/>
        <v>275.80825494575549</v>
      </c>
      <c r="AJ400" s="2">
        <f t="shared" si="236"/>
        <v>12.359219504152026</v>
      </c>
      <c r="AK400" s="2">
        <f t="shared" si="237"/>
        <v>7357.5277092617316</v>
      </c>
      <c r="AL400" s="2">
        <f t="shared" si="260"/>
        <v>2360.5731514386589</v>
      </c>
      <c r="AM400" s="35">
        <f t="shared" si="238"/>
        <v>26.003996403122791</v>
      </c>
      <c r="AN400" s="35">
        <f t="shared" si="256"/>
        <v>44.83447655710826</v>
      </c>
      <c r="AO400" s="35">
        <f t="shared" si="239"/>
        <v>1.8960145261443535</v>
      </c>
      <c r="AP400" s="35">
        <f t="shared" si="240"/>
        <v>1047.3159199173554</v>
      </c>
      <c r="AQ400" s="35">
        <f t="shared" si="241"/>
        <v>1002.4814433602471</v>
      </c>
      <c r="AR400" s="2">
        <f t="shared" si="242"/>
        <v>13.029426138302242</v>
      </c>
      <c r="AS400" s="2">
        <f t="shared" si="257"/>
        <v>22.464527824659033</v>
      </c>
      <c r="AT400" s="2">
        <f t="shared" si="243"/>
        <v>1.0094012711584042</v>
      </c>
      <c r="AU400" s="2">
        <f t="shared" si="244"/>
        <v>608.89498128097307</v>
      </c>
      <c r="AV400" s="2">
        <f t="shared" si="245"/>
        <v>586.43045345631413</v>
      </c>
      <c r="AW400" s="2">
        <f t="shared" si="246"/>
        <v>49.287757636055048</v>
      </c>
      <c r="AX400" s="2">
        <f t="shared" si="258"/>
        <v>84.978892475956968</v>
      </c>
      <c r="AY400">
        <f t="shared" si="259"/>
        <v>3.7098662573613592</v>
      </c>
    </row>
    <row r="401" spans="1:51" ht="16" x14ac:dyDescent="0.2">
      <c r="A401" s="2" t="s">
        <v>30</v>
      </c>
      <c r="B401" s="2" t="str">
        <f t="shared" si="224"/>
        <v>PF2</v>
      </c>
      <c r="C401" s="2" t="s">
        <v>35</v>
      </c>
      <c r="D401" s="5">
        <v>8</v>
      </c>
      <c r="E401" s="2" t="s">
        <v>18</v>
      </c>
      <c r="F401" s="1" t="s">
        <v>12</v>
      </c>
      <c r="G401" s="9">
        <v>30</v>
      </c>
      <c r="H401" s="45">
        <v>25</v>
      </c>
      <c r="I401" s="2" t="s">
        <v>20</v>
      </c>
      <c r="J401" s="5">
        <v>4000</v>
      </c>
      <c r="K401" s="5">
        <v>0</v>
      </c>
      <c r="L401" s="2">
        <v>1.0418155250840995</v>
      </c>
      <c r="M401" s="2">
        <v>1.4508420228958101</v>
      </c>
      <c r="N401" s="2">
        <f t="shared" si="247"/>
        <v>14.508420228958101</v>
      </c>
      <c r="O401" s="2">
        <v>0.115742094814777</v>
      </c>
      <c r="P401" s="2">
        <f t="shared" si="248"/>
        <v>1.15742094814777</v>
      </c>
      <c r="Q401" s="36">
        <v>3.99</v>
      </c>
      <c r="R401" s="40">
        <f t="shared" si="225"/>
        <v>10</v>
      </c>
      <c r="S401" s="35">
        <f t="shared" si="249"/>
        <v>15.115097438972757</v>
      </c>
      <c r="T401" s="35">
        <f t="shared" si="250"/>
        <v>26.060512825815099</v>
      </c>
      <c r="U401" s="35">
        <f t="shared" si="251"/>
        <v>1.2058191128379052</v>
      </c>
      <c r="V401" s="35">
        <f t="shared" si="252"/>
        <v>1041.8155250840996</v>
      </c>
      <c r="W401" s="35">
        <f t="shared" si="253"/>
        <v>1015.7550122582845</v>
      </c>
      <c r="X401" s="35">
        <f t="shared" si="226"/>
        <v>61.322330412450938</v>
      </c>
      <c r="Y401" s="35">
        <f t="shared" si="227"/>
        <v>105.72815588353609</v>
      </c>
      <c r="Z401" s="35">
        <f t="shared" si="228"/>
        <v>4.6757063162838399</v>
      </c>
      <c r="AA401" s="35">
        <f t="shared" si="229"/>
        <v>3302.3759423886968</v>
      </c>
      <c r="AB401" s="35">
        <f t="shared" si="230"/>
        <v>3196.6477865051602</v>
      </c>
      <c r="AC401" s="2">
        <f t="shared" si="231"/>
        <v>15.204932080965804</v>
      </c>
      <c r="AD401" s="2">
        <f t="shared" si="254"/>
        <v>26.215400139596209</v>
      </c>
      <c r="AE401" s="2">
        <f t="shared" si="232"/>
        <v>1.3422494817943573</v>
      </c>
      <c r="AF401" s="2">
        <f t="shared" si="233"/>
        <v>1245.1136831919628</v>
      </c>
      <c r="AG401" s="2">
        <f t="shared" si="234"/>
        <v>1218.8982830523669</v>
      </c>
      <c r="AH401" s="2">
        <f t="shared" si="235"/>
        <v>205.58358411143558</v>
      </c>
      <c r="AI401" s="2">
        <f t="shared" si="255"/>
        <v>354.45445536454417</v>
      </c>
      <c r="AJ401" s="2">
        <f t="shared" si="236"/>
        <v>16.3859679495351</v>
      </c>
      <c r="AK401" s="2">
        <f t="shared" si="237"/>
        <v>11092.86875883762</v>
      </c>
      <c r="AL401" s="2">
        <f t="shared" si="260"/>
        <v>3579.4714344910258</v>
      </c>
      <c r="AM401" s="35">
        <f t="shared" si="238"/>
        <v>46.207232973478185</v>
      </c>
      <c r="AN401" s="35">
        <f t="shared" si="256"/>
        <v>79.667643057720994</v>
      </c>
      <c r="AO401" s="35">
        <f t="shared" si="239"/>
        <v>3.4698872034459347</v>
      </c>
      <c r="AP401" s="35">
        <f t="shared" si="240"/>
        <v>2260.5604173045972</v>
      </c>
      <c r="AQ401" s="35">
        <f t="shared" si="241"/>
        <v>2180.8927742468759</v>
      </c>
      <c r="AR401" s="2">
        <f t="shared" si="242"/>
        <v>20.390481138688109</v>
      </c>
      <c r="AS401" s="2">
        <f t="shared" si="257"/>
        <v>35.156001963255363</v>
      </c>
      <c r="AT401" s="2">
        <f t="shared" si="243"/>
        <v>1.7026930065260248</v>
      </c>
      <c r="AU401" s="2">
        <f t="shared" si="244"/>
        <v>1289.4526587879338</v>
      </c>
      <c r="AV401" s="2">
        <f t="shared" si="245"/>
        <v>1254.2966568246786</v>
      </c>
      <c r="AW401" s="2">
        <f t="shared" si="246"/>
        <v>67.018996115714046</v>
      </c>
      <c r="AX401" s="2">
        <f t="shared" si="258"/>
        <v>115.54999330295524</v>
      </c>
      <c r="AY401">
        <f t="shared" si="259"/>
        <v>5.1301624262875656</v>
      </c>
    </row>
    <row r="402" spans="1:51" ht="16" x14ac:dyDescent="0.2">
      <c r="A402" s="2" t="s">
        <v>30</v>
      </c>
      <c r="B402" s="2" t="str">
        <f t="shared" si="224"/>
        <v>PF2</v>
      </c>
      <c r="C402" s="2" t="s">
        <v>35</v>
      </c>
      <c r="D402" s="5">
        <v>8</v>
      </c>
      <c r="E402" s="2" t="s">
        <v>18</v>
      </c>
      <c r="F402" s="1" t="s">
        <v>13</v>
      </c>
      <c r="G402" s="9">
        <v>40</v>
      </c>
      <c r="H402" s="45">
        <v>35</v>
      </c>
      <c r="I402" s="2" t="s">
        <v>20</v>
      </c>
      <c r="J402" s="5">
        <v>4000</v>
      </c>
      <c r="K402" s="5">
        <v>0</v>
      </c>
      <c r="L402" s="2">
        <v>0.96868064563451173</v>
      </c>
      <c r="M402" s="2">
        <v>1.4311552047729501</v>
      </c>
      <c r="N402" s="2">
        <f t="shared" si="247"/>
        <v>14.311552047729501</v>
      </c>
      <c r="O402" s="2">
        <v>0.112146243453026</v>
      </c>
      <c r="P402" s="2">
        <f t="shared" si="248"/>
        <v>1.12146243453026</v>
      </c>
      <c r="Q402" s="36">
        <v>4.03</v>
      </c>
      <c r="R402" s="40">
        <f t="shared" si="225"/>
        <v>10</v>
      </c>
      <c r="S402" s="35">
        <f t="shared" si="249"/>
        <v>13.863323477626531</v>
      </c>
      <c r="T402" s="35">
        <f t="shared" si="250"/>
        <v>23.902281857976782</v>
      </c>
      <c r="U402" s="35">
        <f t="shared" si="251"/>
        <v>1.0863389551356237</v>
      </c>
      <c r="V402" s="35">
        <f t="shared" si="252"/>
        <v>968.68064563451173</v>
      </c>
      <c r="W402" s="35">
        <f t="shared" si="253"/>
        <v>944.778363776535</v>
      </c>
      <c r="X402" s="35">
        <f t="shared" si="226"/>
        <v>75.185653890077475</v>
      </c>
      <c r="Y402" s="35">
        <f t="shared" si="227"/>
        <v>129.63043774151288</v>
      </c>
      <c r="Z402" s="35">
        <f t="shared" si="228"/>
        <v>5.7620452714194634</v>
      </c>
      <c r="AA402" s="35">
        <f t="shared" si="229"/>
        <v>4271.0565880232089</v>
      </c>
      <c r="AB402" s="35">
        <f t="shared" si="230"/>
        <v>4141.4261502816953</v>
      </c>
      <c r="AC402" s="2">
        <f t="shared" si="231"/>
        <v>12.651992795896417</v>
      </c>
      <c r="AD402" s="2">
        <f t="shared" si="254"/>
        <v>21.813780682580028</v>
      </c>
      <c r="AE402" s="2">
        <f t="shared" si="232"/>
        <v>1.216484925723244</v>
      </c>
      <c r="AF402" s="2">
        <f t="shared" si="233"/>
        <v>1236.6848374058161</v>
      </c>
      <c r="AG402" s="2">
        <f t="shared" si="234"/>
        <v>1214.8710567232361</v>
      </c>
      <c r="AH402" s="2">
        <f t="shared" si="235"/>
        <v>243.5395624991248</v>
      </c>
      <c r="AI402" s="2">
        <f t="shared" si="255"/>
        <v>419.89579741228431</v>
      </c>
      <c r="AJ402" s="2">
        <f t="shared" si="236"/>
        <v>20.03542272670483</v>
      </c>
      <c r="AK402" s="2">
        <f t="shared" si="237"/>
        <v>14802.923271055066</v>
      </c>
      <c r="AL402" s="2">
        <f t="shared" si="260"/>
        <v>4794.3424912142618</v>
      </c>
      <c r="AM402" s="35">
        <f t="shared" si="238"/>
        <v>61.322330412450938</v>
      </c>
      <c r="AN402" s="35">
        <f t="shared" si="256"/>
        <v>105.72815588353609</v>
      </c>
      <c r="AO402" s="35">
        <f t="shared" si="239"/>
        <v>4.6757063162838399</v>
      </c>
      <c r="AP402" s="35">
        <f t="shared" si="240"/>
        <v>3302.3759423886968</v>
      </c>
      <c r="AQ402" s="35">
        <f t="shared" si="241"/>
        <v>3196.6477865051602</v>
      </c>
      <c r="AR402" s="2">
        <f t="shared" si="242"/>
        <v>15.204932080965804</v>
      </c>
      <c r="AS402" s="2">
        <f t="shared" si="257"/>
        <v>26.215400139596209</v>
      </c>
      <c r="AT402" s="2">
        <f t="shared" si="243"/>
        <v>1.3422494817943573</v>
      </c>
      <c r="AU402" s="2">
        <f t="shared" si="244"/>
        <v>1245.1136831919628</v>
      </c>
      <c r="AV402" s="2">
        <f t="shared" si="245"/>
        <v>1218.8982830523669</v>
      </c>
      <c r="AW402" s="2">
        <f t="shared" si="246"/>
        <v>84.766303474382937</v>
      </c>
      <c r="AX402" s="2">
        <f t="shared" si="258"/>
        <v>146.14879909376367</v>
      </c>
      <c r="AY402">
        <f t="shared" si="259"/>
        <v>6.5127911424028344</v>
      </c>
    </row>
    <row r="403" spans="1:51" ht="16" x14ac:dyDescent="0.2">
      <c r="A403" s="2" t="s">
        <v>30</v>
      </c>
      <c r="B403" s="2" t="str">
        <f t="shared" ref="B403:B417" si="261">A403</f>
        <v>PF2</v>
      </c>
      <c r="C403" s="2" t="s">
        <v>35</v>
      </c>
      <c r="D403" s="5">
        <v>8</v>
      </c>
      <c r="E403" s="2" t="s">
        <v>18</v>
      </c>
      <c r="F403" s="1" t="s">
        <v>6</v>
      </c>
      <c r="G403" s="9">
        <v>5</v>
      </c>
      <c r="H403" s="45">
        <v>2.5</v>
      </c>
      <c r="I403" s="2" t="s">
        <v>21</v>
      </c>
      <c r="J403" s="5">
        <v>-4000</v>
      </c>
      <c r="K403" s="5">
        <v>0</v>
      </c>
      <c r="L403" s="2">
        <v>1.0919302335648755</v>
      </c>
      <c r="M403" s="2">
        <v>3.4657795429229701</v>
      </c>
      <c r="N403" s="2">
        <f t="shared" si="247"/>
        <v>34.657795429229701</v>
      </c>
      <c r="O403" s="2">
        <v>0.26026302576065102</v>
      </c>
      <c r="P403" s="2">
        <f t="shared" si="248"/>
        <v>2.6026302576065103</v>
      </c>
      <c r="Q403" s="36">
        <v>3.62</v>
      </c>
      <c r="R403" s="40">
        <f t="shared" si="225"/>
        <v>5</v>
      </c>
      <c r="S403" s="35">
        <f t="shared" si="249"/>
        <v>18.921947328941233</v>
      </c>
      <c r="T403" s="35">
        <f t="shared" si="250"/>
        <v>32.624047118864198</v>
      </c>
      <c r="U403" s="35">
        <f t="shared" si="251"/>
        <v>1.4209453325356445</v>
      </c>
      <c r="V403" s="35">
        <f t="shared" si="252"/>
        <v>545.9651167824378</v>
      </c>
      <c r="W403" s="35">
        <f t="shared" si="253"/>
        <v>513.34106966357365</v>
      </c>
      <c r="X403" s="35">
        <f t="shared" si="226"/>
        <v>18.921947328941233</v>
      </c>
      <c r="Y403" s="35">
        <f t="shared" si="227"/>
        <v>32.624047118864198</v>
      </c>
      <c r="Z403" s="35">
        <f t="shared" si="228"/>
        <v>1.4209453325356445</v>
      </c>
      <c r="AA403" s="35">
        <f t="shared" si="229"/>
        <v>545.9651167824378</v>
      </c>
      <c r="AB403" s="35">
        <f t="shared" si="230"/>
        <v>513.34106966357365</v>
      </c>
      <c r="AC403" s="2">
        <f t="shared" si="231"/>
        <v>19.903022012522371</v>
      </c>
      <c r="AD403" s="2">
        <f t="shared" si="254"/>
        <v>34.315555194004091</v>
      </c>
      <c r="AE403" s="2">
        <f t="shared" si="232"/>
        <v>1.4076455570329134</v>
      </c>
      <c r="AF403" s="2">
        <f t="shared" si="233"/>
        <v>554.16159635167037</v>
      </c>
      <c r="AG403" s="2">
        <f t="shared" si="234"/>
        <v>519.84604115766626</v>
      </c>
      <c r="AH403" s="2">
        <f t="shared" si="235"/>
        <v>19.903022012522371</v>
      </c>
      <c r="AI403" s="2">
        <f t="shared" si="255"/>
        <v>34.315555194004091</v>
      </c>
      <c r="AJ403" s="2">
        <f t="shared" si="236"/>
        <v>1.4076455570329134</v>
      </c>
      <c r="AK403" s="2">
        <f t="shared" si="237"/>
        <v>554.16159635167037</v>
      </c>
      <c r="AL403" s="2">
        <f t="shared" si="260"/>
        <v>519.84604115766626</v>
      </c>
      <c r="AM403" s="35">
        <f t="shared" si="238"/>
        <v>0</v>
      </c>
      <c r="AN403" s="35">
        <f t="shared" si="256"/>
        <v>0</v>
      </c>
      <c r="AO403" s="35">
        <f t="shared" si="239"/>
        <v>0</v>
      </c>
      <c r="AP403" s="35">
        <f t="shared" si="240"/>
        <v>0</v>
      </c>
      <c r="AQ403" s="35">
        <f t="shared" si="241"/>
        <v>0</v>
      </c>
      <c r="AR403" s="2">
        <f t="shared" si="242"/>
        <v>0</v>
      </c>
      <c r="AS403" s="2">
        <f t="shared" si="257"/>
        <v>0</v>
      </c>
      <c r="AT403" s="2">
        <f t="shared" si="243"/>
        <v>0</v>
      </c>
      <c r="AU403" s="2">
        <f t="shared" si="244"/>
        <v>0</v>
      </c>
      <c r="AV403" s="2">
        <f t="shared" si="245"/>
        <v>0</v>
      </c>
      <c r="AW403" s="2">
        <f t="shared" si="246"/>
        <v>19.161723055570999</v>
      </c>
      <c r="AX403" s="2">
        <f t="shared" si="258"/>
        <v>33.037453544087931</v>
      </c>
      <c r="AY403">
        <f t="shared" si="259"/>
        <v>1.4389513122420141</v>
      </c>
    </row>
    <row r="404" spans="1:51" ht="16" x14ac:dyDescent="0.2">
      <c r="A404" s="2" t="s">
        <v>30</v>
      </c>
      <c r="B404" s="2" t="str">
        <f t="shared" si="261"/>
        <v>PF2</v>
      </c>
      <c r="C404" s="2" t="s">
        <v>35</v>
      </c>
      <c r="D404" s="5">
        <v>8</v>
      </c>
      <c r="E404" s="2" t="s">
        <v>18</v>
      </c>
      <c r="F404" s="1" t="s">
        <v>10</v>
      </c>
      <c r="G404" s="9">
        <v>10</v>
      </c>
      <c r="H404" s="45">
        <v>7.5</v>
      </c>
      <c r="I404" s="2" t="s">
        <v>21</v>
      </c>
      <c r="J404" s="5">
        <v>-4000</v>
      </c>
      <c r="K404" s="5">
        <v>0</v>
      </c>
      <c r="L404" s="2">
        <v>1.1629260705793081</v>
      </c>
      <c r="M404" s="2">
        <v>1.9171553850173999</v>
      </c>
      <c r="N404" s="2">
        <f t="shared" si="247"/>
        <v>19.171553850174</v>
      </c>
      <c r="O404" s="2">
        <v>0.15538007020950301</v>
      </c>
      <c r="P404" s="2">
        <f t="shared" si="248"/>
        <v>1.55380070209503</v>
      </c>
      <c r="Q404" s="36">
        <v>3.83</v>
      </c>
      <c r="R404" s="40">
        <f t="shared" si="225"/>
        <v>5</v>
      </c>
      <c r="S404" s="35">
        <f t="shared" si="249"/>
        <v>11.147549892941228</v>
      </c>
      <c r="T404" s="35">
        <f t="shared" si="250"/>
        <v>19.219913608519359</v>
      </c>
      <c r="U404" s="35">
        <f t="shared" si="251"/>
        <v>0.9034776724753717</v>
      </c>
      <c r="V404" s="35">
        <f t="shared" si="252"/>
        <v>581.46303528965404</v>
      </c>
      <c r="W404" s="35">
        <f t="shared" si="253"/>
        <v>562.24312168113465</v>
      </c>
      <c r="X404" s="35">
        <f t="shared" si="226"/>
        <v>30.069497221882461</v>
      </c>
      <c r="Y404" s="35">
        <f t="shared" si="227"/>
        <v>51.843960727383561</v>
      </c>
      <c r="Z404" s="35">
        <f t="shared" si="228"/>
        <v>2.324423005011016</v>
      </c>
      <c r="AA404" s="35">
        <f t="shared" si="229"/>
        <v>1127.428152072092</v>
      </c>
      <c r="AB404" s="35">
        <f t="shared" si="230"/>
        <v>1075.5841913447084</v>
      </c>
      <c r="AC404" s="2">
        <f t="shared" si="231"/>
        <v>13.029426138302242</v>
      </c>
      <c r="AD404" s="2">
        <f t="shared" si="254"/>
        <v>22.464527824659033</v>
      </c>
      <c r="AE404" s="2">
        <f t="shared" si="232"/>
        <v>1.0094012711584042</v>
      </c>
      <c r="AF404" s="2">
        <f t="shared" si="233"/>
        <v>608.89498128097307</v>
      </c>
      <c r="AG404" s="2">
        <f t="shared" si="234"/>
        <v>586.43045345631413</v>
      </c>
      <c r="AH404" s="2">
        <f t="shared" si="235"/>
        <v>98.797344452473837</v>
      </c>
      <c r="AI404" s="2">
        <f t="shared" si="255"/>
        <v>170.34024905598937</v>
      </c>
      <c r="AJ404" s="2">
        <f t="shared" si="236"/>
        <v>7.2511404845739538</v>
      </c>
      <c r="AK404" s="2">
        <f t="shared" si="237"/>
        <v>3489.1697328979308</v>
      </c>
      <c r="AL404" s="2">
        <f t="shared" si="260"/>
        <v>1106.2764946139805</v>
      </c>
      <c r="AM404" s="35">
        <f t="shared" si="238"/>
        <v>18.921947328941233</v>
      </c>
      <c r="AN404" s="35">
        <f t="shared" si="256"/>
        <v>32.624047118864198</v>
      </c>
      <c r="AO404" s="35">
        <f t="shared" si="239"/>
        <v>1.4209453325356445</v>
      </c>
      <c r="AP404" s="35">
        <f t="shared" si="240"/>
        <v>545.9651167824378</v>
      </c>
      <c r="AQ404" s="35">
        <f t="shared" si="241"/>
        <v>513.34106966357365</v>
      </c>
      <c r="AR404" s="2">
        <f t="shared" si="242"/>
        <v>19.903022012522371</v>
      </c>
      <c r="AS404" s="2">
        <f t="shared" si="257"/>
        <v>34.315555194004091</v>
      </c>
      <c r="AT404" s="2">
        <f t="shared" si="243"/>
        <v>1.4076455570329134</v>
      </c>
      <c r="AU404" s="2">
        <f t="shared" si="244"/>
        <v>554.16159635167037</v>
      </c>
      <c r="AV404" s="2">
        <f t="shared" si="245"/>
        <v>519.84604115766626</v>
      </c>
      <c r="AW404" s="2">
        <f t="shared" si="246"/>
        <v>30.678031090648105</v>
      </c>
      <c r="AX404" s="2">
        <f t="shared" si="258"/>
        <v>52.893157052841573</v>
      </c>
      <c r="AY404">
        <f t="shared" si="259"/>
        <v>2.3737429693668566</v>
      </c>
    </row>
    <row r="405" spans="1:51" ht="16" x14ac:dyDescent="0.2">
      <c r="A405" s="2" t="s">
        <v>30</v>
      </c>
      <c r="B405" s="2" t="str">
        <f t="shared" si="261"/>
        <v>PF2</v>
      </c>
      <c r="C405" s="2" t="s">
        <v>35</v>
      </c>
      <c r="D405" s="5">
        <v>8</v>
      </c>
      <c r="E405" s="2" t="s">
        <v>18</v>
      </c>
      <c r="F405" s="1" t="s">
        <v>11</v>
      </c>
      <c r="G405" s="9">
        <v>20</v>
      </c>
      <c r="H405" s="45">
        <v>15</v>
      </c>
      <c r="I405" s="2" t="s">
        <v>21</v>
      </c>
      <c r="J405" s="5">
        <v>-4000</v>
      </c>
      <c r="K405" s="5">
        <v>0</v>
      </c>
      <c r="L405" s="2">
        <v>1.0406950742847325</v>
      </c>
      <c r="M405" s="2">
        <v>1.6304949522018399</v>
      </c>
      <c r="N405" s="2">
        <f t="shared" si="247"/>
        <v>16.304949522018401</v>
      </c>
      <c r="O405" s="2">
        <v>0.13279847800731701</v>
      </c>
      <c r="P405" s="2">
        <f t="shared" si="248"/>
        <v>1.3279847800731701</v>
      </c>
      <c r="Q405" s="36">
        <v>3.87</v>
      </c>
      <c r="R405" s="40">
        <f t="shared" si="225"/>
        <v>10</v>
      </c>
      <c r="S405" s="35">
        <f t="shared" si="249"/>
        <v>16.968480654025754</v>
      </c>
      <c r="T405" s="35">
        <f t="shared" si="250"/>
        <v>29.256001127630611</v>
      </c>
      <c r="U405" s="35">
        <f t="shared" si="251"/>
        <v>1.3820272193472418</v>
      </c>
      <c r="V405" s="35">
        <f t="shared" si="252"/>
        <v>1040.6950742847325</v>
      </c>
      <c r="W405" s="35">
        <f t="shared" si="253"/>
        <v>1011.4390731571019</v>
      </c>
      <c r="X405" s="35">
        <f t="shared" si="226"/>
        <v>47.037977875908211</v>
      </c>
      <c r="Y405" s="35">
        <f t="shared" si="227"/>
        <v>81.099961855014172</v>
      </c>
      <c r="Z405" s="35">
        <f t="shared" si="228"/>
        <v>3.7064502243582576</v>
      </c>
      <c r="AA405" s="35">
        <f t="shared" si="229"/>
        <v>2168.1232263568245</v>
      </c>
      <c r="AB405" s="35">
        <f t="shared" si="230"/>
        <v>2087.0232645018104</v>
      </c>
      <c r="AC405" s="2">
        <f t="shared" si="231"/>
        <v>20.390481138688109</v>
      </c>
      <c r="AD405" s="2">
        <f t="shared" si="254"/>
        <v>35.156001963255363</v>
      </c>
      <c r="AE405" s="2">
        <f t="shared" si="232"/>
        <v>1.7026930065260248</v>
      </c>
      <c r="AF405" s="2">
        <f t="shared" si="233"/>
        <v>1289.4526587879338</v>
      </c>
      <c r="AG405" s="2">
        <f t="shared" si="234"/>
        <v>1254.2966568246786</v>
      </c>
      <c r="AH405" s="2">
        <f t="shared" si="235"/>
        <v>159.96878786853816</v>
      </c>
      <c r="AI405" s="2">
        <f t="shared" si="255"/>
        <v>275.80825494575549</v>
      </c>
      <c r="AJ405" s="2">
        <f t="shared" si="236"/>
        <v>12.359219504152026</v>
      </c>
      <c r="AK405" s="2">
        <f t="shared" si="237"/>
        <v>7357.5277092617316</v>
      </c>
      <c r="AL405" s="2">
        <f t="shared" si="260"/>
        <v>2360.5731514386589</v>
      </c>
      <c r="AM405" s="35">
        <f t="shared" si="238"/>
        <v>30.069497221882461</v>
      </c>
      <c r="AN405" s="35">
        <f t="shared" si="256"/>
        <v>51.843960727383561</v>
      </c>
      <c r="AO405" s="35">
        <f t="shared" si="239"/>
        <v>2.324423005011016</v>
      </c>
      <c r="AP405" s="35">
        <f t="shared" si="240"/>
        <v>1127.428152072092</v>
      </c>
      <c r="AQ405" s="35">
        <f t="shared" si="241"/>
        <v>1075.5841913447084</v>
      </c>
      <c r="AR405" s="2">
        <f t="shared" si="242"/>
        <v>13.029426138302242</v>
      </c>
      <c r="AS405" s="2">
        <f t="shared" si="257"/>
        <v>22.464527824659033</v>
      </c>
      <c r="AT405" s="2">
        <f t="shared" si="243"/>
        <v>1.0094012711584042</v>
      </c>
      <c r="AU405" s="2">
        <f t="shared" si="244"/>
        <v>608.89498128097307</v>
      </c>
      <c r="AV405" s="2">
        <f t="shared" si="245"/>
        <v>586.43045345631413</v>
      </c>
      <c r="AW405" s="2">
        <f t="shared" si="246"/>
        <v>51.627207309086202</v>
      </c>
      <c r="AX405" s="2">
        <f t="shared" si="258"/>
        <v>89.012426394976231</v>
      </c>
      <c r="AY405">
        <f t="shared" si="259"/>
        <v>4.0802279432830666</v>
      </c>
    </row>
    <row r="406" spans="1:51" ht="16" x14ac:dyDescent="0.2">
      <c r="A406" s="2" t="s">
        <v>30</v>
      </c>
      <c r="B406" s="2" t="str">
        <f t="shared" si="261"/>
        <v>PF2</v>
      </c>
      <c r="C406" s="2" t="s">
        <v>35</v>
      </c>
      <c r="D406" s="5">
        <v>8</v>
      </c>
      <c r="E406" s="2" t="s">
        <v>18</v>
      </c>
      <c r="F406" s="1" t="s">
        <v>12</v>
      </c>
      <c r="G406" s="9">
        <v>30</v>
      </c>
      <c r="H406" s="45">
        <v>25</v>
      </c>
      <c r="I406" s="2" t="s">
        <v>21</v>
      </c>
      <c r="J406" s="5">
        <v>-4000</v>
      </c>
      <c r="K406" s="5">
        <v>0</v>
      </c>
      <c r="L406" s="2">
        <v>1.176065902680975</v>
      </c>
      <c r="M406" s="2">
        <v>1.16583895683289</v>
      </c>
      <c r="N406" s="2">
        <f t="shared" si="247"/>
        <v>11.6583895683289</v>
      </c>
      <c r="O406" s="2">
        <v>9.7540766000747695E-2</v>
      </c>
      <c r="P406" s="2">
        <f t="shared" si="248"/>
        <v>0.97540766000747692</v>
      </c>
      <c r="Q406" s="36">
        <v>4.03</v>
      </c>
      <c r="R406" s="40">
        <f t="shared" si="225"/>
        <v>10</v>
      </c>
      <c r="S406" s="35">
        <f t="shared" si="249"/>
        <v>13.71103445148319</v>
      </c>
      <c r="T406" s="35">
        <f t="shared" si="250"/>
        <v>23.639714571522742</v>
      </c>
      <c r="U406" s="35">
        <f t="shared" si="251"/>
        <v>1.1471436901486309</v>
      </c>
      <c r="V406" s="35">
        <f t="shared" si="252"/>
        <v>1176.0659026809751</v>
      </c>
      <c r="W406" s="35">
        <f t="shared" si="253"/>
        <v>1152.4261881094524</v>
      </c>
      <c r="X406" s="35">
        <f t="shared" si="226"/>
        <v>60.749012327391398</v>
      </c>
      <c r="Y406" s="35">
        <f t="shared" si="227"/>
        <v>104.73967642653692</v>
      </c>
      <c r="Z406" s="35">
        <f t="shared" si="228"/>
        <v>4.853593914506888</v>
      </c>
      <c r="AA406" s="35">
        <f t="shared" si="229"/>
        <v>3344.1891290377998</v>
      </c>
      <c r="AB406" s="35">
        <f t="shared" si="230"/>
        <v>3239.449452611263</v>
      </c>
      <c r="AC406" s="2">
        <f t="shared" si="231"/>
        <v>15.204932080965804</v>
      </c>
      <c r="AD406" s="2">
        <f t="shared" si="254"/>
        <v>26.215400139596209</v>
      </c>
      <c r="AE406" s="2">
        <f t="shared" si="232"/>
        <v>1.3422494817943573</v>
      </c>
      <c r="AF406" s="2">
        <f t="shared" si="233"/>
        <v>1245.1136831919628</v>
      </c>
      <c r="AG406" s="2">
        <f t="shared" si="234"/>
        <v>1218.8982830523669</v>
      </c>
      <c r="AH406" s="2">
        <f t="shared" si="235"/>
        <v>205.58358411143558</v>
      </c>
      <c r="AI406" s="2">
        <f t="shared" si="255"/>
        <v>354.45445536454417</v>
      </c>
      <c r="AJ406" s="2">
        <f t="shared" si="236"/>
        <v>16.3859679495351</v>
      </c>
      <c r="AK406" s="2">
        <f t="shared" si="237"/>
        <v>11092.86875883762</v>
      </c>
      <c r="AL406" s="2">
        <f t="shared" si="260"/>
        <v>3579.4714344910258</v>
      </c>
      <c r="AM406" s="35">
        <f t="shared" si="238"/>
        <v>47.037977875908211</v>
      </c>
      <c r="AN406" s="35">
        <f t="shared" si="256"/>
        <v>81.099961855014172</v>
      </c>
      <c r="AO406" s="35">
        <f t="shared" si="239"/>
        <v>3.7064502243582576</v>
      </c>
      <c r="AP406" s="35">
        <f t="shared" si="240"/>
        <v>2168.1232263568245</v>
      </c>
      <c r="AQ406" s="35">
        <f t="shared" si="241"/>
        <v>2087.0232645018104</v>
      </c>
      <c r="AR406" s="2">
        <f t="shared" si="242"/>
        <v>20.390481138688109</v>
      </c>
      <c r="AS406" s="2">
        <f t="shared" si="257"/>
        <v>35.156001963255363</v>
      </c>
      <c r="AT406" s="2">
        <f t="shared" si="243"/>
        <v>1.7026930065260248</v>
      </c>
      <c r="AU406" s="2">
        <f t="shared" si="244"/>
        <v>1289.4526587879338</v>
      </c>
      <c r="AV406" s="2">
        <f t="shared" si="245"/>
        <v>1254.2966568246786</v>
      </c>
      <c r="AW406" s="2">
        <f t="shared" si="246"/>
        <v>64.794436803090861</v>
      </c>
      <c r="AX406" s="2">
        <f t="shared" si="258"/>
        <v>111.71454621222566</v>
      </c>
      <c r="AY406">
        <f t="shared" si="259"/>
        <v>5.1920573016198475</v>
      </c>
    </row>
    <row r="407" spans="1:51" ht="16" x14ac:dyDescent="0.2">
      <c r="A407" s="2" t="s">
        <v>30</v>
      </c>
      <c r="B407" s="2" t="str">
        <f t="shared" si="261"/>
        <v>PF2</v>
      </c>
      <c r="C407" s="2" t="s">
        <v>35</v>
      </c>
      <c r="D407" s="5">
        <v>8</v>
      </c>
      <c r="E407" s="2" t="s">
        <v>18</v>
      </c>
      <c r="F407" s="1" t="s">
        <v>13</v>
      </c>
      <c r="G407" s="9">
        <v>40</v>
      </c>
      <c r="H407" s="45">
        <v>35</v>
      </c>
      <c r="I407" s="2" t="s">
        <v>21</v>
      </c>
      <c r="J407" s="5">
        <v>-4000</v>
      </c>
      <c r="K407" s="5">
        <v>0</v>
      </c>
      <c r="L407" s="2">
        <v>1.1033384598857026</v>
      </c>
      <c r="M407" s="2">
        <v>1.0390261411666899</v>
      </c>
      <c r="N407" s="2">
        <f t="shared" si="247"/>
        <v>10.390261411666899</v>
      </c>
      <c r="O407" s="2">
        <v>8.5395671427249895E-2</v>
      </c>
      <c r="P407" s="2">
        <f t="shared" si="248"/>
        <v>0.85395671427249897</v>
      </c>
      <c r="Q407" s="36">
        <v>4.0599999999999996</v>
      </c>
      <c r="R407" s="40">
        <f t="shared" si="225"/>
        <v>10</v>
      </c>
      <c r="S407" s="35">
        <f t="shared" si="249"/>
        <v>11.463975023758401</v>
      </c>
      <c r="T407" s="35">
        <f t="shared" si="250"/>
        <v>19.765474178893797</v>
      </c>
      <c r="U407" s="35">
        <f t="shared" si="251"/>
        <v>0.942203285934474</v>
      </c>
      <c r="V407" s="35">
        <f t="shared" si="252"/>
        <v>1103.3384598857026</v>
      </c>
      <c r="W407" s="35">
        <f t="shared" si="253"/>
        <v>1083.5729857068088</v>
      </c>
      <c r="X407" s="35">
        <f t="shared" si="226"/>
        <v>72.212987351149792</v>
      </c>
      <c r="Y407" s="35">
        <f t="shared" si="227"/>
        <v>124.50515060543071</v>
      </c>
      <c r="Z407" s="35">
        <f t="shared" si="228"/>
        <v>5.7957972004413616</v>
      </c>
      <c r="AA407" s="35">
        <f t="shared" si="229"/>
        <v>4447.5275889235027</v>
      </c>
      <c r="AB407" s="35">
        <f t="shared" si="230"/>
        <v>4323.0224383180721</v>
      </c>
      <c r="AC407" s="2">
        <f t="shared" si="231"/>
        <v>12.651992795896417</v>
      </c>
      <c r="AD407" s="2">
        <f t="shared" si="254"/>
        <v>21.813780682580028</v>
      </c>
      <c r="AE407" s="2">
        <f t="shared" si="232"/>
        <v>1.216484925723244</v>
      </c>
      <c r="AF407" s="2">
        <f t="shared" si="233"/>
        <v>1236.6848374058161</v>
      </c>
      <c r="AG407" s="2">
        <f t="shared" si="234"/>
        <v>1214.8710567232361</v>
      </c>
      <c r="AH407" s="2">
        <f t="shared" si="235"/>
        <v>243.5395624991248</v>
      </c>
      <c r="AI407" s="2">
        <f t="shared" si="255"/>
        <v>419.89579741228431</v>
      </c>
      <c r="AJ407" s="2">
        <f t="shared" si="236"/>
        <v>20.03542272670483</v>
      </c>
      <c r="AK407" s="2">
        <f t="shared" si="237"/>
        <v>14802.923271055066</v>
      </c>
      <c r="AL407" s="2">
        <f t="shared" si="260"/>
        <v>4794.3424912142618</v>
      </c>
      <c r="AM407" s="35">
        <f t="shared" si="238"/>
        <v>60.749012327391398</v>
      </c>
      <c r="AN407" s="35">
        <f t="shared" si="256"/>
        <v>104.73967642653692</v>
      </c>
      <c r="AO407" s="35">
        <f t="shared" si="239"/>
        <v>4.853593914506888</v>
      </c>
      <c r="AP407" s="35">
        <f t="shared" si="240"/>
        <v>3344.1891290377998</v>
      </c>
      <c r="AQ407" s="35">
        <f t="shared" si="241"/>
        <v>3239.449452611263</v>
      </c>
      <c r="AR407" s="2">
        <f t="shared" si="242"/>
        <v>15.204932080965804</v>
      </c>
      <c r="AS407" s="2">
        <f t="shared" si="257"/>
        <v>26.215400139596209</v>
      </c>
      <c r="AT407" s="2">
        <f t="shared" si="243"/>
        <v>1.3422494817943573</v>
      </c>
      <c r="AU407" s="2">
        <f t="shared" si="244"/>
        <v>1245.1136831919628</v>
      </c>
      <c r="AV407" s="2">
        <f t="shared" si="245"/>
        <v>1218.8982830523669</v>
      </c>
      <c r="AW407" s="2">
        <f t="shared" si="246"/>
        <v>77.199454701176904</v>
      </c>
      <c r="AX407" s="2">
        <f t="shared" si="258"/>
        <v>133.10250810547748</v>
      </c>
      <c r="AY407">
        <f t="shared" si="259"/>
        <v>6.2056258953454977</v>
      </c>
    </row>
    <row r="408" spans="1:51" ht="16" x14ac:dyDescent="0.2">
      <c r="A408" s="2" t="s">
        <v>30</v>
      </c>
      <c r="B408" s="2" t="str">
        <f t="shared" si="261"/>
        <v>PF2</v>
      </c>
      <c r="C408" s="2" t="s">
        <v>35</v>
      </c>
      <c r="D408" s="5">
        <v>8</v>
      </c>
      <c r="E408" s="2" t="s">
        <v>18</v>
      </c>
      <c r="F408" s="1" t="s">
        <v>6</v>
      </c>
      <c r="G408" s="9">
        <v>5</v>
      </c>
      <c r="H408" s="45">
        <v>2.5</v>
      </c>
      <c r="I408" s="2" t="s">
        <v>22</v>
      </c>
      <c r="J408" s="5">
        <v>0</v>
      </c>
      <c r="K408" s="5">
        <v>4000</v>
      </c>
      <c r="L408" s="2">
        <v>0.96501371574567441</v>
      </c>
      <c r="M408" s="2">
        <v>4.6538367271423304</v>
      </c>
      <c r="N408" s="2">
        <f t="shared" si="247"/>
        <v>46.538367271423304</v>
      </c>
      <c r="O408" s="2">
        <v>0.319356799125671</v>
      </c>
      <c r="P408" s="2">
        <f t="shared" si="248"/>
        <v>3.1935679912567099</v>
      </c>
      <c r="Q408" s="36">
        <v>3.47</v>
      </c>
      <c r="R408" s="40">
        <f t="shared" si="225"/>
        <v>5</v>
      </c>
      <c r="S408" s="35">
        <f t="shared" si="249"/>
        <v>22.455081362666544</v>
      </c>
      <c r="T408" s="35">
        <f t="shared" si="250"/>
        <v>38.715657521838871</v>
      </c>
      <c r="U408" s="35">
        <f t="shared" si="251"/>
        <v>1.5409184568645435</v>
      </c>
      <c r="V408" s="35">
        <f t="shared" si="252"/>
        <v>482.5068578728372</v>
      </c>
      <c r="W408" s="35">
        <f t="shared" si="253"/>
        <v>443.79120035099834</v>
      </c>
      <c r="X408" s="35">
        <f t="shared" si="226"/>
        <v>22.455081362666544</v>
      </c>
      <c r="Y408" s="35">
        <f t="shared" si="227"/>
        <v>38.715657521838871</v>
      </c>
      <c r="Z408" s="35">
        <f t="shared" si="228"/>
        <v>1.5409184568645435</v>
      </c>
      <c r="AA408" s="35">
        <f t="shared" si="229"/>
        <v>482.5068578728372</v>
      </c>
      <c r="AB408" s="35">
        <f t="shared" si="230"/>
        <v>443.79120035099834</v>
      </c>
      <c r="AC408" s="2">
        <f t="shared" si="231"/>
        <v>19.903022012522371</v>
      </c>
      <c r="AD408" s="2">
        <f t="shared" si="254"/>
        <v>34.315555194004091</v>
      </c>
      <c r="AE408" s="2">
        <f t="shared" si="232"/>
        <v>1.4076455570329134</v>
      </c>
      <c r="AF408" s="2">
        <f t="shared" si="233"/>
        <v>554.16159635167037</v>
      </c>
      <c r="AG408" s="2">
        <f t="shared" si="234"/>
        <v>519.84604115766626</v>
      </c>
      <c r="AH408" s="2">
        <f t="shared" si="235"/>
        <v>19.903022012522371</v>
      </c>
      <c r="AI408" s="2">
        <f t="shared" si="255"/>
        <v>34.315555194004091</v>
      </c>
      <c r="AJ408" s="2">
        <f t="shared" si="236"/>
        <v>1.4076455570329134</v>
      </c>
      <c r="AK408" s="2">
        <f t="shared" si="237"/>
        <v>554.16159635167037</v>
      </c>
      <c r="AL408" s="2">
        <f t="shared" si="260"/>
        <v>519.84604115766626</v>
      </c>
      <c r="AM408" s="35">
        <f t="shared" si="238"/>
        <v>0</v>
      </c>
      <c r="AN408" s="35">
        <f t="shared" si="256"/>
        <v>0</v>
      </c>
      <c r="AO408" s="35">
        <f t="shared" si="239"/>
        <v>0</v>
      </c>
      <c r="AP408" s="35">
        <f t="shared" si="240"/>
        <v>0</v>
      </c>
      <c r="AQ408" s="35">
        <f t="shared" si="241"/>
        <v>0</v>
      </c>
      <c r="AR408" s="2">
        <f t="shared" si="242"/>
        <v>0</v>
      </c>
      <c r="AS408" s="2">
        <f t="shared" si="257"/>
        <v>0</v>
      </c>
      <c r="AT408" s="2">
        <f t="shared" si="243"/>
        <v>0</v>
      </c>
      <c r="AU408" s="2">
        <f t="shared" si="244"/>
        <v>0</v>
      </c>
      <c r="AV408" s="2">
        <f t="shared" si="245"/>
        <v>0</v>
      </c>
      <c r="AW408" s="2">
        <f t="shared" si="246"/>
        <v>26.303327197616969</v>
      </c>
      <c r="AX408" s="2">
        <f t="shared" si="258"/>
        <v>45.350564133822367</v>
      </c>
      <c r="AY408">
        <f t="shared" si="259"/>
        <v>1.8049937874258508</v>
      </c>
    </row>
    <row r="409" spans="1:51" ht="16" x14ac:dyDescent="0.2">
      <c r="A409" s="2" t="s">
        <v>30</v>
      </c>
      <c r="B409" s="2" t="str">
        <f t="shared" si="261"/>
        <v>PF2</v>
      </c>
      <c r="C409" s="2" t="s">
        <v>35</v>
      </c>
      <c r="D409" s="5">
        <v>8</v>
      </c>
      <c r="E409" s="2" t="s">
        <v>18</v>
      </c>
      <c r="F409" s="1" t="s">
        <v>10</v>
      </c>
      <c r="G409" s="9">
        <v>10</v>
      </c>
      <c r="H409" s="45">
        <v>7.5</v>
      </c>
      <c r="I409" s="2" t="s">
        <v>22</v>
      </c>
      <c r="J409" s="5">
        <v>0</v>
      </c>
      <c r="K409" s="5">
        <v>4000</v>
      </c>
      <c r="L409" s="2">
        <v>1.2048920459737791</v>
      </c>
      <c r="M409" s="2">
        <v>1.73639380931854</v>
      </c>
      <c r="N409" s="2">
        <f t="shared" si="247"/>
        <v>17.3639380931854</v>
      </c>
      <c r="O409" s="2">
        <v>0.14052565395832101</v>
      </c>
      <c r="P409" s="2">
        <f t="shared" si="248"/>
        <v>1.4052565395832102</v>
      </c>
      <c r="Q409" s="36">
        <v>3.64</v>
      </c>
      <c r="R409" s="40">
        <f t="shared" si="225"/>
        <v>5</v>
      </c>
      <c r="S409" s="35">
        <f t="shared" si="249"/>
        <v>10.460835447630098</v>
      </c>
      <c r="T409" s="35">
        <f t="shared" si="250"/>
        <v>18.035923185569136</v>
      </c>
      <c r="U409" s="35">
        <f t="shared" si="251"/>
        <v>0.84659121354822342</v>
      </c>
      <c r="V409" s="35">
        <f t="shared" si="252"/>
        <v>602.44602298688949</v>
      </c>
      <c r="W409" s="35">
        <f t="shared" si="253"/>
        <v>584.41009980132037</v>
      </c>
      <c r="X409" s="35">
        <f t="shared" si="226"/>
        <v>32.915916810296643</v>
      </c>
      <c r="Y409" s="35">
        <f t="shared" si="227"/>
        <v>56.75158070740801</v>
      </c>
      <c r="Z409" s="35">
        <f t="shared" si="228"/>
        <v>2.3875096704127667</v>
      </c>
      <c r="AA409" s="35">
        <f t="shared" si="229"/>
        <v>1084.9528808597267</v>
      </c>
      <c r="AB409" s="35">
        <f t="shared" si="230"/>
        <v>1028.2013001523187</v>
      </c>
      <c r="AC409" s="2">
        <f t="shared" si="231"/>
        <v>13.029426138302242</v>
      </c>
      <c r="AD409" s="2">
        <f t="shared" si="254"/>
        <v>22.464527824659033</v>
      </c>
      <c r="AE409" s="2">
        <f t="shared" si="232"/>
        <v>1.0094012711584042</v>
      </c>
      <c r="AF409" s="2">
        <f t="shared" si="233"/>
        <v>608.89498128097307</v>
      </c>
      <c r="AG409" s="2">
        <f t="shared" si="234"/>
        <v>586.43045345631413</v>
      </c>
      <c r="AH409" s="2">
        <f t="shared" si="235"/>
        <v>98.797344452473837</v>
      </c>
      <c r="AI409" s="2">
        <f t="shared" si="255"/>
        <v>170.34024905598937</v>
      </c>
      <c r="AJ409" s="2">
        <f t="shared" si="236"/>
        <v>7.2511404845739538</v>
      </c>
      <c r="AK409" s="2">
        <f t="shared" si="237"/>
        <v>3489.1697328979308</v>
      </c>
      <c r="AL409" s="2">
        <f t="shared" si="260"/>
        <v>1106.2764946139805</v>
      </c>
      <c r="AM409" s="35">
        <f t="shared" si="238"/>
        <v>22.455081362666544</v>
      </c>
      <c r="AN409" s="35">
        <f t="shared" si="256"/>
        <v>38.715657521838871</v>
      </c>
      <c r="AO409" s="35">
        <f t="shared" si="239"/>
        <v>1.5409184568645435</v>
      </c>
      <c r="AP409" s="35">
        <f t="shared" si="240"/>
        <v>482.5068578728372</v>
      </c>
      <c r="AQ409" s="35">
        <f t="shared" si="241"/>
        <v>443.79120035099834</v>
      </c>
      <c r="AR409" s="2">
        <f t="shared" si="242"/>
        <v>19.903022012522371</v>
      </c>
      <c r="AS409" s="2">
        <f t="shared" si="257"/>
        <v>34.315555194004091</v>
      </c>
      <c r="AT409" s="2">
        <f t="shared" si="243"/>
        <v>1.4076455570329134</v>
      </c>
      <c r="AU409" s="2">
        <f t="shared" si="244"/>
        <v>554.16159635167037</v>
      </c>
      <c r="AV409" s="2">
        <f t="shared" si="245"/>
        <v>519.84604115766626</v>
      </c>
      <c r="AW409" s="2">
        <f t="shared" si="246"/>
        <v>34.31344871825447</v>
      </c>
      <c r="AX409" s="2">
        <f t="shared" si="258"/>
        <v>59.161118479749092</v>
      </c>
      <c r="AY409">
        <f t="shared" si="259"/>
        <v>2.5006113667212029</v>
      </c>
    </row>
    <row r="410" spans="1:51" ht="16" x14ac:dyDescent="0.2">
      <c r="A410" s="2" t="s">
        <v>30</v>
      </c>
      <c r="B410" s="2" t="str">
        <f t="shared" si="261"/>
        <v>PF2</v>
      </c>
      <c r="C410" s="2" t="s">
        <v>35</v>
      </c>
      <c r="D410" s="5">
        <v>8</v>
      </c>
      <c r="E410" s="2" t="s">
        <v>18</v>
      </c>
      <c r="F410" s="1" t="s">
        <v>11</v>
      </c>
      <c r="G410" s="9">
        <v>20</v>
      </c>
      <c r="H410" s="45">
        <v>15</v>
      </c>
      <c r="I410" s="2" t="s">
        <v>22</v>
      </c>
      <c r="J410" s="5">
        <v>0</v>
      </c>
      <c r="K410" s="5">
        <v>4000</v>
      </c>
      <c r="L410" s="2">
        <v>1.2718135164450592</v>
      </c>
      <c r="M410" s="2">
        <v>1.5486456155777</v>
      </c>
      <c r="N410" s="2">
        <f t="shared" si="247"/>
        <v>15.486456155776999</v>
      </c>
      <c r="O410" s="2">
        <v>0.12728863954544101</v>
      </c>
      <c r="P410" s="2">
        <f t="shared" si="248"/>
        <v>1.2728863954544101</v>
      </c>
      <c r="Q410" s="36">
        <v>3.75</v>
      </c>
      <c r="R410" s="40">
        <f t="shared" si="225"/>
        <v>10</v>
      </c>
      <c r="S410" s="35">
        <f t="shared" si="249"/>
        <v>19.695884260750979</v>
      </c>
      <c r="T410" s="35">
        <f t="shared" si="250"/>
        <v>33.958421139225827</v>
      </c>
      <c r="U410" s="35">
        <f t="shared" si="251"/>
        <v>1.6188741226379497</v>
      </c>
      <c r="V410" s="35">
        <f t="shared" si="252"/>
        <v>1271.8135164450593</v>
      </c>
      <c r="W410" s="35">
        <f t="shared" si="253"/>
        <v>1237.8550953058336</v>
      </c>
      <c r="X410" s="35">
        <f t="shared" si="226"/>
        <v>52.611801071047623</v>
      </c>
      <c r="Y410" s="35">
        <f t="shared" si="227"/>
        <v>90.710001846633844</v>
      </c>
      <c r="Z410" s="35">
        <f t="shared" si="228"/>
        <v>4.0063837930507162</v>
      </c>
      <c r="AA410" s="35">
        <f t="shared" si="229"/>
        <v>2356.7663973047861</v>
      </c>
      <c r="AB410" s="35">
        <f t="shared" si="230"/>
        <v>2266.0563954581521</v>
      </c>
      <c r="AC410" s="2">
        <f t="shared" si="231"/>
        <v>20.390481138688109</v>
      </c>
      <c r="AD410" s="2">
        <f t="shared" si="254"/>
        <v>35.156001963255363</v>
      </c>
      <c r="AE410" s="2">
        <f t="shared" si="232"/>
        <v>1.7026930065260248</v>
      </c>
      <c r="AF410" s="2">
        <f t="shared" si="233"/>
        <v>1289.4526587879338</v>
      </c>
      <c r="AG410" s="2">
        <f t="shared" si="234"/>
        <v>1254.2966568246786</v>
      </c>
      <c r="AH410" s="2">
        <f t="shared" si="235"/>
        <v>159.96878786853816</v>
      </c>
      <c r="AI410" s="2">
        <f t="shared" si="255"/>
        <v>275.80825494575549</v>
      </c>
      <c r="AJ410" s="2">
        <f t="shared" si="236"/>
        <v>12.359219504152026</v>
      </c>
      <c r="AK410" s="2">
        <f t="shared" si="237"/>
        <v>7357.5277092617316</v>
      </c>
      <c r="AL410" s="2">
        <f t="shared" si="260"/>
        <v>2360.5731514386589</v>
      </c>
      <c r="AM410" s="35">
        <f t="shared" si="238"/>
        <v>32.915916810296643</v>
      </c>
      <c r="AN410" s="35">
        <f t="shared" si="256"/>
        <v>56.75158070740801</v>
      </c>
      <c r="AO410" s="35">
        <f t="shared" si="239"/>
        <v>2.3875096704127667</v>
      </c>
      <c r="AP410" s="35">
        <f t="shared" si="240"/>
        <v>1084.9528808597267</v>
      </c>
      <c r="AQ410" s="35">
        <f t="shared" si="241"/>
        <v>1028.2013001523187</v>
      </c>
      <c r="AR410" s="2">
        <f t="shared" si="242"/>
        <v>13.029426138302242</v>
      </c>
      <c r="AS410" s="2">
        <f t="shared" si="257"/>
        <v>22.464527824659033</v>
      </c>
      <c r="AT410" s="2">
        <f t="shared" si="243"/>
        <v>1.0094012711584042</v>
      </c>
      <c r="AU410" s="2">
        <f t="shared" si="244"/>
        <v>608.89498128097307</v>
      </c>
      <c r="AV410" s="2">
        <f t="shared" si="245"/>
        <v>586.43045345631413</v>
      </c>
      <c r="AW410" s="2">
        <f t="shared" si="246"/>
        <v>54.115685567345444</v>
      </c>
      <c r="AX410" s="2">
        <f t="shared" si="258"/>
        <v>93.302906150595604</v>
      </c>
      <c r="AY410">
        <f t="shared" si="259"/>
        <v>4.1299933584940156</v>
      </c>
    </row>
    <row r="411" spans="1:51" ht="16" x14ac:dyDescent="0.2">
      <c r="A411" s="2" t="s">
        <v>30</v>
      </c>
      <c r="B411" s="2" t="str">
        <f t="shared" si="261"/>
        <v>PF2</v>
      </c>
      <c r="C411" s="2" t="s">
        <v>35</v>
      </c>
      <c r="D411" s="5">
        <v>8</v>
      </c>
      <c r="E411" s="2" t="s">
        <v>18</v>
      </c>
      <c r="F411" s="1" t="s">
        <v>12</v>
      </c>
      <c r="G411" s="9">
        <v>30</v>
      </c>
      <c r="H411" s="45">
        <v>25</v>
      </c>
      <c r="I411" s="2" t="s">
        <v>22</v>
      </c>
      <c r="J411" s="5">
        <v>0</v>
      </c>
      <c r="K411" s="5">
        <v>4000</v>
      </c>
      <c r="L411" s="2">
        <v>1.1883908614740115</v>
      </c>
      <c r="M411" s="2">
        <v>1.2090981006622299</v>
      </c>
      <c r="N411" s="2">
        <f t="shared" si="247"/>
        <v>12.090981006622298</v>
      </c>
      <c r="O411" s="2">
        <v>0.10818400233984</v>
      </c>
      <c r="P411" s="2">
        <f t="shared" si="248"/>
        <v>1.0818400233984</v>
      </c>
      <c r="Q411" s="36">
        <v>3.85</v>
      </c>
      <c r="R411" s="40">
        <f t="shared" si="225"/>
        <v>10</v>
      </c>
      <c r="S411" s="35">
        <f t="shared" si="249"/>
        <v>14.368811334525786</v>
      </c>
      <c r="T411" s="35">
        <f t="shared" si="250"/>
        <v>24.773812645734115</v>
      </c>
      <c r="U411" s="35">
        <f t="shared" si="251"/>
        <v>1.2856487973834896</v>
      </c>
      <c r="V411" s="35">
        <f t="shared" si="252"/>
        <v>1188.3908614740117</v>
      </c>
      <c r="W411" s="35">
        <f t="shared" si="253"/>
        <v>1163.6170488282776</v>
      </c>
      <c r="X411" s="35">
        <f t="shared" si="226"/>
        <v>66.98061240557341</v>
      </c>
      <c r="Y411" s="35">
        <f t="shared" si="227"/>
        <v>115.48381449236796</v>
      </c>
      <c r="Z411" s="35">
        <f t="shared" si="228"/>
        <v>5.2920325904342054</v>
      </c>
      <c r="AA411" s="35">
        <f t="shared" si="229"/>
        <v>3545.1572587787978</v>
      </c>
      <c r="AB411" s="35">
        <f t="shared" si="230"/>
        <v>3429.6734442864299</v>
      </c>
      <c r="AC411" s="2">
        <f t="shared" si="231"/>
        <v>15.204932080965804</v>
      </c>
      <c r="AD411" s="2">
        <f t="shared" si="254"/>
        <v>26.215400139596209</v>
      </c>
      <c r="AE411" s="2">
        <f t="shared" si="232"/>
        <v>1.3422494817943573</v>
      </c>
      <c r="AF411" s="2">
        <f t="shared" si="233"/>
        <v>1245.1136831919628</v>
      </c>
      <c r="AG411" s="2">
        <f t="shared" si="234"/>
        <v>1218.8982830523669</v>
      </c>
      <c r="AH411" s="2">
        <f t="shared" si="235"/>
        <v>205.58358411143558</v>
      </c>
      <c r="AI411" s="2">
        <f t="shared" si="255"/>
        <v>354.45445536454417</v>
      </c>
      <c r="AJ411" s="2">
        <f t="shared" si="236"/>
        <v>16.3859679495351</v>
      </c>
      <c r="AK411" s="2">
        <f t="shared" si="237"/>
        <v>11092.86875883762</v>
      </c>
      <c r="AL411" s="2">
        <f t="shared" si="260"/>
        <v>3579.4714344910258</v>
      </c>
      <c r="AM411" s="35">
        <f t="shared" si="238"/>
        <v>52.611801071047623</v>
      </c>
      <c r="AN411" s="35">
        <f t="shared" si="256"/>
        <v>90.710001846633844</v>
      </c>
      <c r="AO411" s="35">
        <f t="shared" si="239"/>
        <v>4.0063837930507162</v>
      </c>
      <c r="AP411" s="35">
        <f t="shared" si="240"/>
        <v>2356.7663973047861</v>
      </c>
      <c r="AQ411" s="35">
        <f t="shared" si="241"/>
        <v>2266.0563954581521</v>
      </c>
      <c r="AR411" s="2">
        <f t="shared" si="242"/>
        <v>20.390481138688109</v>
      </c>
      <c r="AS411" s="2">
        <f t="shared" si="257"/>
        <v>35.156001963255363</v>
      </c>
      <c r="AT411" s="2">
        <f t="shared" si="243"/>
        <v>1.7026930065260248</v>
      </c>
      <c r="AU411" s="2">
        <f t="shared" si="244"/>
        <v>1289.4526587879338</v>
      </c>
      <c r="AV411" s="2">
        <f t="shared" si="245"/>
        <v>1254.2966568246786</v>
      </c>
      <c r="AW411" s="2">
        <f t="shared" si="246"/>
        <v>68.830378238506498</v>
      </c>
      <c r="AX411" s="2">
        <f t="shared" si="258"/>
        <v>118.67306592845949</v>
      </c>
      <c r="AY411">
        <f t="shared" si="259"/>
        <v>5.4575403115104226</v>
      </c>
    </row>
    <row r="412" spans="1:51" ht="16" x14ac:dyDescent="0.2">
      <c r="A412" s="2" t="s">
        <v>30</v>
      </c>
      <c r="B412" s="2" t="str">
        <f t="shared" si="261"/>
        <v>PF2</v>
      </c>
      <c r="C412" s="2" t="s">
        <v>35</v>
      </c>
      <c r="D412" s="5">
        <v>8</v>
      </c>
      <c r="E412" s="2" t="s">
        <v>18</v>
      </c>
      <c r="F412" s="1" t="s">
        <v>13</v>
      </c>
      <c r="G412" s="9">
        <v>40</v>
      </c>
      <c r="H412" s="45">
        <v>35</v>
      </c>
      <c r="I412" s="2" t="s">
        <v>22</v>
      </c>
      <c r="J412" s="5">
        <v>0</v>
      </c>
      <c r="K412" s="5">
        <v>4000</v>
      </c>
      <c r="L412" s="2">
        <v>1.1233028559471498</v>
      </c>
      <c r="M412" s="2">
        <v>1.0035262107849099</v>
      </c>
      <c r="N412" s="2">
        <f t="shared" si="247"/>
        <v>10.0352621078491</v>
      </c>
      <c r="O412" s="2">
        <v>0.122245073318481</v>
      </c>
      <c r="P412" s="2">
        <f t="shared" si="248"/>
        <v>1.22245073318481</v>
      </c>
      <c r="Q412" s="36">
        <v>3.89</v>
      </c>
      <c r="R412" s="40">
        <f t="shared" si="225"/>
        <v>10</v>
      </c>
      <c r="S412" s="35">
        <f t="shared" si="249"/>
        <v>11.27263858592511</v>
      </c>
      <c r="T412" s="35">
        <f t="shared" si="250"/>
        <v>19.435583768836398</v>
      </c>
      <c r="U412" s="35">
        <f t="shared" si="251"/>
        <v>1.3731823998411845</v>
      </c>
      <c r="V412" s="35">
        <f t="shared" si="252"/>
        <v>1123.30285594715</v>
      </c>
      <c r="W412" s="35">
        <f t="shared" si="253"/>
        <v>1103.8672721783137</v>
      </c>
      <c r="X412" s="35">
        <f t="shared" si="226"/>
        <v>78.253250991498518</v>
      </c>
      <c r="Y412" s="35">
        <f t="shared" si="227"/>
        <v>134.91939826120435</v>
      </c>
      <c r="Z412" s="35">
        <f t="shared" si="228"/>
        <v>6.6652149902753894</v>
      </c>
      <c r="AA412" s="35">
        <f t="shared" si="229"/>
        <v>4668.4601147259473</v>
      </c>
      <c r="AB412" s="35">
        <f t="shared" si="230"/>
        <v>4533.540716464744</v>
      </c>
      <c r="AC412" s="2">
        <f t="shared" si="231"/>
        <v>12.651992795896417</v>
      </c>
      <c r="AD412" s="2">
        <f t="shared" si="254"/>
        <v>21.813780682580028</v>
      </c>
      <c r="AE412" s="2">
        <f t="shared" si="232"/>
        <v>1.216484925723244</v>
      </c>
      <c r="AF412" s="2">
        <f t="shared" si="233"/>
        <v>1236.6848374058161</v>
      </c>
      <c r="AG412" s="2">
        <f t="shared" si="234"/>
        <v>1214.8710567232361</v>
      </c>
      <c r="AH412" s="2">
        <f t="shared" si="235"/>
        <v>243.5395624991248</v>
      </c>
      <c r="AI412" s="2">
        <f t="shared" si="255"/>
        <v>419.89579741228431</v>
      </c>
      <c r="AJ412" s="2">
        <f t="shared" si="236"/>
        <v>20.03542272670483</v>
      </c>
      <c r="AK412" s="2">
        <f t="shared" si="237"/>
        <v>14802.923271055066</v>
      </c>
      <c r="AL412" s="2">
        <f t="shared" si="260"/>
        <v>4794.3424912142618</v>
      </c>
      <c r="AM412" s="35">
        <f t="shared" si="238"/>
        <v>66.98061240557341</v>
      </c>
      <c r="AN412" s="35">
        <f t="shared" si="256"/>
        <v>115.48381449236796</v>
      </c>
      <c r="AO412" s="35">
        <f t="shared" si="239"/>
        <v>5.2920325904342054</v>
      </c>
      <c r="AP412" s="35">
        <f t="shared" si="240"/>
        <v>3545.1572587787978</v>
      </c>
      <c r="AQ412" s="35">
        <f t="shared" si="241"/>
        <v>3429.6734442864299</v>
      </c>
      <c r="AR412" s="2">
        <f t="shared" si="242"/>
        <v>15.204932080965804</v>
      </c>
      <c r="AS412" s="2">
        <f t="shared" si="257"/>
        <v>26.215400139596209</v>
      </c>
      <c r="AT412" s="2">
        <f t="shared" si="243"/>
        <v>1.3422494817943573</v>
      </c>
      <c r="AU412" s="2">
        <f t="shared" si="244"/>
        <v>1245.1136831919628</v>
      </c>
      <c r="AV412" s="2">
        <f t="shared" si="245"/>
        <v>1218.8982830523669</v>
      </c>
      <c r="AW412" s="2">
        <f t="shared" si="246"/>
        <v>80.916545957674728</v>
      </c>
      <c r="AX412" s="2">
        <f t="shared" si="258"/>
        <v>139.51128613392194</v>
      </c>
      <c r="AY412">
        <f t="shared" si="259"/>
        <v>6.9896456677305432</v>
      </c>
    </row>
    <row r="413" spans="1:51" ht="16" x14ac:dyDescent="0.2">
      <c r="A413" s="2" t="s">
        <v>30</v>
      </c>
      <c r="B413" s="2" t="str">
        <f t="shared" si="261"/>
        <v>PF2</v>
      </c>
      <c r="C413" s="2" t="s">
        <v>35</v>
      </c>
      <c r="D413" s="5">
        <v>8</v>
      </c>
      <c r="E413" s="2" t="s">
        <v>18</v>
      </c>
      <c r="F413" s="1" t="s">
        <v>6</v>
      </c>
      <c r="G413" s="9">
        <v>5</v>
      </c>
      <c r="H413" s="45">
        <v>2.5</v>
      </c>
      <c r="I413" s="2" t="s">
        <v>23</v>
      </c>
      <c r="J413" s="5">
        <v>0</v>
      </c>
      <c r="K413" s="5">
        <v>-4000</v>
      </c>
      <c r="L413" s="2">
        <v>0.98467253431638535</v>
      </c>
      <c r="M413" s="2">
        <v>3.1414391994476301</v>
      </c>
      <c r="N413" s="2">
        <f t="shared" si="247"/>
        <v>31.414391994476301</v>
      </c>
      <c r="O413" s="2">
        <v>0.253147512674332</v>
      </c>
      <c r="P413" s="2">
        <f t="shared" si="248"/>
        <v>2.5314751267433202</v>
      </c>
      <c r="Q413" s="36">
        <v>3.46</v>
      </c>
      <c r="R413" s="40">
        <f t="shared" si="225"/>
        <v>5</v>
      </c>
      <c r="S413" s="35">
        <f t="shared" si="249"/>
        <v>15.466444489604672</v>
      </c>
      <c r="T413" s="35">
        <f t="shared" si="250"/>
        <v>26.666283602766679</v>
      </c>
      <c r="U413" s="35">
        <f t="shared" si="251"/>
        <v>1.2463370143046189</v>
      </c>
      <c r="V413" s="35">
        <f t="shared" si="252"/>
        <v>492.33626715819264</v>
      </c>
      <c r="W413" s="35">
        <f t="shared" si="253"/>
        <v>465.66998355542597</v>
      </c>
      <c r="X413" s="35">
        <f t="shared" si="226"/>
        <v>15.466444489604672</v>
      </c>
      <c r="Y413" s="35">
        <f t="shared" si="227"/>
        <v>26.666283602766679</v>
      </c>
      <c r="Z413" s="35">
        <f t="shared" si="228"/>
        <v>1.2463370143046189</v>
      </c>
      <c r="AA413" s="35">
        <f t="shared" si="229"/>
        <v>492.33626715819264</v>
      </c>
      <c r="AB413" s="35">
        <f t="shared" si="230"/>
        <v>465.66998355542597</v>
      </c>
      <c r="AC413" s="2">
        <f t="shared" si="231"/>
        <v>19.903022012522371</v>
      </c>
      <c r="AD413" s="2">
        <f t="shared" si="254"/>
        <v>34.315555194004091</v>
      </c>
      <c r="AE413" s="2">
        <f t="shared" si="232"/>
        <v>1.4076455570329134</v>
      </c>
      <c r="AF413" s="2">
        <f t="shared" si="233"/>
        <v>554.16159635167037</v>
      </c>
      <c r="AG413" s="2">
        <f t="shared" si="234"/>
        <v>519.84604115766626</v>
      </c>
      <c r="AH413" s="2">
        <f t="shared" si="235"/>
        <v>19.903022012522371</v>
      </c>
      <c r="AI413" s="2">
        <f t="shared" si="255"/>
        <v>34.315555194004091</v>
      </c>
      <c r="AJ413" s="2">
        <f t="shared" si="236"/>
        <v>1.4076455570329134</v>
      </c>
      <c r="AK413" s="2">
        <f t="shared" si="237"/>
        <v>554.16159635167037</v>
      </c>
      <c r="AL413" s="2">
        <f t="shared" si="260"/>
        <v>519.84604115766626</v>
      </c>
      <c r="AM413" s="35">
        <f t="shared" si="238"/>
        <v>0</v>
      </c>
      <c r="AN413" s="35">
        <f t="shared" si="256"/>
        <v>0</v>
      </c>
      <c r="AO413" s="35">
        <f t="shared" si="239"/>
        <v>0</v>
      </c>
      <c r="AP413" s="35">
        <f t="shared" si="240"/>
        <v>0</v>
      </c>
      <c r="AQ413" s="35">
        <f t="shared" si="241"/>
        <v>0</v>
      </c>
      <c r="AR413" s="2">
        <f t="shared" si="242"/>
        <v>0</v>
      </c>
      <c r="AS413" s="2">
        <f t="shared" si="257"/>
        <v>0</v>
      </c>
      <c r="AT413" s="2">
        <f t="shared" si="243"/>
        <v>0</v>
      </c>
      <c r="AU413" s="2">
        <f t="shared" si="244"/>
        <v>0</v>
      </c>
      <c r="AV413" s="2">
        <f t="shared" si="245"/>
        <v>0</v>
      </c>
      <c r="AW413" s="2">
        <f t="shared" si="246"/>
        <v>17.265811030632634</v>
      </c>
      <c r="AX413" s="2">
        <f t="shared" si="258"/>
        <v>29.768639707987305</v>
      </c>
      <c r="AY413">
        <f t="shared" si="259"/>
        <v>1.3913358939043698</v>
      </c>
    </row>
    <row r="414" spans="1:51" ht="16" x14ac:dyDescent="0.2">
      <c r="A414" s="2" t="s">
        <v>30</v>
      </c>
      <c r="B414" s="2" t="str">
        <f t="shared" si="261"/>
        <v>PF2</v>
      </c>
      <c r="C414" s="2" t="s">
        <v>35</v>
      </c>
      <c r="D414" s="5">
        <v>8</v>
      </c>
      <c r="E414" s="2" t="s">
        <v>18</v>
      </c>
      <c r="F414" s="1" t="s">
        <v>10</v>
      </c>
      <c r="G414" s="9">
        <v>10</v>
      </c>
      <c r="H414" s="45">
        <v>7.5</v>
      </c>
      <c r="I414" s="2" t="s">
        <v>23</v>
      </c>
      <c r="J414" s="5">
        <v>0</v>
      </c>
      <c r="K414" s="5">
        <v>-4000</v>
      </c>
      <c r="L414" s="2">
        <v>1.2930002224694523</v>
      </c>
      <c r="M414" s="2">
        <v>1.99194931983948</v>
      </c>
      <c r="N414" s="2">
        <f t="shared" si="247"/>
        <v>19.9194931983948</v>
      </c>
      <c r="O414" s="2">
        <v>0.236910745501518</v>
      </c>
      <c r="P414" s="2">
        <f t="shared" si="248"/>
        <v>2.3691074550151798</v>
      </c>
      <c r="Q414" s="36">
        <v>3.68</v>
      </c>
      <c r="R414" s="40">
        <f t="shared" si="225"/>
        <v>5</v>
      </c>
      <c r="S414" s="35">
        <f t="shared" si="249"/>
        <v>12.877954568501611</v>
      </c>
      <c r="T414" s="35">
        <f t="shared" si="250"/>
        <v>22.203369945692433</v>
      </c>
      <c r="U414" s="35">
        <f t="shared" si="251"/>
        <v>1.5316282331943327</v>
      </c>
      <c r="V414" s="35">
        <f t="shared" si="252"/>
        <v>646.50011123472621</v>
      </c>
      <c r="W414" s="35">
        <f t="shared" si="253"/>
        <v>624.29674128903378</v>
      </c>
      <c r="X414" s="35">
        <f t="shared" si="226"/>
        <v>28.344399058106283</v>
      </c>
      <c r="Y414" s="35">
        <f t="shared" si="227"/>
        <v>48.869653548459112</v>
      </c>
      <c r="Z414" s="35">
        <f t="shared" si="228"/>
        <v>2.7779652474989516</v>
      </c>
      <c r="AA414" s="35">
        <f t="shared" si="229"/>
        <v>1138.836378392919</v>
      </c>
      <c r="AB414" s="35">
        <f t="shared" si="230"/>
        <v>1089.9667248444598</v>
      </c>
      <c r="AC414" s="2">
        <f t="shared" si="231"/>
        <v>13.029426138302242</v>
      </c>
      <c r="AD414" s="2">
        <f t="shared" si="254"/>
        <v>22.464527824659033</v>
      </c>
      <c r="AE414" s="2">
        <f t="shared" si="232"/>
        <v>1.0094012711584042</v>
      </c>
      <c r="AF414" s="2">
        <f t="shared" si="233"/>
        <v>608.89498128097307</v>
      </c>
      <c r="AG414" s="2">
        <f t="shared" si="234"/>
        <v>586.43045345631413</v>
      </c>
      <c r="AH414" s="2">
        <f t="shared" si="235"/>
        <v>98.797344452473837</v>
      </c>
      <c r="AI414" s="2">
        <f t="shared" si="255"/>
        <v>170.34024905598937</v>
      </c>
      <c r="AJ414" s="2">
        <f t="shared" si="236"/>
        <v>7.2511404845739538</v>
      </c>
      <c r="AK414" s="2">
        <f t="shared" si="237"/>
        <v>3489.1697328979308</v>
      </c>
      <c r="AL414" s="2">
        <f t="shared" si="260"/>
        <v>1106.2764946139805</v>
      </c>
      <c r="AM414" s="35">
        <f t="shared" si="238"/>
        <v>15.466444489604672</v>
      </c>
      <c r="AN414" s="35">
        <f t="shared" si="256"/>
        <v>26.666283602766679</v>
      </c>
      <c r="AO414" s="35">
        <f t="shared" si="239"/>
        <v>1.2463370143046189</v>
      </c>
      <c r="AP414" s="35">
        <f t="shared" si="240"/>
        <v>492.33626715819264</v>
      </c>
      <c r="AQ414" s="35">
        <f t="shared" si="241"/>
        <v>465.66998355542597</v>
      </c>
      <c r="AR414" s="2">
        <f t="shared" si="242"/>
        <v>19.903022012522371</v>
      </c>
      <c r="AS414" s="2">
        <f t="shared" si="257"/>
        <v>34.315555194004091</v>
      </c>
      <c r="AT414" s="2">
        <f t="shared" si="243"/>
        <v>1.4076455570329134</v>
      </c>
      <c r="AU414" s="2">
        <f t="shared" si="244"/>
        <v>554.16159635167037</v>
      </c>
      <c r="AV414" s="2">
        <f t="shared" si="245"/>
        <v>519.84604115766626</v>
      </c>
      <c r="AW414" s="2">
        <f t="shared" si="246"/>
        <v>28.680835980203504</v>
      </c>
      <c r="AX414" s="2">
        <f t="shared" si="258"/>
        <v>49.449717207247431</v>
      </c>
      <c r="AY414">
        <f t="shared" si="259"/>
        <v>2.817979077787923</v>
      </c>
    </row>
    <row r="415" spans="1:51" ht="16" x14ac:dyDescent="0.2">
      <c r="A415" s="2" t="s">
        <v>30</v>
      </c>
      <c r="B415" s="2" t="str">
        <f t="shared" si="261"/>
        <v>PF2</v>
      </c>
      <c r="C415" s="2" t="s">
        <v>35</v>
      </c>
      <c r="D415" s="5">
        <v>8</v>
      </c>
      <c r="E415" s="2" t="s">
        <v>18</v>
      </c>
      <c r="F415" s="1" t="s">
        <v>11</v>
      </c>
      <c r="G415" s="9">
        <v>20</v>
      </c>
      <c r="H415" s="45">
        <v>15</v>
      </c>
      <c r="I415" s="2" t="s">
        <v>23</v>
      </c>
      <c r="J415" s="5">
        <v>0</v>
      </c>
      <c r="K415" s="5">
        <v>-4000</v>
      </c>
      <c r="L415" s="2">
        <v>1.3173445625647888</v>
      </c>
      <c r="M415" s="2">
        <v>1.2051311731338501</v>
      </c>
      <c r="N415" s="2">
        <f t="shared" si="247"/>
        <v>12.051311731338501</v>
      </c>
      <c r="O415" s="2">
        <v>0.22110505402088201</v>
      </c>
      <c r="P415" s="2">
        <f t="shared" si="248"/>
        <v>2.2110505402088201</v>
      </c>
      <c r="Q415" s="36">
        <v>3.85</v>
      </c>
      <c r="R415" s="40">
        <f t="shared" ref="R415:R417" si="262">IF(G415=5,5,IF(E415="Profile",G415-G412,G415-G414))</f>
        <v>10</v>
      </c>
      <c r="S415" s="35">
        <f t="shared" si="249"/>
        <v>15.875729981052027</v>
      </c>
      <c r="T415" s="35">
        <f t="shared" si="250"/>
        <v>27.371948243193152</v>
      </c>
      <c r="U415" s="35">
        <f t="shared" si="251"/>
        <v>2.9127154067000283</v>
      </c>
      <c r="V415" s="35">
        <f t="shared" si="252"/>
        <v>1317.3445625647889</v>
      </c>
      <c r="W415" s="35">
        <f t="shared" si="253"/>
        <v>1289.9726143215958</v>
      </c>
      <c r="X415" s="35">
        <f t="shared" si="226"/>
        <v>44.220129039158309</v>
      </c>
      <c r="Y415" s="35">
        <f t="shared" si="227"/>
        <v>76.241601791652272</v>
      </c>
      <c r="Z415" s="35">
        <f t="shared" si="228"/>
        <v>5.6906806541989798</v>
      </c>
      <c r="AA415" s="35">
        <f t="shared" si="229"/>
        <v>2456.1809409577081</v>
      </c>
      <c r="AB415" s="35">
        <f t="shared" si="230"/>
        <v>2379.9393391660556</v>
      </c>
      <c r="AC415" s="2">
        <f t="shared" si="231"/>
        <v>20.390481138688109</v>
      </c>
      <c r="AD415" s="2">
        <f t="shared" si="254"/>
        <v>35.156001963255363</v>
      </c>
      <c r="AE415" s="2">
        <f t="shared" si="232"/>
        <v>1.7026930065260248</v>
      </c>
      <c r="AF415" s="2">
        <f t="shared" si="233"/>
        <v>1289.4526587879338</v>
      </c>
      <c r="AG415" s="2">
        <f t="shared" si="234"/>
        <v>1254.2966568246786</v>
      </c>
      <c r="AH415" s="2">
        <f t="shared" si="235"/>
        <v>159.96878786853816</v>
      </c>
      <c r="AI415" s="2">
        <f t="shared" si="255"/>
        <v>275.80825494575549</v>
      </c>
      <c r="AJ415" s="2">
        <f t="shared" si="236"/>
        <v>12.359219504152026</v>
      </c>
      <c r="AK415" s="2">
        <f t="shared" si="237"/>
        <v>7357.5277092617316</v>
      </c>
      <c r="AL415" s="2">
        <f t="shared" si="260"/>
        <v>2360.5731514386589</v>
      </c>
      <c r="AM415" s="35">
        <f t="shared" si="238"/>
        <v>28.344399058106283</v>
      </c>
      <c r="AN415" s="35">
        <f t="shared" si="256"/>
        <v>48.869653548459112</v>
      </c>
      <c r="AO415" s="35">
        <f t="shared" si="239"/>
        <v>2.7779652474989516</v>
      </c>
      <c r="AP415" s="35">
        <f t="shared" si="240"/>
        <v>1138.836378392919</v>
      </c>
      <c r="AQ415" s="35">
        <f t="shared" si="241"/>
        <v>1089.9667248444598</v>
      </c>
      <c r="AR415" s="2">
        <f t="shared" si="242"/>
        <v>13.029426138302242</v>
      </c>
      <c r="AS415" s="2">
        <f t="shared" si="257"/>
        <v>22.464527824659033</v>
      </c>
      <c r="AT415" s="2">
        <f t="shared" si="243"/>
        <v>1.0094012711584042</v>
      </c>
      <c r="AU415" s="2">
        <f t="shared" si="244"/>
        <v>608.89498128097307</v>
      </c>
      <c r="AV415" s="2">
        <f t="shared" si="245"/>
        <v>586.43045345631413</v>
      </c>
      <c r="AW415" s="2">
        <f t="shared" si="246"/>
        <v>43.981788811071993</v>
      </c>
      <c r="AX415" s="2">
        <f t="shared" si="258"/>
        <v>75.83067036391725</v>
      </c>
      <c r="AY415">
        <f t="shared" si="259"/>
        <v>5.6469524442072512</v>
      </c>
    </row>
    <row r="416" spans="1:51" ht="16" x14ac:dyDescent="0.2">
      <c r="A416" s="2" t="s">
        <v>30</v>
      </c>
      <c r="B416" s="2" t="str">
        <f t="shared" si="261"/>
        <v>PF2</v>
      </c>
      <c r="C416" s="2" t="s">
        <v>35</v>
      </c>
      <c r="D416" s="5">
        <v>8</v>
      </c>
      <c r="E416" s="2" t="s">
        <v>18</v>
      </c>
      <c r="F416" s="1" t="s">
        <v>12</v>
      </c>
      <c r="G416" s="9">
        <v>30</v>
      </c>
      <c r="H416" s="45">
        <v>25</v>
      </c>
      <c r="I416" s="2" t="s">
        <v>23</v>
      </c>
      <c r="J416" s="5">
        <v>0</v>
      </c>
      <c r="K416" s="5">
        <v>-4000</v>
      </c>
      <c r="L416" s="2">
        <v>1.1423505195363879</v>
      </c>
      <c r="M416" s="2">
        <v>1.0531165599823</v>
      </c>
      <c r="N416" s="2">
        <f t="shared" si="247"/>
        <v>10.531165599823</v>
      </c>
      <c r="O416" s="2">
        <v>0.24288639426231401</v>
      </c>
      <c r="P416" s="2">
        <f t="shared" si="248"/>
        <v>2.4288639426231402</v>
      </c>
      <c r="Q416" s="36">
        <v>3.97</v>
      </c>
      <c r="R416" s="40">
        <f t="shared" si="262"/>
        <v>10</v>
      </c>
      <c r="S416" s="35">
        <f t="shared" si="249"/>
        <v>12.030282494281542</v>
      </c>
      <c r="T416" s="35">
        <f t="shared" si="250"/>
        <v>20.741866369450936</v>
      </c>
      <c r="U416" s="35">
        <f t="shared" si="251"/>
        <v>2.7746139867387436</v>
      </c>
      <c r="V416" s="35">
        <f t="shared" si="252"/>
        <v>1142.350519536388</v>
      </c>
      <c r="W416" s="35">
        <f t="shared" si="253"/>
        <v>1121.6086531669371</v>
      </c>
      <c r="X416" s="35">
        <f t="shared" si="226"/>
        <v>56.250411533439852</v>
      </c>
      <c r="Y416" s="35">
        <f t="shared" si="227"/>
        <v>96.983468161103204</v>
      </c>
      <c r="Z416" s="35">
        <f t="shared" si="228"/>
        <v>8.4652946409377243</v>
      </c>
      <c r="AA416" s="35">
        <f t="shared" si="229"/>
        <v>3598.5314604940959</v>
      </c>
      <c r="AB416" s="35">
        <f t="shared" si="230"/>
        <v>3501.5479923329926</v>
      </c>
      <c r="AC416" s="2">
        <f t="shared" si="231"/>
        <v>15.204932080965804</v>
      </c>
      <c r="AD416" s="2">
        <f t="shared" si="254"/>
        <v>26.215400139596209</v>
      </c>
      <c r="AE416" s="2">
        <f t="shared" si="232"/>
        <v>1.3422494817943573</v>
      </c>
      <c r="AF416" s="2">
        <f t="shared" si="233"/>
        <v>1245.1136831919628</v>
      </c>
      <c r="AG416" s="2">
        <f t="shared" si="234"/>
        <v>1218.8982830523669</v>
      </c>
      <c r="AH416" s="2">
        <f t="shared" si="235"/>
        <v>205.58358411143558</v>
      </c>
      <c r="AI416" s="2">
        <f t="shared" si="255"/>
        <v>354.45445536454417</v>
      </c>
      <c r="AJ416" s="2">
        <f t="shared" si="236"/>
        <v>16.3859679495351</v>
      </c>
      <c r="AK416" s="2">
        <f t="shared" si="237"/>
        <v>11092.86875883762</v>
      </c>
      <c r="AL416" s="2">
        <f t="shared" si="260"/>
        <v>3579.4714344910258</v>
      </c>
      <c r="AM416" s="35">
        <f t="shared" si="238"/>
        <v>44.220129039158309</v>
      </c>
      <c r="AN416" s="35">
        <f t="shared" si="256"/>
        <v>76.241601791652272</v>
      </c>
      <c r="AO416" s="35">
        <f t="shared" si="239"/>
        <v>5.6906806541989798</v>
      </c>
      <c r="AP416" s="35">
        <f t="shared" si="240"/>
        <v>2456.1809409577081</v>
      </c>
      <c r="AQ416" s="35">
        <f t="shared" si="241"/>
        <v>2379.9393391660556</v>
      </c>
      <c r="AR416" s="2">
        <f t="shared" si="242"/>
        <v>20.390481138688109</v>
      </c>
      <c r="AS416" s="2">
        <f t="shared" si="257"/>
        <v>35.156001963255363</v>
      </c>
      <c r="AT416" s="2">
        <f t="shared" si="243"/>
        <v>1.7026930065260248</v>
      </c>
      <c r="AU416" s="2">
        <f t="shared" si="244"/>
        <v>1289.4526587879338</v>
      </c>
      <c r="AV416" s="2">
        <f t="shared" si="245"/>
        <v>1254.2966568246786</v>
      </c>
      <c r="AW416" s="2">
        <f t="shared" si="246"/>
        <v>57.086211987939748</v>
      </c>
      <c r="AX416" s="2">
        <f t="shared" si="258"/>
        <v>98.424503427482335</v>
      </c>
      <c r="AY416">
        <f t="shared" si="259"/>
        <v>8.6580601584790067</v>
      </c>
    </row>
    <row r="417" spans="1:51" ht="16" x14ac:dyDescent="0.2">
      <c r="A417" s="2" t="s">
        <v>30</v>
      </c>
      <c r="B417" s="2" t="str">
        <f t="shared" si="261"/>
        <v>PF2</v>
      </c>
      <c r="C417" s="2" t="s">
        <v>35</v>
      </c>
      <c r="D417" s="5">
        <v>8</v>
      </c>
      <c r="E417" s="2" t="s">
        <v>18</v>
      </c>
      <c r="F417" s="1" t="s">
        <v>13</v>
      </c>
      <c r="G417" s="9">
        <v>40</v>
      </c>
      <c r="H417" s="45">
        <v>35</v>
      </c>
      <c r="I417" s="2" t="s">
        <v>23</v>
      </c>
      <c r="J417" s="5">
        <v>0</v>
      </c>
      <c r="K417" s="5">
        <v>-4000</v>
      </c>
      <c r="L417" s="2">
        <v>1.3839604555453324</v>
      </c>
      <c r="M417" s="2">
        <v>0.97413349151611295</v>
      </c>
      <c r="N417" s="2">
        <f t="shared" si="247"/>
        <v>9.7413349151611293</v>
      </c>
      <c r="O417" s="2">
        <v>0.25670680403709401</v>
      </c>
      <c r="P417" s="2">
        <f t="shared" si="248"/>
        <v>2.5670680403709403</v>
      </c>
      <c r="Q417" s="36">
        <v>4.05</v>
      </c>
      <c r="R417" s="40">
        <f t="shared" si="262"/>
        <v>10</v>
      </c>
      <c r="S417" s="35">
        <f t="shared" si="249"/>
        <v>13.481622306806051</v>
      </c>
      <c r="T417" s="35">
        <f t="shared" si="250"/>
        <v>23.244176391044917</v>
      </c>
      <c r="U417" s="35">
        <f t="shared" si="251"/>
        <v>3.5527206545676302</v>
      </c>
      <c r="V417" s="35">
        <f t="shared" si="252"/>
        <v>1383.9604555453325</v>
      </c>
      <c r="W417" s="35">
        <f t="shared" si="253"/>
        <v>1360.7162791542876</v>
      </c>
      <c r="X417" s="35">
        <f t="shared" si="226"/>
        <v>69.732033840245904</v>
      </c>
      <c r="Y417" s="35">
        <f t="shared" si="227"/>
        <v>120.22764455214812</v>
      </c>
      <c r="Z417" s="35">
        <f t="shared" si="228"/>
        <v>12.018015295505354</v>
      </c>
      <c r="AA417" s="35">
        <f t="shared" si="229"/>
        <v>4982.4919160394284</v>
      </c>
      <c r="AB417" s="35">
        <f t="shared" si="230"/>
        <v>4862.26427148728</v>
      </c>
      <c r="AC417" s="2">
        <f t="shared" si="231"/>
        <v>12.651992795896417</v>
      </c>
      <c r="AD417" s="2">
        <f t="shared" si="254"/>
        <v>21.813780682580028</v>
      </c>
      <c r="AE417" s="2">
        <f t="shared" si="232"/>
        <v>1.216484925723244</v>
      </c>
      <c r="AF417" s="2">
        <f t="shared" si="233"/>
        <v>1236.6848374058161</v>
      </c>
      <c r="AG417" s="2">
        <f t="shared" si="234"/>
        <v>1214.8710567232361</v>
      </c>
      <c r="AH417" s="2">
        <f t="shared" si="235"/>
        <v>243.5395624991248</v>
      </c>
      <c r="AI417" s="2">
        <f t="shared" si="255"/>
        <v>419.89579741228431</v>
      </c>
      <c r="AJ417" s="2">
        <f t="shared" si="236"/>
        <v>20.03542272670483</v>
      </c>
      <c r="AK417" s="2">
        <f t="shared" si="237"/>
        <v>14802.923271055066</v>
      </c>
      <c r="AL417" s="2">
        <f t="shared" si="260"/>
        <v>4794.3424912142618</v>
      </c>
      <c r="AM417" s="35">
        <f t="shared" si="238"/>
        <v>56.250411533439852</v>
      </c>
      <c r="AN417" s="35">
        <f t="shared" si="256"/>
        <v>96.983468161103204</v>
      </c>
      <c r="AO417" s="35">
        <f t="shared" si="239"/>
        <v>8.4652946409377243</v>
      </c>
      <c r="AP417" s="35">
        <f t="shared" si="240"/>
        <v>3598.5314604940959</v>
      </c>
      <c r="AQ417" s="35">
        <f t="shared" si="241"/>
        <v>3501.5479923329926</v>
      </c>
      <c r="AR417" s="2">
        <f t="shared" si="242"/>
        <v>15.204932080965804</v>
      </c>
      <c r="AS417" s="2">
        <f t="shared" si="257"/>
        <v>26.215400139596209</v>
      </c>
      <c r="AT417" s="2">
        <f t="shared" si="243"/>
        <v>1.3422494817943573</v>
      </c>
      <c r="AU417" s="2">
        <f t="shared" si="244"/>
        <v>1245.1136831919628</v>
      </c>
      <c r="AV417" s="2">
        <f t="shared" si="245"/>
        <v>1218.8982830523669</v>
      </c>
      <c r="AW417" s="2">
        <f t="shared" si="246"/>
        <v>69.059082540937695</v>
      </c>
      <c r="AX417" s="2">
        <f t="shared" si="258"/>
        <v>119.06738369127191</v>
      </c>
      <c r="AY417">
        <f t="shared" si="259"/>
        <v>11.840676995546943</v>
      </c>
    </row>
  </sheetData>
  <autoFilter ref="A1:AY417" xr:uid="{00000000-0009-0000-0000-000001000000}"/>
  <conditionalFormatting sqref="BE2:BE105">
    <cfRule type="cellIs" dxfId="0" priority="1" operator="notEqual">
      <formula>0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45"/>
  <sheetViews>
    <sheetView tabSelected="1" workbookViewId="0">
      <selection activeCell="B47" sqref="B47:F58"/>
    </sheetView>
  </sheetViews>
  <sheetFormatPr baseColWidth="10" defaultRowHeight="15" x14ac:dyDescent="0.2"/>
  <cols>
    <col min="3" max="3" width="21.1640625" bestFit="1" customWidth="1"/>
    <col min="4" max="7" width="14.83203125" customWidth="1"/>
  </cols>
  <sheetData>
    <row r="1" spans="2:9" x14ac:dyDescent="0.2">
      <c r="D1" t="s">
        <v>108</v>
      </c>
    </row>
    <row r="2" spans="2:9" ht="16" x14ac:dyDescent="0.2">
      <c r="B2" t="s">
        <v>2</v>
      </c>
      <c r="C2" s="29" t="s">
        <v>83</v>
      </c>
      <c r="D2" t="s">
        <v>32</v>
      </c>
      <c r="E2" s="2" t="s">
        <v>35</v>
      </c>
      <c r="F2" s="2" t="s">
        <v>34</v>
      </c>
      <c r="G2" s="2" t="s">
        <v>33</v>
      </c>
    </row>
    <row r="3" spans="2:9" x14ac:dyDescent="0.2">
      <c r="B3" s="1" t="s">
        <v>6</v>
      </c>
      <c r="C3" s="30">
        <f>AVERAGEIFS(calcs!$AL:$AL,calcs!$F:$F,$B3)</f>
        <v>519.84604115766683</v>
      </c>
      <c r="D3" s="30">
        <f>AVERAGEIFS(calcs!$AW:$AW,calcs!$C:$C,D$2,calcs!$F:$F,$B3)</f>
        <v>14.322162333534761</v>
      </c>
      <c r="E3" s="30">
        <f>AVERAGEIFS(calcs!$AW:$AW,calcs!$C:$C,E$2,calcs!$F:$F,$B3)</f>
        <v>20.550506025126797</v>
      </c>
      <c r="F3" s="30">
        <f>AVERAGEIFS(calcs!$AW:$AW,calcs!$C:$C,F$2,calcs!$F:$F,$B3)</f>
        <v>15.850980944250502</v>
      </c>
      <c r="G3" s="30">
        <f>AVERAGEIFS(calcs!$AW:$AW,calcs!$C:$C,G$2,calcs!$F:$F,$B3)</f>
        <v>16.838808254126352</v>
      </c>
    </row>
    <row r="4" spans="2:9" x14ac:dyDescent="0.2">
      <c r="B4" s="1" t="s">
        <v>10</v>
      </c>
      <c r="C4" s="30">
        <f>AVERAGEIFS(calcs!$AL:$AL,calcs!$F:$F,$B4)</f>
        <v>1106.2764946139798</v>
      </c>
      <c r="D4" s="30">
        <f>AVERAGEIFS(calcs!$AW:$AW,calcs!$C:$C,D$2,calcs!$F:$F,$B4)</f>
        <v>27.384886946238844</v>
      </c>
      <c r="E4" s="30">
        <f>AVERAGEIFS(calcs!$AW:$AW,calcs!$C:$C,E$2,calcs!$F:$F,$B4)</f>
        <v>33.117216377842794</v>
      </c>
      <c r="F4" s="30">
        <f>AVERAGEIFS(calcs!$AW:$AW,calcs!$C:$C,F$2,calcs!$F:$F,$B4)</f>
        <v>29.159449979336578</v>
      </c>
      <c r="G4" s="30">
        <f>AVERAGEIFS(calcs!$AW:$AW,calcs!$C:$C,G$2,calcs!$F:$F,$B4)</f>
        <v>29.527194653457812</v>
      </c>
    </row>
    <row r="5" spans="2:9" x14ac:dyDescent="0.2">
      <c r="B5" s="1" t="s">
        <v>11</v>
      </c>
      <c r="C5" s="30">
        <f>AVERAGEIFS(calcs!$AL:$AL,calcs!$F:$F,$B5)</f>
        <v>2360.5731514386594</v>
      </c>
      <c r="D5" s="30">
        <f>AVERAGEIFS(calcs!$AW:$AW,calcs!$C:$C,D$2,calcs!$F:$F,$B5)</f>
        <v>49.159950775028101</v>
      </c>
      <c r="E5" s="30">
        <f>AVERAGEIFS(calcs!$AW:$AW,calcs!$C:$C,E$2,calcs!$F:$F,$B5)</f>
        <v>53.498792425547215</v>
      </c>
      <c r="F5" s="30">
        <f>AVERAGEIFS(calcs!$AW:$AW,calcs!$C:$C,F$2,calcs!$F:$F,$B5)</f>
        <v>46.587811696005268</v>
      </c>
      <c r="G5" s="30">
        <f>AVERAGEIFS(calcs!$AW:$AW,calcs!$C:$C,G$2,calcs!$F:$F,$B5)</f>
        <v>50.593038203882536</v>
      </c>
    </row>
    <row r="6" spans="2:9" x14ac:dyDescent="0.2">
      <c r="B6" s="1" t="s">
        <v>12</v>
      </c>
      <c r="C6" s="30">
        <f>AVERAGEIFS(calcs!$AL:$AL,calcs!$F:$F,$B6)</f>
        <v>3579.4714344910235</v>
      </c>
      <c r="D6" s="30">
        <f>AVERAGEIFS(calcs!$AW:$AW,calcs!$C:$C,D$2,calcs!$F:$F,$B6)</f>
        <v>65.948400074964212</v>
      </c>
      <c r="E6" s="30">
        <f>AVERAGEIFS(calcs!$AW:$AW,calcs!$C:$C,E$2,calcs!$F:$F,$B6)</f>
        <v>68.712627342864565</v>
      </c>
      <c r="F6" s="30">
        <f>AVERAGEIFS(calcs!$AW:$AW,calcs!$C:$C,F$2,calcs!$F:$F,$B6)</f>
        <v>60.330960255983747</v>
      </c>
      <c r="G6" s="30">
        <f>AVERAGEIFS(calcs!$AW:$AW,calcs!$C:$C,G$2,calcs!$F:$F,$B6)</f>
        <v>67.198925381902924</v>
      </c>
    </row>
    <row r="7" spans="2:9" x14ac:dyDescent="0.2">
      <c r="B7" s="1" t="s">
        <v>13</v>
      </c>
      <c r="C7" s="30">
        <f>AVERAGEIFS(calcs!$AL:$AL,calcs!$F:$F,$B7)</f>
        <v>4794.3424912142609</v>
      </c>
      <c r="D7" s="30">
        <f>AVERAGEIFS(calcs!$AW:$AW,calcs!$C:$C,D$2,calcs!$F:$F,$B7)</f>
        <v>79.308729150243011</v>
      </c>
      <c r="E7" s="30">
        <f>AVERAGEIFS(calcs!$AW:$AW,calcs!$C:$C,E$2,calcs!$F:$F,$B7)</f>
        <v>81.367507440796572</v>
      </c>
      <c r="F7" s="30">
        <f>AVERAGEIFS(calcs!$AW:$AW,calcs!$C:$C,F$2,calcs!$F:$F,$B7)</f>
        <v>72.006020048667338</v>
      </c>
      <c r="G7" s="30">
        <f>AVERAGEIFS(calcs!$AW:$AW,calcs!$C:$C,G$2,calcs!$F:$F,$B7)</f>
        <v>81.694600523990601</v>
      </c>
    </row>
    <row r="8" spans="2:9" x14ac:dyDescent="0.2">
      <c r="B8" s="1" t="s">
        <v>14</v>
      </c>
      <c r="C8" s="30">
        <f>AVERAGEIFS(calcs!$AL:$AL,calcs!$F:$F,$B8)</f>
        <v>10276.872839875663</v>
      </c>
      <c r="D8" s="30">
        <f>AVERAGEIFS(calcs!$AW:$AW,calcs!$C:$C,D$2,calcs!$F:$F,$B8)</f>
        <v>130.13738046664179</v>
      </c>
      <c r="E8" s="30">
        <f>AVERAGEIFS(calcs!$AW:$AW,calcs!$C:$C,E$2,calcs!$F:$F,$B8)</f>
        <v>126.20697020946851</v>
      </c>
      <c r="F8" s="30">
        <f>AVERAGEIFS(calcs!$AW:$AW,calcs!$C:$C,F$2,calcs!$F:$F,$B8)</f>
        <v>107.48131441839679</v>
      </c>
      <c r="G8" s="30">
        <f>AVERAGEIFS(calcs!$AW:$AW,calcs!$C:$C,G$2,calcs!$F:$F,$B8)</f>
        <v>119.54553189233756</v>
      </c>
    </row>
    <row r="9" spans="2:9" x14ac:dyDescent="0.2">
      <c r="B9" s="1" t="s">
        <v>15</v>
      </c>
      <c r="C9" s="30">
        <f>AVERAGEIFS(calcs!$AL:$AL,calcs!$F:$F,$B9)</f>
        <v>15702.812885866091</v>
      </c>
      <c r="D9" s="30">
        <f>AVERAGEIFS(calcs!$AW:$AW,calcs!$C:$C,D$2,calcs!$F:$F,$B9)</f>
        <v>153.03348293258719</v>
      </c>
      <c r="E9" s="30">
        <f>AVERAGEIFS(calcs!$AW:$AW,calcs!$C:$C,E$2,calcs!$F:$F,$B9)</f>
        <v>154.06148967232104</v>
      </c>
      <c r="F9" s="30">
        <f>AVERAGEIFS(calcs!$AW:$AW,calcs!$C:$C,F$2,calcs!$F:$F,$B9)</f>
        <v>130.38407020906439</v>
      </c>
      <c r="G9" s="30">
        <f>AVERAGEIFS(calcs!$AW:$AW,calcs!$C:$C,G$2,calcs!$F:$F,$B9)</f>
        <v>146.24362605168309</v>
      </c>
    </row>
    <row r="10" spans="2:9" x14ac:dyDescent="0.2">
      <c r="B10" s="1" t="s">
        <v>16</v>
      </c>
      <c r="C10" s="30">
        <f>AVERAGEIFS(calcs!$AL:$AL,calcs!$F:$F,$B10)</f>
        <v>20960.466312409499</v>
      </c>
      <c r="D10" s="30">
        <f>AVERAGEIFS(calcs!$AW:$AW,calcs!$C:$C,D$2,calcs!$F:$F,$B10)</f>
        <v>169.70854565346895</v>
      </c>
      <c r="E10" s="30">
        <f>AVERAGEIFS(calcs!$AW:$AW,calcs!$C:$C,E$2,calcs!$F:$F,$B10)</f>
        <v>173.67997260420574</v>
      </c>
      <c r="F10" s="30">
        <f>AVERAGEIFS(calcs!$AW:$AW,calcs!$C:$C,F$2,calcs!$F:$F,$B10)</f>
        <v>144.95644161562601</v>
      </c>
      <c r="G10" s="30">
        <f>AVERAGEIFS(calcs!$AW:$AW,calcs!$C:$C,G$2,calcs!$F:$F,$B10)</f>
        <v>164.09382104679159</v>
      </c>
    </row>
    <row r="11" spans="2:9" x14ac:dyDescent="0.2">
      <c r="B11" s="1" t="s">
        <v>17</v>
      </c>
      <c r="C11" s="30">
        <f>AVERAGEIFS(calcs!$AL:$AL,calcs!$F:$F,$B11)</f>
        <v>26449.608080560796</v>
      </c>
      <c r="D11" s="49">
        <f>AVERAGEIFS(calcs!$AW:$AW,calcs!$C:$C,D$2,calcs!$F:$F,$B11)</f>
        <v>183.92732253537449</v>
      </c>
      <c r="E11" s="49">
        <f>AVERAGEIFS(calcs!$AW:$AW,calcs!$C:$C,E$2,calcs!$F:$F,$B11)</f>
        <v>187.87408154746527</v>
      </c>
      <c r="F11" s="49">
        <f>AVERAGEIFS(calcs!$AW:$AW,calcs!$C:$C,F$2,calcs!$F:$F,$B11)</f>
        <v>157.50591232888829</v>
      </c>
      <c r="G11" s="30">
        <f>AVERAGEIFS(calcs!$AW:$AW,calcs!$C:$C,G$2,calcs!$F:$F,$B11)</f>
        <v>178.65888550449858</v>
      </c>
      <c r="I11" t="s">
        <v>110</v>
      </c>
    </row>
    <row r="13" spans="2:9" x14ac:dyDescent="0.2">
      <c r="D13" t="s">
        <v>109</v>
      </c>
    </row>
    <row r="14" spans="2:9" x14ac:dyDescent="0.2">
      <c r="B14" s="1" t="s">
        <v>6</v>
      </c>
      <c r="C14" s="30">
        <f>AVERAGEIFS(calcs!$AL:$AL,calcs!$F:$F,$B14)</f>
        <v>519.84604115766683</v>
      </c>
      <c r="D14" s="30">
        <f>AVERAGEIFS(calcs!$X:$X,calcs!$C:$C,D$2,calcs!$F:$F,$B14)</f>
        <v>19.248815475501569</v>
      </c>
      <c r="E14" s="30">
        <f>AVERAGEIFS(calcs!$X:$X,calcs!$C:$C,E$2,calcs!$F:$F,$B14)</f>
        <v>19.903022012522371</v>
      </c>
      <c r="F14" s="30">
        <f>AVERAGEIFS(calcs!$X:$X,calcs!$C:$C,F$2,calcs!$F:$F,$B14)</f>
        <v>18.897373439948463</v>
      </c>
      <c r="G14" s="30">
        <f>AVERAGEIFS(calcs!$X:$X,calcs!$C:$C,G$2,calcs!$F:$F,$B14)</f>
        <v>19.932733922527401</v>
      </c>
    </row>
    <row r="15" spans="2:9" x14ac:dyDescent="0.2">
      <c r="B15" s="1" t="s">
        <v>10</v>
      </c>
      <c r="C15" s="30">
        <f>AVERAGEIFS(calcs!$AL:$AL,calcs!$F:$F,$B15)</f>
        <v>1106.2764946139798</v>
      </c>
      <c r="D15" s="30">
        <f>AVERAGEIFS(calcs!$X:$X,calcs!$C:$C,D$2,calcs!$F:$F,$B15)</f>
        <v>32.77271740555274</v>
      </c>
      <c r="E15" s="30">
        <f>AVERAGEIFS(calcs!$X:$X,calcs!$C:$C,E$2,calcs!$F:$F,$B15)</f>
        <v>32.932448150824612</v>
      </c>
      <c r="F15" s="30">
        <f>AVERAGEIFS(calcs!$X:$X,calcs!$C:$C,F$2,calcs!$F:$F,$B15)</f>
        <v>32.985933613853504</v>
      </c>
      <c r="G15" s="30">
        <f>AVERAGEIFS(calcs!$X:$X,calcs!$C:$C,G$2,calcs!$F:$F,$B15)</f>
        <v>32.990236849911888</v>
      </c>
    </row>
    <row r="16" spans="2:9" x14ac:dyDescent="0.2">
      <c r="B16" s="1" t="s">
        <v>11</v>
      </c>
      <c r="C16" s="30">
        <f>AVERAGEIFS(calcs!$AL:$AL,calcs!$F:$F,$B16)</f>
        <v>2360.5731514386594</v>
      </c>
      <c r="D16" s="30">
        <f>AVERAGEIFS(calcs!$X:$X,calcs!$C:$C,D$2,calcs!$F:$F,$B16)</f>
        <v>56.20669640017303</v>
      </c>
      <c r="E16" s="30">
        <f>AVERAGEIFS(calcs!$X:$X,calcs!$C:$C,E$2,calcs!$F:$F,$B16)</f>
        <v>53.322929289512722</v>
      </c>
      <c r="F16" s="30">
        <f>AVERAGEIFS(calcs!$X:$X,calcs!$C:$C,F$2,calcs!$F:$F,$B16)</f>
        <v>51.405490445946683</v>
      </c>
      <c r="G16" s="30">
        <f>AVERAGEIFS(calcs!$X:$X,calcs!$C:$C,G$2,calcs!$F:$F,$B16)</f>
        <v>54.773865503700549</v>
      </c>
    </row>
    <row r="17" spans="2:7" x14ac:dyDescent="0.2">
      <c r="B17" s="1" t="s">
        <v>12</v>
      </c>
      <c r="C17" s="30">
        <f>AVERAGEIFS(calcs!$AL:$AL,calcs!$F:$F,$B17)</f>
        <v>3579.4714344910235</v>
      </c>
      <c r="D17" s="30">
        <f>AVERAGEIFS(calcs!$X:$X,calcs!$C:$C,D$2,calcs!$F:$F,$B17)</f>
        <v>74.289572334699443</v>
      </c>
      <c r="E17" s="30">
        <f>AVERAGEIFS(calcs!$X:$X,calcs!$C:$C,E$2,calcs!$F:$F,$B17)</f>
        <v>68.527861370478519</v>
      </c>
      <c r="F17" s="30">
        <f>AVERAGEIFS(calcs!$X:$X,calcs!$C:$C,F$2,calcs!$F:$F,$B17)</f>
        <v>66.546952552603642</v>
      </c>
      <c r="G17" s="30">
        <f>AVERAGEIFS(calcs!$X:$X,calcs!$C:$C,G$2,calcs!$F:$F,$B17)</f>
        <v>72.863899388014801</v>
      </c>
    </row>
    <row r="18" spans="2:7" x14ac:dyDescent="0.2">
      <c r="B18" s="1" t="s">
        <v>13</v>
      </c>
      <c r="C18" s="30">
        <f>AVERAGEIFS(calcs!$AL:$AL,calcs!$F:$F,$B18)</f>
        <v>4794.3424912142609</v>
      </c>
      <c r="D18" s="30">
        <f>AVERAGEIFS(calcs!$X:$X,calcs!$C:$C,D$2,calcs!$F:$F,$B18)</f>
        <v>87.525634854018307</v>
      </c>
      <c r="E18" s="30">
        <f>AVERAGEIFS(calcs!$X:$X,calcs!$C:$C,E$2,calcs!$F:$F,$B18)</f>
        <v>81.179854166374952</v>
      </c>
      <c r="F18" s="30">
        <f>AVERAGEIFS(calcs!$X:$X,calcs!$C:$C,F$2,calcs!$F:$F,$B18)</f>
        <v>79.214891752204224</v>
      </c>
      <c r="G18" s="30">
        <f>AVERAGEIFS(calcs!$X:$X,calcs!$C:$C,G$2,calcs!$F:$F,$B18)</f>
        <v>88.242546263641486</v>
      </c>
    </row>
    <row r="19" spans="2:7" x14ac:dyDescent="0.2">
      <c r="B19" s="1" t="s">
        <v>14</v>
      </c>
      <c r="C19" s="30">
        <f>AVERAGEIFS(calcs!$AL:$AL,calcs!$F:$F,$B19)</f>
        <v>10276.872839875663</v>
      </c>
      <c r="D19" s="30">
        <f>AVERAGEIFS(calcs!$X:$X,calcs!$C:$C,D$2,calcs!$F:$F,$B19)</f>
        <v>136.62325734348687</v>
      </c>
      <c r="E19" s="30">
        <f>AVERAGEIFS(calcs!$X:$X,calcs!$C:$C,E$2,calcs!$F:$F,$B19)</f>
        <v>128.37510754566327</v>
      </c>
      <c r="F19" s="30">
        <f>AVERAGEIFS(calcs!$X:$X,calcs!$C:$C,F$2,calcs!$F:$F,$B19)</f>
        <v>112.93319596608681</v>
      </c>
      <c r="G19" s="30">
        <f>AVERAGEIFS(calcs!$X:$X,calcs!$C:$C,G$2,calcs!$F:$F,$B19)</f>
        <v>124.61353319122536</v>
      </c>
    </row>
    <row r="20" spans="2:7" x14ac:dyDescent="0.2">
      <c r="B20" s="1" t="s">
        <v>15</v>
      </c>
      <c r="C20" s="30">
        <f>AVERAGEIFS(calcs!$AL:$AL,calcs!$F:$F,$B20)</f>
        <v>15702.812885866091</v>
      </c>
      <c r="D20" s="30">
        <f>AVERAGEIFS(calcs!$X:$X,calcs!$C:$C,D$2,calcs!$F:$F,$B20)</f>
        <v>158.56551345873615</v>
      </c>
      <c r="E20" s="30">
        <f>AVERAGEIFS(calcs!$X:$X,calcs!$C:$C,E$2,calcs!$F:$F,$B20)</f>
        <v>155.01695599443795</v>
      </c>
      <c r="F20" s="30">
        <f>AVERAGEIFS(calcs!$X:$X,calcs!$C:$C,F$2,calcs!$F:$F,$B20)</f>
        <v>134.0762431370479</v>
      </c>
      <c r="G20" s="30">
        <f>AVERAGEIFS(calcs!$X:$X,calcs!$C:$C,G$2,calcs!$F:$F,$B20)</f>
        <v>151.42404714778954</v>
      </c>
    </row>
    <row r="21" spans="2:7" x14ac:dyDescent="0.2">
      <c r="B21" s="1" t="s">
        <v>16</v>
      </c>
      <c r="C21" s="30">
        <f>AVERAGEIFS(calcs!$AL:$AL,calcs!$F:$F,$B21)</f>
        <v>20960.466312409499</v>
      </c>
      <c r="D21" s="30">
        <f>AVERAGEIFS(calcs!$X:$X,calcs!$C:$C,D$2,calcs!$F:$F,$B21)</f>
        <v>175.40381235739565</v>
      </c>
      <c r="E21" s="30">
        <f>AVERAGEIFS(calcs!$X:$X,calcs!$C:$C,E$2,calcs!$F:$F,$B21)</f>
        <v>174.73581193572454</v>
      </c>
      <c r="F21" s="30">
        <f>AVERAGEIFS(calcs!$X:$X,calcs!$C:$C,F$2,calcs!$F:$F,$B21)</f>
        <v>148.86381985355158</v>
      </c>
      <c r="G21" s="30">
        <f>AVERAGEIFS(calcs!$X:$X,calcs!$C:$C,G$2,calcs!$F:$F,$B21)</f>
        <v>168.88801629730693</v>
      </c>
    </row>
    <row r="22" spans="2:7" x14ac:dyDescent="0.2">
      <c r="B22" s="1" t="s">
        <v>17</v>
      </c>
      <c r="C22" s="30">
        <f>AVERAGEIFS(calcs!$AL:$AL,calcs!$F:$F,$B22)</f>
        <v>26449.608080560796</v>
      </c>
      <c r="D22" s="49">
        <f>AVERAGEIFS(calcs!$X:$X,calcs!$C:$C,D$2,calcs!$F:$F,$B22)</f>
        <v>188.29268280450074</v>
      </c>
      <c r="E22" s="49">
        <f>AVERAGEIFS(calcs!$X:$X,calcs!$C:$C,E$2,calcs!$F:$F,$B22)</f>
        <v>188.35198748149136</v>
      </c>
      <c r="F22" s="49">
        <f>AVERAGEIFS(calcs!$X:$X,calcs!$C:$C,F$2,calcs!$F:$F,$B22)</f>
        <v>161.45827816720376</v>
      </c>
      <c r="G22" s="30">
        <f>AVERAGEIFS(calcs!$X:$X,calcs!$C:$C,G$2,calcs!$F:$F,$B22)</f>
        <v>183.58975675331317</v>
      </c>
    </row>
    <row r="24" spans="2:7" x14ac:dyDescent="0.2">
      <c r="D24" t="s">
        <v>111</v>
      </c>
    </row>
    <row r="25" spans="2:7" ht="16" x14ac:dyDescent="0.2">
      <c r="B25" t="s">
        <v>2</v>
      </c>
      <c r="C25" s="29" t="s">
        <v>83</v>
      </c>
      <c r="D25" t="s">
        <v>32</v>
      </c>
      <c r="E25" s="2" t="s">
        <v>35</v>
      </c>
      <c r="F25" s="2" t="s">
        <v>34</v>
      </c>
      <c r="G25" s="2" t="s">
        <v>33</v>
      </c>
    </row>
    <row r="26" spans="2:7" x14ac:dyDescent="0.2">
      <c r="B26" s="1" t="s">
        <v>6</v>
      </c>
      <c r="C26" s="30">
        <f>AVERAGEIFS(calcs!$AL:$AL,calcs!$F:$F,$B26)</f>
        <v>519.84604115766683</v>
      </c>
      <c r="D26" s="49">
        <f>AVERAGEIFS(calcs!$AY:$AY,calcs!$C:$C,D$2,calcs!$F:$F,$B26)</f>
        <v>1.1356213670386659</v>
      </c>
      <c r="E26" s="49">
        <f>AVERAGEIFS(calcs!$AY:$AY,calcs!$C:$C,E$2,calcs!$F:$F,$B26)</f>
        <v>1.4417855849928127</v>
      </c>
      <c r="F26" s="49">
        <f>AVERAGEIFS(calcs!$AY:$AY,calcs!$C:$C,F$2,calcs!$F:$F,$B26)</f>
        <v>1.1021238964377491</v>
      </c>
      <c r="G26" s="30">
        <f>AVERAGEIFS(calcs!$AY:$AY,calcs!$C:$C,G$2,calcs!$F:$F,$B26)</f>
        <v>1.2143058077909774</v>
      </c>
    </row>
    <row r="27" spans="2:7" x14ac:dyDescent="0.2">
      <c r="B27" s="1" t="s">
        <v>10</v>
      </c>
      <c r="C27" s="30">
        <f>AVERAGEIFS(calcs!$AL:$AL,calcs!$F:$F,$B27)</f>
        <v>1106.2764946139798</v>
      </c>
      <c r="D27" s="30">
        <f>AVERAGEIFS(calcs!$AY:$AY,calcs!$C:$C,D$2,calcs!$F:$F,$B27)</f>
        <v>2.1707963992496522</v>
      </c>
      <c r="E27" s="30">
        <f>AVERAGEIFS(calcs!$AY:$AY,calcs!$C:$C,E$2,calcs!$F:$F,$B27)</f>
        <v>2.4260963890727845</v>
      </c>
      <c r="F27" s="30">
        <f>AVERAGEIFS(calcs!$AY:$AY,calcs!$C:$C,F$2,calcs!$F:$F,$B27)</f>
        <v>2.1689343350116115</v>
      </c>
      <c r="G27" s="30">
        <f>AVERAGEIFS(calcs!$AY:$AY,calcs!$C:$C,G$2,calcs!$F:$F,$B27)</f>
        <v>2.1591587274723483</v>
      </c>
    </row>
    <row r="28" spans="2:7" x14ac:dyDescent="0.2">
      <c r="B28" s="1" t="s">
        <v>11</v>
      </c>
      <c r="C28" s="30">
        <f>AVERAGEIFS(calcs!$AL:$AL,calcs!$F:$F,$B28)</f>
        <v>2360.5731514386594</v>
      </c>
      <c r="D28" s="30">
        <f>AVERAGEIFS(calcs!$AY:$AY,calcs!$C:$C,D$2,calcs!$F:$F,$B28)</f>
        <v>3.8821634862305294</v>
      </c>
      <c r="E28" s="30">
        <f>AVERAGEIFS(calcs!$AY:$AY,calcs!$C:$C,E$2,calcs!$F:$F,$B28)</f>
        <v>4.1307788486704418</v>
      </c>
      <c r="F28" s="30">
        <f>AVERAGEIFS(calcs!$AY:$AY,calcs!$C:$C,F$2,calcs!$F:$F,$B28)</f>
        <v>3.5300923456679172</v>
      </c>
      <c r="G28" s="30">
        <f>AVERAGEIFS(calcs!$AY:$AY,calcs!$C:$C,G$2,calcs!$F:$F,$B28)</f>
        <v>3.7494727653774453</v>
      </c>
    </row>
    <row r="29" spans="2:7" x14ac:dyDescent="0.2">
      <c r="B29" s="1" t="s">
        <v>12</v>
      </c>
      <c r="C29" s="30">
        <f>AVERAGEIFS(calcs!$AL:$AL,calcs!$F:$F,$B29)</f>
        <v>3579.4714344910235</v>
      </c>
      <c r="D29" s="30">
        <f>AVERAGEIFS(calcs!$AY:$AY,calcs!$C:$C,D$2,calcs!$F:$F,$B29)</f>
        <v>5.2294825848529953</v>
      </c>
      <c r="E29" s="30">
        <f>AVERAGEIFS(calcs!$AY:$AY,calcs!$C:$C,E$2,calcs!$F:$F,$B29)</f>
        <v>5.4865444882839363</v>
      </c>
      <c r="F29" s="30">
        <f>AVERAGEIFS(calcs!$AY:$AY,calcs!$C:$C,F$2,calcs!$F:$F,$B29)</f>
        <v>4.6012339532399587</v>
      </c>
      <c r="G29" s="30">
        <f>AVERAGEIFS(calcs!$AY:$AY,calcs!$C:$C,G$2,calcs!$F:$F,$B29)</f>
        <v>5.0108390563829452</v>
      </c>
    </row>
    <row r="30" spans="2:7" x14ac:dyDescent="0.2">
      <c r="B30" s="1" t="s">
        <v>13</v>
      </c>
      <c r="C30" s="30">
        <f>AVERAGEIFS(calcs!$AL:$AL,calcs!$F:$F,$B30)</f>
        <v>4794.3424912142609</v>
      </c>
      <c r="D30" s="30">
        <f>AVERAGEIFS(calcs!$AY:$AY,calcs!$C:$C,D$2,calcs!$F:$F,$B30)</f>
        <v>6.340330200358248</v>
      </c>
      <c r="E30" s="30">
        <f>AVERAGEIFS(calcs!$AY:$AY,calcs!$C:$C,E$2,calcs!$F:$F,$B30)</f>
        <v>6.6906912823282845</v>
      </c>
      <c r="F30" s="30">
        <f>AVERAGEIFS(calcs!$AY:$AY,calcs!$C:$C,F$2,calcs!$F:$F,$B30)</f>
        <v>5.5463836137709484</v>
      </c>
      <c r="G30" s="30">
        <f>AVERAGEIFS(calcs!$AY:$AY,calcs!$C:$C,G$2,calcs!$F:$F,$B30)</f>
        <v>6.1271087667844499</v>
      </c>
    </row>
    <row r="31" spans="2:7" x14ac:dyDescent="0.2">
      <c r="B31" s="1" t="s">
        <v>14</v>
      </c>
      <c r="C31" s="30">
        <f>AVERAGEIFS(calcs!$AL:$AL,calcs!$F:$F,$B31)</f>
        <v>10276.872839875663</v>
      </c>
      <c r="D31" s="30">
        <f>AVERAGEIFS(calcs!$AY:$AY,calcs!$C:$C,D$2,calcs!$F:$F,$B31)</f>
        <v>10.916614928949608</v>
      </c>
      <c r="E31" s="30">
        <f>AVERAGEIFS(calcs!$AY:$AY,calcs!$C:$C,E$2,calcs!$F:$F,$B31)</f>
        <v>9.827031817140595</v>
      </c>
      <c r="F31" s="30">
        <f>AVERAGEIFS(calcs!$AY:$AY,calcs!$C:$C,F$2,calcs!$F:$F,$B31)</f>
        <v>8.8017767478132232</v>
      </c>
      <c r="G31" s="30">
        <f>AVERAGEIFS(calcs!$AY:$AY,calcs!$C:$C,G$2,calcs!$F:$F,$B31)</f>
        <v>9.2219497309665552</v>
      </c>
    </row>
    <row r="32" spans="2:7" x14ac:dyDescent="0.2">
      <c r="B32" s="1" t="s">
        <v>15</v>
      </c>
      <c r="C32" s="30">
        <f>AVERAGEIFS(calcs!$AL:$AL,calcs!$F:$F,$B32)</f>
        <v>15702.812885866091</v>
      </c>
      <c r="D32" s="30">
        <f>AVERAGEIFS(calcs!$AY:$AY,calcs!$C:$C,D$2,calcs!$F:$F,$B32)</f>
        <v>13.114210896821772</v>
      </c>
      <c r="E32" s="30">
        <f>AVERAGEIFS(calcs!$AY:$AY,calcs!$C:$C,E$2,calcs!$F:$F,$B32)</f>
        <v>12.326000031608212</v>
      </c>
      <c r="F32" s="30">
        <f>AVERAGEIFS(calcs!$AY:$AY,calcs!$C:$C,F$2,calcs!$F:$F,$B32)</f>
        <v>11.028463715601243</v>
      </c>
      <c r="G32" s="30">
        <f>AVERAGEIFS(calcs!$AY:$AY,calcs!$C:$C,G$2,calcs!$F:$F,$B32)</f>
        <v>11.493177604505513</v>
      </c>
    </row>
    <row r="33" spans="2:9" x14ac:dyDescent="0.2">
      <c r="B33" s="1" t="s">
        <v>16</v>
      </c>
      <c r="C33" s="30">
        <f>AVERAGEIFS(calcs!$AL:$AL,calcs!$F:$F,$B33)</f>
        <v>20960.466312409499</v>
      </c>
      <c r="D33" s="30">
        <f>AVERAGEIFS(calcs!$AY:$AY,calcs!$C:$C,D$2,calcs!$F:$F,$B33)</f>
        <v>14.779907018370972</v>
      </c>
      <c r="E33" s="30">
        <f>AVERAGEIFS(calcs!$AY:$AY,calcs!$C:$C,E$2,calcs!$F:$F,$B33)</f>
        <v>14.204209262727645</v>
      </c>
      <c r="F33" s="30">
        <f>AVERAGEIFS(calcs!$AY:$AY,calcs!$C:$C,F$2,calcs!$F:$F,$B33)</f>
        <v>12.483620026349355</v>
      </c>
      <c r="G33" s="30">
        <f>AVERAGEIFS(calcs!$AY:$AY,calcs!$C:$C,G$2,calcs!$F:$F,$B33)</f>
        <v>13.151518254476137</v>
      </c>
    </row>
    <row r="34" spans="2:9" x14ac:dyDescent="0.2">
      <c r="B34" s="1" t="s">
        <v>17</v>
      </c>
      <c r="C34" s="30">
        <f>AVERAGEIFS(calcs!$AL:$AL,calcs!$F:$F,$B34)</f>
        <v>26449.608080560796</v>
      </c>
      <c r="D34" s="49">
        <f>AVERAGEIFS(calcs!$AY:$AY,calcs!$C:$C,D$2,calcs!$F:$F,$B34)</f>
        <v>16.310992011088864</v>
      </c>
      <c r="E34" s="49">
        <f>AVERAGEIFS(calcs!$AY:$AY,calcs!$C:$C,E$2,calcs!$F:$F,$B34)</f>
        <v>15.850204212846029</v>
      </c>
      <c r="F34" s="49">
        <f>AVERAGEIFS(calcs!$AY:$AY,calcs!$C:$C,F$2,calcs!$F:$F,$B34)</f>
        <v>13.754291329983454</v>
      </c>
      <c r="G34" s="30">
        <f>AVERAGEIFS(calcs!$AY:$AY,calcs!$C:$C,G$2,calcs!$F:$F,$B34)</f>
        <v>14.539208828258444</v>
      </c>
      <c r="I34" t="s">
        <v>110</v>
      </c>
    </row>
    <row r="36" spans="2:9" x14ac:dyDescent="0.2">
      <c r="D36" t="s">
        <v>112</v>
      </c>
    </row>
    <row r="37" spans="2:9" x14ac:dyDescent="0.2">
      <c r="B37" s="1" t="s">
        <v>6</v>
      </c>
      <c r="C37" s="30">
        <f>AVERAGEIFS(calcs!$AL:$AL,calcs!$F:$F,$B37)</f>
        <v>519.84604115766683</v>
      </c>
      <c r="D37" s="49">
        <f>AVERAGEIFS(calcs!$Z:$Z,calcs!$C:$C,D$2,calcs!$F:$F,$B37)</f>
        <v>1.5269249671844036</v>
      </c>
      <c r="E37" s="49">
        <f>AVERAGEIFS(calcs!$Z:$Z,calcs!$C:$C,E$2,calcs!$F:$F,$B37)</f>
        <v>1.4076455570329134</v>
      </c>
      <c r="F37" s="49">
        <f>AVERAGEIFS(calcs!$Z:$Z,calcs!$C:$C,F$2,calcs!$F:$F,$B37)</f>
        <v>1.3190294164914487</v>
      </c>
      <c r="G37" s="30">
        <f>AVERAGEIFS(calcs!$Z:$Z,calcs!$C:$C,G$2,calcs!$F:$F,$B37)</f>
        <v>1.4393037222161638</v>
      </c>
    </row>
    <row r="38" spans="2:9" x14ac:dyDescent="0.2">
      <c r="B38" s="1" t="s">
        <v>10</v>
      </c>
      <c r="C38" s="30">
        <f>AVERAGEIFS(calcs!$AL:$AL,calcs!$F:$F,$B38)</f>
        <v>1106.2764946139798</v>
      </c>
      <c r="D38" s="30">
        <f>AVERAGEIFS(calcs!$Z:$Z,calcs!$C:$C,D$2,calcs!$F:$F,$B38)</f>
        <v>2.597101791893627</v>
      </c>
      <c r="E38" s="30">
        <f>AVERAGEIFS(calcs!$Z:$Z,calcs!$C:$C,E$2,calcs!$F:$F,$B38)</f>
        <v>2.4170468281913178</v>
      </c>
      <c r="F38" s="30">
        <f>AVERAGEIFS(calcs!$Z:$Z,calcs!$C:$C,F$2,calcs!$F:$F,$B38)</f>
        <v>2.4759980495012397</v>
      </c>
      <c r="G38" s="30">
        <f>AVERAGEIFS(calcs!$Z:$Z,calcs!$C:$C,G$2,calcs!$F:$F,$B38)</f>
        <v>2.4206705407972637</v>
      </c>
    </row>
    <row r="39" spans="2:9" x14ac:dyDescent="0.2">
      <c r="B39" s="1" t="s">
        <v>11</v>
      </c>
      <c r="C39" s="30">
        <f>AVERAGEIFS(calcs!$AL:$AL,calcs!$F:$F,$B39)</f>
        <v>2360.5731514386594</v>
      </c>
      <c r="D39" s="30">
        <f>AVERAGEIFS(calcs!$Z:$Z,calcs!$C:$C,D$2,calcs!$F:$F,$B39)</f>
        <v>4.4361450721572426</v>
      </c>
      <c r="E39" s="30">
        <f>AVERAGEIFS(calcs!$Z:$Z,calcs!$C:$C,E$2,calcs!$F:$F,$B39)</f>
        <v>4.1197398347173415</v>
      </c>
      <c r="F39" s="30">
        <f>AVERAGEIFS(calcs!$Z:$Z,calcs!$C:$C,F$2,calcs!$F:$F,$B39)</f>
        <v>3.9006405716211119</v>
      </c>
      <c r="G39" s="30">
        <f>AVERAGEIFS(calcs!$Z:$Z,calcs!$C:$C,G$2,calcs!$F:$F,$B39)</f>
        <v>4.0674784419749619</v>
      </c>
    </row>
    <row r="40" spans="2:9" x14ac:dyDescent="0.2">
      <c r="B40" s="1" t="s">
        <v>12</v>
      </c>
      <c r="C40" s="30">
        <f>AVERAGEIFS(calcs!$AL:$AL,calcs!$F:$F,$B40)</f>
        <v>3579.4714344910235</v>
      </c>
      <c r="D40" s="30">
        <f>AVERAGEIFS(calcs!$Z:$Z,calcs!$C:$C,D$2,calcs!$F:$F,$B40)</f>
        <v>5.9162163480320222</v>
      </c>
      <c r="E40" s="30">
        <f>AVERAGEIFS(calcs!$Z:$Z,calcs!$C:$C,E$2,calcs!$F:$F,$B40)</f>
        <v>5.4619893165116995</v>
      </c>
      <c r="F40" s="30">
        <f>AVERAGEIFS(calcs!$Z:$Z,calcs!$C:$C,F$2,calcs!$F:$F,$B40)</f>
        <v>5.0931326135761372</v>
      </c>
      <c r="G40" s="30">
        <f>AVERAGEIFS(calcs!$Z:$Z,calcs!$C:$C,G$2,calcs!$F:$F,$B40)</f>
        <v>5.4348084669872625</v>
      </c>
    </row>
    <row r="41" spans="2:9" x14ac:dyDescent="0.2">
      <c r="B41" s="1" t="s">
        <v>13</v>
      </c>
      <c r="C41" s="30">
        <f>AVERAGEIFS(calcs!$AL:$AL,calcs!$F:$F,$B41)</f>
        <v>4794.3424912142609</v>
      </c>
      <c r="D41" s="30">
        <f>AVERAGEIFS(calcs!$Z:$Z,calcs!$C:$C,D$2,calcs!$F:$F,$B41)</f>
        <v>7.0400168040453757</v>
      </c>
      <c r="E41" s="30">
        <f>AVERAGEIFS(calcs!$Z:$Z,calcs!$C:$C,E$2,calcs!$F:$F,$B41)</f>
        <v>6.6784742422349437</v>
      </c>
      <c r="F41" s="30">
        <f>AVERAGEIFS(calcs!$Z:$Z,calcs!$C:$C,F$2,calcs!$F:$F,$B41)</f>
        <v>6.1445731883658885</v>
      </c>
      <c r="G41" s="30">
        <f>AVERAGEIFS(calcs!$Z:$Z,calcs!$C:$C,G$2,calcs!$F:$F,$B41)</f>
        <v>6.6331307231892378</v>
      </c>
    </row>
    <row r="42" spans="2:9" x14ac:dyDescent="0.2">
      <c r="B42" s="1" t="s">
        <v>14</v>
      </c>
      <c r="C42" s="30">
        <f>AVERAGEIFS(calcs!$AL:$AL,calcs!$F:$F,$B42)</f>
        <v>10276.872839875663</v>
      </c>
      <c r="D42" s="30">
        <f>AVERAGEIFS(calcs!$Z:$Z,calcs!$C:$C,D$2,calcs!$F:$F,$B42)</f>
        <v>11.507398671327641</v>
      </c>
      <c r="E42" s="30">
        <f>AVERAGEIFS(calcs!$Z:$Z,calcs!$C:$C,E$2,calcs!$F:$F,$B42)</f>
        <v>10.013800340771084</v>
      </c>
      <c r="F42" s="30">
        <f>AVERAGEIFS(calcs!$Z:$Z,calcs!$C:$C,F$2,calcs!$F:$F,$B42)</f>
        <v>9.305415347517874</v>
      </c>
      <c r="G42" s="30">
        <f>AVERAGEIFS(calcs!$Z:$Z,calcs!$C:$C,G$2,calcs!$F:$F,$B42)</f>
        <v>9.6219755515558987</v>
      </c>
    </row>
    <row r="43" spans="2:9" x14ac:dyDescent="0.2">
      <c r="B43" s="1" t="s">
        <v>15</v>
      </c>
      <c r="C43" s="30">
        <f>AVERAGEIFS(calcs!$AL:$AL,calcs!$F:$F,$B43)</f>
        <v>15702.812885866091</v>
      </c>
      <c r="D43" s="30">
        <f>AVERAGEIFS(calcs!$Z:$Z,calcs!$C:$C,D$2,calcs!$F:$F,$B43)</f>
        <v>13.654085998190943</v>
      </c>
      <c r="E43" s="30">
        <f>AVERAGEIFS(calcs!$Z:$Z,calcs!$C:$C,E$2,calcs!$F:$F,$B43)</f>
        <v>12.417672466171306</v>
      </c>
      <c r="F43" s="30">
        <f>AVERAGEIFS(calcs!$Z:$Z,calcs!$C:$C,F$2,calcs!$F:$F,$B43)</f>
        <v>11.39088675010572</v>
      </c>
      <c r="G43" s="30">
        <f>AVERAGEIFS(calcs!$Z:$Z,calcs!$C:$C,G$2,calcs!$F:$F,$B43)</f>
        <v>11.933430768201964</v>
      </c>
    </row>
    <row r="44" spans="2:9" x14ac:dyDescent="0.2">
      <c r="B44" s="1" t="s">
        <v>16</v>
      </c>
      <c r="C44" s="30">
        <f>AVERAGEIFS(calcs!$AL:$AL,calcs!$F:$F,$B44)</f>
        <v>20960.466312409499</v>
      </c>
      <c r="D44" s="30">
        <f>AVERAGEIFS(calcs!$Z:$Z,calcs!$C:$C,D$2,calcs!$F:$F,$B44)</f>
        <v>15.353760690190493</v>
      </c>
      <c r="E44" s="30">
        <f>AVERAGEIFS(calcs!$Z:$Z,calcs!$C:$C,E$2,calcs!$F:$F,$B44)</f>
        <v>14.299501515680292</v>
      </c>
      <c r="F44" s="30">
        <f>AVERAGEIFS(calcs!$Z:$Z,calcs!$C:$C,F$2,calcs!$F:$F,$B44)</f>
        <v>12.873594140081238</v>
      </c>
      <c r="G44" s="30">
        <f>AVERAGEIFS(calcs!$Z:$Z,calcs!$C:$C,G$2,calcs!$F:$F,$B44)</f>
        <v>13.611680570363776</v>
      </c>
    </row>
    <row r="45" spans="2:9" x14ac:dyDescent="0.2">
      <c r="B45" s="1" t="s">
        <v>17</v>
      </c>
      <c r="C45" s="30">
        <f>AVERAGEIFS(calcs!$AL:$AL,calcs!$F:$F,$B45)</f>
        <v>26449.608080560796</v>
      </c>
      <c r="D45" s="49">
        <f>AVERAGEIFS(calcs!$Z:$Z,calcs!$C:$C,D$2,calcs!$F:$F,$B45)</f>
        <v>16.832393301258481</v>
      </c>
      <c r="E45" s="49">
        <f>AVERAGEIFS(calcs!$Z:$Z,calcs!$C:$C,E$2,calcs!$F:$F,$B45)</f>
        <v>15.856293915878958</v>
      </c>
      <c r="F45" s="49">
        <f>AVERAGEIFS(calcs!$Z:$Z,calcs!$C:$C,F$2,calcs!$F:$F,$B45)</f>
        <v>14.15295625526784</v>
      </c>
      <c r="G45" s="30">
        <f>AVERAGEIFS(calcs!$Z:$Z,calcs!$C:$C,G$2,calcs!$F:$F,$B45)</f>
        <v>14.995115821695748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T421"/>
  <sheetViews>
    <sheetView topLeftCell="J1" zoomScale="85" zoomScaleNormal="85" zoomScalePageLayoutView="85" workbookViewId="0">
      <selection activeCell="AB2" sqref="AB2"/>
    </sheetView>
  </sheetViews>
  <sheetFormatPr baseColWidth="10" defaultColWidth="8.83203125" defaultRowHeight="15" x14ac:dyDescent="0.2"/>
  <sheetData>
    <row r="1" spans="1:46" x14ac:dyDescent="0.2">
      <c r="X1" s="6" t="s">
        <v>32</v>
      </c>
      <c r="AB1" s="51" t="s">
        <v>38</v>
      </c>
      <c r="AC1" s="51"/>
      <c r="AD1" s="51"/>
      <c r="AG1" s="51" t="s">
        <v>39</v>
      </c>
      <c r="AH1" s="51"/>
    </row>
    <row r="2" spans="1:46" ht="16" x14ac:dyDescent="0.2">
      <c r="A2" t="s">
        <v>31</v>
      </c>
      <c r="C2" t="s">
        <v>2</v>
      </c>
      <c r="D2" s="7" t="s">
        <v>40</v>
      </c>
      <c r="E2" s="7" t="s">
        <v>41</v>
      </c>
      <c r="F2" s="7" t="s">
        <v>42</v>
      </c>
      <c r="G2" s="7" t="s">
        <v>43</v>
      </c>
      <c r="H2" s="8" t="s">
        <v>44</v>
      </c>
      <c r="I2" s="7" t="s">
        <v>45</v>
      </c>
      <c r="J2" s="7" t="s">
        <v>46</v>
      </c>
      <c r="K2" s="7" t="s">
        <v>47</v>
      </c>
      <c r="L2" s="7" t="s">
        <v>48</v>
      </c>
      <c r="M2" s="7" t="s">
        <v>49</v>
      </c>
      <c r="N2" s="7" t="s">
        <v>75</v>
      </c>
      <c r="O2" s="7"/>
      <c r="T2" s="7" t="s">
        <v>47</v>
      </c>
      <c r="U2" s="7" t="s">
        <v>48</v>
      </c>
      <c r="V2" s="7" t="s">
        <v>49</v>
      </c>
      <c r="X2" s="7" t="s">
        <v>47</v>
      </c>
      <c r="Y2" s="7" t="s">
        <v>48</v>
      </c>
      <c r="Z2" s="7" t="s">
        <v>49</v>
      </c>
      <c r="AB2" s="7" t="s">
        <v>38</v>
      </c>
      <c r="AC2" s="7" t="s">
        <v>48</v>
      </c>
      <c r="AD2" s="7" t="s">
        <v>49</v>
      </c>
    </row>
    <row r="3" spans="1:46" ht="16" x14ac:dyDescent="0.2">
      <c r="D3" s="7"/>
      <c r="E3" s="7"/>
      <c r="F3" s="7"/>
      <c r="G3" s="7"/>
      <c r="H3" s="8"/>
      <c r="I3" s="7"/>
      <c r="J3" s="7"/>
      <c r="K3" s="7" t="s">
        <v>50</v>
      </c>
      <c r="L3" s="7" t="s">
        <v>51</v>
      </c>
      <c r="M3" s="7" t="s">
        <v>51</v>
      </c>
      <c r="N3" s="7"/>
      <c r="O3" s="7"/>
      <c r="T3" s="7" t="s">
        <v>50</v>
      </c>
      <c r="U3" s="7" t="s">
        <v>51</v>
      </c>
      <c r="V3" s="7" t="s">
        <v>51</v>
      </c>
      <c r="X3" s="7" t="s">
        <v>50</v>
      </c>
      <c r="Y3" s="7" t="s">
        <v>51</v>
      </c>
      <c r="Z3" s="7" t="s">
        <v>51</v>
      </c>
    </row>
    <row r="4" spans="1:46" ht="16" x14ac:dyDescent="0.2">
      <c r="D4" s="7"/>
      <c r="E4" s="7"/>
      <c r="F4" s="7"/>
      <c r="G4" s="7"/>
      <c r="H4" s="8"/>
      <c r="I4" s="7"/>
      <c r="J4" s="7"/>
      <c r="K4" s="7"/>
      <c r="L4" s="7"/>
      <c r="M4" s="7"/>
      <c r="N4" s="7"/>
      <c r="O4" s="7"/>
      <c r="T4" s="7"/>
      <c r="U4" s="7"/>
      <c r="V4" s="7"/>
      <c r="X4" s="7">
        <v>0</v>
      </c>
      <c r="Y4" s="7"/>
      <c r="Z4" s="7">
        <v>0</v>
      </c>
      <c r="AG4" t="s">
        <v>52</v>
      </c>
      <c r="AH4" t="s">
        <v>53</v>
      </c>
      <c r="AJ4" t="s">
        <v>54</v>
      </c>
      <c r="AK4" t="s">
        <v>2</v>
      </c>
    </row>
    <row r="5" spans="1:46" ht="16" x14ac:dyDescent="0.2">
      <c r="A5" s="9" t="s">
        <v>55</v>
      </c>
      <c r="B5" s="9" t="s">
        <v>6</v>
      </c>
      <c r="C5" s="9">
        <v>5</v>
      </c>
      <c r="D5" s="7">
        <v>0</v>
      </c>
      <c r="E5" s="7">
        <v>0</v>
      </c>
      <c r="F5" s="7">
        <v>2.26150333881378</v>
      </c>
      <c r="G5" s="7">
        <v>28.987202644348102</v>
      </c>
      <c r="H5" s="10">
        <v>1.4201204586158109</v>
      </c>
      <c r="I5" s="11">
        <v>4.63</v>
      </c>
      <c r="J5" s="7">
        <v>5</v>
      </c>
      <c r="K5" s="7">
        <f>J5*H5*G5/100</f>
        <v>2.058265975664054</v>
      </c>
      <c r="L5" s="7">
        <f>10*H5*J5</f>
        <v>71.00602293079055</v>
      </c>
      <c r="M5" s="7">
        <f>L5-K5</f>
        <v>68.947756955126493</v>
      </c>
      <c r="N5" s="7"/>
      <c r="O5" s="7">
        <f>J4+((Z16-M4)*(K5-J4)/(M5-M4))</f>
        <v>1.5948977810615936</v>
      </c>
      <c r="P5" s="9" t="s">
        <v>56</v>
      </c>
      <c r="Q5" s="9" t="s">
        <v>6</v>
      </c>
      <c r="R5" s="9">
        <v>5</v>
      </c>
      <c r="S5" s="9"/>
      <c r="T5" s="2">
        <f>(K5+K6+K7+K32+K37+K42+K47+K52+K57+K58+K59+K84+K89+K94+K99+K104)/16</f>
        <v>1.9248815475501568</v>
      </c>
      <c r="U5" s="2">
        <f>(L5+L6+L7+L32+L37+L42+L47+L52+L57+L58+L59+L84+L89+L94+L99+L104)/16</f>
        <v>73.461465392812329</v>
      </c>
      <c r="V5" s="2">
        <f t="shared" ref="V5" si="0">(M5+M6+M7+M32+M37+M42+M47+M52+M57+M58+M59+M84+M89+M94+M99+M104)/16</f>
        <v>71.536583845262157</v>
      </c>
      <c r="X5" s="2">
        <f>T5</f>
        <v>1.9248815475501568</v>
      </c>
      <c r="Y5" s="2">
        <f>U5</f>
        <v>73.461465392812329</v>
      </c>
      <c r="Z5" s="2">
        <f t="shared" ref="Z5" si="1">V5</f>
        <v>71.536583845262157</v>
      </c>
      <c r="AB5" s="2">
        <f>X4+((Z16-Z4)*(X5-X4)/(Z5-Z4))</f>
        <v>1.4375644126232474</v>
      </c>
      <c r="AC5" s="2"/>
      <c r="AD5" s="5">
        <v>53.4258574339148</v>
      </c>
      <c r="AG5" s="2">
        <f>X5/X16</f>
        <v>0.96713029123872785</v>
      </c>
      <c r="AH5" s="2">
        <f>AB5/X16</f>
        <v>0.72228449112842075</v>
      </c>
      <c r="AJ5" s="2">
        <f>X5-AB5</f>
        <v>0.48731713492690942</v>
      </c>
      <c r="AK5">
        <f t="shared" ref="AK5:AK13" si="2">+R5</f>
        <v>5</v>
      </c>
    </row>
    <row r="6" spans="1:46" ht="16" x14ac:dyDescent="0.2">
      <c r="A6" s="9" t="s">
        <v>55</v>
      </c>
      <c r="B6" s="9" t="s">
        <v>6</v>
      </c>
      <c r="C6" s="9">
        <v>5</v>
      </c>
      <c r="D6" s="7">
        <v>0</v>
      </c>
      <c r="E6" s="7">
        <v>40</v>
      </c>
      <c r="F6" s="7">
        <v>2.3296740651130703</v>
      </c>
      <c r="G6" s="7">
        <v>29.421339035034201</v>
      </c>
      <c r="H6" s="10">
        <v>1.30776980118838</v>
      </c>
      <c r="I6" s="11">
        <v>4.9400000000000004</v>
      </c>
      <c r="J6" s="7">
        <v>5</v>
      </c>
      <c r="K6" s="7">
        <f t="shared" ref="K6:K69" si="3">J6*H6*G6/100</f>
        <v>1.9238169350271301</v>
      </c>
      <c r="L6" s="7">
        <f t="shared" ref="L6:L69" si="4">10*H6*J6</f>
        <v>65.388490059418999</v>
      </c>
      <c r="M6" s="7">
        <f t="shared" ref="M6:M69" si="5">L6-K6</f>
        <v>63.464673124391865</v>
      </c>
      <c r="N6" s="7"/>
      <c r="O6" s="7"/>
      <c r="P6" s="9" t="s">
        <v>56</v>
      </c>
      <c r="Q6" s="12" t="s">
        <v>10</v>
      </c>
      <c r="R6" s="9">
        <v>10</v>
      </c>
      <c r="S6" s="9"/>
      <c r="T6" s="2">
        <f>(K8+K9+K10+K33+K38+K43+K48+K53+K60+K61+K62+K85+K90+K95+K100+K105)/16</f>
        <v>1.3523901930051165</v>
      </c>
      <c r="U6" s="2">
        <f>(L8+L9+L10+L33+L38+L43+L48+L53+L60+L61+L62+L85+L90+L95+L100+L105)/16</f>
        <v>70.96527926535903</v>
      </c>
      <c r="V6" s="2">
        <f>(M8+M9+M10+M33+M38+M43+M48+M53+M60+M61+M62+M85+M90+M95+M100+M105)/16</f>
        <v>69.612889072353909</v>
      </c>
      <c r="X6" s="2">
        <f>T6+X5</f>
        <v>3.2772717405552734</v>
      </c>
      <c r="Y6" s="2">
        <f t="shared" ref="Y6:Z13" si="6">U6+Y5</f>
        <v>144.42674465817134</v>
      </c>
      <c r="Z6" s="2">
        <f t="shared" si="6"/>
        <v>141.14947291761607</v>
      </c>
      <c r="AB6" s="2">
        <f t="shared" ref="AB6:AB12" si="7">X5+((Z17-Z5)*(X6-X5)/(Z6-Z5))</f>
        <v>2.7306447513620937</v>
      </c>
      <c r="AC6" s="2"/>
      <c r="AD6" s="5">
        <v>113.01241294818189</v>
      </c>
      <c r="AG6" s="2">
        <f t="shared" ref="AG6:AG13" si="8">X6/X17</f>
        <v>0.9951497457905244</v>
      </c>
      <c r="AH6" s="2">
        <f t="shared" ref="AH6:AH13" si="9">AB6/X17</f>
        <v>0.82916542944400573</v>
      </c>
      <c r="AJ6" s="2">
        <f t="shared" ref="AJ6:AJ13" si="10">X6-AB6</f>
        <v>0.54662698919317965</v>
      </c>
      <c r="AK6">
        <f t="shared" si="2"/>
        <v>10</v>
      </c>
    </row>
    <row r="7" spans="1:46" ht="16" x14ac:dyDescent="0.2">
      <c r="A7" s="9" t="s">
        <v>55</v>
      </c>
      <c r="B7" s="9" t="s">
        <v>6</v>
      </c>
      <c r="C7" s="9">
        <v>5</v>
      </c>
      <c r="D7" s="7">
        <v>0</v>
      </c>
      <c r="E7" s="7">
        <v>80</v>
      </c>
      <c r="F7" s="7">
        <v>1.8573780357837699</v>
      </c>
      <c r="G7" s="7">
        <v>23.986666202545202</v>
      </c>
      <c r="H7" s="10">
        <v>1.4654477864083828</v>
      </c>
      <c r="I7" s="11">
        <v>4.66</v>
      </c>
      <c r="J7" s="7">
        <v>5</v>
      </c>
      <c r="K7" s="7">
        <f t="shared" si="3"/>
        <v>1.7575603444918317</v>
      </c>
      <c r="L7" s="7">
        <f t="shared" si="4"/>
        <v>73.272389320419137</v>
      </c>
      <c r="M7" s="7">
        <f t="shared" si="5"/>
        <v>71.514828975927301</v>
      </c>
      <c r="N7" s="7"/>
      <c r="O7" s="7"/>
      <c r="P7" s="9" t="s">
        <v>56</v>
      </c>
      <c r="Q7" s="13" t="s">
        <v>11</v>
      </c>
      <c r="R7" s="9">
        <v>20</v>
      </c>
      <c r="S7" s="9"/>
      <c r="T7" s="2">
        <f>(K11+K12+K13+K34+K39+K44+K49+K54+K63+K64+K65+K86+K91+K96+K101+K106)/16</f>
        <v>2.3433978994620297</v>
      </c>
      <c r="U7" s="2">
        <f>(L11+L12+L13+L34+L39+L44+L49+L54+L63+L64+L65+L86+L91+L96+L101+L106)/16</f>
        <v>142.95806284331934</v>
      </c>
      <c r="V7" s="2">
        <f>(M11+M12+M13+M34+M39+M44+M49+M54+M63+M64+M65+M86+M91+M96+M101+M106)/16</f>
        <v>140.61466494385726</v>
      </c>
      <c r="X7" s="2">
        <f t="shared" ref="X7:X13" si="11">T7+X6</f>
        <v>5.6206696400173026</v>
      </c>
      <c r="Y7" s="2">
        <f t="shared" si="6"/>
        <v>287.38480750149068</v>
      </c>
      <c r="Z7" s="2">
        <f t="shared" si="6"/>
        <v>281.76413786147333</v>
      </c>
      <c r="AB7" s="2">
        <f t="shared" si="7"/>
        <v>4.9232980423069321</v>
      </c>
      <c r="AC7" s="2"/>
      <c r="AD7" s="5">
        <v>239.9186307131065</v>
      </c>
      <c r="AG7" s="2">
        <f t="shared" si="8"/>
        <v>1.0540811832561394</v>
      </c>
      <c r="AH7" s="2">
        <f t="shared" si="9"/>
        <v>0.92329849614530102</v>
      </c>
      <c r="AJ7" s="2">
        <f t="shared" si="10"/>
        <v>0.69737159771037049</v>
      </c>
      <c r="AK7">
        <f t="shared" si="2"/>
        <v>20</v>
      </c>
    </row>
    <row r="8" spans="1:46" ht="16" x14ac:dyDescent="0.2">
      <c r="A8" s="9" t="s">
        <v>55</v>
      </c>
      <c r="B8" s="12" t="s">
        <v>10</v>
      </c>
      <c r="C8" s="9">
        <v>10</v>
      </c>
      <c r="D8" s="7">
        <v>0</v>
      </c>
      <c r="E8" s="7">
        <v>0</v>
      </c>
      <c r="F8" s="7">
        <v>1.98786437511444</v>
      </c>
      <c r="G8" s="7">
        <v>25.5803465843201</v>
      </c>
      <c r="H8" s="10">
        <v>1.5273781578643009</v>
      </c>
      <c r="I8" s="11">
        <v>4.62</v>
      </c>
      <c r="J8" s="7">
        <v>5</v>
      </c>
      <c r="K8" s="7">
        <f t="shared" si="3"/>
        <v>1.9535431321744599</v>
      </c>
      <c r="L8" s="7">
        <f t="shared" si="4"/>
        <v>76.368907893215038</v>
      </c>
      <c r="M8" s="7">
        <f t="shared" si="5"/>
        <v>74.415364761040578</v>
      </c>
      <c r="N8" s="7"/>
      <c r="O8" s="7"/>
      <c r="P8" s="9" t="s">
        <v>56</v>
      </c>
      <c r="Q8" s="13" t="s">
        <v>12</v>
      </c>
      <c r="R8" s="9">
        <v>30</v>
      </c>
      <c r="S8" s="9"/>
      <c r="T8" s="2">
        <f>(K14+K15+K16+K35+K40+K45+K50+K55+K66+K67+K68+K87+K92+K97+K102+K107)/16</f>
        <v>1.5879644650737297</v>
      </c>
      <c r="U8" s="2">
        <f>(L14+L15+L16+L35+L40+L45+L50+L55+L66+L67+L68+L87+L92+L97+L102+L107)/16</f>
        <v>149.30516197382414</v>
      </c>
      <c r="V8" s="2">
        <f>(M14+M15+M16+M35+M40+M45+M50+M55+M66+M67+M68+M87+M92+M97+M102+M107)/16</f>
        <v>147.71719750875039</v>
      </c>
      <c r="X8" s="2">
        <f t="shared" si="11"/>
        <v>7.2086341050910328</v>
      </c>
      <c r="Y8" s="2">
        <f t="shared" si="6"/>
        <v>436.6899694753148</v>
      </c>
      <c r="Z8" s="2">
        <f t="shared" si="6"/>
        <v>429.48133537022375</v>
      </c>
      <c r="AB8" s="2">
        <f t="shared" si="7"/>
        <v>6.4929848680564684</v>
      </c>
      <c r="AC8" s="2"/>
      <c r="AD8" s="5">
        <v>362.90950582420618</v>
      </c>
      <c r="AG8" s="2">
        <f t="shared" si="8"/>
        <v>1.0519274877293161</v>
      </c>
      <c r="AH8" s="2">
        <f t="shared" si="9"/>
        <v>0.94749562268604748</v>
      </c>
      <c r="AJ8" s="2">
        <f t="shared" si="10"/>
        <v>0.7156492370345644</v>
      </c>
      <c r="AK8">
        <f t="shared" si="2"/>
        <v>30</v>
      </c>
    </row>
    <row r="9" spans="1:46" ht="16" x14ac:dyDescent="0.2">
      <c r="A9" s="9" t="s">
        <v>55</v>
      </c>
      <c r="B9" s="12" t="s">
        <v>10</v>
      </c>
      <c r="C9" s="9">
        <v>10</v>
      </c>
      <c r="D9" s="7">
        <v>0</v>
      </c>
      <c r="E9" s="7">
        <v>40</v>
      </c>
      <c r="F9" s="7">
        <v>1.6783197224140201</v>
      </c>
      <c r="G9" s="7">
        <v>20.910780429840102</v>
      </c>
      <c r="H9" s="10">
        <v>1.4247041209768576</v>
      </c>
      <c r="I9" s="11">
        <v>5.13</v>
      </c>
      <c r="J9" s="7">
        <v>5</v>
      </c>
      <c r="K9" s="7">
        <f t="shared" si="3"/>
        <v>1.4895837525617708</v>
      </c>
      <c r="L9" s="7">
        <f t="shared" si="4"/>
        <v>71.235206048842883</v>
      </c>
      <c r="M9" s="7">
        <f t="shared" si="5"/>
        <v>69.745622296281113</v>
      </c>
      <c r="N9" s="7"/>
      <c r="O9" s="7"/>
      <c r="P9" s="9" t="s">
        <v>56</v>
      </c>
      <c r="Q9" s="13" t="s">
        <v>13</v>
      </c>
      <c r="R9" s="9">
        <v>40</v>
      </c>
      <c r="S9" s="9"/>
      <c r="T9" s="2">
        <f>(K17+K18+K19+K36+K41+K46+K51+K56)/8</f>
        <v>1.2598829413268546</v>
      </c>
      <c r="U9" s="2">
        <f>(L17+L18+L19+L36+L41+L46+L51+L56)/8</f>
        <v>143.78184882876297</v>
      </c>
      <c r="V9" s="2">
        <f>(M17+M18+M19+M36+M41+M46+M51+M56)/8</f>
        <v>142.52196588743612</v>
      </c>
      <c r="X9" s="2">
        <f t="shared" si="11"/>
        <v>8.4685170464178867</v>
      </c>
      <c r="Y9" s="2">
        <f t="shared" si="6"/>
        <v>580.47181830407771</v>
      </c>
      <c r="Z9" s="2">
        <f t="shared" si="6"/>
        <v>572.00330125765981</v>
      </c>
      <c r="AB9" s="2">
        <f t="shared" si="7"/>
        <v>7.7021797645186538</v>
      </c>
      <c r="AC9" s="2"/>
      <c r="AD9" s="5">
        <v>485.31279028519816</v>
      </c>
      <c r="AG9" s="2">
        <f t="shared" si="8"/>
        <v>1.0431796328510263</v>
      </c>
      <c r="AH9" s="2">
        <f t="shared" si="9"/>
        <v>0.94877969954631081</v>
      </c>
      <c r="AJ9" s="2">
        <f t="shared" si="10"/>
        <v>0.76633728189923289</v>
      </c>
      <c r="AK9">
        <f t="shared" si="2"/>
        <v>40</v>
      </c>
    </row>
    <row r="10" spans="1:46" ht="16" x14ac:dyDescent="0.2">
      <c r="A10" s="9" t="s">
        <v>55</v>
      </c>
      <c r="B10" s="12" t="s">
        <v>10</v>
      </c>
      <c r="C10" s="9">
        <v>10</v>
      </c>
      <c r="D10" s="7">
        <v>0</v>
      </c>
      <c r="E10" s="7">
        <v>80</v>
      </c>
      <c r="F10" s="7">
        <v>1.7725412547588302</v>
      </c>
      <c r="G10" s="7">
        <v>22.144999504089398</v>
      </c>
      <c r="H10" s="10">
        <v>1.4914218731209801</v>
      </c>
      <c r="I10" s="11">
        <v>4.63</v>
      </c>
      <c r="J10" s="7">
        <v>5</v>
      </c>
      <c r="K10" s="7">
        <f t="shared" si="3"/>
        <v>1.651376832032609</v>
      </c>
      <c r="L10" s="7">
        <f t="shared" si="4"/>
        <v>74.571093656049001</v>
      </c>
      <c r="M10" s="7">
        <f t="shared" si="5"/>
        <v>72.91971682401639</v>
      </c>
      <c r="N10" s="7"/>
      <c r="O10" s="7"/>
      <c r="P10" s="9" t="s">
        <v>56</v>
      </c>
      <c r="Q10" s="13" t="s">
        <v>14</v>
      </c>
      <c r="R10" s="9">
        <v>80</v>
      </c>
      <c r="S10" s="9"/>
      <c r="T10" s="2">
        <f>(K20+K21+K22+K72+K73+K74)/6</f>
        <v>3.6240694242435652</v>
      </c>
      <c r="U10" s="2">
        <f>(L20+L21+L22+L72+L73+L74)/6</f>
        <v>541.66666007941183</v>
      </c>
      <c r="V10" s="2">
        <f>(M20+M21+M22+M72+M73+M74)/6</f>
        <v>538.04259065516817</v>
      </c>
      <c r="X10" s="2">
        <f t="shared" si="11"/>
        <v>12.092586470661452</v>
      </c>
      <c r="Y10" s="2">
        <f t="shared" si="6"/>
        <v>1122.1384783834897</v>
      </c>
      <c r="Z10" s="2">
        <f t="shared" si="6"/>
        <v>1110.045891912828</v>
      </c>
      <c r="AB10" s="2">
        <f t="shared" si="7"/>
        <v>11.596847143602565</v>
      </c>
      <c r="AC10" s="2"/>
      <c r="AD10" s="5">
        <v>1036.4466197697216</v>
      </c>
      <c r="AG10" s="2">
        <f t="shared" si="8"/>
        <v>0.99969915133968434</v>
      </c>
      <c r="AH10" s="2">
        <f t="shared" si="9"/>
        <v>0.9587161750550941</v>
      </c>
      <c r="AJ10" s="2">
        <f t="shared" si="10"/>
        <v>0.49573932705888701</v>
      </c>
      <c r="AK10">
        <f t="shared" si="2"/>
        <v>80</v>
      </c>
    </row>
    <row r="11" spans="1:46" ht="16" x14ac:dyDescent="0.2">
      <c r="A11" s="9" t="s">
        <v>55</v>
      </c>
      <c r="B11" s="13" t="s">
        <v>11</v>
      </c>
      <c r="C11" s="9">
        <v>20</v>
      </c>
      <c r="D11" s="14">
        <v>0</v>
      </c>
      <c r="E11" s="14">
        <v>0</v>
      </c>
      <c r="F11" s="14">
        <v>1.47827476263046</v>
      </c>
      <c r="G11" s="14">
        <v>18.507150411605799</v>
      </c>
      <c r="H11" s="10">
        <v>1.5916512900825319</v>
      </c>
      <c r="I11" s="11">
        <v>4.33</v>
      </c>
      <c r="J11" s="14">
        <f>C11-C8</f>
        <v>10</v>
      </c>
      <c r="K11" s="7">
        <f t="shared" si="3"/>
        <v>2.9456929828383833</v>
      </c>
      <c r="L11" s="7">
        <f t="shared" si="4"/>
        <v>159.16512900825319</v>
      </c>
      <c r="M11" s="7">
        <f t="shared" si="5"/>
        <v>156.21943602541481</v>
      </c>
      <c r="N11" s="7"/>
      <c r="O11" s="7"/>
      <c r="P11" s="9" t="s">
        <v>56</v>
      </c>
      <c r="Q11" s="13" t="s">
        <v>15</v>
      </c>
      <c r="R11" s="9">
        <v>120</v>
      </c>
      <c r="S11" s="9"/>
      <c r="T11" s="2">
        <f>(K23+K24+K25+K75+K76+K77)/6</f>
        <v>2.1942256115249301</v>
      </c>
      <c r="U11" s="2">
        <f>(L23+L24+L25+L75+L76+L77)/6</f>
        <v>604.15386162956099</v>
      </c>
      <c r="V11" s="2">
        <f>(M23+M24+M25+M75+M76+M77)/6</f>
        <v>601.95963601803612</v>
      </c>
      <c r="X11" s="2">
        <f t="shared" si="11"/>
        <v>14.286812082186382</v>
      </c>
      <c r="Y11" s="2">
        <f t="shared" si="6"/>
        <v>1726.2923400130508</v>
      </c>
      <c r="Z11" s="2">
        <f t="shared" si="6"/>
        <v>1712.005527930864</v>
      </c>
      <c r="AB11" s="2">
        <f t="shared" si="7"/>
        <v>13.809169068056267</v>
      </c>
      <c r="AC11" s="2"/>
      <c r="AD11" s="5">
        <v>1580.9698616702276</v>
      </c>
      <c r="AG11" s="2">
        <f t="shared" si="8"/>
        <v>0.96791428204094132</v>
      </c>
      <c r="AH11" s="2">
        <f t="shared" si="9"/>
        <v>0.9355545440928188</v>
      </c>
      <c r="AJ11" s="2">
        <f t="shared" si="10"/>
        <v>0.47764301413011445</v>
      </c>
      <c r="AK11">
        <f t="shared" si="2"/>
        <v>120</v>
      </c>
    </row>
    <row r="12" spans="1:46" ht="16" x14ac:dyDescent="0.2">
      <c r="A12" s="9" t="s">
        <v>55</v>
      </c>
      <c r="B12" s="13" t="s">
        <v>11</v>
      </c>
      <c r="C12" s="9">
        <v>20</v>
      </c>
      <c r="D12" s="14">
        <v>0</v>
      </c>
      <c r="E12" s="14">
        <v>40</v>
      </c>
      <c r="F12" s="14">
        <v>1.37193620204926</v>
      </c>
      <c r="G12" s="14">
        <v>17.459336519241301</v>
      </c>
      <c r="H12" s="10">
        <v>1.5728073448204516</v>
      </c>
      <c r="I12" s="11">
        <v>4.38</v>
      </c>
      <c r="J12" s="14">
        <f t="shared" ref="J12:J31" si="12">C12-C9</f>
        <v>10</v>
      </c>
      <c r="K12" s="7">
        <f t="shared" si="3"/>
        <v>2.7460172713154658</v>
      </c>
      <c r="L12" s="7">
        <f t="shared" si="4"/>
        <v>157.28073448204515</v>
      </c>
      <c r="M12" s="7">
        <f t="shared" si="5"/>
        <v>154.5347172107297</v>
      </c>
      <c r="N12" s="7"/>
      <c r="O12" s="7"/>
      <c r="P12" s="9" t="s">
        <v>56</v>
      </c>
      <c r="Q12" s="13" t="s">
        <v>16</v>
      </c>
      <c r="R12" s="9">
        <v>160</v>
      </c>
      <c r="S12" s="9"/>
      <c r="T12" s="2">
        <f>(K26+K27+K28+K78+K79+K80)/6</f>
        <v>1.6838298898659516</v>
      </c>
      <c r="U12" s="2">
        <f>(L26+L27+L28+L78+L79+L80)/6</f>
        <v>572.67258947280254</v>
      </c>
      <c r="V12" s="2">
        <f>(M26+M27+M28+M78+M79+M80)/6</f>
        <v>570.9887595829365</v>
      </c>
      <c r="X12" s="2">
        <f t="shared" si="11"/>
        <v>15.970641972052332</v>
      </c>
      <c r="Y12" s="2">
        <f t="shared" si="6"/>
        <v>2298.9649294858532</v>
      </c>
      <c r="Z12" s="2">
        <f t="shared" si="6"/>
        <v>2282.9942875138004</v>
      </c>
      <c r="AB12" s="2">
        <f t="shared" si="7"/>
        <v>15.455069750867725</v>
      </c>
      <c r="AC12" s="2"/>
      <c r="AD12" s="5">
        <v>2108.1631214789377</v>
      </c>
      <c r="AG12" s="2">
        <f t="shared" si="8"/>
        <v>0.9544800026888931</v>
      </c>
      <c r="AH12" s="2">
        <f t="shared" si="9"/>
        <v>0.92366700369212429</v>
      </c>
      <c r="AJ12" s="2">
        <f t="shared" si="10"/>
        <v>0.51557222118460722</v>
      </c>
      <c r="AK12">
        <f t="shared" si="2"/>
        <v>160</v>
      </c>
    </row>
    <row r="13" spans="1:46" ht="16" x14ac:dyDescent="0.2">
      <c r="A13" s="9" t="s">
        <v>55</v>
      </c>
      <c r="B13" s="13" t="s">
        <v>11</v>
      </c>
      <c r="C13" s="9">
        <v>20</v>
      </c>
      <c r="D13" s="14">
        <v>0</v>
      </c>
      <c r="E13" s="14">
        <v>80</v>
      </c>
      <c r="F13" s="14">
        <v>1.3104982674121901</v>
      </c>
      <c r="G13" s="14">
        <v>16.5164971351624</v>
      </c>
      <c r="H13" s="10">
        <v>1.4675868288435381</v>
      </c>
      <c r="I13" s="11">
        <v>4.4400000000000004</v>
      </c>
      <c r="J13" s="14">
        <f t="shared" si="12"/>
        <v>10</v>
      </c>
      <c r="K13" s="7">
        <f t="shared" si="3"/>
        <v>2.4239393654196366</v>
      </c>
      <c r="L13" s="7">
        <f t="shared" si="4"/>
        <v>146.75868288435382</v>
      </c>
      <c r="M13" s="7">
        <f t="shared" si="5"/>
        <v>144.33474351893418</v>
      </c>
      <c r="N13" s="7"/>
      <c r="O13" s="7"/>
      <c r="P13" s="9" t="s">
        <v>56</v>
      </c>
      <c r="Q13" s="13" t="s">
        <v>17</v>
      </c>
      <c r="R13" s="9">
        <v>200</v>
      </c>
      <c r="S13" s="9"/>
      <c r="T13" s="2">
        <f>(K29+K30+K31+K81+K82+K83)/6</f>
        <v>1.3498291375178058</v>
      </c>
      <c r="U13" s="2">
        <f>(L29+L30+L31+L81+L82+L83)/6</f>
        <v>549.20423818424399</v>
      </c>
      <c r="V13" s="2">
        <f>(M29+M30+M31+M81+M82+M83)/6</f>
        <v>547.85440904672612</v>
      </c>
      <c r="X13" s="2">
        <f t="shared" si="11"/>
        <v>17.320471109570139</v>
      </c>
      <c r="Y13" s="2">
        <f t="shared" si="6"/>
        <v>2848.1691676700971</v>
      </c>
      <c r="Z13" s="2">
        <f t="shared" si="6"/>
        <v>2830.8486965605266</v>
      </c>
      <c r="AB13" s="2">
        <f>X12+((Z24-Z12)*(X13-X12)/(Z13-Z12))</f>
        <v>16.89475441782551</v>
      </c>
      <c r="AC13" s="2"/>
      <c r="AD13" s="5">
        <v>2658.0632972128969</v>
      </c>
      <c r="AG13" s="2">
        <f t="shared" si="8"/>
        <v>0.95725399683304058</v>
      </c>
      <c r="AH13" s="2">
        <f t="shared" si="9"/>
        <v>0.93372582591245179</v>
      </c>
      <c r="AJ13" s="2">
        <f t="shared" si="10"/>
        <v>0.42571669174462912</v>
      </c>
      <c r="AK13">
        <f t="shared" si="2"/>
        <v>200</v>
      </c>
    </row>
    <row r="14" spans="1:46" ht="16" x14ac:dyDescent="0.2">
      <c r="A14" s="9" t="s">
        <v>55</v>
      </c>
      <c r="B14" s="13" t="s">
        <v>12</v>
      </c>
      <c r="C14" s="9">
        <v>30</v>
      </c>
      <c r="D14" s="14"/>
      <c r="E14" s="14">
        <v>0</v>
      </c>
      <c r="F14" s="14">
        <v>0.70915959775447801</v>
      </c>
      <c r="G14" s="14">
        <v>8.1447798013687098</v>
      </c>
      <c r="H14" s="10">
        <v>1.599392586514522</v>
      </c>
      <c r="I14" s="11">
        <v>4.1500000000000004</v>
      </c>
      <c r="J14" s="14">
        <v>10</v>
      </c>
      <c r="K14" s="7">
        <f t="shared" si="3"/>
        <v>1.3026700433102334</v>
      </c>
      <c r="L14" s="7">
        <f t="shared" si="4"/>
        <v>159.93925865145221</v>
      </c>
      <c r="M14" s="7">
        <f t="shared" si="5"/>
        <v>158.63658860814198</v>
      </c>
      <c r="N14" s="7"/>
      <c r="O14" s="7"/>
      <c r="S14" s="9"/>
      <c r="T14" s="2">
        <f>SUM(T5:T13)</f>
        <v>17.320471109570139</v>
      </c>
      <c r="U14" s="2">
        <f>SUM(U5:U13)</f>
        <v>2848.1691676700971</v>
      </c>
      <c r="V14" s="2">
        <f>SUM(V5:V13)</f>
        <v>2830.8486965605266</v>
      </c>
      <c r="X14" s="6" t="s">
        <v>35</v>
      </c>
    </row>
    <row r="15" spans="1:46" ht="16" x14ac:dyDescent="0.2">
      <c r="A15" s="9" t="s">
        <v>55</v>
      </c>
      <c r="B15" s="13" t="s">
        <v>12</v>
      </c>
      <c r="C15" s="9">
        <v>30</v>
      </c>
      <c r="D15" s="14"/>
      <c r="E15" s="14">
        <v>40</v>
      </c>
      <c r="F15" s="14">
        <v>0.88754624128341697</v>
      </c>
      <c r="G15" s="14">
        <v>10.7792520523071</v>
      </c>
      <c r="H15" s="10">
        <v>1.4311212482823228</v>
      </c>
      <c r="I15" s="11">
        <v>4.26</v>
      </c>
      <c r="J15" s="14">
        <v>10</v>
      </c>
      <c r="K15" s="7">
        <f t="shared" si="3"/>
        <v>1.5426416652647525</v>
      </c>
      <c r="L15" s="7">
        <f t="shared" si="4"/>
        <v>143.11212482823228</v>
      </c>
      <c r="M15" s="7">
        <f t="shared" si="5"/>
        <v>141.56948316296754</v>
      </c>
      <c r="N15" s="7"/>
      <c r="O15" s="7"/>
      <c r="S15" s="9"/>
      <c r="T15" s="2"/>
      <c r="U15" s="2"/>
      <c r="V15" s="2"/>
      <c r="X15">
        <v>0</v>
      </c>
      <c r="Z15">
        <v>0</v>
      </c>
      <c r="AB15" s="7" t="s">
        <v>49</v>
      </c>
      <c r="AC15" s="7" t="s">
        <v>57</v>
      </c>
      <c r="AD15" s="7" t="s">
        <v>58</v>
      </c>
      <c r="AQ15" t="s">
        <v>59</v>
      </c>
      <c r="AR15" t="s">
        <v>56</v>
      </c>
      <c r="AS15" t="s">
        <v>60</v>
      </c>
      <c r="AT15" t="s">
        <v>61</v>
      </c>
    </row>
    <row r="16" spans="1:46" ht="16" x14ac:dyDescent="0.2">
      <c r="A16" s="9" t="s">
        <v>55</v>
      </c>
      <c r="B16" s="13" t="s">
        <v>12</v>
      </c>
      <c r="C16" s="9">
        <v>30</v>
      </c>
      <c r="D16" s="14"/>
      <c r="E16" s="14">
        <v>80</v>
      </c>
      <c r="F16" s="14">
        <v>0.79694904386997201</v>
      </c>
      <c r="G16" s="14">
        <v>9.3762218952178991</v>
      </c>
      <c r="H16" s="10">
        <v>1.2770083337875788</v>
      </c>
      <c r="I16" s="11">
        <v>4.38</v>
      </c>
      <c r="J16" s="14">
        <v>10</v>
      </c>
      <c r="K16" s="7">
        <f t="shared" si="3"/>
        <v>1.1973513499634825</v>
      </c>
      <c r="L16" s="7">
        <f t="shared" si="4"/>
        <v>127.70083337875789</v>
      </c>
      <c r="M16" s="7">
        <f t="shared" si="5"/>
        <v>126.50348202879441</v>
      </c>
      <c r="N16" s="7"/>
      <c r="O16" s="7"/>
      <c r="P16" s="9" t="s">
        <v>60</v>
      </c>
      <c r="Q16" s="9" t="s">
        <v>6</v>
      </c>
      <c r="R16" s="9">
        <v>5</v>
      </c>
      <c r="S16" s="9"/>
      <c r="T16" s="20">
        <f>(K109+K110+K111+K136+K141+K146+K151+K156+K161+K162+K163+K188+K193+K198+K203+K208)/16</f>
        <v>1.9903022012522367</v>
      </c>
      <c r="U16" s="2">
        <f>(L109+L110+L111+L136+L141+L146+L151+L156+L161+L162+L163+L188+L193+L198+L203+L208)/16</f>
        <v>55.416159635167041</v>
      </c>
      <c r="V16" s="2">
        <f>(M109+M110+M111+M136+M141+M146+M151+M156+M161+M162+M163+M188+M193+M198+M203+M208)/16</f>
        <v>53.425857433914807</v>
      </c>
      <c r="X16" s="2">
        <f>T16</f>
        <v>1.9903022012522367</v>
      </c>
      <c r="Y16" s="2">
        <f t="shared" ref="Y16" si="13">U16</f>
        <v>55.416159635167041</v>
      </c>
      <c r="Z16" s="2">
        <f>V16</f>
        <v>53.425857433914807</v>
      </c>
      <c r="AB16" s="5">
        <f>+AD5</f>
        <v>53.4258574339148</v>
      </c>
      <c r="AC16" s="2">
        <f>+AB5</f>
        <v>1.4375644126232474</v>
      </c>
      <c r="AD16" s="2">
        <f>+X16</f>
        <v>1.9903022012522367</v>
      </c>
      <c r="AF16" s="2">
        <f>+AD16-AC16</f>
        <v>0.55273778862898926</v>
      </c>
      <c r="AQ16" s="5">
        <f>+AB16</f>
        <v>53.4258574339148</v>
      </c>
      <c r="AR16" s="15">
        <f>+AC16</f>
        <v>1.4375644126232474</v>
      </c>
      <c r="AS16" s="15">
        <f>+AD16</f>
        <v>1.9903022012522367</v>
      </c>
      <c r="AT16" s="16">
        <f>+AS16-AR16</f>
        <v>0.55273778862898926</v>
      </c>
    </row>
    <row r="17" spans="1:46" ht="16" x14ac:dyDescent="0.2">
      <c r="A17" s="9" t="s">
        <v>55</v>
      </c>
      <c r="B17" s="13" t="s">
        <v>13</v>
      </c>
      <c r="C17" s="9">
        <v>40</v>
      </c>
      <c r="D17" s="14">
        <v>0</v>
      </c>
      <c r="E17" s="14">
        <v>0</v>
      </c>
      <c r="F17" s="14">
        <v>0.70915959775447801</v>
      </c>
      <c r="G17" s="14">
        <v>8.1447798013687098</v>
      </c>
      <c r="H17" s="10">
        <v>1.599392586514522</v>
      </c>
      <c r="I17" s="11">
        <v>4.1500000000000004</v>
      </c>
      <c r="J17" s="14">
        <v>10</v>
      </c>
      <c r="K17" s="7">
        <f t="shared" si="3"/>
        <v>1.3026700433102334</v>
      </c>
      <c r="L17" s="7">
        <f t="shared" si="4"/>
        <v>159.93925865145221</v>
      </c>
      <c r="M17" s="7">
        <f t="shared" si="5"/>
        <v>158.63658860814198</v>
      </c>
      <c r="N17" s="7"/>
      <c r="O17" s="7"/>
      <c r="P17" s="9" t="s">
        <v>60</v>
      </c>
      <c r="Q17" s="12" t="s">
        <v>10</v>
      </c>
      <c r="R17" s="9">
        <v>10</v>
      </c>
      <c r="S17" s="9"/>
      <c r="T17" s="2">
        <f>(K112+K113+K114+K137+K142+K147+K152+K157+K164+K165+K166+K189+K194+K199+K204+K209)/16</f>
        <v>1.302942613830224</v>
      </c>
      <c r="U17" s="2">
        <f>(L112+L113+L114+L137+L142+L147+L152+L157+L164+L165+L166+L189+L194+L199+L204+L209)/16</f>
        <v>60.889498128097308</v>
      </c>
      <c r="V17" s="2">
        <f>(M112+M113+M114+M137+M142+M147+M152+M157+M164+M165+M166+M189+M194+M199+M204+M209)/16</f>
        <v>59.586555514267083</v>
      </c>
      <c r="X17" s="2">
        <f>T17+X16</f>
        <v>3.2932448150824607</v>
      </c>
      <c r="Y17" s="2">
        <f t="shared" ref="Y17:Z24" si="14">U17+Y16</f>
        <v>116.30565776326435</v>
      </c>
      <c r="Z17" s="2">
        <f t="shared" si="14"/>
        <v>113.01241294818189</v>
      </c>
      <c r="AB17" s="5">
        <f t="shared" ref="AB17:AB24" si="15">+AD6</f>
        <v>113.01241294818189</v>
      </c>
      <c r="AC17" s="2">
        <f t="shared" ref="AC17:AC24" si="16">+AB6</f>
        <v>2.7306447513620937</v>
      </c>
      <c r="AD17" s="2">
        <f t="shared" ref="AD17:AD24" si="17">+X17</f>
        <v>3.2932448150824607</v>
      </c>
      <c r="AF17" s="2">
        <f t="shared" ref="AF17:AF24" si="18">+AD17-AC17</f>
        <v>0.56260006372036697</v>
      </c>
      <c r="AQ17" s="5">
        <f>+AB17</f>
        <v>113.01241294818189</v>
      </c>
      <c r="AR17" s="15">
        <f t="shared" ref="AR17:AS24" si="19">+AC17-AC16</f>
        <v>1.2930803387388463</v>
      </c>
      <c r="AS17" s="15">
        <f t="shared" si="19"/>
        <v>1.302942613830224</v>
      </c>
      <c r="AT17" s="16">
        <f t="shared" ref="AT17:AT24" si="20">+AS17-AR17</f>
        <v>9.8622750913777146E-3</v>
      </c>
    </row>
    <row r="18" spans="1:46" ht="16" x14ac:dyDescent="0.2">
      <c r="A18" s="9" t="s">
        <v>55</v>
      </c>
      <c r="B18" s="13" t="s">
        <v>13</v>
      </c>
      <c r="C18" s="9">
        <v>40</v>
      </c>
      <c r="D18" s="14">
        <v>0</v>
      </c>
      <c r="E18" s="14">
        <v>40</v>
      </c>
      <c r="F18" s="14">
        <v>0.88754624128341697</v>
      </c>
      <c r="G18" s="14">
        <v>10.7792520523071</v>
      </c>
      <c r="H18" s="10">
        <v>1.4311212482823228</v>
      </c>
      <c r="I18" s="11">
        <v>4.26</v>
      </c>
      <c r="J18" s="14">
        <v>10</v>
      </c>
      <c r="K18" s="7">
        <f t="shared" si="3"/>
        <v>1.5426416652647525</v>
      </c>
      <c r="L18" s="7">
        <f t="shared" si="4"/>
        <v>143.11212482823228</v>
      </c>
      <c r="M18" s="7">
        <f t="shared" si="5"/>
        <v>141.56948316296754</v>
      </c>
      <c r="N18" s="7"/>
      <c r="O18" s="7"/>
      <c r="P18" s="9" t="s">
        <v>60</v>
      </c>
      <c r="Q18" s="13" t="s">
        <v>11</v>
      </c>
      <c r="R18" s="9">
        <v>20</v>
      </c>
      <c r="S18" s="9"/>
      <c r="T18" s="2">
        <f>(K115+K116+K117+K138+K143+K148+K153+K158+K167+K168+K169+K190+K195+K200+K205+K210)/16</f>
        <v>2.039048113868811</v>
      </c>
      <c r="U18" s="2">
        <f>(L115+L116+L117+L138+L143+L148+L153+L158+L167+L168+L169+L190+L195+L200+L205+L210)/16</f>
        <v>128.94526587879341</v>
      </c>
      <c r="V18" s="2">
        <f>(M115+M116+M117+M138+M143+M148+M153+M158+M167+M168+M169+M190+M195+M200+M205+M210)/16</f>
        <v>126.90621776492459</v>
      </c>
      <c r="X18" s="2">
        <f t="shared" ref="X18:X24" si="21">T18+X17</f>
        <v>5.3322929289512722</v>
      </c>
      <c r="Y18" s="2">
        <f t="shared" si="14"/>
        <v>245.25092364205776</v>
      </c>
      <c r="Z18" s="2">
        <f t="shared" si="14"/>
        <v>239.9186307131065</v>
      </c>
      <c r="AB18" s="5">
        <f t="shared" si="15"/>
        <v>239.9186307131065</v>
      </c>
      <c r="AC18" s="2">
        <f t="shared" si="16"/>
        <v>4.9232980423069321</v>
      </c>
      <c r="AD18" s="2">
        <f t="shared" si="17"/>
        <v>5.3322929289512722</v>
      </c>
      <c r="AF18" s="2">
        <f t="shared" si="18"/>
        <v>0.40899488664434003</v>
      </c>
      <c r="AQ18" s="5">
        <f t="shared" ref="AQ18:AQ24" si="22">+AB18</f>
        <v>239.9186307131065</v>
      </c>
      <c r="AR18" s="15">
        <f t="shared" si="19"/>
        <v>2.1926532909448384</v>
      </c>
      <c r="AS18" s="15">
        <f t="shared" si="19"/>
        <v>2.0390481138688115</v>
      </c>
      <c r="AT18" s="16">
        <f t="shared" si="20"/>
        <v>-0.15360517707602694</v>
      </c>
    </row>
    <row r="19" spans="1:46" ht="16" x14ac:dyDescent="0.2">
      <c r="A19" s="9" t="s">
        <v>55</v>
      </c>
      <c r="B19" s="13" t="s">
        <v>13</v>
      </c>
      <c r="C19" s="9">
        <v>40</v>
      </c>
      <c r="D19" s="14">
        <v>0</v>
      </c>
      <c r="E19" s="14">
        <v>80</v>
      </c>
      <c r="F19" s="14">
        <v>0.79694904386997201</v>
      </c>
      <c r="G19" s="14">
        <v>9.3762218952178991</v>
      </c>
      <c r="H19" s="10">
        <v>1.2770083337875788</v>
      </c>
      <c r="I19" s="11">
        <v>4.38</v>
      </c>
      <c r="J19" s="14">
        <v>10</v>
      </c>
      <c r="K19" s="7">
        <f t="shared" si="3"/>
        <v>1.1973513499634825</v>
      </c>
      <c r="L19" s="7">
        <f t="shared" si="4"/>
        <v>127.70083337875789</v>
      </c>
      <c r="M19" s="7">
        <f t="shared" si="5"/>
        <v>126.50348202879441</v>
      </c>
      <c r="N19" s="7"/>
      <c r="O19" s="7"/>
      <c r="P19" s="9" t="s">
        <v>60</v>
      </c>
      <c r="Q19" s="13" t="s">
        <v>12</v>
      </c>
      <c r="R19" s="9">
        <v>30</v>
      </c>
      <c r="S19" s="9"/>
      <c r="T19" s="2">
        <f>(K118+K119+K120+K139+K144+K149+K154+K159+K170+K171+K172+K191+K196+K201+K206+K211)/16</f>
        <v>1.5204932080965798</v>
      </c>
      <c r="U19" s="2">
        <f>(L118+L119+L120+L139+L144+L149+L154+L159+L170+L171+L172+L191+L196+L201+L206+L211)/16</f>
        <v>124.51136831919631</v>
      </c>
      <c r="V19" s="2">
        <f>(M118+M119+M120+M139+M144+M149+M154+M159+M170+M171+M172+M191+M196+M201+M206+M211)/16</f>
        <v>122.99087511109968</v>
      </c>
      <c r="X19" s="2">
        <f t="shared" si="21"/>
        <v>6.8527861370478522</v>
      </c>
      <c r="Y19" s="2">
        <f t="shared" si="14"/>
        <v>369.76229196125405</v>
      </c>
      <c r="Z19" s="2">
        <f t="shared" si="14"/>
        <v>362.90950582420618</v>
      </c>
      <c r="AB19" s="5">
        <f t="shared" si="15"/>
        <v>362.90950582420618</v>
      </c>
      <c r="AC19" s="2">
        <f t="shared" si="16"/>
        <v>6.4929848680564684</v>
      </c>
      <c r="AD19" s="2">
        <f t="shared" si="17"/>
        <v>6.8527861370478522</v>
      </c>
      <c r="AF19" s="2">
        <f t="shared" si="18"/>
        <v>0.35980126899138387</v>
      </c>
      <c r="AQ19" s="5">
        <f t="shared" si="22"/>
        <v>362.90950582420618</v>
      </c>
      <c r="AR19" s="15">
        <f t="shared" si="19"/>
        <v>1.5696868257495362</v>
      </c>
      <c r="AS19" s="15">
        <f t="shared" si="19"/>
        <v>1.5204932080965801</v>
      </c>
      <c r="AT19" s="16">
        <f t="shared" si="20"/>
        <v>-4.9193617652956156E-2</v>
      </c>
    </row>
    <row r="20" spans="1:46" ht="16" x14ac:dyDescent="0.2">
      <c r="A20" s="9" t="s">
        <v>55</v>
      </c>
      <c r="B20" s="13" t="s">
        <v>14</v>
      </c>
      <c r="C20" s="9">
        <v>80</v>
      </c>
      <c r="D20" s="14">
        <v>0</v>
      </c>
      <c r="E20" s="14">
        <v>0</v>
      </c>
      <c r="F20" s="14">
        <v>0.57689126580953598</v>
      </c>
      <c r="G20" s="14">
        <v>6.2516057491302499</v>
      </c>
      <c r="H20" s="10">
        <v>0.92824255769372288</v>
      </c>
      <c r="I20" s="11">
        <v>4.21</v>
      </c>
      <c r="J20" s="14">
        <f t="shared" si="12"/>
        <v>40</v>
      </c>
      <c r="K20" s="7">
        <f t="shared" si="3"/>
        <v>2.321202604106178</v>
      </c>
      <c r="L20" s="7">
        <f t="shared" si="4"/>
        <v>371.29702307748914</v>
      </c>
      <c r="M20" s="7">
        <f t="shared" si="5"/>
        <v>368.97582047338295</v>
      </c>
      <c r="N20" s="7"/>
      <c r="O20" s="7"/>
      <c r="P20" s="9" t="s">
        <v>60</v>
      </c>
      <c r="Q20" s="13" t="s">
        <v>13</v>
      </c>
      <c r="R20" s="9">
        <v>40</v>
      </c>
      <c r="S20" s="9"/>
      <c r="T20" s="2">
        <f>(K121+K122+K123+K140+K145+K150+K155+K160+K173+K174+K175+K192+K197+K202+K207+K212)/16</f>
        <v>1.2651992795896414</v>
      </c>
      <c r="U20" s="2">
        <f>(L121+L122+L123+L140+L145+L150+L155+L160+L173+L174+L175+L192+L197+L202+L207+L212)/16</f>
        <v>123.66848374058161</v>
      </c>
      <c r="V20" s="2">
        <f>(M121+M122+M123+M140+M145+M150+M155+M160+M173+M174+M175+M192+M197+M202+M207+M212)/16</f>
        <v>122.40328446099198</v>
      </c>
      <c r="X20" s="2">
        <f t="shared" si="21"/>
        <v>8.1179854166374934</v>
      </c>
      <c r="Y20" s="2">
        <f t="shared" si="14"/>
        <v>493.43077570183567</v>
      </c>
      <c r="Z20" s="2">
        <f t="shared" si="14"/>
        <v>485.31279028519816</v>
      </c>
      <c r="AB20" s="5">
        <f t="shared" si="15"/>
        <v>485.31279028519816</v>
      </c>
      <c r="AC20" s="2">
        <f t="shared" si="16"/>
        <v>7.7021797645186538</v>
      </c>
      <c r="AD20" s="2">
        <f t="shared" si="17"/>
        <v>8.1179854166374934</v>
      </c>
      <c r="AF20" s="2">
        <f t="shared" si="18"/>
        <v>0.41580565211883957</v>
      </c>
      <c r="AQ20" s="5">
        <f t="shared" si="22"/>
        <v>485.31279028519816</v>
      </c>
      <c r="AR20" s="15">
        <f t="shared" si="19"/>
        <v>1.2091948964621855</v>
      </c>
      <c r="AS20" s="15">
        <f t="shared" si="19"/>
        <v>1.2651992795896412</v>
      </c>
      <c r="AT20" s="16">
        <f t="shared" si="20"/>
        <v>5.6004383127455704E-2</v>
      </c>
    </row>
    <row r="21" spans="1:46" ht="16" x14ac:dyDescent="0.2">
      <c r="A21" s="9" t="s">
        <v>55</v>
      </c>
      <c r="B21" s="13" t="s">
        <v>14</v>
      </c>
      <c r="C21" s="9">
        <v>80</v>
      </c>
      <c r="D21" s="14">
        <v>0</v>
      </c>
      <c r="E21" s="14">
        <v>40</v>
      </c>
      <c r="F21" s="14">
        <v>0.70844449102878593</v>
      </c>
      <c r="G21" s="14">
        <v>7.8478807210922197</v>
      </c>
      <c r="H21" s="10">
        <v>1.532369256879663</v>
      </c>
      <c r="I21" s="11">
        <v>4.2699999999999996</v>
      </c>
      <c r="J21" s="14">
        <f t="shared" si="12"/>
        <v>40</v>
      </c>
      <c r="K21" s="7">
        <f t="shared" si="3"/>
        <v>4.8103404594641272</v>
      </c>
      <c r="L21" s="7">
        <f t="shared" si="4"/>
        <v>612.94770275186522</v>
      </c>
      <c r="M21" s="7">
        <f t="shared" si="5"/>
        <v>608.13736229240112</v>
      </c>
      <c r="N21" s="7"/>
      <c r="O21" s="7"/>
      <c r="P21" s="9" t="s">
        <v>60</v>
      </c>
      <c r="Q21" s="13" t="s">
        <v>14</v>
      </c>
      <c r="R21" s="9">
        <v>80</v>
      </c>
      <c r="S21" s="9"/>
      <c r="T21" s="2">
        <f>(K124+K125+K126+K176+K177+K178)/6</f>
        <v>3.9782401872917763</v>
      </c>
      <c r="U21" s="2">
        <f>(L124+L125+L126+L176+L177+L178)/6</f>
        <v>555.11206967181522</v>
      </c>
      <c r="V21" s="2">
        <f>(M124+M125+M126+M176+M177+M178)/6</f>
        <v>551.13382948452329</v>
      </c>
      <c r="X21" s="2">
        <f t="shared" si="21"/>
        <v>12.09622560392927</v>
      </c>
      <c r="Y21" s="2">
        <f t="shared" si="14"/>
        <v>1048.5428453736508</v>
      </c>
      <c r="Z21" s="2">
        <f t="shared" si="14"/>
        <v>1036.4466197697216</v>
      </c>
      <c r="AB21" s="5">
        <f t="shared" si="15"/>
        <v>1036.4466197697216</v>
      </c>
      <c r="AC21" s="2">
        <f t="shared" si="16"/>
        <v>11.596847143602565</v>
      </c>
      <c r="AD21" s="2">
        <f t="shared" si="17"/>
        <v>12.09622560392927</v>
      </c>
      <c r="AF21" s="2">
        <f t="shared" si="18"/>
        <v>0.49937846032670485</v>
      </c>
      <c r="AQ21" s="5">
        <f t="shared" si="22"/>
        <v>1036.4466197697216</v>
      </c>
      <c r="AR21" s="15">
        <f t="shared" si="19"/>
        <v>3.894667379083911</v>
      </c>
      <c r="AS21" s="15">
        <f t="shared" si="19"/>
        <v>3.9782401872917763</v>
      </c>
      <c r="AT21" s="16">
        <f t="shared" si="20"/>
        <v>8.3572808207865279E-2</v>
      </c>
    </row>
    <row r="22" spans="1:46" ht="16" x14ac:dyDescent="0.2">
      <c r="A22" s="9" t="s">
        <v>55</v>
      </c>
      <c r="B22" s="13" t="s">
        <v>14</v>
      </c>
      <c r="C22" s="9">
        <v>80</v>
      </c>
      <c r="D22" s="14">
        <v>0</v>
      </c>
      <c r="E22" s="14">
        <v>80</v>
      </c>
      <c r="F22" s="14">
        <v>0.558653064072132</v>
      </c>
      <c r="G22" s="14">
        <v>5.8829587697982797</v>
      </c>
      <c r="H22" s="10">
        <v>1.4454833903469353</v>
      </c>
      <c r="I22" s="11">
        <v>4.09</v>
      </c>
      <c r="J22" s="14">
        <f t="shared" si="12"/>
        <v>40</v>
      </c>
      <c r="K22" s="7">
        <f t="shared" si="3"/>
        <v>3.4014876751357015</v>
      </c>
      <c r="L22" s="7">
        <f t="shared" si="4"/>
        <v>578.19335613877411</v>
      </c>
      <c r="M22" s="7">
        <f t="shared" si="5"/>
        <v>574.79186846363837</v>
      </c>
      <c r="N22" s="7"/>
      <c r="O22" s="7"/>
      <c r="P22" s="9" t="s">
        <v>60</v>
      </c>
      <c r="Q22" s="13" t="s">
        <v>15</v>
      </c>
      <c r="R22" s="9">
        <v>120</v>
      </c>
      <c r="S22" s="9"/>
      <c r="T22" s="2">
        <f>(K127+K128+K129+K179+K180+K181)/6</f>
        <v>2.664184844877469</v>
      </c>
      <c r="U22" s="2">
        <f>(L127+L128+L129+L179+L180+L181)/6</f>
        <v>547.1874267453835</v>
      </c>
      <c r="V22" s="2">
        <f>(M127+M128+M129+M179+M180+M181)/6</f>
        <v>544.52324190050604</v>
      </c>
      <c r="X22" s="2">
        <f t="shared" si="21"/>
        <v>14.760410448806738</v>
      </c>
      <c r="Y22" s="2">
        <f t="shared" si="14"/>
        <v>1595.7302721190345</v>
      </c>
      <c r="Z22" s="2">
        <f t="shared" si="14"/>
        <v>1580.9698616702276</v>
      </c>
      <c r="AB22" s="5">
        <f t="shared" si="15"/>
        <v>1580.9698616702276</v>
      </c>
      <c r="AC22" s="2">
        <f t="shared" si="16"/>
        <v>13.809169068056267</v>
      </c>
      <c r="AD22" s="2">
        <f t="shared" si="17"/>
        <v>14.760410448806738</v>
      </c>
      <c r="AF22" s="2">
        <f t="shared" si="18"/>
        <v>0.95124138075047071</v>
      </c>
      <c r="AQ22" s="5">
        <f t="shared" si="22"/>
        <v>1580.9698616702276</v>
      </c>
      <c r="AR22" s="15">
        <f t="shared" si="19"/>
        <v>2.2123219244537022</v>
      </c>
      <c r="AS22" s="15">
        <f t="shared" si="19"/>
        <v>2.6641848448774681</v>
      </c>
      <c r="AT22" s="16">
        <f t="shared" si="20"/>
        <v>0.45186292042376586</v>
      </c>
    </row>
    <row r="23" spans="1:46" ht="16" x14ac:dyDescent="0.2">
      <c r="A23" s="9" t="s">
        <v>55</v>
      </c>
      <c r="B23" s="13" t="s">
        <v>15</v>
      </c>
      <c r="C23" s="9">
        <v>120</v>
      </c>
      <c r="D23" s="14">
        <v>0</v>
      </c>
      <c r="E23" s="14">
        <v>0</v>
      </c>
      <c r="F23" s="14">
        <v>0.34514408558607101</v>
      </c>
      <c r="G23" s="14">
        <v>3.4423395991325401</v>
      </c>
      <c r="H23" s="10">
        <v>1.426639445084855</v>
      </c>
      <c r="I23" s="11">
        <v>4.3</v>
      </c>
      <c r="J23" s="14">
        <f t="shared" si="12"/>
        <v>40</v>
      </c>
      <c r="K23" s="7">
        <f t="shared" si="3"/>
        <v>1.9643909822000276</v>
      </c>
      <c r="L23" s="7">
        <f t="shared" si="4"/>
        <v>570.65577803394194</v>
      </c>
      <c r="M23" s="7">
        <f t="shared" si="5"/>
        <v>568.69138705174191</v>
      </c>
      <c r="N23" s="7"/>
      <c r="O23" s="7"/>
      <c r="P23" s="9" t="s">
        <v>60</v>
      </c>
      <c r="Q23" s="13" t="s">
        <v>16</v>
      </c>
      <c r="R23" s="9">
        <v>160</v>
      </c>
      <c r="T23" s="2">
        <f>(K130+K131+K132+K182+K183+K184)/6</f>
        <v>1.9718855941286562</v>
      </c>
      <c r="U23" s="2">
        <f>(L130+L131+L132+L182+L183+L184)/6</f>
        <v>529.16514540283879</v>
      </c>
      <c r="V23" s="2">
        <f>(M130+M131+M132+M182+M183+M184)/6</f>
        <v>527.1932598087102</v>
      </c>
      <c r="X23" s="2">
        <f t="shared" si="21"/>
        <v>16.732296042935396</v>
      </c>
      <c r="Y23" s="2">
        <f t="shared" si="14"/>
        <v>2124.8954175218732</v>
      </c>
      <c r="Z23" s="2">
        <f t="shared" si="14"/>
        <v>2108.1631214789377</v>
      </c>
      <c r="AB23" s="5">
        <f t="shared" si="15"/>
        <v>2108.1631214789377</v>
      </c>
      <c r="AC23" s="2">
        <f t="shared" si="16"/>
        <v>15.455069750867725</v>
      </c>
      <c r="AD23" s="2">
        <f t="shared" si="17"/>
        <v>16.732296042935396</v>
      </c>
      <c r="AF23" s="2">
        <f t="shared" si="18"/>
        <v>1.2772262920676702</v>
      </c>
      <c r="AQ23" s="5">
        <f t="shared" si="22"/>
        <v>2108.1631214789377</v>
      </c>
      <c r="AR23" s="15">
        <f t="shared" si="19"/>
        <v>1.6459006828114582</v>
      </c>
      <c r="AS23" s="15">
        <f t="shared" si="19"/>
        <v>1.9718855941286577</v>
      </c>
      <c r="AT23" s="16">
        <f t="shared" si="20"/>
        <v>0.32598491131719953</v>
      </c>
    </row>
    <row r="24" spans="1:46" ht="16" x14ac:dyDescent="0.2">
      <c r="A24" s="9" t="s">
        <v>55</v>
      </c>
      <c r="B24" s="13" t="s">
        <v>15</v>
      </c>
      <c r="C24" s="9">
        <v>120</v>
      </c>
      <c r="D24" s="14">
        <v>0</v>
      </c>
      <c r="E24" s="14">
        <v>40</v>
      </c>
      <c r="F24" s="14">
        <v>0.35490542650222801</v>
      </c>
      <c r="G24" s="14">
        <v>3.4231543540954599</v>
      </c>
      <c r="H24" s="10">
        <v>1.5397031166573374</v>
      </c>
      <c r="I24" s="11">
        <v>4.32</v>
      </c>
      <c r="J24" s="14">
        <f t="shared" si="12"/>
        <v>40</v>
      </c>
      <c r="K24" s="7">
        <f t="shared" si="3"/>
        <v>2.1082565711199659</v>
      </c>
      <c r="L24" s="7">
        <f t="shared" si="4"/>
        <v>615.88124666293493</v>
      </c>
      <c r="M24" s="7">
        <f t="shared" si="5"/>
        <v>613.77299009181502</v>
      </c>
      <c r="N24" s="7"/>
      <c r="O24" s="7"/>
      <c r="P24" s="9" t="s">
        <v>60</v>
      </c>
      <c r="Q24" s="13" t="s">
        <v>17</v>
      </c>
      <c r="R24" s="9">
        <v>200</v>
      </c>
      <c r="S24" s="9"/>
      <c r="T24" s="2">
        <f>(K133+K134+K135+K185+K186+K187)/6</f>
        <v>1.3616175545766851</v>
      </c>
      <c r="U24" s="2">
        <f>(L133+L134+L135+L185+L186+L187)/6</f>
        <v>551.26179328853607</v>
      </c>
      <c r="V24" s="2">
        <f>(M133+M134+M135+M185+M186+M187)/6</f>
        <v>549.90017573395937</v>
      </c>
      <c r="X24" s="2">
        <f t="shared" si="21"/>
        <v>18.093913597512081</v>
      </c>
      <c r="Y24" s="2">
        <f t="shared" si="14"/>
        <v>2676.1572108104092</v>
      </c>
      <c r="Z24" s="2">
        <f t="shared" si="14"/>
        <v>2658.0632972128969</v>
      </c>
      <c r="AB24" s="5">
        <f t="shared" si="15"/>
        <v>2658.0632972128969</v>
      </c>
      <c r="AC24" s="2">
        <f t="shared" si="16"/>
        <v>16.89475441782551</v>
      </c>
      <c r="AD24" s="2">
        <f t="shared" si="17"/>
        <v>18.093913597512081</v>
      </c>
      <c r="AF24" s="2">
        <f t="shared" si="18"/>
        <v>1.1991591796865713</v>
      </c>
      <c r="AQ24" s="5">
        <f t="shared" si="22"/>
        <v>2658.0632972128969</v>
      </c>
      <c r="AR24" s="15">
        <f t="shared" si="19"/>
        <v>1.4396846669577847</v>
      </c>
      <c r="AS24" s="15">
        <f t="shared" si="19"/>
        <v>1.3616175545766858</v>
      </c>
      <c r="AT24" s="16">
        <f t="shared" si="20"/>
        <v>-7.806711238109898E-2</v>
      </c>
    </row>
    <row r="25" spans="1:46" ht="16" x14ac:dyDescent="0.2">
      <c r="A25" s="9" t="s">
        <v>55</v>
      </c>
      <c r="B25" s="13" t="s">
        <v>15</v>
      </c>
      <c r="C25" s="9">
        <v>120</v>
      </c>
      <c r="D25" s="14">
        <v>0</v>
      </c>
      <c r="E25" s="14">
        <v>80</v>
      </c>
      <c r="F25" s="14">
        <v>0.35768318921327596</v>
      </c>
      <c r="G25" s="14">
        <v>3.5373502969741799</v>
      </c>
      <c r="H25" s="10">
        <v>1.5241186646297791</v>
      </c>
      <c r="I25" s="11">
        <v>4.3600000000000003</v>
      </c>
      <c r="J25" s="14">
        <f t="shared" si="12"/>
        <v>40</v>
      </c>
      <c r="K25" s="7">
        <f t="shared" si="3"/>
        <v>2.1565366443808158</v>
      </c>
      <c r="L25" s="7">
        <f t="shared" si="4"/>
        <v>609.64746585191165</v>
      </c>
      <c r="M25" s="7">
        <f t="shared" si="5"/>
        <v>607.49092920753083</v>
      </c>
      <c r="N25" s="7"/>
      <c r="O25" s="7"/>
      <c r="Q25" s="13"/>
      <c r="R25" s="9"/>
      <c r="S25" s="9"/>
      <c r="T25" s="2">
        <f>SUM(T16:T24)</f>
        <v>18.093913597512081</v>
      </c>
      <c r="U25" s="2">
        <f>SUM(U16:U24)</f>
        <v>2676.1572108104092</v>
      </c>
      <c r="V25" s="2">
        <f>SUM(V16:V24)</f>
        <v>2658.0632972128969</v>
      </c>
    </row>
    <row r="26" spans="1:46" ht="16" x14ac:dyDescent="0.2">
      <c r="A26" s="9" t="s">
        <v>55</v>
      </c>
      <c r="B26" s="13" t="s">
        <v>16</v>
      </c>
      <c r="C26" s="9">
        <v>160</v>
      </c>
      <c r="D26" s="14">
        <v>0</v>
      </c>
      <c r="E26" s="14">
        <v>0</v>
      </c>
      <c r="F26" s="14">
        <v>0.304014831781387</v>
      </c>
      <c r="G26" s="14">
        <v>2.9501283168792702</v>
      </c>
      <c r="H26" s="10">
        <v>1.4056564573876196</v>
      </c>
      <c r="I26" s="11">
        <v>4.25</v>
      </c>
      <c r="J26" s="14">
        <f t="shared" si="12"/>
        <v>40</v>
      </c>
      <c r="K26" s="7">
        <f t="shared" si="3"/>
        <v>1.6587467674973664</v>
      </c>
      <c r="L26" s="7">
        <f t="shared" si="4"/>
        <v>562.26258295504783</v>
      </c>
      <c r="M26" s="7">
        <f t="shared" si="5"/>
        <v>560.60383618755043</v>
      </c>
      <c r="N26" s="7"/>
      <c r="O26" s="7"/>
      <c r="AH26" s="6"/>
    </row>
    <row r="27" spans="1:46" ht="16" x14ac:dyDescent="0.2">
      <c r="A27" s="9" t="s">
        <v>55</v>
      </c>
      <c r="B27" s="13" t="s">
        <v>16</v>
      </c>
      <c r="C27" s="9">
        <v>160</v>
      </c>
      <c r="D27" s="14">
        <v>0</v>
      </c>
      <c r="E27" s="14">
        <v>40</v>
      </c>
      <c r="F27" s="14">
        <v>0.35569172352552403</v>
      </c>
      <c r="G27" s="14">
        <v>3.55553478002548</v>
      </c>
      <c r="H27" s="10">
        <v>1.316122252601843</v>
      </c>
      <c r="I27" s="11">
        <v>4.25</v>
      </c>
      <c r="J27" s="14">
        <f t="shared" si="12"/>
        <v>40</v>
      </c>
      <c r="K27" s="7">
        <f t="shared" si="3"/>
        <v>1.8718073775565331</v>
      </c>
      <c r="L27" s="7">
        <f t="shared" si="4"/>
        <v>526.44890104073727</v>
      </c>
      <c r="M27" s="7">
        <f t="shared" si="5"/>
        <v>524.57709366318079</v>
      </c>
      <c r="N27" s="7"/>
      <c r="O27" s="7"/>
      <c r="Q27" s="13"/>
      <c r="R27" s="9"/>
      <c r="S27" s="9"/>
    </row>
    <row r="28" spans="1:46" ht="16" x14ac:dyDescent="0.2">
      <c r="A28" s="9" t="s">
        <v>55</v>
      </c>
      <c r="B28" s="13" t="s">
        <v>16</v>
      </c>
      <c r="C28" s="9">
        <v>160</v>
      </c>
      <c r="D28" s="14">
        <v>0</v>
      </c>
      <c r="E28" s="14">
        <v>80</v>
      </c>
      <c r="F28" s="14">
        <v>0.24264182895421998</v>
      </c>
      <c r="G28" s="14">
        <v>2.1844975650310499</v>
      </c>
      <c r="H28" s="10">
        <v>1.6079487562551422</v>
      </c>
      <c r="I28" s="11">
        <v>4.32</v>
      </c>
      <c r="J28" s="14">
        <f t="shared" si="12"/>
        <v>40</v>
      </c>
      <c r="K28" s="7">
        <f t="shared" si="3"/>
        <v>1.405024057093625</v>
      </c>
      <c r="L28" s="7">
        <f t="shared" si="4"/>
        <v>643.17950250205683</v>
      </c>
      <c r="M28" s="7">
        <f t="shared" si="5"/>
        <v>641.77447844496317</v>
      </c>
      <c r="N28" s="7"/>
      <c r="O28" s="7"/>
      <c r="Q28" s="13"/>
      <c r="R28" s="9"/>
      <c r="S28" s="9"/>
    </row>
    <row r="29" spans="1:46" ht="16" x14ac:dyDescent="0.2">
      <c r="A29" s="9" t="s">
        <v>55</v>
      </c>
      <c r="B29" s="13" t="s">
        <v>17</v>
      </c>
      <c r="C29" s="9">
        <v>200</v>
      </c>
      <c r="D29" s="14">
        <v>0</v>
      </c>
      <c r="E29" s="14">
        <v>0</v>
      </c>
      <c r="F29" s="14">
        <v>0.28100421652197799</v>
      </c>
      <c r="G29" s="14">
        <v>2.4716328084468802</v>
      </c>
      <c r="H29" s="10">
        <v>1.3564584813790528</v>
      </c>
      <c r="I29" s="11">
        <v>4.3</v>
      </c>
      <c r="J29" s="14">
        <f t="shared" si="12"/>
        <v>40</v>
      </c>
      <c r="K29" s="7">
        <f t="shared" si="3"/>
        <v>1.3410669143489995</v>
      </c>
      <c r="L29" s="7">
        <f t="shared" si="4"/>
        <v>542.58339255162116</v>
      </c>
      <c r="M29" s="7">
        <f t="shared" si="5"/>
        <v>541.24232563727219</v>
      </c>
      <c r="N29" s="7"/>
      <c r="O29" s="7"/>
    </row>
    <row r="30" spans="1:46" ht="16" x14ac:dyDescent="0.2">
      <c r="A30" s="9" t="s">
        <v>55</v>
      </c>
      <c r="B30" s="13" t="s">
        <v>17</v>
      </c>
      <c r="C30" s="9">
        <v>200</v>
      </c>
      <c r="D30" s="14">
        <v>0</v>
      </c>
      <c r="E30" s="14">
        <v>40</v>
      </c>
      <c r="F30" s="14">
        <v>0.26722831651568402</v>
      </c>
      <c r="G30" s="14">
        <v>2.26962730288506</v>
      </c>
      <c r="H30" s="10">
        <v>1.3399572968792852</v>
      </c>
      <c r="I30" s="11">
        <v>4.29</v>
      </c>
      <c r="J30" s="14">
        <f t="shared" si="12"/>
        <v>40</v>
      </c>
      <c r="K30" s="7">
        <f t="shared" si="3"/>
        <v>1.2164814662789152</v>
      </c>
      <c r="L30" s="7">
        <f t="shared" si="4"/>
        <v>535.98291875171412</v>
      </c>
      <c r="M30" s="7">
        <f t="shared" si="5"/>
        <v>534.76643728543525</v>
      </c>
      <c r="N30" s="7"/>
      <c r="O30" s="7"/>
      <c r="Q30" s="13"/>
      <c r="R30" s="9"/>
      <c r="S30" s="9"/>
    </row>
    <row r="31" spans="1:46" ht="16" x14ac:dyDescent="0.2">
      <c r="A31" s="9" t="s">
        <v>55</v>
      </c>
      <c r="B31" s="13" t="s">
        <v>17</v>
      </c>
      <c r="C31" s="9">
        <v>200</v>
      </c>
      <c r="D31" s="14">
        <v>0</v>
      </c>
      <c r="E31" s="14">
        <v>80</v>
      </c>
      <c r="F31" s="14">
        <v>0.34229628741741203</v>
      </c>
      <c r="G31" s="14">
        <v>3.2669526338577297</v>
      </c>
      <c r="H31" s="10">
        <v>1.3234561123795174</v>
      </c>
      <c r="I31" s="11">
        <v>4.2699999999999996</v>
      </c>
      <c r="J31" s="14">
        <f t="shared" si="12"/>
        <v>40</v>
      </c>
      <c r="K31" s="7">
        <f t="shared" si="3"/>
        <v>1.7294673728533505</v>
      </c>
      <c r="L31" s="7">
        <f t="shared" si="4"/>
        <v>529.38244495180697</v>
      </c>
      <c r="M31" s="7">
        <f t="shared" si="5"/>
        <v>527.6529775789536</v>
      </c>
      <c r="N31" s="7"/>
      <c r="O31" s="7"/>
      <c r="Q31" s="13"/>
      <c r="R31" s="9"/>
      <c r="S31" s="9"/>
    </row>
    <row r="32" spans="1:46" ht="16" x14ac:dyDescent="0.2">
      <c r="A32" s="9" t="s">
        <v>55</v>
      </c>
      <c r="B32" s="13" t="s">
        <v>6</v>
      </c>
      <c r="C32" s="9">
        <v>5</v>
      </c>
      <c r="D32" s="14">
        <v>0</v>
      </c>
      <c r="E32" s="14">
        <v>-4000</v>
      </c>
      <c r="F32" s="14">
        <v>2.0559468865394601</v>
      </c>
      <c r="G32" s="14">
        <v>24.844784736633301</v>
      </c>
      <c r="H32">
        <v>1.5190257064508383</v>
      </c>
      <c r="I32" s="3">
        <v>4.88</v>
      </c>
      <c r="J32" s="14">
        <v>5</v>
      </c>
      <c r="K32" s="7">
        <f t="shared" si="3"/>
        <v>1.8869933343091703</v>
      </c>
      <c r="L32" s="7">
        <f t="shared" si="4"/>
        <v>75.951285322541921</v>
      </c>
      <c r="M32" s="7">
        <f t="shared" si="5"/>
        <v>74.064291988232753</v>
      </c>
      <c r="N32" s="7"/>
      <c r="O32" s="7"/>
    </row>
    <row r="33" spans="1:38" ht="16" x14ac:dyDescent="0.2">
      <c r="A33" s="9" t="s">
        <v>55</v>
      </c>
      <c r="B33" s="13" t="s">
        <v>10</v>
      </c>
      <c r="C33" s="9">
        <v>10</v>
      </c>
      <c r="D33" s="14">
        <v>0</v>
      </c>
      <c r="E33" s="14">
        <v>-4000</v>
      </c>
      <c r="F33" s="14">
        <v>1.3752670586109201</v>
      </c>
      <c r="G33" s="14">
        <v>16.237444877624501</v>
      </c>
      <c r="H33">
        <v>1.4335658682082144</v>
      </c>
      <c r="I33" s="3">
        <v>4.8600000000000003</v>
      </c>
      <c r="J33" s="14">
        <v>5</v>
      </c>
      <c r="K33" s="7">
        <f t="shared" si="3"/>
        <v>1.1638723381737395</v>
      </c>
      <c r="L33" s="7">
        <f t="shared" si="4"/>
        <v>71.678293410410717</v>
      </c>
      <c r="M33" s="7">
        <f t="shared" si="5"/>
        <v>70.514421072236971</v>
      </c>
      <c r="N33" s="7"/>
      <c r="O33" s="7"/>
    </row>
    <row r="34" spans="1:38" ht="16" x14ac:dyDescent="0.2">
      <c r="A34" s="9" t="s">
        <v>55</v>
      </c>
      <c r="B34" s="13" t="s">
        <v>11</v>
      </c>
      <c r="C34" s="9">
        <v>20</v>
      </c>
      <c r="D34" s="14">
        <v>0</v>
      </c>
      <c r="E34" s="14">
        <v>-4000</v>
      </c>
      <c r="F34" s="14">
        <v>1.02631688117981</v>
      </c>
      <c r="G34" s="14">
        <v>19.133083820343</v>
      </c>
      <c r="H34">
        <v>1.3675611302091435</v>
      </c>
      <c r="I34" s="3">
        <v>4.72</v>
      </c>
      <c r="J34" s="14">
        <v>10</v>
      </c>
      <c r="K34" s="7">
        <f t="shared" si="3"/>
        <v>2.6165661733734549</v>
      </c>
      <c r="L34" s="7">
        <f t="shared" si="4"/>
        <v>136.75611302091434</v>
      </c>
      <c r="M34" s="7">
        <f t="shared" si="5"/>
        <v>134.13954684754088</v>
      </c>
      <c r="N34" s="7"/>
      <c r="O34" s="7"/>
      <c r="AL34" t="s">
        <v>62</v>
      </c>
    </row>
    <row r="35" spans="1:38" ht="16" x14ac:dyDescent="0.2">
      <c r="A35" s="9" t="s">
        <v>55</v>
      </c>
      <c r="B35" s="13" t="s">
        <v>12</v>
      </c>
      <c r="C35" s="9">
        <v>30</v>
      </c>
      <c r="D35" s="14">
        <v>0</v>
      </c>
      <c r="E35" s="14">
        <v>-4000</v>
      </c>
      <c r="F35" s="14">
        <v>0.88710106909275099</v>
      </c>
      <c r="G35" s="14">
        <v>11.545367240905799</v>
      </c>
      <c r="H35">
        <v>1.2785362212412608</v>
      </c>
      <c r="I35" s="3">
        <v>4.54</v>
      </c>
      <c r="J35" s="14">
        <v>10</v>
      </c>
      <c r="K35" s="7">
        <f t="shared" si="3"/>
        <v>1.4761170205030343</v>
      </c>
      <c r="L35" s="7">
        <f t="shared" si="4"/>
        <v>127.85362212412608</v>
      </c>
      <c r="M35" s="7">
        <f t="shared" si="5"/>
        <v>126.37750510362304</v>
      </c>
      <c r="N35" s="7"/>
      <c r="O35" s="7"/>
    </row>
    <row r="36" spans="1:38" ht="16" x14ac:dyDescent="0.2">
      <c r="A36" s="9" t="s">
        <v>55</v>
      </c>
      <c r="B36" s="13" t="s">
        <v>13</v>
      </c>
      <c r="C36" s="9">
        <v>40</v>
      </c>
      <c r="D36" s="14">
        <v>0</v>
      </c>
      <c r="E36" s="14">
        <v>-4000</v>
      </c>
      <c r="F36" s="14">
        <v>0.84273844957351696</v>
      </c>
      <c r="G36" s="14">
        <v>9.5233374834060704</v>
      </c>
      <c r="H36">
        <v>1.2964634340311321</v>
      </c>
      <c r="I36" s="3">
        <v>4.3</v>
      </c>
      <c r="J36" s="14">
        <v>10</v>
      </c>
      <c r="K36" s="7">
        <f t="shared" si="3"/>
        <v>1.2346658817174032</v>
      </c>
      <c r="L36" s="7">
        <f t="shared" si="4"/>
        <v>129.64634340311321</v>
      </c>
      <c r="M36" s="7">
        <f t="shared" si="5"/>
        <v>128.4116775213958</v>
      </c>
      <c r="N36" s="7"/>
      <c r="O36" s="7"/>
    </row>
    <row r="37" spans="1:38" ht="16" x14ac:dyDescent="0.2">
      <c r="A37" s="9" t="s">
        <v>55</v>
      </c>
      <c r="B37" s="13" t="s">
        <v>6</v>
      </c>
      <c r="C37" s="9">
        <v>5</v>
      </c>
      <c r="D37" s="14">
        <v>4000</v>
      </c>
      <c r="E37" s="14">
        <v>0</v>
      </c>
      <c r="F37" s="14">
        <v>1.7758493125438701</v>
      </c>
      <c r="G37" s="14">
        <v>23.342282772064202</v>
      </c>
      <c r="H37">
        <v>1.3948593860482654</v>
      </c>
      <c r="I37" s="3">
        <v>5.29</v>
      </c>
      <c r="J37" s="14">
        <v>5</v>
      </c>
      <c r="K37" s="7">
        <f t="shared" si="3"/>
        <v>1.6279601108203239</v>
      </c>
      <c r="L37" s="7">
        <f t="shared" si="4"/>
        <v>69.742969302413272</v>
      </c>
      <c r="M37" s="7">
        <f t="shared" si="5"/>
        <v>68.115009191592947</v>
      </c>
      <c r="N37" s="7"/>
      <c r="O37" s="7"/>
    </row>
    <row r="38" spans="1:38" ht="16" x14ac:dyDescent="0.2">
      <c r="A38" s="9" t="s">
        <v>55</v>
      </c>
      <c r="B38" s="13" t="s">
        <v>10</v>
      </c>
      <c r="C38" s="9">
        <v>10</v>
      </c>
      <c r="D38" s="14">
        <v>4000</v>
      </c>
      <c r="E38" s="14">
        <v>0</v>
      </c>
      <c r="F38" s="14">
        <v>1.74913302063942</v>
      </c>
      <c r="G38" s="14">
        <v>22.4892544746399</v>
      </c>
      <c r="H38">
        <v>1.4201204586158109</v>
      </c>
      <c r="I38" s="3">
        <v>4.95</v>
      </c>
      <c r="J38" s="14">
        <v>5</v>
      </c>
      <c r="K38" s="7">
        <f t="shared" si="3"/>
        <v>1.5968725189226647</v>
      </c>
      <c r="L38" s="7">
        <f t="shared" si="4"/>
        <v>71.00602293079055</v>
      </c>
      <c r="M38" s="7">
        <f t="shared" si="5"/>
        <v>69.409150411867884</v>
      </c>
      <c r="N38" s="7"/>
      <c r="O38" s="7"/>
    </row>
    <row r="39" spans="1:38" ht="16" x14ac:dyDescent="0.2">
      <c r="A39" s="9" t="s">
        <v>55</v>
      </c>
      <c r="B39" s="13" t="s">
        <v>11</v>
      </c>
      <c r="C39" s="9">
        <v>20</v>
      </c>
      <c r="D39" s="14">
        <v>4000</v>
      </c>
      <c r="E39" s="14">
        <v>0</v>
      </c>
      <c r="F39" s="14">
        <v>0.94441168010234811</v>
      </c>
      <c r="G39" s="14">
        <v>10.909780263900799</v>
      </c>
      <c r="H39">
        <v>1.4763467169113158</v>
      </c>
      <c r="I39" s="3">
        <v>4.41</v>
      </c>
      <c r="J39" s="14">
        <v>10</v>
      </c>
      <c r="K39" s="7">
        <f t="shared" si="3"/>
        <v>1.6106618274833813</v>
      </c>
      <c r="L39" s="7">
        <f t="shared" si="4"/>
        <v>147.63467169113159</v>
      </c>
      <c r="M39" s="7">
        <f t="shared" si="5"/>
        <v>146.02400986364822</v>
      </c>
      <c r="N39" s="7"/>
      <c r="O39" s="7"/>
    </row>
    <row r="40" spans="1:38" ht="16" x14ac:dyDescent="0.2">
      <c r="A40" s="9" t="s">
        <v>55</v>
      </c>
      <c r="B40" s="13" t="s">
        <v>12</v>
      </c>
      <c r="C40" s="9">
        <v>30</v>
      </c>
      <c r="D40" s="14">
        <v>4000</v>
      </c>
      <c r="E40" s="14">
        <v>0</v>
      </c>
      <c r="F40" s="14">
        <v>0.85165068507194508</v>
      </c>
      <c r="G40" s="14">
        <v>9.7612994909286499</v>
      </c>
      <c r="H40">
        <v>1.6416641393997291</v>
      </c>
      <c r="I40" s="3">
        <v>4.25</v>
      </c>
      <c r="J40" s="14">
        <v>10</v>
      </c>
      <c r="K40" s="7">
        <f t="shared" si="3"/>
        <v>1.6024775328198395</v>
      </c>
      <c r="L40" s="7">
        <f t="shared" si="4"/>
        <v>164.16641393997293</v>
      </c>
      <c r="M40" s="7">
        <f t="shared" si="5"/>
        <v>162.56393640715308</v>
      </c>
      <c r="N40" s="7"/>
      <c r="O40" s="7"/>
    </row>
    <row r="41" spans="1:38" ht="16" x14ac:dyDescent="0.2">
      <c r="A41" s="9" t="s">
        <v>55</v>
      </c>
      <c r="B41" s="13" t="s">
        <v>13</v>
      </c>
      <c r="C41" s="9">
        <v>40</v>
      </c>
      <c r="D41" s="14">
        <v>4000</v>
      </c>
      <c r="E41" s="14">
        <v>0</v>
      </c>
      <c r="F41" s="14">
        <v>0.67659467458724998</v>
      </c>
      <c r="G41" s="14">
        <v>7.8857105970382699</v>
      </c>
      <c r="H41">
        <v>1.5593619352280483</v>
      </c>
      <c r="I41" s="3">
        <v>4.21</v>
      </c>
      <c r="J41" s="14">
        <v>10</v>
      </c>
      <c r="K41" s="7">
        <f t="shared" si="3"/>
        <v>1.2296676937245925</v>
      </c>
      <c r="L41" s="7">
        <f t="shared" si="4"/>
        <v>155.93619352280484</v>
      </c>
      <c r="M41" s="7">
        <f t="shared" si="5"/>
        <v>154.70652582908025</v>
      </c>
      <c r="N41" s="7"/>
      <c r="O41" s="7"/>
    </row>
    <row r="42" spans="1:38" ht="16" x14ac:dyDescent="0.2">
      <c r="A42" s="9" t="s">
        <v>55</v>
      </c>
      <c r="B42" s="13" t="s">
        <v>6</v>
      </c>
      <c r="C42" s="9">
        <v>5</v>
      </c>
      <c r="D42" s="14">
        <v>0</v>
      </c>
      <c r="E42" s="14">
        <v>4000</v>
      </c>
      <c r="F42" s="14">
        <v>2.232446372509</v>
      </c>
      <c r="G42" s="14">
        <v>27.696518898010297</v>
      </c>
      <c r="H42">
        <v>1.4145182046189764</v>
      </c>
      <c r="I42" s="3">
        <v>4.46</v>
      </c>
      <c r="J42" s="14">
        <v>5</v>
      </c>
      <c r="K42" s="7">
        <f t="shared" si="3"/>
        <v>1.9588615092904536</v>
      </c>
      <c r="L42" s="7">
        <f t="shared" si="4"/>
        <v>70.725910230948813</v>
      </c>
      <c r="M42" s="7">
        <f t="shared" si="5"/>
        <v>68.767048721658355</v>
      </c>
      <c r="N42" s="7"/>
      <c r="O42" s="7"/>
    </row>
    <row r="43" spans="1:38" ht="16" x14ac:dyDescent="0.2">
      <c r="A43" s="9" t="s">
        <v>55</v>
      </c>
      <c r="B43" s="13" t="s">
        <v>10</v>
      </c>
      <c r="C43" s="9">
        <v>10</v>
      </c>
      <c r="D43" s="14">
        <v>0</v>
      </c>
      <c r="E43" s="14">
        <v>4000</v>
      </c>
      <c r="F43" s="14">
        <v>1.95745870471001</v>
      </c>
      <c r="G43" s="14">
        <v>24.694507122039798</v>
      </c>
      <c r="H43">
        <v>1.3010470963921785</v>
      </c>
      <c r="I43" s="3">
        <v>4.34</v>
      </c>
      <c r="J43" s="14">
        <v>5</v>
      </c>
      <c r="K43" s="7">
        <f t="shared" si="3"/>
        <v>1.6064358393982925</v>
      </c>
      <c r="L43" s="7">
        <f t="shared" si="4"/>
        <v>65.052354819608922</v>
      </c>
      <c r="M43" s="7">
        <f t="shared" si="5"/>
        <v>63.445918980210628</v>
      </c>
      <c r="N43" s="7"/>
      <c r="O43" s="7"/>
    </row>
    <row r="44" spans="1:38" ht="16" x14ac:dyDescent="0.2">
      <c r="A44" s="9" t="s">
        <v>55</v>
      </c>
      <c r="B44" s="13" t="s">
        <v>11</v>
      </c>
      <c r="C44" s="9">
        <v>20</v>
      </c>
      <c r="D44" s="14">
        <v>0</v>
      </c>
      <c r="E44" s="14">
        <v>4000</v>
      </c>
      <c r="F44" s="14">
        <v>1.5938371419906598</v>
      </c>
      <c r="G44" s="14">
        <v>20.635952949523897</v>
      </c>
      <c r="H44">
        <v>1.1187191935861032</v>
      </c>
      <c r="I44" s="3">
        <v>4.22</v>
      </c>
      <c r="J44" s="14">
        <v>10</v>
      </c>
      <c r="K44" s="7">
        <f t="shared" si="3"/>
        <v>2.3085836642572142</v>
      </c>
      <c r="L44" s="7">
        <f t="shared" si="4"/>
        <v>111.87191935861031</v>
      </c>
      <c r="M44" s="7">
        <f t="shared" si="5"/>
        <v>109.5633356943531</v>
      </c>
      <c r="N44" s="7"/>
      <c r="O44" s="7"/>
    </row>
    <row r="45" spans="1:38" ht="16" x14ac:dyDescent="0.2">
      <c r="A45" s="9" t="s">
        <v>55</v>
      </c>
      <c r="B45" s="13" t="s">
        <v>12</v>
      </c>
      <c r="C45" s="9">
        <v>30</v>
      </c>
      <c r="D45" s="14">
        <v>0</v>
      </c>
      <c r="E45" s="14">
        <v>4000</v>
      </c>
      <c r="F45" s="14">
        <v>0.81857293844223</v>
      </c>
      <c r="G45" s="14">
        <v>11.1993312835693</v>
      </c>
      <c r="H45">
        <v>1.3199929008178379</v>
      </c>
      <c r="I45" s="3">
        <v>4.18</v>
      </c>
      <c r="J45" s="14">
        <v>10</v>
      </c>
      <c r="K45" s="7">
        <f t="shared" si="3"/>
        <v>1.47830377882186</v>
      </c>
      <c r="L45" s="7">
        <f t="shared" si="4"/>
        <v>131.99929008178378</v>
      </c>
      <c r="M45" s="7">
        <f t="shared" si="5"/>
        <v>130.52098630296192</v>
      </c>
      <c r="N45" s="7"/>
      <c r="O45" s="7"/>
    </row>
    <row r="46" spans="1:38" ht="16" x14ac:dyDescent="0.2">
      <c r="A46" s="9" t="s">
        <v>55</v>
      </c>
      <c r="B46" s="13" t="s">
        <v>13</v>
      </c>
      <c r="C46" s="9">
        <v>40</v>
      </c>
      <c r="D46" s="14">
        <v>0</v>
      </c>
      <c r="E46" s="14">
        <v>4000</v>
      </c>
      <c r="F46" s="14">
        <v>0.78239515423774708</v>
      </c>
      <c r="G46" s="14">
        <v>9.6787184476852399</v>
      </c>
      <c r="H46">
        <v>1.3125571818765847</v>
      </c>
      <c r="I46" s="3">
        <v>4.12</v>
      </c>
      <c r="J46" s="14">
        <v>10</v>
      </c>
      <c r="K46" s="7">
        <f t="shared" si="3"/>
        <v>1.2703871409870651</v>
      </c>
      <c r="L46" s="7">
        <f t="shared" si="4"/>
        <v>131.25571818765846</v>
      </c>
      <c r="M46" s="7">
        <f t="shared" si="5"/>
        <v>129.9853310466714</v>
      </c>
      <c r="N46" s="7"/>
      <c r="O46" s="7"/>
    </row>
    <row r="47" spans="1:38" ht="16" x14ac:dyDescent="0.2">
      <c r="A47" s="9" t="s">
        <v>55</v>
      </c>
      <c r="B47" s="13" t="s">
        <v>6</v>
      </c>
      <c r="C47" s="9">
        <v>5</v>
      </c>
      <c r="D47" s="14">
        <v>-4000</v>
      </c>
      <c r="E47" s="14">
        <v>0</v>
      </c>
      <c r="F47" s="14">
        <v>2.4858476221561401</v>
      </c>
      <c r="G47" s="14">
        <v>31.567265987396201</v>
      </c>
      <c r="H47">
        <v>1.4176758386899195</v>
      </c>
      <c r="I47" s="3">
        <v>4.9800000000000004</v>
      </c>
      <c r="J47" s="14">
        <v>5</v>
      </c>
      <c r="K47" s="7">
        <f t="shared" si="3"/>
        <v>2.2376075141914837</v>
      </c>
      <c r="L47" s="7">
        <f t="shared" si="4"/>
        <v>70.883791934495974</v>
      </c>
      <c r="M47" s="7">
        <f t="shared" si="5"/>
        <v>68.646184420304493</v>
      </c>
      <c r="N47" s="7"/>
      <c r="O47" s="7"/>
    </row>
    <row r="48" spans="1:38" ht="16" x14ac:dyDescent="0.2">
      <c r="A48" s="9" t="s">
        <v>55</v>
      </c>
      <c r="B48" s="13" t="s">
        <v>10</v>
      </c>
      <c r="C48" s="9">
        <v>10</v>
      </c>
      <c r="D48" s="14">
        <v>-4000</v>
      </c>
      <c r="E48" s="14">
        <v>0</v>
      </c>
      <c r="F48" s="14">
        <v>1.89805552363396</v>
      </c>
      <c r="G48" s="14">
        <v>22.872564792633099</v>
      </c>
      <c r="H48">
        <v>1.3339476062281352</v>
      </c>
      <c r="I48" s="3">
        <v>4.45</v>
      </c>
      <c r="J48" s="14">
        <v>5</v>
      </c>
      <c r="K48" s="7">
        <f t="shared" si="3"/>
        <v>1.5255401526715422</v>
      </c>
      <c r="L48" s="7">
        <f t="shared" si="4"/>
        <v>66.697380311406761</v>
      </c>
      <c r="M48" s="7">
        <f t="shared" si="5"/>
        <v>65.171840158735222</v>
      </c>
      <c r="N48" s="7"/>
      <c r="O48" s="7"/>
    </row>
    <row r="49" spans="1:15" ht="16" x14ac:dyDescent="0.2">
      <c r="A49" s="9" t="s">
        <v>55</v>
      </c>
      <c r="B49" s="13" t="s">
        <v>11</v>
      </c>
      <c r="C49" s="9">
        <v>20</v>
      </c>
      <c r="D49" s="14">
        <v>-4000</v>
      </c>
      <c r="E49" s="14">
        <v>0</v>
      </c>
      <c r="F49" s="14">
        <v>1.33730724453926</v>
      </c>
      <c r="G49" s="14">
        <v>16.231986284255999</v>
      </c>
      <c r="H49">
        <v>1.4007672175358366</v>
      </c>
      <c r="I49" s="3">
        <v>4.21</v>
      </c>
      <c r="J49" s="14">
        <v>10</v>
      </c>
      <c r="K49" s="7">
        <f t="shared" si="3"/>
        <v>2.273723426247714</v>
      </c>
      <c r="L49" s="7">
        <f t="shared" si="4"/>
        <v>140.07672175358366</v>
      </c>
      <c r="M49" s="7">
        <f t="shared" si="5"/>
        <v>137.80299832733593</v>
      </c>
      <c r="N49" s="7"/>
      <c r="O49" s="7"/>
    </row>
    <row r="50" spans="1:15" ht="16" x14ac:dyDescent="0.2">
      <c r="A50" s="9" t="s">
        <v>55</v>
      </c>
      <c r="B50" s="13" t="s">
        <v>12</v>
      </c>
      <c r="C50" s="9">
        <v>30</v>
      </c>
      <c r="D50" s="14">
        <v>-4000</v>
      </c>
      <c r="E50" s="14">
        <v>0</v>
      </c>
      <c r="F50" s="14">
        <v>0.79470612108707406</v>
      </c>
      <c r="G50" s="14">
        <v>9.3038237094879186</v>
      </c>
      <c r="H50">
        <v>1.5374622150586035</v>
      </c>
      <c r="I50" s="3">
        <v>4.1100000000000003</v>
      </c>
      <c r="J50" s="14">
        <v>10</v>
      </c>
      <c r="K50" s="7">
        <f t="shared" si="3"/>
        <v>1.4304277408904047</v>
      </c>
      <c r="L50" s="7">
        <f t="shared" si="4"/>
        <v>153.74622150586035</v>
      </c>
      <c r="M50" s="7">
        <f t="shared" si="5"/>
        <v>152.31579376496995</v>
      </c>
      <c r="N50" s="7"/>
      <c r="O50" s="7"/>
    </row>
    <row r="51" spans="1:15" ht="16" x14ac:dyDescent="0.2">
      <c r="A51" s="9" t="s">
        <v>55</v>
      </c>
      <c r="B51" s="13" t="s">
        <v>13</v>
      </c>
      <c r="C51" s="9">
        <v>40</v>
      </c>
      <c r="D51" s="14">
        <v>-4000</v>
      </c>
      <c r="E51" s="14">
        <v>0</v>
      </c>
      <c r="F51" s="14">
        <v>0.80098949372768402</v>
      </c>
      <c r="G51" s="14">
        <v>8.8969027996063197</v>
      </c>
      <c r="H51">
        <v>1.4677905471706953</v>
      </c>
      <c r="I51" s="3">
        <v>4.08</v>
      </c>
      <c r="J51" s="14">
        <v>10</v>
      </c>
      <c r="K51" s="7">
        <f t="shared" si="3"/>
        <v>1.3058789828358652</v>
      </c>
      <c r="L51" s="7">
        <f t="shared" si="4"/>
        <v>146.77905471706953</v>
      </c>
      <c r="M51" s="7">
        <f t="shared" si="5"/>
        <v>145.47317573423365</v>
      </c>
      <c r="N51" s="7"/>
      <c r="O51" s="7"/>
    </row>
    <row r="52" spans="1:15" ht="16" x14ac:dyDescent="0.2">
      <c r="A52" s="9" t="s">
        <v>55</v>
      </c>
      <c r="B52" s="13" t="s">
        <v>6</v>
      </c>
      <c r="C52" s="9">
        <v>5</v>
      </c>
      <c r="D52" s="14">
        <v>-100</v>
      </c>
      <c r="E52" s="14">
        <v>-100</v>
      </c>
      <c r="F52" s="14">
        <v>1.9537097215652499</v>
      </c>
      <c r="G52" s="14">
        <v>25.3717732429504</v>
      </c>
      <c r="H52">
        <v>1.4295933608286406</v>
      </c>
      <c r="I52" s="3">
        <v>4.6100000000000003</v>
      </c>
      <c r="J52" s="14">
        <v>5</v>
      </c>
      <c r="K52" s="7">
        <f t="shared" si="3"/>
        <v>1.8135659290285822</v>
      </c>
      <c r="L52" s="7">
        <f t="shared" si="4"/>
        <v>71.479668041432035</v>
      </c>
      <c r="M52" s="7">
        <f t="shared" si="5"/>
        <v>69.666102112403451</v>
      </c>
      <c r="N52" s="7"/>
      <c r="O52" s="7"/>
    </row>
    <row r="53" spans="1:15" ht="16" x14ac:dyDescent="0.2">
      <c r="A53" s="9" t="s">
        <v>55</v>
      </c>
      <c r="B53" s="13" t="s">
        <v>10</v>
      </c>
      <c r="C53" s="9">
        <v>10</v>
      </c>
      <c r="D53" s="14">
        <v>-100</v>
      </c>
      <c r="E53" s="14">
        <v>-100</v>
      </c>
      <c r="F53" s="14">
        <v>1.24728135764599</v>
      </c>
      <c r="G53" s="14">
        <v>15.755420923232998</v>
      </c>
      <c r="H53">
        <v>1.2358572317017382</v>
      </c>
      <c r="I53" s="3">
        <v>4.3499999999999996</v>
      </c>
      <c r="J53" s="14">
        <v>5</v>
      </c>
      <c r="K53" s="7">
        <f t="shared" si="3"/>
        <v>0.97357254432411888</v>
      </c>
      <c r="L53" s="7">
        <f t="shared" si="4"/>
        <v>61.792861585086911</v>
      </c>
      <c r="M53" s="7">
        <f t="shared" si="5"/>
        <v>60.81928904076279</v>
      </c>
      <c r="N53" s="7"/>
      <c r="O53" s="7"/>
    </row>
    <row r="54" spans="1:15" ht="16" x14ac:dyDescent="0.2">
      <c r="A54" s="9" t="s">
        <v>55</v>
      </c>
      <c r="B54" s="13" t="s">
        <v>11</v>
      </c>
      <c r="C54" s="9">
        <v>20</v>
      </c>
      <c r="D54" s="14">
        <v>-100</v>
      </c>
      <c r="E54" s="14">
        <v>-100</v>
      </c>
      <c r="F54" s="14">
        <v>0.9144560247659681</v>
      </c>
      <c r="G54" s="14">
        <v>10.992664098739599</v>
      </c>
      <c r="H54">
        <v>1.191854073035691</v>
      </c>
      <c r="I54" s="3">
        <v>4.2</v>
      </c>
      <c r="J54" s="14">
        <v>10</v>
      </c>
      <c r="K54" s="7">
        <f t="shared" si="3"/>
        <v>1.3101651479596004</v>
      </c>
      <c r="L54" s="7">
        <f t="shared" si="4"/>
        <v>119.18540730356909</v>
      </c>
      <c r="M54" s="7">
        <f t="shared" si="5"/>
        <v>117.8752421556095</v>
      </c>
      <c r="N54" s="7"/>
      <c r="O54" s="7"/>
    </row>
    <row r="55" spans="1:15" ht="16" x14ac:dyDescent="0.2">
      <c r="A55" s="9" t="s">
        <v>55</v>
      </c>
      <c r="B55" s="13" t="s">
        <v>12</v>
      </c>
      <c r="C55" s="9">
        <v>30</v>
      </c>
      <c r="D55" s="14">
        <v>-100</v>
      </c>
      <c r="E55" s="14">
        <v>-100</v>
      </c>
      <c r="F55" s="14">
        <v>0.85410699248313904</v>
      </c>
      <c r="G55" s="14">
        <v>10.130831003189101</v>
      </c>
      <c r="H55">
        <v>1.3220300840894139</v>
      </c>
      <c r="I55" s="3">
        <v>4.08</v>
      </c>
      <c r="J55" s="14">
        <v>10</v>
      </c>
      <c r="K55" s="7">
        <f t="shared" si="3"/>
        <v>1.3393263363041727</v>
      </c>
      <c r="L55" s="7">
        <f t="shared" si="4"/>
        <v>132.2030084089414</v>
      </c>
      <c r="M55" s="7">
        <f t="shared" si="5"/>
        <v>130.86368207263723</v>
      </c>
      <c r="N55" s="7"/>
      <c r="O55" s="7"/>
    </row>
    <row r="56" spans="1:15" ht="16" x14ac:dyDescent="0.2">
      <c r="A56" s="9" t="s">
        <v>55</v>
      </c>
      <c r="B56" s="13" t="s">
        <v>13</v>
      </c>
      <c r="C56" s="9">
        <v>40</v>
      </c>
      <c r="D56" s="14">
        <v>-100</v>
      </c>
      <c r="E56" s="14">
        <v>-100</v>
      </c>
      <c r="F56" s="14">
        <v>0.57539086788892702</v>
      </c>
      <c r="G56" s="14">
        <v>6.3880366086959794</v>
      </c>
      <c r="H56">
        <v>1.5588526394101543</v>
      </c>
      <c r="I56" s="3">
        <v>4.18</v>
      </c>
      <c r="J56" s="14">
        <v>10</v>
      </c>
      <c r="K56" s="7">
        <f t="shared" si="3"/>
        <v>0.99580077281144186</v>
      </c>
      <c r="L56" s="7">
        <f t="shared" si="4"/>
        <v>155.88526394101541</v>
      </c>
      <c r="M56" s="7">
        <f t="shared" si="5"/>
        <v>154.88946316820397</v>
      </c>
      <c r="N56" s="7"/>
      <c r="O56" s="7"/>
    </row>
    <row r="57" spans="1:15" ht="16" x14ac:dyDescent="0.2">
      <c r="A57" s="9" t="s">
        <v>63</v>
      </c>
      <c r="B57" s="9" t="s">
        <v>6</v>
      </c>
      <c r="C57" s="9">
        <v>5</v>
      </c>
      <c r="D57" s="7">
        <v>0</v>
      </c>
      <c r="E57" s="7">
        <v>0</v>
      </c>
      <c r="F57">
        <v>2.17790722846985</v>
      </c>
      <c r="G57" s="14">
        <v>26.126589775085399</v>
      </c>
      <c r="H57" s="10">
        <v>1.5587507802465754</v>
      </c>
      <c r="I57" s="11">
        <v>4.67</v>
      </c>
      <c r="J57" s="7">
        <v>5</v>
      </c>
      <c r="K57" s="7">
        <f t="shared" si="3"/>
        <v>2.0362421098548285</v>
      </c>
      <c r="L57" s="7">
        <f t="shared" si="4"/>
        <v>77.93753901232877</v>
      </c>
      <c r="M57" s="7">
        <f t="shared" si="5"/>
        <v>75.901296902473945</v>
      </c>
      <c r="N57" s="7"/>
      <c r="O57" s="7"/>
    </row>
    <row r="58" spans="1:15" ht="16" x14ac:dyDescent="0.2">
      <c r="A58" s="9" t="s">
        <v>63</v>
      </c>
      <c r="B58" s="9" t="s">
        <v>6</v>
      </c>
      <c r="C58" s="9">
        <v>5</v>
      </c>
      <c r="D58" s="7">
        <v>0</v>
      </c>
      <c r="E58" s="7">
        <v>40</v>
      </c>
      <c r="F58">
        <v>2.2993518412113199</v>
      </c>
      <c r="G58" s="14">
        <v>27.4459886550903</v>
      </c>
      <c r="H58" s="10">
        <v>1.3204003374721529</v>
      </c>
      <c r="I58" s="11">
        <v>4.68</v>
      </c>
      <c r="J58" s="7">
        <v>5</v>
      </c>
      <c r="K58" s="7">
        <f t="shared" si="3"/>
        <v>1.8119846341219057</v>
      </c>
      <c r="L58" s="7">
        <f t="shared" si="4"/>
        <v>66.020016873607645</v>
      </c>
      <c r="M58" s="7">
        <f t="shared" si="5"/>
        <v>64.208032239485746</v>
      </c>
      <c r="N58" s="7"/>
      <c r="O58" s="7"/>
    </row>
    <row r="59" spans="1:15" ht="16" x14ac:dyDescent="0.2">
      <c r="A59" s="9" t="s">
        <v>63</v>
      </c>
      <c r="B59" s="9" t="s">
        <v>6</v>
      </c>
      <c r="C59" s="9">
        <v>5</v>
      </c>
      <c r="D59" s="7">
        <v>0</v>
      </c>
      <c r="E59" s="7">
        <v>80</v>
      </c>
      <c r="F59">
        <v>1.84562087059021</v>
      </c>
      <c r="G59" s="14">
        <v>21.788973808288603</v>
      </c>
      <c r="H59" s="10">
        <v>1.6835282556306215</v>
      </c>
      <c r="I59" s="11">
        <v>4.59</v>
      </c>
      <c r="J59" s="7">
        <v>5</v>
      </c>
      <c r="K59" s="7">
        <f t="shared" si="3"/>
        <v>1.8341176533724706</v>
      </c>
      <c r="L59" s="7">
        <f t="shared" si="4"/>
        <v>84.17641278153107</v>
      </c>
      <c r="M59" s="7">
        <f t="shared" si="5"/>
        <v>82.342295128158597</v>
      </c>
      <c r="N59" s="7"/>
      <c r="O59" s="7"/>
    </row>
    <row r="60" spans="1:15" ht="16" x14ac:dyDescent="0.2">
      <c r="A60" s="9" t="s">
        <v>63</v>
      </c>
      <c r="B60" s="12" t="s">
        <v>10</v>
      </c>
      <c r="C60" s="9">
        <v>10</v>
      </c>
      <c r="D60" s="7">
        <v>0</v>
      </c>
      <c r="E60" s="7">
        <v>0</v>
      </c>
      <c r="F60">
        <v>1.4405021071433999</v>
      </c>
      <c r="G60" s="14">
        <v>18.157324790954601</v>
      </c>
      <c r="H60" s="10">
        <v>1.5949107833170542</v>
      </c>
      <c r="I60" s="11">
        <v>4.51</v>
      </c>
      <c r="J60" s="7">
        <v>5</v>
      </c>
      <c r="K60" s="7">
        <f t="shared" si="3"/>
        <v>1.4479656552641784</v>
      </c>
      <c r="L60" s="7">
        <f t="shared" si="4"/>
        <v>79.745539165852705</v>
      </c>
      <c r="M60" s="7">
        <f t="shared" si="5"/>
        <v>78.297573510588521</v>
      </c>
      <c r="N60" s="7"/>
      <c r="O60" s="7"/>
    </row>
    <row r="61" spans="1:15" ht="16" x14ac:dyDescent="0.2">
      <c r="A61" s="9" t="s">
        <v>63</v>
      </c>
      <c r="B61" s="12" t="s">
        <v>10</v>
      </c>
      <c r="C61" s="9">
        <v>10</v>
      </c>
      <c r="D61" s="7">
        <v>0</v>
      </c>
      <c r="E61" s="7">
        <v>40</v>
      </c>
      <c r="F61" s="14">
        <v>1.49552881717682</v>
      </c>
      <c r="G61" s="14">
        <v>18.755038976669301</v>
      </c>
      <c r="H61" s="10">
        <v>1.3555417489068438</v>
      </c>
      <c r="I61" s="11">
        <v>4.49</v>
      </c>
      <c r="J61" s="7">
        <v>5</v>
      </c>
      <c r="K61" s="7">
        <f t="shared" si="3"/>
        <v>1.2711619167625163</v>
      </c>
      <c r="L61" s="7">
        <f t="shared" si="4"/>
        <v>67.77708744534219</v>
      </c>
      <c r="M61" s="7">
        <f t="shared" si="5"/>
        <v>66.505925528579667</v>
      </c>
      <c r="N61" s="7"/>
      <c r="O61" s="7"/>
    </row>
    <row r="62" spans="1:15" ht="16" x14ac:dyDescent="0.2">
      <c r="A62" s="9" t="s">
        <v>63</v>
      </c>
      <c r="B62" s="12" t="s">
        <v>10</v>
      </c>
      <c r="C62" s="9">
        <v>10</v>
      </c>
      <c r="D62" s="7">
        <v>0</v>
      </c>
      <c r="E62" s="7">
        <v>80</v>
      </c>
      <c r="F62" s="14">
        <v>1.5676958858966801</v>
      </c>
      <c r="G62" s="14">
        <v>18.600025177001999</v>
      </c>
      <c r="H62" s="10">
        <v>1.2497100779484569</v>
      </c>
      <c r="I62" s="11">
        <v>4.45</v>
      </c>
      <c r="J62" s="7">
        <v>5</v>
      </c>
      <c r="K62" s="7">
        <f t="shared" si="3"/>
        <v>1.1622319456897214</v>
      </c>
      <c r="L62" s="7">
        <f t="shared" si="4"/>
        <v>62.485503897422845</v>
      </c>
      <c r="M62" s="7">
        <f t="shared" si="5"/>
        <v>61.323271951733126</v>
      </c>
      <c r="N62" s="7"/>
      <c r="O62" s="7"/>
    </row>
    <row r="63" spans="1:15" ht="16" x14ac:dyDescent="0.2">
      <c r="A63" s="9" t="s">
        <v>63</v>
      </c>
      <c r="B63" s="13" t="s">
        <v>11</v>
      </c>
      <c r="C63" s="9">
        <v>20</v>
      </c>
      <c r="D63" s="14">
        <v>0</v>
      </c>
      <c r="E63" s="14">
        <v>0</v>
      </c>
      <c r="F63" s="14">
        <v>1.4127382636070298</v>
      </c>
      <c r="G63" s="14">
        <v>17.072468996048002</v>
      </c>
      <c r="H63" s="10">
        <v>1.4496596160536668</v>
      </c>
      <c r="I63" s="11">
        <v>4.47</v>
      </c>
      <c r="J63" s="14">
        <f>C63-C60</f>
        <v>10</v>
      </c>
      <c r="K63" s="7">
        <f t="shared" si="3"/>
        <v>2.474926884989908</v>
      </c>
      <c r="L63" s="7">
        <f t="shared" si="4"/>
        <v>144.96596160536669</v>
      </c>
      <c r="M63" s="7">
        <f t="shared" si="5"/>
        <v>142.49103472037677</v>
      </c>
      <c r="N63" s="7"/>
      <c r="O63" s="7"/>
    </row>
    <row r="64" spans="1:15" ht="16" x14ac:dyDescent="0.2">
      <c r="A64" s="9" t="s">
        <v>63</v>
      </c>
      <c r="B64" s="13" t="s">
        <v>11</v>
      </c>
      <c r="C64" s="9">
        <v>20</v>
      </c>
      <c r="D64" s="14">
        <v>0</v>
      </c>
      <c r="E64" s="14">
        <v>40</v>
      </c>
      <c r="F64" s="14">
        <v>1.5025919675827</v>
      </c>
      <c r="G64" s="14">
        <v>18.750599622726401</v>
      </c>
      <c r="H64" s="10">
        <v>1.617930954285866</v>
      </c>
      <c r="I64" s="11">
        <v>4.49</v>
      </c>
      <c r="J64" s="14">
        <f t="shared" ref="J64:J83" si="23">C64-C61</f>
        <v>10</v>
      </c>
      <c r="K64" s="7">
        <f t="shared" si="3"/>
        <v>3.0337175541029926</v>
      </c>
      <c r="L64" s="7">
        <f t="shared" si="4"/>
        <v>161.79309542858661</v>
      </c>
      <c r="M64" s="7">
        <f t="shared" si="5"/>
        <v>158.75937787448362</v>
      </c>
      <c r="N64" s="7"/>
      <c r="O64" s="7"/>
    </row>
    <row r="65" spans="1:15" ht="16" x14ac:dyDescent="0.2">
      <c r="A65" s="9" t="s">
        <v>63</v>
      </c>
      <c r="B65" s="13" t="s">
        <v>11</v>
      </c>
      <c r="C65" s="9">
        <v>20</v>
      </c>
      <c r="D65" s="14">
        <v>0</v>
      </c>
      <c r="E65" s="14">
        <v>80</v>
      </c>
      <c r="F65" s="14">
        <v>1.6750739514827702</v>
      </c>
      <c r="G65" s="14">
        <v>20.117616653442401</v>
      </c>
      <c r="H65" s="10">
        <v>1.4478261511092481</v>
      </c>
      <c r="I65" s="11">
        <v>4.51</v>
      </c>
      <c r="J65" s="14">
        <f t="shared" si="23"/>
        <v>10</v>
      </c>
      <c r="K65" s="7">
        <f t="shared" si="3"/>
        <v>2.9126811488844822</v>
      </c>
      <c r="L65" s="7">
        <f t="shared" si="4"/>
        <v>144.78261511092481</v>
      </c>
      <c r="M65" s="7">
        <f t="shared" si="5"/>
        <v>141.86993396204034</v>
      </c>
      <c r="N65" s="7"/>
      <c r="O65" s="7"/>
    </row>
    <row r="66" spans="1:15" ht="16" x14ac:dyDescent="0.2">
      <c r="A66" s="9" t="s">
        <v>63</v>
      </c>
      <c r="B66" s="13" t="s">
        <v>12</v>
      </c>
      <c r="C66" s="9">
        <v>30</v>
      </c>
      <c r="D66" s="14">
        <v>0</v>
      </c>
      <c r="E66" s="14">
        <v>0</v>
      </c>
      <c r="F66" s="14">
        <v>1.2387140095233899</v>
      </c>
      <c r="G66" s="14">
        <v>14.895558357238802</v>
      </c>
      <c r="H66" s="10">
        <v>1.7266146818244592</v>
      </c>
      <c r="I66" s="11">
        <v>4.46</v>
      </c>
      <c r="J66" s="14">
        <f t="shared" si="23"/>
        <v>10</v>
      </c>
      <c r="K66" s="7">
        <f t="shared" si="3"/>
        <v>2.5718889753581538</v>
      </c>
      <c r="L66" s="7">
        <f t="shared" si="4"/>
        <v>172.66146818244593</v>
      </c>
      <c r="M66" s="7">
        <f t="shared" si="5"/>
        <v>170.08957920708778</v>
      </c>
      <c r="N66" s="7"/>
      <c r="O66" s="7"/>
    </row>
    <row r="67" spans="1:15" ht="16" x14ac:dyDescent="0.2">
      <c r="A67" s="9" t="s">
        <v>63</v>
      </c>
      <c r="B67" s="13" t="s">
        <v>12</v>
      </c>
      <c r="C67" s="9">
        <v>30</v>
      </c>
      <c r="D67" s="14">
        <v>0</v>
      </c>
      <c r="E67" s="14">
        <v>40</v>
      </c>
      <c r="F67" s="14">
        <v>1.0620228201150899</v>
      </c>
      <c r="G67" s="14">
        <v>12.4273538589478</v>
      </c>
      <c r="H67" s="10">
        <v>1.769802967181876</v>
      </c>
      <c r="I67" s="11">
        <v>4.5</v>
      </c>
      <c r="J67" s="14">
        <f t="shared" si="23"/>
        <v>10</v>
      </c>
      <c r="K67" s="7">
        <f t="shared" si="3"/>
        <v>2.1993967733784952</v>
      </c>
      <c r="L67" s="7">
        <f t="shared" si="4"/>
        <v>176.98029671818759</v>
      </c>
      <c r="M67" s="7">
        <f t="shared" si="5"/>
        <v>174.78089994480911</v>
      </c>
      <c r="N67" s="7"/>
      <c r="O67" s="7"/>
    </row>
    <row r="68" spans="1:15" ht="16" x14ac:dyDescent="0.2">
      <c r="A68" s="9" t="s">
        <v>63</v>
      </c>
      <c r="B68" s="13" t="s">
        <v>12</v>
      </c>
      <c r="C68" s="9">
        <v>30</v>
      </c>
      <c r="D68" s="14">
        <v>0</v>
      </c>
      <c r="E68" s="14">
        <v>80</v>
      </c>
      <c r="F68" s="14">
        <v>1.30583807826042</v>
      </c>
      <c r="G68" s="14">
        <v>15.310693979263299</v>
      </c>
      <c r="H68" s="10">
        <v>1.4918293097752955</v>
      </c>
      <c r="I68" s="11">
        <v>4.41</v>
      </c>
      <c r="J68" s="14">
        <f t="shared" si="23"/>
        <v>10</v>
      </c>
      <c r="K68" s="7">
        <f t="shared" si="3"/>
        <v>2.2840942031265139</v>
      </c>
      <c r="L68" s="7">
        <f t="shared" si="4"/>
        <v>149.18293097752954</v>
      </c>
      <c r="M68" s="7">
        <f t="shared" si="5"/>
        <v>146.89883677440304</v>
      </c>
      <c r="N68" s="7"/>
      <c r="O68" s="7"/>
    </row>
    <row r="69" spans="1:15" ht="16" x14ac:dyDescent="0.2">
      <c r="A69" s="9" t="s">
        <v>63</v>
      </c>
      <c r="B69" s="13" t="s">
        <v>13</v>
      </c>
      <c r="C69" s="9">
        <v>40</v>
      </c>
      <c r="D69" s="14">
        <v>0</v>
      </c>
      <c r="E69" s="14">
        <v>0</v>
      </c>
      <c r="F69" s="14">
        <v>0.81970855593681291</v>
      </c>
      <c r="G69" s="14">
        <v>9.6241605281829798</v>
      </c>
      <c r="H69" s="10">
        <v>1.5410272857838621</v>
      </c>
      <c r="I69" s="11">
        <v>4.47</v>
      </c>
      <c r="J69" s="14">
        <f t="shared" si="23"/>
        <v>10</v>
      </c>
      <c r="K69" s="7">
        <f t="shared" si="3"/>
        <v>1.4831093976693999</v>
      </c>
      <c r="L69" s="7">
        <f t="shared" si="4"/>
        <v>154.10272857838621</v>
      </c>
      <c r="M69" s="7">
        <f t="shared" si="5"/>
        <v>152.6196191807168</v>
      </c>
      <c r="N69" s="7"/>
      <c r="O69" s="7"/>
    </row>
    <row r="70" spans="1:15" ht="16" x14ac:dyDescent="0.2">
      <c r="A70" s="9" t="s">
        <v>63</v>
      </c>
      <c r="B70" s="13" t="s">
        <v>13</v>
      </c>
      <c r="C70" s="9">
        <v>40</v>
      </c>
      <c r="D70" s="14">
        <v>0</v>
      </c>
      <c r="E70" s="14">
        <v>40</v>
      </c>
      <c r="F70" s="14">
        <v>0.86579620838165294</v>
      </c>
      <c r="G70" s="14">
        <v>9.8293340206146205</v>
      </c>
      <c r="H70" s="10">
        <v>1.5117937058367426</v>
      </c>
      <c r="I70" s="11">
        <v>4.41</v>
      </c>
      <c r="J70" s="14">
        <f t="shared" si="23"/>
        <v>10</v>
      </c>
      <c r="K70" s="7">
        <f t="shared" ref="K70:K133" si="24">J70*H70*G70/100</f>
        <v>1.4859925304932144</v>
      </c>
      <c r="L70" s="7">
        <f t="shared" ref="L70:L133" si="25">10*H70*J70</f>
        <v>151.17937058367426</v>
      </c>
      <c r="M70" s="7">
        <f t="shared" ref="M70:M133" si="26">L70-K70</f>
        <v>149.69337805318105</v>
      </c>
      <c r="N70" s="7"/>
      <c r="O70" s="7"/>
    </row>
    <row r="71" spans="1:15" ht="16" x14ac:dyDescent="0.2">
      <c r="A71" s="9" t="s">
        <v>63</v>
      </c>
      <c r="B71" s="13" t="s">
        <v>13</v>
      </c>
      <c r="C71" s="9">
        <v>40</v>
      </c>
      <c r="D71" s="14">
        <v>0</v>
      </c>
      <c r="E71" s="14">
        <v>80</v>
      </c>
      <c r="F71" s="14">
        <v>0.85446186363697096</v>
      </c>
      <c r="G71" s="14">
        <v>10.030407905578599</v>
      </c>
      <c r="H71" s="10">
        <v>1.6547021123378172</v>
      </c>
      <c r="I71" s="11">
        <v>4.49</v>
      </c>
      <c r="J71" s="14">
        <f t="shared" si="23"/>
        <v>10</v>
      </c>
      <c r="K71" s="7">
        <f t="shared" si="24"/>
        <v>1.6597337148970848</v>
      </c>
      <c r="L71" s="7">
        <f t="shared" si="25"/>
        <v>165.47021123378173</v>
      </c>
      <c r="M71" s="7">
        <f t="shared" si="26"/>
        <v>163.81047751888465</v>
      </c>
      <c r="N71" s="7"/>
      <c r="O71" s="7"/>
    </row>
    <row r="72" spans="1:15" ht="16" x14ac:dyDescent="0.2">
      <c r="A72" s="9" t="s">
        <v>63</v>
      </c>
      <c r="B72" s="13" t="s">
        <v>14</v>
      </c>
      <c r="C72" s="9">
        <v>80</v>
      </c>
      <c r="D72" s="14">
        <v>0</v>
      </c>
      <c r="E72" s="14">
        <v>0</v>
      </c>
      <c r="F72" s="14">
        <v>0.61512708663940407</v>
      </c>
      <c r="G72" s="14">
        <v>6.7716401815414393</v>
      </c>
      <c r="H72" s="10">
        <v>1.4479280102728269</v>
      </c>
      <c r="I72" s="11">
        <v>4.16</v>
      </c>
      <c r="J72" s="14">
        <f t="shared" si="23"/>
        <v>40</v>
      </c>
      <c r="K72" s="7">
        <f t="shared" si="24"/>
        <v>3.921938997737128</v>
      </c>
      <c r="L72" s="7">
        <f t="shared" si="25"/>
        <v>579.17120410913083</v>
      </c>
      <c r="M72" s="7">
        <f t="shared" si="26"/>
        <v>575.2492651113937</v>
      </c>
      <c r="N72" s="7"/>
      <c r="O72" s="7"/>
    </row>
    <row r="73" spans="1:15" ht="16" x14ac:dyDescent="0.2">
      <c r="A73" s="9" t="s">
        <v>63</v>
      </c>
      <c r="B73" s="13" t="s">
        <v>14</v>
      </c>
      <c r="C73" s="9">
        <v>80</v>
      </c>
      <c r="D73" s="14">
        <v>0</v>
      </c>
      <c r="E73" s="14">
        <v>40</v>
      </c>
      <c r="F73" s="14">
        <v>0.615751333534718</v>
      </c>
      <c r="G73" s="14">
        <v>6.6704738140106201</v>
      </c>
      <c r="H73" s="10">
        <v>1.3966928509926841</v>
      </c>
      <c r="I73" s="11">
        <v>4.1900000000000004</v>
      </c>
      <c r="J73" s="14">
        <f t="shared" si="23"/>
        <v>40</v>
      </c>
      <c r="K73" s="7">
        <f t="shared" si="24"/>
        <v>3.7266412355050149</v>
      </c>
      <c r="L73" s="7">
        <f t="shared" si="25"/>
        <v>558.67714039707369</v>
      </c>
      <c r="M73" s="7">
        <f t="shared" si="26"/>
        <v>554.9504991615687</v>
      </c>
      <c r="N73" s="7"/>
      <c r="O73" s="7"/>
    </row>
    <row r="74" spans="1:15" ht="16" x14ac:dyDescent="0.2">
      <c r="A74" s="9" t="s">
        <v>63</v>
      </c>
      <c r="B74" s="13" t="s">
        <v>14</v>
      </c>
      <c r="C74" s="9">
        <v>80</v>
      </c>
      <c r="D74" s="14">
        <v>0</v>
      </c>
      <c r="E74" s="14">
        <v>80</v>
      </c>
      <c r="F74" s="14">
        <v>0.57787247002124797</v>
      </c>
      <c r="G74" s="14">
        <v>6.4812040328979501</v>
      </c>
      <c r="H74" s="10">
        <v>1.374283835005345</v>
      </c>
      <c r="I74" s="11">
        <v>4.18</v>
      </c>
      <c r="J74" s="14">
        <f t="shared" si="23"/>
        <v>40</v>
      </c>
      <c r="K74" s="7">
        <f t="shared" si="24"/>
        <v>3.5628055735132413</v>
      </c>
      <c r="L74" s="7">
        <f t="shared" si="25"/>
        <v>549.71353400213798</v>
      </c>
      <c r="M74" s="7">
        <f t="shared" si="26"/>
        <v>546.15072842862469</v>
      </c>
      <c r="N74" s="7"/>
      <c r="O74" s="7"/>
    </row>
    <row r="75" spans="1:15" ht="16" x14ac:dyDescent="0.2">
      <c r="A75" s="9" t="s">
        <v>63</v>
      </c>
      <c r="B75" s="13" t="s">
        <v>15</v>
      </c>
      <c r="C75" s="9">
        <v>120</v>
      </c>
      <c r="D75" s="14">
        <v>0</v>
      </c>
      <c r="E75" s="14">
        <v>0</v>
      </c>
      <c r="F75" s="14">
        <v>0.34431200474500701</v>
      </c>
      <c r="G75" s="14">
        <v>3.5126215219497698</v>
      </c>
      <c r="H75" s="10">
        <v>1.6618322537883343</v>
      </c>
      <c r="I75" s="11">
        <v>4.29</v>
      </c>
      <c r="J75" s="14">
        <f t="shared" si="23"/>
        <v>40</v>
      </c>
      <c r="K75" s="7">
        <f t="shared" si="24"/>
        <v>2.3349550962108783</v>
      </c>
      <c r="L75" s="7">
        <f t="shared" si="25"/>
        <v>664.73290151533377</v>
      </c>
      <c r="M75" s="7">
        <f t="shared" si="26"/>
        <v>662.39794641912283</v>
      </c>
      <c r="N75" s="7"/>
      <c r="O75" s="7"/>
    </row>
    <row r="76" spans="1:15" ht="16" x14ac:dyDescent="0.2">
      <c r="A76" s="9" t="s">
        <v>63</v>
      </c>
      <c r="B76" s="13" t="s">
        <v>15</v>
      </c>
      <c r="C76" s="9">
        <v>120</v>
      </c>
      <c r="D76" s="14">
        <v>0</v>
      </c>
      <c r="E76" s="14">
        <v>40</v>
      </c>
      <c r="F76" s="14">
        <v>0.35136383026838303</v>
      </c>
      <c r="G76" s="14">
        <v>3.8388019800186202</v>
      </c>
      <c r="H76" s="10">
        <v>1.4515949401616641</v>
      </c>
      <c r="I76" s="11">
        <v>4.22</v>
      </c>
      <c r="J76" s="14">
        <f t="shared" si="23"/>
        <v>40</v>
      </c>
      <c r="K76" s="7">
        <f t="shared" si="24"/>
        <v>2.2289542121910428</v>
      </c>
      <c r="L76" s="7">
        <f t="shared" si="25"/>
        <v>580.63797606466562</v>
      </c>
      <c r="M76" s="7">
        <f t="shared" si="26"/>
        <v>578.40902185247455</v>
      </c>
      <c r="N76" s="7"/>
      <c r="O76" s="7"/>
    </row>
    <row r="77" spans="1:15" ht="16" x14ac:dyDescent="0.2">
      <c r="A77" s="9" t="s">
        <v>63</v>
      </c>
      <c r="B77" s="13" t="s">
        <v>15</v>
      </c>
      <c r="C77" s="9">
        <v>120</v>
      </c>
      <c r="D77" s="14">
        <v>0</v>
      </c>
      <c r="E77" s="14">
        <v>80</v>
      </c>
      <c r="F77" s="14">
        <v>0.379731245338917</v>
      </c>
      <c r="G77" s="14">
        <v>4.0664914250373805</v>
      </c>
      <c r="H77" s="10">
        <v>1.4584195041214447</v>
      </c>
      <c r="I77" s="11">
        <v>4.2699999999999996</v>
      </c>
      <c r="J77" s="14">
        <f t="shared" si="23"/>
        <v>40</v>
      </c>
      <c r="K77" s="7">
        <f t="shared" si="24"/>
        <v>2.3722601630468492</v>
      </c>
      <c r="L77" s="7">
        <f t="shared" si="25"/>
        <v>583.36780164857782</v>
      </c>
      <c r="M77" s="7">
        <f t="shared" si="26"/>
        <v>580.99554148553102</v>
      </c>
      <c r="N77" s="7"/>
      <c r="O77" s="7"/>
    </row>
    <row r="78" spans="1:15" ht="16" x14ac:dyDescent="0.2">
      <c r="A78" s="9" t="s">
        <v>63</v>
      </c>
      <c r="B78" s="13" t="s">
        <v>16</v>
      </c>
      <c r="C78" s="9">
        <v>160</v>
      </c>
      <c r="D78" s="14">
        <v>0</v>
      </c>
      <c r="E78" s="14">
        <v>0</v>
      </c>
      <c r="F78" s="14">
        <v>0.28211779892444599</v>
      </c>
      <c r="G78" s="14">
        <v>2.8373968601226802</v>
      </c>
      <c r="H78" s="10">
        <v>1.5534541037404772</v>
      </c>
      <c r="I78" s="11">
        <v>4.3099999999999996</v>
      </c>
      <c r="J78" s="14">
        <f t="shared" si="23"/>
        <v>40</v>
      </c>
      <c r="K78" s="7">
        <f t="shared" si="24"/>
        <v>1.7631063185191689</v>
      </c>
      <c r="L78" s="7">
        <f t="shared" si="25"/>
        <v>621.38164149619092</v>
      </c>
      <c r="M78" s="7">
        <f t="shared" si="26"/>
        <v>619.61853517767179</v>
      </c>
      <c r="N78" s="7"/>
      <c r="O78" s="7"/>
    </row>
    <row r="79" spans="1:15" ht="16" x14ac:dyDescent="0.2">
      <c r="A79" s="9" t="s">
        <v>63</v>
      </c>
      <c r="B79" s="13" t="s">
        <v>16</v>
      </c>
      <c r="C79" s="9">
        <v>160</v>
      </c>
      <c r="D79" s="14">
        <v>0</v>
      </c>
      <c r="E79" s="14">
        <v>40</v>
      </c>
      <c r="F79" s="14">
        <v>0.30629383400082599</v>
      </c>
      <c r="G79" s="14">
        <v>3.1670144200325003</v>
      </c>
      <c r="H79" s="10">
        <v>1.2724246714265322</v>
      </c>
      <c r="I79" s="11">
        <v>4.29</v>
      </c>
      <c r="J79" s="14">
        <f t="shared" si="23"/>
        <v>40</v>
      </c>
      <c r="K79" s="7">
        <f t="shared" si="24"/>
        <v>1.6119149131251773</v>
      </c>
      <c r="L79" s="7">
        <f t="shared" si="25"/>
        <v>508.96986857061285</v>
      </c>
      <c r="M79" s="7">
        <f t="shared" si="26"/>
        <v>507.35795365748766</v>
      </c>
      <c r="N79" s="7"/>
      <c r="O79" s="7"/>
    </row>
    <row r="80" spans="1:15" ht="16" x14ac:dyDescent="0.2">
      <c r="A80" s="9" t="s">
        <v>63</v>
      </c>
      <c r="B80" s="13" t="s">
        <v>16</v>
      </c>
      <c r="C80" s="9">
        <v>160</v>
      </c>
      <c r="D80" s="14">
        <v>0</v>
      </c>
      <c r="E80" s="14">
        <v>80</v>
      </c>
      <c r="F80" s="14">
        <v>0.303865186870098</v>
      </c>
      <c r="G80" s="14">
        <v>3.123739361763</v>
      </c>
      <c r="H80" s="10">
        <v>1.4344826006804237</v>
      </c>
      <c r="I80" s="11">
        <v>4.3899999999999997</v>
      </c>
      <c r="J80" s="14">
        <f t="shared" si="23"/>
        <v>40</v>
      </c>
      <c r="K80" s="7">
        <f t="shared" si="24"/>
        <v>1.7923799054038381</v>
      </c>
      <c r="L80" s="7">
        <f t="shared" si="25"/>
        <v>573.79304027216949</v>
      </c>
      <c r="M80" s="7">
        <f t="shared" si="26"/>
        <v>572.0006603667656</v>
      </c>
      <c r="N80" s="7"/>
      <c r="O80" s="7"/>
    </row>
    <row r="81" spans="1:15" ht="16" x14ac:dyDescent="0.2">
      <c r="A81" s="9" t="s">
        <v>63</v>
      </c>
      <c r="B81" s="13" t="s">
        <v>17</v>
      </c>
      <c r="C81" s="9">
        <v>200</v>
      </c>
      <c r="D81" s="14">
        <v>0</v>
      </c>
      <c r="E81" s="14">
        <v>0</v>
      </c>
      <c r="F81" s="14">
        <v>0.3184162825345993</v>
      </c>
      <c r="G81" s="14">
        <v>2.2917470335960388</v>
      </c>
      <c r="H81" s="10">
        <v>1.4608641240473361</v>
      </c>
      <c r="I81" s="11">
        <v>4.3600000000000003</v>
      </c>
      <c r="J81" s="14">
        <f t="shared" si="23"/>
        <v>40</v>
      </c>
      <c r="K81" s="7">
        <f t="shared" si="24"/>
        <v>1.3391724091089432</v>
      </c>
      <c r="L81" s="7">
        <f t="shared" si="25"/>
        <v>584.34564961893443</v>
      </c>
      <c r="M81" s="7">
        <f t="shared" si="26"/>
        <v>583.00647720982545</v>
      </c>
      <c r="N81" s="7"/>
      <c r="O81" s="7"/>
    </row>
    <row r="82" spans="1:15" ht="16" x14ac:dyDescent="0.2">
      <c r="A82" s="9" t="s">
        <v>63</v>
      </c>
      <c r="B82" s="13" t="s">
        <v>17</v>
      </c>
      <c r="C82" s="9">
        <v>200</v>
      </c>
      <c r="D82" s="14">
        <v>0</v>
      </c>
      <c r="E82" s="14">
        <v>40</v>
      </c>
      <c r="F82" s="14">
        <v>0.226789340376854</v>
      </c>
      <c r="G82" s="14">
        <v>2.0780143141746499</v>
      </c>
      <c r="H82" s="10">
        <v>1.4562804616862897</v>
      </c>
      <c r="I82" s="11">
        <v>4.34</v>
      </c>
      <c r="J82" s="14">
        <f t="shared" si="23"/>
        <v>40</v>
      </c>
      <c r="K82" s="7">
        <f t="shared" si="24"/>
        <v>1.2104686579347912</v>
      </c>
      <c r="L82" s="7">
        <f t="shared" si="25"/>
        <v>582.51218467451588</v>
      </c>
      <c r="M82" s="7">
        <f t="shared" si="26"/>
        <v>581.30171601658105</v>
      </c>
      <c r="N82" s="7"/>
      <c r="O82" s="7"/>
    </row>
    <row r="83" spans="1:15" ht="16" x14ac:dyDescent="0.2">
      <c r="A83" s="9" t="s">
        <v>63</v>
      </c>
      <c r="B83" s="13" t="s">
        <v>17</v>
      </c>
      <c r="C83" s="9">
        <v>200</v>
      </c>
      <c r="D83" s="14">
        <v>0</v>
      </c>
      <c r="E83" s="14">
        <v>80</v>
      </c>
      <c r="F83" s="14">
        <v>0.24930791929364202</v>
      </c>
      <c r="G83" s="14">
        <v>2.4255809187889099</v>
      </c>
      <c r="H83" s="10">
        <v>1.3010470963921785</v>
      </c>
      <c r="I83" s="11">
        <v>4.3499999999999996</v>
      </c>
      <c r="J83" s="14">
        <f t="shared" si="23"/>
        <v>40</v>
      </c>
      <c r="K83" s="7">
        <f t="shared" si="24"/>
        <v>1.2623180045818334</v>
      </c>
      <c r="L83" s="7">
        <f t="shared" si="25"/>
        <v>520.41883855687138</v>
      </c>
      <c r="M83" s="7">
        <f t="shared" si="26"/>
        <v>519.15652055228952</v>
      </c>
      <c r="N83" s="7"/>
      <c r="O83" s="7"/>
    </row>
    <row r="84" spans="1:15" ht="16" x14ac:dyDescent="0.2">
      <c r="A84" s="9" t="s">
        <v>63</v>
      </c>
      <c r="B84" s="13" t="s">
        <v>6</v>
      </c>
      <c r="C84" s="9">
        <v>5</v>
      </c>
      <c r="D84" s="14">
        <v>0</v>
      </c>
      <c r="E84" s="14">
        <v>-4000</v>
      </c>
      <c r="F84" s="14">
        <v>2.1232518553733799</v>
      </c>
      <c r="G84" s="14">
        <v>27.8730630874634</v>
      </c>
      <c r="H84">
        <v>1.5855397402678033</v>
      </c>
      <c r="I84" s="3">
        <v>4.63</v>
      </c>
      <c r="J84" s="14">
        <v>5</v>
      </c>
      <c r="K84" s="7">
        <f t="shared" si="24"/>
        <v>2.2096924604082409</v>
      </c>
      <c r="L84" s="7">
        <f t="shared" si="25"/>
        <v>79.276987013390169</v>
      </c>
      <c r="M84" s="7">
        <f t="shared" si="26"/>
        <v>77.067294552981934</v>
      </c>
      <c r="N84" s="7"/>
      <c r="O84" s="7"/>
    </row>
    <row r="85" spans="1:15" ht="16" x14ac:dyDescent="0.2">
      <c r="A85" s="9" t="s">
        <v>63</v>
      </c>
      <c r="B85" s="13" t="s">
        <v>10</v>
      </c>
      <c r="C85" s="9">
        <v>10</v>
      </c>
      <c r="D85" s="14">
        <v>0</v>
      </c>
      <c r="E85" s="14">
        <v>-4000</v>
      </c>
      <c r="F85" s="17">
        <v>0.22253438830375699</v>
      </c>
      <c r="G85" s="17">
        <v>2.16806948184967</v>
      </c>
      <c r="H85">
        <v>1.5371566375678671</v>
      </c>
      <c r="I85" s="3">
        <v>4.51</v>
      </c>
      <c r="J85" s="14">
        <v>5</v>
      </c>
      <c r="K85" s="7">
        <f t="shared" si="24"/>
        <v>0.16663311973667735</v>
      </c>
      <c r="L85" s="7">
        <f t="shared" si="25"/>
        <v>76.857831878393355</v>
      </c>
      <c r="M85" s="7">
        <f t="shared" si="26"/>
        <v>76.691198758656682</v>
      </c>
      <c r="N85" s="7"/>
      <c r="O85" s="7"/>
    </row>
    <row r="86" spans="1:15" ht="16" x14ac:dyDescent="0.2">
      <c r="A86" s="9" t="s">
        <v>63</v>
      </c>
      <c r="B86" s="13" t="s">
        <v>11</v>
      </c>
      <c r="C86" s="9">
        <v>20</v>
      </c>
      <c r="D86" s="14">
        <v>0</v>
      </c>
      <c r="E86" s="14">
        <v>-4000</v>
      </c>
      <c r="F86" s="14">
        <v>1.2998789548873901</v>
      </c>
      <c r="G86" s="17">
        <v>15.890680551528899</v>
      </c>
      <c r="H86">
        <v>1.5283967495000894</v>
      </c>
      <c r="I86" s="3">
        <v>4.5999999999999996</v>
      </c>
      <c r="J86" s="14">
        <v>10</v>
      </c>
      <c r="K86" s="7">
        <f t="shared" si="24"/>
        <v>2.4287264502301058</v>
      </c>
      <c r="L86" s="7">
        <f t="shared" si="25"/>
        <v>152.83967495000894</v>
      </c>
      <c r="M86" s="7">
        <f t="shared" si="26"/>
        <v>150.41094849977884</v>
      </c>
      <c r="N86" s="7"/>
      <c r="O86" s="7"/>
    </row>
    <row r="87" spans="1:15" ht="16" x14ac:dyDescent="0.2">
      <c r="A87" s="9" t="s">
        <v>63</v>
      </c>
      <c r="B87" s="13" t="s">
        <v>12</v>
      </c>
      <c r="C87" s="9">
        <v>30</v>
      </c>
      <c r="D87" s="14">
        <v>0</v>
      </c>
      <c r="E87" s="14">
        <v>-4000</v>
      </c>
      <c r="F87" s="17">
        <v>0.93560621142387401</v>
      </c>
      <c r="G87" s="17">
        <v>11.068992614746101</v>
      </c>
      <c r="H87">
        <v>1.4959036763184481</v>
      </c>
      <c r="I87" s="3">
        <v>4.6500000000000004</v>
      </c>
      <c r="J87" s="14">
        <v>10</v>
      </c>
      <c r="K87" s="7">
        <f t="shared" si="24"/>
        <v>1.6558146745540443</v>
      </c>
      <c r="L87" s="7">
        <f t="shared" si="25"/>
        <v>149.59036763184483</v>
      </c>
      <c r="M87" s="7">
        <f t="shared" si="26"/>
        <v>147.93455295729078</v>
      </c>
      <c r="N87" s="7"/>
      <c r="O87" s="7"/>
    </row>
    <row r="88" spans="1:15" ht="16" x14ac:dyDescent="0.2">
      <c r="A88" s="9" t="s">
        <v>63</v>
      </c>
      <c r="B88" s="13" t="s">
        <v>13</v>
      </c>
      <c r="C88" s="9">
        <v>40</v>
      </c>
      <c r="D88" s="14">
        <v>0</v>
      </c>
      <c r="E88" s="14">
        <v>-4000</v>
      </c>
      <c r="F88" s="17">
        <v>3.5503926873207097</v>
      </c>
      <c r="G88" s="17">
        <v>8.6794543266296404</v>
      </c>
      <c r="H88">
        <v>1.5145439032533707</v>
      </c>
      <c r="I88" s="3">
        <v>4.6500000000000004</v>
      </c>
      <c r="J88" s="14">
        <v>10</v>
      </c>
      <c r="K88" s="7">
        <f t="shared" si="24"/>
        <v>1.3145414633963011</v>
      </c>
      <c r="L88" s="7">
        <f t="shared" si="25"/>
        <v>151.45439032533707</v>
      </c>
      <c r="M88" s="7">
        <f t="shared" si="26"/>
        <v>150.13984886194078</v>
      </c>
      <c r="N88" s="7"/>
      <c r="O88" s="7"/>
    </row>
    <row r="89" spans="1:15" ht="16" x14ac:dyDescent="0.2">
      <c r="A89" s="9" t="s">
        <v>63</v>
      </c>
      <c r="B89" s="13" t="s">
        <v>6</v>
      </c>
      <c r="C89" s="9">
        <v>5</v>
      </c>
      <c r="D89" s="14">
        <v>4000</v>
      </c>
      <c r="E89" s="14">
        <v>0</v>
      </c>
      <c r="F89" s="14">
        <v>1.9951485097408299</v>
      </c>
      <c r="G89" s="14">
        <v>26.2759447097778</v>
      </c>
      <c r="H89">
        <v>1.506191451839908</v>
      </c>
      <c r="I89" s="3">
        <v>4.46</v>
      </c>
      <c r="J89" s="14">
        <v>5</v>
      </c>
      <c r="K89" s="7">
        <f t="shared" si="24"/>
        <v>1.9788301655442686</v>
      </c>
      <c r="L89" s="7">
        <f t="shared" si="25"/>
        <v>75.309572591995405</v>
      </c>
      <c r="M89" s="7">
        <f t="shared" si="26"/>
        <v>73.330742426451138</v>
      </c>
      <c r="N89" s="7"/>
      <c r="O89" s="7"/>
    </row>
    <row r="90" spans="1:15" ht="16" x14ac:dyDescent="0.2">
      <c r="A90" s="9" t="s">
        <v>63</v>
      </c>
      <c r="B90" s="13" t="s">
        <v>10</v>
      </c>
      <c r="C90" s="9">
        <v>10</v>
      </c>
      <c r="D90" s="14">
        <v>4000</v>
      </c>
      <c r="E90" s="14">
        <v>0</v>
      </c>
      <c r="F90" s="14">
        <v>1.3248975574970201</v>
      </c>
      <c r="G90" s="14">
        <v>18.8317131996155</v>
      </c>
      <c r="H90">
        <v>1.4687072796429048</v>
      </c>
      <c r="I90" s="3">
        <v>4.6399999999999997</v>
      </c>
      <c r="J90" s="14">
        <v>5</v>
      </c>
      <c r="K90" s="7">
        <f t="shared" si="24"/>
        <v>1.3829137132211331</v>
      </c>
      <c r="L90" s="7">
        <f t="shared" si="25"/>
        <v>73.435363982145233</v>
      </c>
      <c r="M90" s="7">
        <f t="shared" si="26"/>
        <v>72.052450268924105</v>
      </c>
      <c r="N90" s="7"/>
      <c r="O90" s="7"/>
    </row>
    <row r="91" spans="1:15" ht="16" x14ac:dyDescent="0.2">
      <c r="A91" s="9" t="s">
        <v>63</v>
      </c>
      <c r="B91" s="13" t="s">
        <v>11</v>
      </c>
      <c r="C91" s="9">
        <v>20</v>
      </c>
      <c r="D91" s="14">
        <v>4000</v>
      </c>
      <c r="E91" s="14">
        <v>0</v>
      </c>
      <c r="F91" s="14">
        <v>1.24927282333374</v>
      </c>
      <c r="G91" s="14">
        <v>16.894025802612301</v>
      </c>
      <c r="H91">
        <v>1.4889772531950887</v>
      </c>
      <c r="I91" s="3">
        <v>4.51</v>
      </c>
      <c r="J91" s="14">
        <v>10</v>
      </c>
      <c r="K91" s="7">
        <f t="shared" si="24"/>
        <v>2.5154820134980618</v>
      </c>
      <c r="L91" s="7">
        <f t="shared" si="25"/>
        <v>148.89772531950885</v>
      </c>
      <c r="M91" s="7">
        <f t="shared" si="26"/>
        <v>146.38224330601079</v>
      </c>
      <c r="N91" s="7"/>
      <c r="O91" s="7"/>
    </row>
    <row r="92" spans="1:15" ht="16" x14ac:dyDescent="0.2">
      <c r="A92" s="9" t="s">
        <v>63</v>
      </c>
      <c r="B92" s="13" t="s">
        <v>12</v>
      </c>
      <c r="C92" s="9">
        <v>30</v>
      </c>
      <c r="D92" s="14">
        <v>4000</v>
      </c>
      <c r="E92" s="14">
        <v>0</v>
      </c>
      <c r="F92">
        <v>0.81858791410923004</v>
      </c>
      <c r="G92">
        <v>10.440765619278</v>
      </c>
      <c r="H92">
        <v>1.3801916664929164</v>
      </c>
      <c r="I92" s="3">
        <v>4.2300000000000004</v>
      </c>
      <c r="J92" s="14">
        <v>10</v>
      </c>
      <c r="K92" s="7">
        <f t="shared" si="24"/>
        <v>1.4410257699533247</v>
      </c>
      <c r="L92" s="7">
        <f t="shared" si="25"/>
        <v>138.01916664929163</v>
      </c>
      <c r="M92" s="7">
        <f t="shared" si="26"/>
        <v>136.57814087933832</v>
      </c>
      <c r="N92" s="7"/>
      <c r="O92" s="7"/>
    </row>
    <row r="93" spans="1:15" ht="16" x14ac:dyDescent="0.2">
      <c r="A93" s="9" t="s">
        <v>63</v>
      </c>
      <c r="B93" s="13" t="s">
        <v>13</v>
      </c>
      <c r="C93" s="9">
        <v>40</v>
      </c>
      <c r="D93" s="14">
        <v>4000</v>
      </c>
      <c r="E93" s="14">
        <v>0</v>
      </c>
      <c r="F93">
        <v>0.66216513514518693</v>
      </c>
      <c r="G93">
        <v>8.4992980957031303</v>
      </c>
      <c r="H93">
        <v>1.5189238472872597</v>
      </c>
      <c r="I93" s="3">
        <v>4.09</v>
      </c>
      <c r="J93" s="14">
        <v>10</v>
      </c>
      <c r="K93" s="7">
        <f t="shared" si="24"/>
        <v>1.2909786562766679</v>
      </c>
      <c r="L93" s="7">
        <f t="shared" si="25"/>
        <v>151.89238472872597</v>
      </c>
      <c r="M93" s="7">
        <f t="shared" si="26"/>
        <v>150.60140607244929</v>
      </c>
      <c r="N93" s="7"/>
      <c r="O93" s="7"/>
    </row>
    <row r="94" spans="1:15" ht="16" x14ac:dyDescent="0.2">
      <c r="A94" s="9" t="s">
        <v>63</v>
      </c>
      <c r="B94" s="13" t="s">
        <v>6</v>
      </c>
      <c r="C94" s="9">
        <v>5</v>
      </c>
      <c r="D94" s="14">
        <v>0</v>
      </c>
      <c r="E94" s="14">
        <v>4000</v>
      </c>
      <c r="F94">
        <v>2.00836569070816</v>
      </c>
      <c r="G94">
        <v>24.753129482269301</v>
      </c>
      <c r="H94">
        <v>1.5741315139469763</v>
      </c>
      <c r="I94" s="3">
        <v>4.5599999999999996</v>
      </c>
      <c r="J94" s="14">
        <v>5</v>
      </c>
      <c r="K94" s="7">
        <f t="shared" si="24"/>
        <v>1.9482340593425054</v>
      </c>
      <c r="L94" s="7">
        <f t="shared" si="25"/>
        <v>78.706575697348811</v>
      </c>
      <c r="M94" s="7">
        <f t="shared" si="26"/>
        <v>76.7583416380063</v>
      </c>
      <c r="N94" s="7"/>
      <c r="O94" s="7"/>
    </row>
    <row r="95" spans="1:15" ht="16" x14ac:dyDescent="0.2">
      <c r="A95" s="9" t="s">
        <v>63</v>
      </c>
      <c r="B95" s="13" t="s">
        <v>10</v>
      </c>
      <c r="C95" s="9">
        <v>10</v>
      </c>
      <c r="D95" s="14">
        <v>0</v>
      </c>
      <c r="E95" s="14">
        <v>4000</v>
      </c>
      <c r="F95">
        <v>1.47945612668991</v>
      </c>
      <c r="G95">
        <v>19.047776460647601</v>
      </c>
      <c r="H95">
        <v>1.3125571818765847</v>
      </c>
      <c r="I95" s="3">
        <v>4.42</v>
      </c>
      <c r="J95" s="14">
        <v>5</v>
      </c>
      <c r="K95" s="7">
        <f t="shared" si="24"/>
        <v>1.2500647896101382</v>
      </c>
      <c r="L95" s="7">
        <f t="shared" si="25"/>
        <v>65.62785909382923</v>
      </c>
      <c r="M95" s="7">
        <f t="shared" si="26"/>
        <v>64.377794304219094</v>
      </c>
      <c r="N95" s="7"/>
      <c r="O95" s="7"/>
    </row>
    <row r="96" spans="1:15" ht="16" x14ac:dyDescent="0.2">
      <c r="A96" s="9" t="s">
        <v>63</v>
      </c>
      <c r="B96" s="13" t="s">
        <v>11</v>
      </c>
      <c r="C96" s="9">
        <v>20</v>
      </c>
      <c r="D96" s="14">
        <v>0</v>
      </c>
      <c r="E96" s="14">
        <v>4000</v>
      </c>
      <c r="F96">
        <v>1.15997850894928</v>
      </c>
      <c r="G96">
        <v>14.403015375137301</v>
      </c>
      <c r="H96">
        <v>1.2776194887690517</v>
      </c>
      <c r="I96" s="3">
        <v>4.47</v>
      </c>
      <c r="J96" s="14">
        <v>10</v>
      </c>
      <c r="K96" s="7">
        <f t="shared" si="24"/>
        <v>1.840157314031571</v>
      </c>
      <c r="L96" s="7">
        <f t="shared" si="25"/>
        <v>127.76194887690517</v>
      </c>
      <c r="M96" s="7">
        <f t="shared" si="26"/>
        <v>125.92179156287359</v>
      </c>
      <c r="N96" s="7"/>
      <c r="O96" s="7"/>
    </row>
    <row r="97" spans="1:15" ht="16" x14ac:dyDescent="0.2">
      <c r="A97" s="9" t="s">
        <v>63</v>
      </c>
      <c r="B97" s="13" t="s">
        <v>12</v>
      </c>
      <c r="C97" s="9">
        <v>30</v>
      </c>
      <c r="D97" s="14">
        <v>0</v>
      </c>
      <c r="E97" s="14">
        <v>4000</v>
      </c>
      <c r="F97">
        <v>0.75697794556617692</v>
      </c>
      <c r="G97">
        <v>8.9860659837722796</v>
      </c>
      <c r="H97">
        <v>1.5772891480179194</v>
      </c>
      <c r="I97" s="3">
        <v>4.49</v>
      </c>
      <c r="J97" s="14">
        <v>10</v>
      </c>
      <c r="K97" s="7">
        <f t="shared" si="24"/>
        <v>1.4173624359576984</v>
      </c>
      <c r="L97" s="7">
        <f t="shared" si="25"/>
        <v>157.72891480179194</v>
      </c>
      <c r="M97" s="7">
        <f t="shared" si="26"/>
        <v>156.31155236583425</v>
      </c>
      <c r="N97" s="7"/>
      <c r="O97" s="7"/>
    </row>
    <row r="98" spans="1:15" ht="16" x14ac:dyDescent="0.2">
      <c r="A98" s="9" t="s">
        <v>63</v>
      </c>
      <c r="B98" s="13" t="s">
        <v>13</v>
      </c>
      <c r="C98" s="9">
        <v>40</v>
      </c>
      <c r="D98" s="14">
        <v>0</v>
      </c>
      <c r="E98" s="14">
        <v>4000</v>
      </c>
      <c r="F98">
        <v>0.72413392364978801</v>
      </c>
      <c r="G98">
        <v>9.2981874942779505</v>
      </c>
      <c r="H98">
        <v>1.4629013073189125</v>
      </c>
      <c r="I98" s="3">
        <v>4.4800000000000004</v>
      </c>
      <c r="J98" s="14">
        <v>10</v>
      </c>
      <c r="K98" s="7">
        <f t="shared" si="24"/>
        <v>1.3602330641075577</v>
      </c>
      <c r="L98" s="7">
        <f t="shared" si="25"/>
        <v>146.29013073189125</v>
      </c>
      <c r="M98" s="7">
        <f t="shared" si="26"/>
        <v>144.92989766778371</v>
      </c>
      <c r="N98" s="7"/>
      <c r="O98" s="7"/>
    </row>
    <row r="99" spans="1:15" ht="16" x14ac:dyDescent="0.2">
      <c r="A99" s="9" t="s">
        <v>63</v>
      </c>
      <c r="B99" s="13" t="s">
        <v>6</v>
      </c>
      <c r="C99" s="9">
        <v>5</v>
      </c>
      <c r="D99" s="14">
        <v>-4000</v>
      </c>
      <c r="E99" s="14">
        <v>0</v>
      </c>
      <c r="F99">
        <v>1.6378280520439101</v>
      </c>
      <c r="G99">
        <v>22.036583423614502</v>
      </c>
      <c r="H99">
        <v>1.4708463220780599</v>
      </c>
      <c r="I99" s="3">
        <v>4.3899999999999997</v>
      </c>
      <c r="J99" s="14">
        <v>5</v>
      </c>
      <c r="K99" s="7">
        <f t="shared" si="24"/>
        <v>1.6206213839894865</v>
      </c>
      <c r="L99" s="7">
        <f t="shared" si="25"/>
        <v>73.542316103902991</v>
      </c>
      <c r="M99" s="7">
        <f t="shared" si="26"/>
        <v>71.921694719913503</v>
      </c>
      <c r="N99" s="7"/>
      <c r="O99" s="7"/>
    </row>
    <row r="100" spans="1:15" ht="16" x14ac:dyDescent="0.2">
      <c r="A100" s="9" t="s">
        <v>63</v>
      </c>
      <c r="B100" s="13" t="s">
        <v>10</v>
      </c>
      <c r="C100" s="9">
        <v>10</v>
      </c>
      <c r="D100" s="14">
        <v>-4000</v>
      </c>
      <c r="E100" s="14">
        <v>0</v>
      </c>
      <c r="F100">
        <v>1.4710776507854502</v>
      </c>
      <c r="G100">
        <v>19.4225513935089</v>
      </c>
      <c r="H100">
        <v>1.450576348525876</v>
      </c>
      <c r="I100" s="3">
        <v>4.34</v>
      </c>
      <c r="J100" s="14">
        <v>5</v>
      </c>
      <c r="K100" s="7">
        <f t="shared" si="24"/>
        <v>1.4086946839726153</v>
      </c>
      <c r="L100" s="7">
        <f t="shared" si="25"/>
        <v>72.528817426293813</v>
      </c>
      <c r="M100" s="7">
        <f t="shared" si="26"/>
        <v>71.1201227423212</v>
      </c>
      <c r="N100" s="7"/>
      <c r="O100" s="7"/>
    </row>
    <row r="101" spans="1:15" ht="16" x14ac:dyDescent="0.2">
      <c r="A101" s="9" t="s">
        <v>63</v>
      </c>
      <c r="B101" s="13" t="s">
        <v>11</v>
      </c>
      <c r="C101" s="9">
        <v>20</v>
      </c>
      <c r="D101" s="14">
        <v>-4000</v>
      </c>
      <c r="E101" s="14">
        <v>0</v>
      </c>
      <c r="F101">
        <v>1.1833719164133099</v>
      </c>
      <c r="G101">
        <v>14.937075376510601</v>
      </c>
      <c r="H101">
        <v>1.3291602255399311</v>
      </c>
      <c r="I101" s="3">
        <v>4.4400000000000004</v>
      </c>
      <c r="J101" s="14">
        <v>10</v>
      </c>
      <c r="K101" s="7">
        <f t="shared" si="24"/>
        <v>1.9853766476349781</v>
      </c>
      <c r="L101" s="7">
        <f t="shared" si="25"/>
        <v>132.91602255399312</v>
      </c>
      <c r="M101" s="7">
        <f t="shared" si="26"/>
        <v>130.93064590635814</v>
      </c>
      <c r="N101" s="7"/>
      <c r="O101" s="7"/>
    </row>
    <row r="102" spans="1:15" ht="16" x14ac:dyDescent="0.2">
      <c r="A102" s="9" t="s">
        <v>63</v>
      </c>
      <c r="B102" s="13" t="s">
        <v>12</v>
      </c>
      <c r="C102" s="9">
        <v>30</v>
      </c>
      <c r="D102" s="14">
        <v>-4000</v>
      </c>
      <c r="E102" s="14">
        <v>0</v>
      </c>
      <c r="F102">
        <v>0.698347687721252</v>
      </c>
      <c r="G102">
        <v>8.4510731697082502</v>
      </c>
      <c r="H102">
        <v>1.6512389007761379</v>
      </c>
      <c r="I102" s="3">
        <v>4.34</v>
      </c>
      <c r="J102" s="14">
        <v>10</v>
      </c>
      <c r="K102" s="7">
        <f t="shared" si="24"/>
        <v>1.3954740771127763</v>
      </c>
      <c r="L102" s="7">
        <f t="shared" si="25"/>
        <v>165.12389007761379</v>
      </c>
      <c r="M102" s="7">
        <f t="shared" si="26"/>
        <v>163.72841600050103</v>
      </c>
      <c r="N102" s="7"/>
      <c r="O102" s="7"/>
    </row>
    <row r="103" spans="1:15" ht="16" x14ac:dyDescent="0.2">
      <c r="A103" s="9" t="s">
        <v>63</v>
      </c>
      <c r="B103" s="13" t="s">
        <v>13</v>
      </c>
      <c r="C103" s="9">
        <v>40</v>
      </c>
      <c r="D103" s="14">
        <v>-4000</v>
      </c>
      <c r="E103" s="14">
        <v>0</v>
      </c>
      <c r="F103">
        <v>0.68942159414291393</v>
      </c>
      <c r="G103">
        <v>8.3112567663192713</v>
      </c>
      <c r="H103">
        <v>1.5962349524435788</v>
      </c>
      <c r="I103" s="3">
        <v>4.18</v>
      </c>
      <c r="J103" s="14">
        <v>10</v>
      </c>
      <c r="K103" s="7">
        <f t="shared" si="24"/>
        <v>1.3266718549132015</v>
      </c>
      <c r="L103" s="7">
        <f t="shared" si="25"/>
        <v>159.62349524435788</v>
      </c>
      <c r="M103" s="7">
        <f t="shared" si="26"/>
        <v>158.29682338944468</v>
      </c>
      <c r="N103" s="7"/>
      <c r="O103" s="7"/>
    </row>
    <row r="104" spans="1:15" ht="16" x14ac:dyDescent="0.2">
      <c r="A104" s="9" t="s">
        <v>63</v>
      </c>
      <c r="B104" s="13" t="s">
        <v>6</v>
      </c>
      <c r="C104" s="9">
        <v>5</v>
      </c>
      <c r="D104" s="14">
        <v>-100</v>
      </c>
      <c r="E104" s="14">
        <v>-100</v>
      </c>
      <c r="F104">
        <v>2.3111158609390299</v>
      </c>
      <c r="G104">
        <v>29.094619750976598</v>
      </c>
      <c r="H104">
        <v>1.439269981368628</v>
      </c>
      <c r="I104" s="3">
        <v>4.6100000000000003</v>
      </c>
      <c r="J104" s="14">
        <v>5</v>
      </c>
      <c r="K104" s="7">
        <f t="shared" si="24"/>
        <v>2.0937506413457703</v>
      </c>
      <c r="L104" s="7">
        <f t="shared" si="25"/>
        <v>71.963499068431403</v>
      </c>
      <c r="M104" s="7">
        <f t="shared" si="26"/>
        <v>69.869748427085639</v>
      </c>
      <c r="N104" s="7"/>
      <c r="O104" s="7"/>
    </row>
    <row r="105" spans="1:15" ht="16" x14ac:dyDescent="0.2">
      <c r="A105" s="9" t="s">
        <v>63</v>
      </c>
      <c r="B105" s="13" t="s">
        <v>10</v>
      </c>
      <c r="C105" s="9">
        <v>10</v>
      </c>
      <c r="D105" s="14">
        <v>-100</v>
      </c>
      <c r="E105" s="14">
        <v>-100</v>
      </c>
      <c r="F105">
        <v>1.5597665309906001</v>
      </c>
      <c r="G105">
        <v>20.204789638519301</v>
      </c>
      <c r="H105">
        <v>1.5716868940210849</v>
      </c>
      <c r="I105" s="3">
        <v>4.3899999999999997</v>
      </c>
      <c r="J105" s="14">
        <v>5</v>
      </c>
      <c r="K105" s="7">
        <f t="shared" si="24"/>
        <v>1.5877801535656897</v>
      </c>
      <c r="L105" s="7">
        <f t="shared" si="25"/>
        <v>78.584344701054235</v>
      </c>
      <c r="M105" s="7">
        <f t="shared" si="26"/>
        <v>76.996564547488546</v>
      </c>
      <c r="N105" s="7"/>
      <c r="O105" s="7"/>
    </row>
    <row r="106" spans="1:15" ht="16" x14ac:dyDescent="0.2">
      <c r="A106" s="9" t="s">
        <v>63</v>
      </c>
      <c r="B106" s="13" t="s">
        <v>11</v>
      </c>
      <c r="C106" s="9">
        <v>20</v>
      </c>
      <c r="D106" s="14">
        <v>-100</v>
      </c>
      <c r="E106" s="14">
        <v>-100</v>
      </c>
      <c r="F106">
        <v>1.0609143972396899</v>
      </c>
      <c r="G106">
        <v>13.372439146041899</v>
      </c>
      <c r="H106">
        <v>1.5464258214535391</v>
      </c>
      <c r="I106" s="3">
        <v>4.34</v>
      </c>
      <c r="J106" s="14">
        <v>10</v>
      </c>
      <c r="K106" s="7">
        <f t="shared" si="24"/>
        <v>2.0679485191255309</v>
      </c>
      <c r="L106" s="7">
        <f t="shared" si="25"/>
        <v>154.64258214535391</v>
      </c>
      <c r="M106" s="7">
        <f t="shared" si="26"/>
        <v>152.57463362622838</v>
      </c>
      <c r="N106" s="7"/>
      <c r="O106" s="7"/>
    </row>
    <row r="107" spans="1:15" ht="16" x14ac:dyDescent="0.2">
      <c r="A107" s="9" t="s">
        <v>63</v>
      </c>
      <c r="B107" s="13" t="s">
        <v>12</v>
      </c>
      <c r="C107" s="9">
        <v>30</v>
      </c>
      <c r="D107" s="14">
        <v>-100</v>
      </c>
      <c r="E107" s="14">
        <v>-100</v>
      </c>
      <c r="F107">
        <v>0.62871426343917802</v>
      </c>
      <c r="G107">
        <v>7.7268099784851092</v>
      </c>
      <c r="H107">
        <v>1.3887478362335366</v>
      </c>
      <c r="I107" s="3">
        <v>4.21</v>
      </c>
      <c r="J107" s="14">
        <v>10</v>
      </c>
      <c r="K107" s="7">
        <f t="shared" si="24"/>
        <v>1.0730590638608895</v>
      </c>
      <c r="L107" s="7">
        <f t="shared" si="25"/>
        <v>138.87478362335366</v>
      </c>
      <c r="M107" s="7">
        <f t="shared" si="26"/>
        <v>137.80172455949278</v>
      </c>
      <c r="N107" s="7"/>
      <c r="O107" s="7"/>
    </row>
    <row r="108" spans="1:15" ht="16" x14ac:dyDescent="0.2">
      <c r="A108" s="9" t="s">
        <v>63</v>
      </c>
      <c r="B108" s="13" t="s">
        <v>13</v>
      </c>
      <c r="C108" s="9">
        <v>40</v>
      </c>
      <c r="D108" s="14">
        <v>-100</v>
      </c>
      <c r="E108" s="14">
        <v>-100</v>
      </c>
      <c r="F108">
        <v>0.694851353764534</v>
      </c>
      <c r="G108">
        <v>8.2190930843353271</v>
      </c>
      <c r="H108">
        <v>1.4285747691928525</v>
      </c>
      <c r="I108" s="3">
        <v>4.09</v>
      </c>
      <c r="J108" s="14">
        <v>10</v>
      </c>
      <c r="K108" s="7">
        <f t="shared" si="24"/>
        <v>1.1741589005928912</v>
      </c>
      <c r="L108" s="7">
        <f t="shared" si="25"/>
        <v>142.85747691928526</v>
      </c>
      <c r="M108" s="7">
        <f t="shared" si="26"/>
        <v>141.68331801869238</v>
      </c>
      <c r="N108" s="7"/>
      <c r="O108" s="7"/>
    </row>
    <row r="109" spans="1:15" ht="16" x14ac:dyDescent="0.2">
      <c r="A109" s="9" t="s">
        <v>29</v>
      </c>
      <c r="B109" s="9" t="s">
        <v>6</v>
      </c>
      <c r="C109" s="9">
        <v>5</v>
      </c>
      <c r="D109" s="7">
        <v>0</v>
      </c>
      <c r="E109" s="7">
        <v>0</v>
      </c>
      <c r="F109">
        <v>2.0751364529132803</v>
      </c>
      <c r="G109">
        <v>26.387109756469698</v>
      </c>
      <c r="H109" s="10">
        <v>1.2719153756086381</v>
      </c>
      <c r="I109" s="18">
        <v>3.69</v>
      </c>
      <c r="J109" s="7">
        <v>5</v>
      </c>
      <c r="K109" s="7">
        <f t="shared" si="24"/>
        <v>1.6781085308563257</v>
      </c>
      <c r="L109" s="7">
        <f t="shared" si="25"/>
        <v>63.595768780431911</v>
      </c>
      <c r="M109" s="7">
        <f t="shared" si="26"/>
        <v>61.917660249575583</v>
      </c>
      <c r="N109" s="7"/>
      <c r="O109" s="7"/>
    </row>
    <row r="110" spans="1:15" ht="16" x14ac:dyDescent="0.2">
      <c r="A110" s="9" t="s">
        <v>29</v>
      </c>
      <c r="B110" s="9" t="s">
        <v>6</v>
      </c>
      <c r="C110" s="9">
        <v>5</v>
      </c>
      <c r="D110" s="7">
        <v>0</v>
      </c>
      <c r="E110" s="7">
        <v>40</v>
      </c>
      <c r="F110">
        <v>1.95536673069</v>
      </c>
      <c r="G110">
        <v>25.9090256690979</v>
      </c>
      <c r="H110" s="10">
        <v>1.2280140761061697</v>
      </c>
      <c r="I110" s="18">
        <v>3.71</v>
      </c>
      <c r="J110" s="7">
        <v>5</v>
      </c>
      <c r="K110" s="7">
        <f t="shared" si="24"/>
        <v>1.590832410992415</v>
      </c>
      <c r="L110" s="7">
        <f t="shared" si="25"/>
        <v>61.400703805308495</v>
      </c>
      <c r="M110" s="7">
        <f t="shared" si="26"/>
        <v>59.809871394316083</v>
      </c>
      <c r="N110" s="7"/>
      <c r="O110" s="7"/>
    </row>
    <row r="111" spans="1:15" ht="16" x14ac:dyDescent="0.2">
      <c r="A111" s="9" t="s">
        <v>29</v>
      </c>
      <c r="B111" s="9" t="s">
        <v>6</v>
      </c>
      <c r="C111" s="9">
        <v>5</v>
      </c>
      <c r="D111" s="7">
        <v>0</v>
      </c>
      <c r="E111" s="7">
        <v>80</v>
      </c>
      <c r="F111">
        <v>2.4041038751602199</v>
      </c>
      <c r="G111">
        <v>32.060501575469999</v>
      </c>
      <c r="H111" s="10">
        <v>1.3370033811354995</v>
      </c>
      <c r="I111" s="18">
        <v>3.52</v>
      </c>
      <c r="J111" s="7">
        <v>5</v>
      </c>
      <c r="K111" s="7">
        <f t="shared" si="24"/>
        <v>2.1432499503651696</v>
      </c>
      <c r="L111" s="7">
        <f t="shared" si="25"/>
        <v>66.850169056774973</v>
      </c>
      <c r="M111" s="7">
        <f t="shared" si="26"/>
        <v>64.706919106409799</v>
      </c>
      <c r="N111" s="7"/>
      <c r="O111" s="7"/>
    </row>
    <row r="112" spans="1:15" ht="16" x14ac:dyDescent="0.2">
      <c r="A112" s="9" t="s">
        <v>29</v>
      </c>
      <c r="B112" s="12" t="s">
        <v>10</v>
      </c>
      <c r="C112" s="9">
        <v>10</v>
      </c>
      <c r="D112" s="7">
        <v>0</v>
      </c>
      <c r="E112" s="7">
        <v>0</v>
      </c>
      <c r="F112">
        <v>1.4728400111198401</v>
      </c>
      <c r="G112">
        <v>17.796503305435202</v>
      </c>
      <c r="H112" s="10">
        <v>1.298704335629866</v>
      </c>
      <c r="I112" s="18">
        <v>3.86</v>
      </c>
      <c r="J112" s="7">
        <v>5</v>
      </c>
      <c r="K112" s="7">
        <f t="shared" si="24"/>
        <v>1.1556198000909967</v>
      </c>
      <c r="L112" s="7">
        <f t="shared" si="25"/>
        <v>64.935216781493295</v>
      </c>
      <c r="M112" s="7">
        <f t="shared" si="26"/>
        <v>63.7795969814023</v>
      </c>
      <c r="N112" s="7"/>
      <c r="O112" s="7"/>
    </row>
    <row r="113" spans="1:15" ht="16" x14ac:dyDescent="0.2">
      <c r="A113" s="9" t="s">
        <v>29</v>
      </c>
      <c r="B113" s="12" t="s">
        <v>10</v>
      </c>
      <c r="C113" s="9">
        <v>10</v>
      </c>
      <c r="D113" s="7">
        <v>0</v>
      </c>
      <c r="E113" s="7">
        <v>40</v>
      </c>
      <c r="F113">
        <v>1.21314950287342</v>
      </c>
      <c r="G113">
        <v>14.390357732772801</v>
      </c>
      <c r="H113" s="10">
        <v>1.3645053553017792</v>
      </c>
      <c r="I113" s="18">
        <v>4.0199999999999996</v>
      </c>
      <c r="J113" s="7">
        <v>5</v>
      </c>
      <c r="K113" s="7">
        <f t="shared" si="24"/>
        <v>0.98178600955384288</v>
      </c>
      <c r="L113" s="7">
        <f t="shared" si="25"/>
        <v>68.225267765088958</v>
      </c>
      <c r="M113" s="7">
        <f t="shared" si="26"/>
        <v>67.243481755535115</v>
      </c>
      <c r="N113" s="7"/>
      <c r="O113" s="7"/>
    </row>
    <row r="114" spans="1:15" ht="16" x14ac:dyDescent="0.2">
      <c r="A114" s="9" t="s">
        <v>29</v>
      </c>
      <c r="B114" s="12" t="s">
        <v>10</v>
      </c>
      <c r="C114" s="9">
        <v>10</v>
      </c>
      <c r="D114" s="7">
        <v>0</v>
      </c>
      <c r="E114" s="7">
        <v>80</v>
      </c>
      <c r="F114">
        <v>1.7492134869098699</v>
      </c>
      <c r="G114">
        <v>22.225880622863802</v>
      </c>
      <c r="H114" s="10">
        <v>1.1370538430302897</v>
      </c>
      <c r="I114" s="18">
        <v>3.74</v>
      </c>
      <c r="J114" s="7">
        <v>5</v>
      </c>
      <c r="K114" s="7">
        <f t="shared" si="24"/>
        <v>1.2636011488479868</v>
      </c>
      <c r="L114" s="7">
        <f t="shared" si="25"/>
        <v>56.852692151514489</v>
      </c>
      <c r="M114" s="7">
        <f t="shared" si="26"/>
        <v>55.5890910026665</v>
      </c>
      <c r="N114" s="7"/>
      <c r="O114" s="7"/>
    </row>
    <row r="115" spans="1:15" ht="16" x14ac:dyDescent="0.2">
      <c r="A115" s="9" t="s">
        <v>29</v>
      </c>
      <c r="B115" s="13" t="s">
        <v>11</v>
      </c>
      <c r="C115" s="9">
        <v>20</v>
      </c>
      <c r="D115" s="14">
        <v>0</v>
      </c>
      <c r="E115" s="14">
        <v>0</v>
      </c>
      <c r="F115">
        <v>1.0954312980175001</v>
      </c>
      <c r="G115">
        <v>12.8994798660278</v>
      </c>
      <c r="H115" s="10">
        <v>1.2685540232105372</v>
      </c>
      <c r="I115" s="18">
        <v>4.05</v>
      </c>
      <c r="J115" s="14">
        <f>C115-C112</f>
        <v>10</v>
      </c>
      <c r="K115" s="7">
        <f t="shared" si="24"/>
        <v>1.6363687081372889</v>
      </c>
      <c r="L115" s="7">
        <f t="shared" si="25"/>
        <v>126.85540232105373</v>
      </c>
      <c r="M115" s="7">
        <f t="shared" si="26"/>
        <v>125.21903361291645</v>
      </c>
      <c r="N115" s="7"/>
      <c r="O115" s="7"/>
    </row>
    <row r="116" spans="1:15" ht="16" x14ac:dyDescent="0.2">
      <c r="A116" s="9" t="s">
        <v>29</v>
      </c>
      <c r="B116" s="13" t="s">
        <v>11</v>
      </c>
      <c r="C116" s="9">
        <v>20</v>
      </c>
      <c r="D116" s="14">
        <v>0</v>
      </c>
      <c r="E116" s="14">
        <v>40</v>
      </c>
      <c r="F116">
        <v>1.13405860960484</v>
      </c>
      <c r="G116">
        <v>13.422105312347401</v>
      </c>
      <c r="H116" s="10">
        <v>1.4112587113844544</v>
      </c>
      <c r="I116" s="18">
        <v>4.08</v>
      </c>
      <c r="J116" s="14">
        <f t="shared" ref="J116:J135" si="27">C116-C113</f>
        <v>10</v>
      </c>
      <c r="K116" s="7">
        <f t="shared" si="24"/>
        <v>1.8942063047169833</v>
      </c>
      <c r="L116" s="7">
        <f t="shared" si="25"/>
        <v>141.12587113844543</v>
      </c>
      <c r="M116" s="7">
        <f t="shared" si="26"/>
        <v>139.23166483372844</v>
      </c>
      <c r="N116" s="7"/>
      <c r="O116" s="7"/>
    </row>
    <row r="117" spans="1:15" ht="16" x14ac:dyDescent="0.2">
      <c r="A117" s="9" t="s">
        <v>29</v>
      </c>
      <c r="B117" s="13" t="s">
        <v>11</v>
      </c>
      <c r="C117" s="9">
        <v>20</v>
      </c>
      <c r="D117" s="14">
        <v>0</v>
      </c>
      <c r="E117" s="14">
        <v>80</v>
      </c>
      <c r="F117">
        <v>1.11151427030563</v>
      </c>
      <c r="G117">
        <v>14.3636691570282</v>
      </c>
      <c r="H117" s="10">
        <v>1.3494301990921147</v>
      </c>
      <c r="I117" s="18">
        <v>4.05</v>
      </c>
      <c r="J117" s="14">
        <f t="shared" si="27"/>
        <v>10</v>
      </c>
      <c r="K117" s="7">
        <f t="shared" si="24"/>
        <v>1.9382768930261833</v>
      </c>
      <c r="L117" s="7">
        <f t="shared" si="25"/>
        <v>134.94301990921147</v>
      </c>
      <c r="M117" s="7">
        <f t="shared" si="26"/>
        <v>133.0047430161853</v>
      </c>
      <c r="N117" s="7"/>
      <c r="O117" s="7"/>
    </row>
    <row r="118" spans="1:15" ht="16" x14ac:dyDescent="0.2">
      <c r="A118" s="9" t="s">
        <v>29</v>
      </c>
      <c r="B118" s="13" t="s">
        <v>12</v>
      </c>
      <c r="C118" s="9">
        <v>30</v>
      </c>
      <c r="D118" s="14">
        <v>0</v>
      </c>
      <c r="E118" s="14">
        <v>0</v>
      </c>
      <c r="F118">
        <v>0.85552617907524098</v>
      </c>
      <c r="G118">
        <v>10.424752235412599</v>
      </c>
      <c r="H118" s="10">
        <v>1.5982721357151548</v>
      </c>
      <c r="I118" s="18">
        <v>4.0999999999999996</v>
      </c>
      <c r="J118" s="14">
        <f t="shared" si="27"/>
        <v>10</v>
      </c>
      <c r="K118" s="7">
        <f t="shared" si="24"/>
        <v>1.6661591019594229</v>
      </c>
      <c r="L118" s="7">
        <f t="shared" si="25"/>
        <v>159.82721357151547</v>
      </c>
      <c r="M118" s="7">
        <f t="shared" si="26"/>
        <v>158.16105446955603</v>
      </c>
      <c r="N118" s="7"/>
      <c r="O118" s="7"/>
    </row>
    <row r="119" spans="1:15" ht="16" x14ac:dyDescent="0.2">
      <c r="A119" s="9" t="s">
        <v>29</v>
      </c>
      <c r="B119" s="13" t="s">
        <v>12</v>
      </c>
      <c r="C119" s="9">
        <v>30</v>
      </c>
      <c r="D119" s="14">
        <v>0</v>
      </c>
      <c r="E119" s="14">
        <v>40</v>
      </c>
      <c r="F119">
        <v>0.88616564869880698</v>
      </c>
      <c r="G119">
        <v>11.383050680160501</v>
      </c>
      <c r="H119" s="10">
        <v>1.4402885730044159</v>
      </c>
      <c r="I119" s="18">
        <v>4.07</v>
      </c>
      <c r="J119" s="14">
        <f t="shared" si="27"/>
        <v>10</v>
      </c>
      <c r="K119" s="7">
        <f t="shared" si="24"/>
        <v>1.6394877820565315</v>
      </c>
      <c r="L119" s="7">
        <f t="shared" si="25"/>
        <v>144.02885730044159</v>
      </c>
      <c r="M119" s="7">
        <f t="shared" si="26"/>
        <v>142.38936951838505</v>
      </c>
      <c r="N119" s="7"/>
      <c r="O119" s="7"/>
    </row>
    <row r="120" spans="1:15" ht="16" x14ac:dyDescent="0.2">
      <c r="A120" s="9" t="s">
        <v>29</v>
      </c>
      <c r="B120" s="13" t="s">
        <v>12</v>
      </c>
      <c r="C120" s="9">
        <v>30</v>
      </c>
      <c r="D120" s="14">
        <v>0</v>
      </c>
      <c r="E120" s="14">
        <v>80</v>
      </c>
      <c r="F120">
        <v>0.97674570977687791</v>
      </c>
      <c r="G120">
        <v>12.054585218429601</v>
      </c>
      <c r="H120" s="10">
        <v>1.2824068694572559</v>
      </c>
      <c r="I120" s="18">
        <v>4.05</v>
      </c>
      <c r="J120" s="14">
        <f t="shared" si="27"/>
        <v>10</v>
      </c>
      <c r="K120" s="7">
        <f t="shared" si="24"/>
        <v>1.5458882892572019</v>
      </c>
      <c r="L120" s="7">
        <f t="shared" si="25"/>
        <v>128.2406869457256</v>
      </c>
      <c r="M120" s="7">
        <f t="shared" si="26"/>
        <v>126.69479865646839</v>
      </c>
      <c r="N120" s="7"/>
      <c r="O120" s="7"/>
    </row>
    <row r="121" spans="1:15" ht="16" x14ac:dyDescent="0.2">
      <c r="A121" s="9" t="s">
        <v>29</v>
      </c>
      <c r="B121" s="13" t="s">
        <v>13</v>
      </c>
      <c r="C121" s="9">
        <v>40</v>
      </c>
      <c r="D121" s="14">
        <v>0</v>
      </c>
      <c r="E121" s="14">
        <v>0</v>
      </c>
      <c r="F121">
        <v>0.86349546909332298</v>
      </c>
      <c r="G121">
        <v>10.570682287216201</v>
      </c>
      <c r="H121" s="10">
        <v>1.3170389850740523</v>
      </c>
      <c r="I121" s="18">
        <v>4.07</v>
      </c>
      <c r="J121" s="14">
        <f t="shared" si="27"/>
        <v>10</v>
      </c>
      <c r="K121" s="7">
        <f t="shared" si="24"/>
        <v>1.3922000671095487</v>
      </c>
      <c r="L121" s="7">
        <f t="shared" si="25"/>
        <v>131.70389850740523</v>
      </c>
      <c r="M121" s="7">
        <f t="shared" si="26"/>
        <v>130.31169844029569</v>
      </c>
      <c r="N121" s="7"/>
      <c r="O121" s="7"/>
    </row>
    <row r="122" spans="1:15" ht="16" x14ac:dyDescent="0.2">
      <c r="A122" s="9" t="s">
        <v>29</v>
      </c>
      <c r="B122" s="13" t="s">
        <v>13</v>
      </c>
      <c r="C122" s="9">
        <v>40</v>
      </c>
      <c r="D122" s="14">
        <v>0</v>
      </c>
      <c r="E122" s="14">
        <v>40</v>
      </c>
      <c r="F122">
        <v>0.84569513797759999</v>
      </c>
      <c r="G122">
        <v>10.110661983489999</v>
      </c>
      <c r="H122" s="10">
        <v>1.390275723687219</v>
      </c>
      <c r="I122" s="18">
        <v>4.0999999999999996</v>
      </c>
      <c r="J122" s="14">
        <f t="shared" si="27"/>
        <v>10</v>
      </c>
      <c r="K122" s="7">
        <f t="shared" si="24"/>
        <v>1.4056607906053413</v>
      </c>
      <c r="L122" s="7">
        <f t="shared" si="25"/>
        <v>139.02757236872191</v>
      </c>
      <c r="M122" s="7">
        <f t="shared" si="26"/>
        <v>137.62191157811657</v>
      </c>
      <c r="N122" s="7"/>
      <c r="O122" s="7"/>
    </row>
    <row r="123" spans="1:15" ht="16" x14ac:dyDescent="0.2">
      <c r="A123" s="9" t="s">
        <v>29</v>
      </c>
      <c r="B123" s="13" t="s">
        <v>13</v>
      </c>
      <c r="C123" s="9">
        <v>40</v>
      </c>
      <c r="D123" s="14">
        <v>0</v>
      </c>
      <c r="E123" s="14">
        <v>80</v>
      </c>
      <c r="F123">
        <v>0.82166247069835707</v>
      </c>
      <c r="G123">
        <v>10.031025409698501</v>
      </c>
      <c r="H123" s="10">
        <v>1.3434205084409647</v>
      </c>
      <c r="I123" s="18">
        <v>4.0999999999999996</v>
      </c>
      <c r="J123" s="14">
        <f t="shared" si="27"/>
        <v>10</v>
      </c>
      <c r="K123" s="7">
        <f t="shared" si="24"/>
        <v>1.3475885256081397</v>
      </c>
      <c r="L123" s="7">
        <f t="shared" si="25"/>
        <v>134.34205084409649</v>
      </c>
      <c r="M123" s="7">
        <f t="shared" si="26"/>
        <v>132.99446231848836</v>
      </c>
      <c r="N123" s="7"/>
      <c r="O123" s="7"/>
    </row>
    <row r="124" spans="1:15" ht="16" x14ac:dyDescent="0.2">
      <c r="A124" s="9" t="s">
        <v>29</v>
      </c>
      <c r="B124" s="13" t="s">
        <v>14</v>
      </c>
      <c r="C124" s="9">
        <v>80</v>
      </c>
      <c r="D124" s="14">
        <v>0</v>
      </c>
      <c r="E124" s="14">
        <v>0</v>
      </c>
      <c r="F124">
        <v>0.50080224871635404</v>
      </c>
      <c r="G124">
        <v>5.5146241188049308</v>
      </c>
      <c r="H124" s="10">
        <v>1.3478004524748537</v>
      </c>
      <c r="I124" s="18">
        <v>4.24</v>
      </c>
      <c r="J124" s="14">
        <f t="shared" si="27"/>
        <v>40</v>
      </c>
      <c r="K124" s="7">
        <f t="shared" si="24"/>
        <v>2.9730451530216104</v>
      </c>
      <c r="L124" s="7">
        <f t="shared" si="25"/>
        <v>539.12018098994145</v>
      </c>
      <c r="M124" s="7">
        <f t="shared" si="26"/>
        <v>536.1471358369198</v>
      </c>
      <c r="N124" s="7"/>
      <c r="O124" s="7"/>
    </row>
    <row r="125" spans="1:15" ht="16" x14ac:dyDescent="0.2">
      <c r="A125" s="9" t="s">
        <v>29</v>
      </c>
      <c r="B125" s="13" t="s">
        <v>14</v>
      </c>
      <c r="C125" s="9">
        <v>80</v>
      </c>
      <c r="D125" s="14">
        <v>0</v>
      </c>
      <c r="E125" s="14">
        <v>40</v>
      </c>
      <c r="F125">
        <v>0.65610647201538097</v>
      </c>
      <c r="G125">
        <v>7.4994474649429304</v>
      </c>
      <c r="H125" s="10">
        <v>1.3614495803944147</v>
      </c>
      <c r="I125" s="18">
        <v>4.1500000000000004</v>
      </c>
      <c r="J125" s="14">
        <f t="shared" si="27"/>
        <v>40</v>
      </c>
      <c r="K125" s="7">
        <f t="shared" si="24"/>
        <v>4.0840478417346038</v>
      </c>
      <c r="L125" s="7">
        <f t="shared" si="25"/>
        <v>544.57983215776585</v>
      </c>
      <c r="M125" s="7">
        <f t="shared" si="26"/>
        <v>540.49578431603129</v>
      </c>
      <c r="N125" s="7"/>
      <c r="O125" s="7"/>
    </row>
    <row r="126" spans="1:15" ht="16" x14ac:dyDescent="0.2">
      <c r="A126" s="9" t="s">
        <v>29</v>
      </c>
      <c r="B126" s="13" t="s">
        <v>14</v>
      </c>
      <c r="C126" s="9">
        <v>80</v>
      </c>
      <c r="D126" s="14">
        <v>0</v>
      </c>
      <c r="E126" s="14">
        <v>80</v>
      </c>
      <c r="F126">
        <v>0.55990286171436299</v>
      </c>
      <c r="G126">
        <v>6.5660685300827009</v>
      </c>
      <c r="H126" s="10">
        <v>1.5423514549103865</v>
      </c>
      <c r="I126" s="18">
        <v>4.21</v>
      </c>
      <c r="J126" s="14">
        <f t="shared" si="27"/>
        <v>40</v>
      </c>
      <c r="K126" s="7">
        <f t="shared" si="24"/>
        <v>4.0508741401657424</v>
      </c>
      <c r="L126" s="7">
        <f t="shared" si="25"/>
        <v>616.9405819641546</v>
      </c>
      <c r="M126" s="7">
        <f t="shared" si="26"/>
        <v>612.88970782398883</v>
      </c>
      <c r="N126" s="7"/>
      <c r="O126" s="7"/>
    </row>
    <row r="127" spans="1:15" ht="16" x14ac:dyDescent="0.2">
      <c r="A127" s="9" t="s">
        <v>29</v>
      </c>
      <c r="B127" s="13" t="s">
        <v>15</v>
      </c>
      <c r="C127" s="9">
        <v>120</v>
      </c>
      <c r="D127" s="14">
        <v>0</v>
      </c>
      <c r="E127" s="14">
        <v>0</v>
      </c>
      <c r="F127">
        <v>0.43355505913495995</v>
      </c>
      <c r="G127">
        <v>4.8729151487350499</v>
      </c>
      <c r="H127" s="10">
        <v>1.4064713306962502</v>
      </c>
      <c r="I127" s="18">
        <v>4.22</v>
      </c>
      <c r="J127" s="14">
        <f t="shared" si="27"/>
        <v>40</v>
      </c>
      <c r="K127" s="7">
        <f t="shared" si="24"/>
        <v>2.7414461814445206</v>
      </c>
      <c r="L127" s="7">
        <f t="shared" si="25"/>
        <v>562.58853227850011</v>
      </c>
      <c r="M127" s="7">
        <f t="shared" si="26"/>
        <v>559.84708609705558</v>
      </c>
      <c r="N127" s="7"/>
      <c r="O127" s="7"/>
    </row>
    <row r="128" spans="1:15" ht="16" x14ac:dyDescent="0.2">
      <c r="A128" s="9" t="s">
        <v>29</v>
      </c>
      <c r="B128" s="13" t="s">
        <v>15</v>
      </c>
      <c r="C128" s="9">
        <v>120</v>
      </c>
      <c r="D128" s="14">
        <v>0</v>
      </c>
      <c r="E128" s="14">
        <v>40</v>
      </c>
      <c r="F128">
        <v>0.36463692784309398</v>
      </c>
      <c r="G128">
        <v>3.9629667997360203</v>
      </c>
      <c r="H128" s="10">
        <v>1.4150275004368702</v>
      </c>
      <c r="I128" s="18">
        <v>4.07</v>
      </c>
      <c r="J128" s="14">
        <f t="shared" si="27"/>
        <v>40</v>
      </c>
      <c r="K128" s="7">
        <f t="shared" si="24"/>
        <v>2.2430828019779052</v>
      </c>
      <c r="L128" s="7">
        <f t="shared" si="25"/>
        <v>566.01100017474801</v>
      </c>
      <c r="M128" s="7">
        <f t="shared" si="26"/>
        <v>563.76791737277006</v>
      </c>
      <c r="N128" s="7"/>
      <c r="O128" s="7"/>
    </row>
    <row r="129" spans="1:15" ht="16" x14ac:dyDescent="0.2">
      <c r="A129" s="9" t="s">
        <v>29</v>
      </c>
      <c r="B129" s="13" t="s">
        <v>15</v>
      </c>
      <c r="C129" s="9">
        <v>120</v>
      </c>
      <c r="D129" s="14">
        <v>0</v>
      </c>
      <c r="E129" s="14">
        <v>80</v>
      </c>
      <c r="F129">
        <v>0.34516844898462301</v>
      </c>
      <c r="G129">
        <v>3.7139591574668902</v>
      </c>
      <c r="H129" s="10">
        <v>1.5744370914377126</v>
      </c>
      <c r="I129" s="18">
        <v>4.26</v>
      </c>
      <c r="J129" s="14">
        <f t="shared" si="27"/>
        <v>40</v>
      </c>
      <c r="K129" s="7">
        <f t="shared" si="24"/>
        <v>2.3389580214402512</v>
      </c>
      <c r="L129" s="7">
        <f t="shared" si="25"/>
        <v>629.77483657508503</v>
      </c>
      <c r="M129" s="7">
        <f t="shared" si="26"/>
        <v>627.43587855364478</v>
      </c>
      <c r="N129" s="7"/>
      <c r="O129" s="7"/>
    </row>
    <row r="130" spans="1:15" ht="16" x14ac:dyDescent="0.2">
      <c r="A130" s="9" t="s">
        <v>29</v>
      </c>
      <c r="B130" s="13" t="s">
        <v>16</v>
      </c>
      <c r="C130" s="9">
        <v>160</v>
      </c>
      <c r="D130" s="14">
        <v>0</v>
      </c>
      <c r="E130" s="14">
        <v>0</v>
      </c>
      <c r="F130">
        <v>0.30561275780201003</v>
      </c>
      <c r="G130">
        <v>3.1972870230674699</v>
      </c>
      <c r="H130" s="10">
        <v>1.348309748292748</v>
      </c>
      <c r="I130" s="18">
        <v>4.3099999999999996</v>
      </c>
      <c r="J130" s="14">
        <f t="shared" si="27"/>
        <v>40</v>
      </c>
      <c r="K130" s="7">
        <f t="shared" si="24"/>
        <v>1.7243733045167078</v>
      </c>
      <c r="L130" s="7">
        <f t="shared" si="25"/>
        <v>539.32389931709918</v>
      </c>
      <c r="M130" s="7">
        <f t="shared" si="26"/>
        <v>537.59952601258249</v>
      </c>
      <c r="N130" s="7"/>
      <c r="O130" s="7"/>
    </row>
    <row r="131" spans="1:15" ht="16" x14ac:dyDescent="0.2">
      <c r="A131" s="9" t="s">
        <v>29</v>
      </c>
      <c r="B131" s="13" t="s">
        <v>16</v>
      </c>
      <c r="C131" s="9">
        <v>160</v>
      </c>
      <c r="D131" s="14">
        <v>0</v>
      </c>
      <c r="E131" s="14">
        <v>40</v>
      </c>
      <c r="F131">
        <v>0.28268869966268501</v>
      </c>
      <c r="G131">
        <v>2.8881666064262399</v>
      </c>
      <c r="H131" s="10">
        <v>1.3827381455823866</v>
      </c>
      <c r="I131" s="18">
        <v>4.3</v>
      </c>
      <c r="J131" s="14">
        <f t="shared" si="27"/>
        <v>40</v>
      </c>
      <c r="K131" s="7">
        <f t="shared" si="24"/>
        <v>1.5974312550011174</v>
      </c>
      <c r="L131" s="7">
        <f t="shared" si="25"/>
        <v>553.09525823295462</v>
      </c>
      <c r="M131" s="7">
        <f t="shared" si="26"/>
        <v>551.49782697795354</v>
      </c>
      <c r="N131" s="7"/>
      <c r="O131" s="7"/>
    </row>
    <row r="132" spans="1:15" ht="16" x14ac:dyDescent="0.2">
      <c r="A132" s="9" t="s">
        <v>29</v>
      </c>
      <c r="B132" s="13" t="s">
        <v>16</v>
      </c>
      <c r="C132" s="9">
        <v>160</v>
      </c>
      <c r="D132" s="14">
        <v>0</v>
      </c>
      <c r="E132" s="14">
        <v>80</v>
      </c>
      <c r="F132">
        <v>0.368226207792759</v>
      </c>
      <c r="G132">
        <v>4.034423828125</v>
      </c>
      <c r="H132" s="10">
        <v>1.3441335225860165</v>
      </c>
      <c r="I132" s="18">
        <v>4.28</v>
      </c>
      <c r="J132" s="14">
        <f t="shared" si="27"/>
        <v>40</v>
      </c>
      <c r="K132" s="7">
        <f t="shared" si="24"/>
        <v>2.1691217246810468</v>
      </c>
      <c r="L132" s="7">
        <f t="shared" si="25"/>
        <v>537.65340903440665</v>
      </c>
      <c r="M132" s="7">
        <f t="shared" si="26"/>
        <v>535.48428730972557</v>
      </c>
      <c r="N132" s="7"/>
      <c r="O132" s="7"/>
    </row>
    <row r="133" spans="1:15" ht="16" x14ac:dyDescent="0.2">
      <c r="A133" s="9" t="s">
        <v>29</v>
      </c>
      <c r="B133" s="13" t="s">
        <v>17</v>
      </c>
      <c r="C133" s="9">
        <v>200</v>
      </c>
      <c r="D133" s="14">
        <v>0</v>
      </c>
      <c r="E133" s="14">
        <v>0</v>
      </c>
      <c r="F133">
        <v>0.22459344938397402</v>
      </c>
      <c r="G133">
        <v>2.3266625404357901</v>
      </c>
      <c r="H133" s="10">
        <v>1.345050255058226</v>
      </c>
      <c r="I133" s="18">
        <v>4.33</v>
      </c>
      <c r="J133" s="14">
        <f t="shared" si="27"/>
        <v>40</v>
      </c>
      <c r="K133" s="7">
        <f t="shared" si="24"/>
        <v>1.2517912173790318</v>
      </c>
      <c r="L133" s="7">
        <f t="shared" si="25"/>
        <v>538.02010202329041</v>
      </c>
      <c r="M133" s="7">
        <f t="shared" si="26"/>
        <v>536.76831080591137</v>
      </c>
      <c r="N133" s="7"/>
      <c r="O133" s="7"/>
    </row>
    <row r="134" spans="1:15" ht="16" x14ac:dyDescent="0.2">
      <c r="A134" s="9" t="s">
        <v>29</v>
      </c>
      <c r="B134" s="13" t="s">
        <v>17</v>
      </c>
      <c r="C134" s="9">
        <v>200</v>
      </c>
      <c r="D134" s="14">
        <v>0</v>
      </c>
      <c r="E134" s="14">
        <v>40</v>
      </c>
      <c r="F134">
        <v>0.22182600572705299</v>
      </c>
      <c r="G134">
        <v>2.3022188246250201</v>
      </c>
      <c r="H134" s="10">
        <v>1.4180832753442347</v>
      </c>
      <c r="I134" s="18">
        <v>4.33</v>
      </c>
      <c r="J134" s="14">
        <f t="shared" si="27"/>
        <v>40</v>
      </c>
      <c r="K134" s="7">
        <f t="shared" ref="K134:K197" si="28">J134*H134*G134/100</f>
        <v>1.3058952045533614</v>
      </c>
      <c r="L134" s="7">
        <f t="shared" ref="L134:L197" si="29">10*H134*J134</f>
        <v>567.23331013769393</v>
      </c>
      <c r="M134" s="7">
        <f t="shared" ref="M134:M197" si="30">L134-K134</f>
        <v>565.92741493314054</v>
      </c>
      <c r="N134" s="7"/>
      <c r="O134" s="7"/>
    </row>
    <row r="135" spans="1:15" ht="16" x14ac:dyDescent="0.2">
      <c r="A135" s="9" t="s">
        <v>29</v>
      </c>
      <c r="B135" s="13" t="s">
        <v>17</v>
      </c>
      <c r="C135" s="9">
        <v>200</v>
      </c>
      <c r="D135" s="14">
        <v>0</v>
      </c>
      <c r="E135" s="14">
        <v>80</v>
      </c>
      <c r="F135">
        <v>0.211760718375444</v>
      </c>
      <c r="G135">
        <v>2.2481727600097701</v>
      </c>
      <c r="H135" s="10">
        <v>1.6576560280816031</v>
      </c>
      <c r="I135" s="18">
        <v>4.3499999999999996</v>
      </c>
      <c r="J135" s="14">
        <f t="shared" si="27"/>
        <v>40</v>
      </c>
      <c r="K135" s="7">
        <f t="shared" si="28"/>
        <v>1.4906788511196203</v>
      </c>
      <c r="L135" s="7">
        <f t="shared" si="29"/>
        <v>663.06241123264135</v>
      </c>
      <c r="M135" s="7">
        <f t="shared" si="30"/>
        <v>661.57173238152177</v>
      </c>
      <c r="N135" s="7"/>
      <c r="O135" s="7"/>
    </row>
    <row r="136" spans="1:15" ht="16" x14ac:dyDescent="0.2">
      <c r="A136" s="9" t="s">
        <v>29</v>
      </c>
      <c r="B136" s="13" t="s">
        <v>6</v>
      </c>
      <c r="C136" s="9">
        <v>5</v>
      </c>
      <c r="D136" s="14">
        <v>0</v>
      </c>
      <c r="E136" s="14">
        <v>-4000</v>
      </c>
      <c r="F136">
        <v>1.9763788580894501</v>
      </c>
      <c r="G136">
        <v>25.600519180297901</v>
      </c>
      <c r="H136">
        <v>1.3009452372285997</v>
      </c>
      <c r="I136" s="4">
        <v>3.74</v>
      </c>
      <c r="J136" s="14">
        <v>5</v>
      </c>
      <c r="K136" s="7">
        <f t="shared" si="28"/>
        <v>1.6652436749093986</v>
      </c>
      <c r="L136" s="7">
        <f t="shared" si="29"/>
        <v>65.047261861429988</v>
      </c>
      <c r="M136" s="7">
        <f t="shared" si="30"/>
        <v>63.38201818652059</v>
      </c>
      <c r="N136" s="7"/>
      <c r="O136" s="7"/>
    </row>
    <row r="137" spans="1:15" ht="16" x14ac:dyDescent="0.2">
      <c r="A137" s="9" t="s">
        <v>29</v>
      </c>
      <c r="B137" s="13" t="s">
        <v>10</v>
      </c>
      <c r="C137" s="9">
        <v>10</v>
      </c>
      <c r="D137" s="14">
        <v>0</v>
      </c>
      <c r="E137" s="14">
        <v>-4000</v>
      </c>
      <c r="F137">
        <v>1.36474654078484</v>
      </c>
      <c r="G137">
        <v>16.990901231765701</v>
      </c>
      <c r="H137">
        <v>1.1975581861961044</v>
      </c>
      <c r="I137" s="4">
        <v>3.86</v>
      </c>
      <c r="J137" s="14">
        <v>5</v>
      </c>
      <c r="K137" s="7">
        <f t="shared" si="28"/>
        <v>1.0173796430475246</v>
      </c>
      <c r="L137" s="7">
        <f t="shared" si="29"/>
        <v>59.877909309805226</v>
      </c>
      <c r="M137" s="7">
        <f t="shared" si="30"/>
        <v>58.860529666757699</v>
      </c>
      <c r="N137" s="7"/>
      <c r="O137" s="7"/>
    </row>
    <row r="138" spans="1:15" ht="16" x14ac:dyDescent="0.2">
      <c r="A138" s="9" t="s">
        <v>29</v>
      </c>
      <c r="B138" s="13" t="s">
        <v>11</v>
      </c>
      <c r="C138" s="9">
        <v>20</v>
      </c>
      <c r="D138" s="14">
        <v>0</v>
      </c>
      <c r="E138" s="14">
        <v>-4000</v>
      </c>
      <c r="F138">
        <v>1.09135657548904</v>
      </c>
      <c r="G138">
        <v>13.092337846755999</v>
      </c>
      <c r="H138">
        <v>1.2600997126334956</v>
      </c>
      <c r="I138" s="4">
        <v>4.07</v>
      </c>
      <c r="J138" s="14">
        <v>10</v>
      </c>
      <c r="K138" s="7">
        <f t="shared" si="28"/>
        <v>1.6497651158397875</v>
      </c>
      <c r="L138" s="7">
        <f t="shared" si="29"/>
        <v>126.00997126334957</v>
      </c>
      <c r="M138" s="7">
        <f t="shared" si="30"/>
        <v>124.36020614750979</v>
      </c>
      <c r="N138" s="7"/>
      <c r="O138" s="7"/>
    </row>
    <row r="139" spans="1:15" ht="16" x14ac:dyDescent="0.2">
      <c r="A139" s="9" t="s">
        <v>29</v>
      </c>
      <c r="B139" s="13" t="s">
        <v>12</v>
      </c>
      <c r="C139" s="9">
        <v>30</v>
      </c>
      <c r="D139" s="14">
        <v>0</v>
      </c>
      <c r="E139" s="14">
        <v>-4000</v>
      </c>
      <c r="F139">
        <v>0.90383157134056102</v>
      </c>
      <c r="G139">
        <v>10.685843229293802</v>
      </c>
      <c r="H139">
        <v>1.1775937901346571</v>
      </c>
      <c r="I139" s="4">
        <v>4.1100000000000003</v>
      </c>
      <c r="J139" s="14">
        <v>10</v>
      </c>
      <c r="K139" s="7">
        <f t="shared" si="28"/>
        <v>1.2583582629168852</v>
      </c>
      <c r="L139" s="7">
        <f t="shared" si="29"/>
        <v>117.75937901346572</v>
      </c>
      <c r="M139" s="7">
        <f t="shared" si="30"/>
        <v>116.50102075054883</v>
      </c>
      <c r="N139" s="7"/>
      <c r="O139" s="7"/>
    </row>
    <row r="140" spans="1:15" ht="16" x14ac:dyDescent="0.2">
      <c r="A140" s="9" t="s">
        <v>29</v>
      </c>
      <c r="B140" s="13" t="s">
        <v>13</v>
      </c>
      <c r="C140" s="9">
        <v>40</v>
      </c>
      <c r="D140" s="14">
        <v>0</v>
      </c>
      <c r="E140" s="14">
        <v>-4000</v>
      </c>
      <c r="F140">
        <v>0.74718840420246102</v>
      </c>
      <c r="G140">
        <v>8.7499856948852504</v>
      </c>
      <c r="H140">
        <v>1.2902500250528244</v>
      </c>
      <c r="I140" s="4">
        <v>4.18</v>
      </c>
      <c r="J140" s="14">
        <v>10</v>
      </c>
      <c r="K140" s="7">
        <f t="shared" si="28"/>
        <v>1.1289669262037549</v>
      </c>
      <c r="L140" s="7">
        <f t="shared" si="29"/>
        <v>129.02500250528243</v>
      </c>
      <c r="M140" s="7">
        <f t="shared" si="30"/>
        <v>127.89603557907867</v>
      </c>
      <c r="N140" s="7"/>
      <c r="O140" s="7"/>
    </row>
    <row r="141" spans="1:15" ht="16" x14ac:dyDescent="0.2">
      <c r="A141" s="9" t="s">
        <v>29</v>
      </c>
      <c r="B141" s="13" t="s">
        <v>6</v>
      </c>
      <c r="C141" s="9">
        <v>5</v>
      </c>
      <c r="D141" s="14">
        <v>4000</v>
      </c>
      <c r="E141" s="14">
        <v>0</v>
      </c>
      <c r="F141">
        <v>2.0238211750984201</v>
      </c>
      <c r="G141">
        <v>26.821985244750998</v>
      </c>
      <c r="H141">
        <v>1.4157405145819222</v>
      </c>
      <c r="I141" s="4">
        <v>3.63</v>
      </c>
      <c r="J141" s="14">
        <v>5</v>
      </c>
      <c r="K141" s="7">
        <f t="shared" si="28"/>
        <v>1.8986485596256251</v>
      </c>
      <c r="L141" s="7">
        <f t="shared" si="29"/>
        <v>70.787025729096115</v>
      </c>
      <c r="M141" s="7">
        <f t="shared" si="30"/>
        <v>68.888377169470488</v>
      </c>
      <c r="N141" s="7"/>
      <c r="O141" s="7"/>
    </row>
    <row r="142" spans="1:15" ht="16" x14ac:dyDescent="0.2">
      <c r="A142" s="9" t="s">
        <v>29</v>
      </c>
      <c r="B142" s="13" t="s">
        <v>10</v>
      </c>
      <c r="C142" s="9">
        <v>10</v>
      </c>
      <c r="D142" s="14">
        <v>4000</v>
      </c>
      <c r="E142" s="14">
        <v>0</v>
      </c>
      <c r="F142">
        <v>1.64923876523972</v>
      </c>
      <c r="G142">
        <v>22.109017372131298</v>
      </c>
      <c r="H142">
        <v>1.2643777975038057</v>
      </c>
      <c r="I142" s="4">
        <v>3.75</v>
      </c>
      <c r="J142" s="14">
        <v>5</v>
      </c>
      <c r="K142" s="7">
        <f t="shared" si="28"/>
        <v>1.3977075344974375</v>
      </c>
      <c r="L142" s="7">
        <f t="shared" si="29"/>
        <v>63.218889875190285</v>
      </c>
      <c r="M142" s="7">
        <f t="shared" si="30"/>
        <v>61.82118234069285</v>
      </c>
      <c r="N142" s="7"/>
      <c r="O142" s="7"/>
    </row>
    <row r="143" spans="1:15" ht="16" x14ac:dyDescent="0.2">
      <c r="A143" s="9" t="s">
        <v>29</v>
      </c>
      <c r="B143" s="13" t="s">
        <v>11</v>
      </c>
      <c r="C143" s="9">
        <v>20</v>
      </c>
      <c r="D143" s="14">
        <v>4000</v>
      </c>
      <c r="E143" s="14">
        <v>0</v>
      </c>
      <c r="F143">
        <v>1.2108936905860899</v>
      </c>
      <c r="G143">
        <v>15.113171339035</v>
      </c>
      <c r="H143">
        <v>1.1987804961590502</v>
      </c>
      <c r="I143" s="4">
        <v>3.99</v>
      </c>
      <c r="J143" s="14">
        <v>10</v>
      </c>
      <c r="K143" s="7">
        <f t="shared" si="28"/>
        <v>1.8117375036345116</v>
      </c>
      <c r="L143" s="7">
        <f t="shared" si="29"/>
        <v>119.87804961590501</v>
      </c>
      <c r="M143" s="7">
        <f t="shared" si="30"/>
        <v>118.0663121122705</v>
      </c>
      <c r="N143" s="7"/>
      <c r="O143" s="7"/>
    </row>
    <row r="144" spans="1:15" ht="16" x14ac:dyDescent="0.2">
      <c r="A144" s="9" t="s">
        <v>29</v>
      </c>
      <c r="B144" s="13" t="s">
        <v>12</v>
      </c>
      <c r="C144" s="9">
        <v>30</v>
      </c>
      <c r="D144" s="14">
        <v>4000</v>
      </c>
      <c r="E144" s="14">
        <v>0</v>
      </c>
      <c r="F144">
        <v>1.0100163519382501</v>
      </c>
      <c r="G144">
        <v>12.1541154384613</v>
      </c>
      <c r="H144">
        <v>1.2118184690971383</v>
      </c>
      <c r="I144" s="4">
        <v>4.08</v>
      </c>
      <c r="J144" s="14">
        <v>10</v>
      </c>
      <c r="K144" s="7">
        <f t="shared" si="28"/>
        <v>1.4728581563866066</v>
      </c>
      <c r="L144" s="7">
        <f t="shared" si="29"/>
        <v>121.18184690971383</v>
      </c>
      <c r="M144" s="7">
        <f t="shared" si="30"/>
        <v>119.70898875332722</v>
      </c>
      <c r="N144" s="7"/>
      <c r="O144" s="7"/>
    </row>
    <row r="145" spans="1:15" ht="16" x14ac:dyDescent="0.2">
      <c r="A145" s="9" t="s">
        <v>29</v>
      </c>
      <c r="B145" s="13" t="s">
        <v>13</v>
      </c>
      <c r="C145" s="9">
        <v>40</v>
      </c>
      <c r="D145" s="14">
        <v>4000</v>
      </c>
      <c r="E145" s="14">
        <v>0</v>
      </c>
      <c r="F145">
        <v>0.92626191675662994</v>
      </c>
      <c r="G145">
        <v>11.055749654769899</v>
      </c>
      <c r="H145">
        <v>1.1680190287582488</v>
      </c>
      <c r="I145" s="4">
        <v>4.12</v>
      </c>
      <c r="J145" s="14">
        <v>10</v>
      </c>
      <c r="K145" s="7">
        <f t="shared" si="28"/>
        <v>1.291332597395868</v>
      </c>
      <c r="L145" s="7">
        <f t="shared" si="29"/>
        <v>116.80190287582488</v>
      </c>
      <c r="M145" s="7">
        <f t="shared" si="30"/>
        <v>115.51057027842901</v>
      </c>
      <c r="N145" s="7"/>
      <c r="O145" s="7"/>
    </row>
    <row r="146" spans="1:15" ht="16" x14ac:dyDescent="0.2">
      <c r="A146" s="9" t="s">
        <v>29</v>
      </c>
      <c r="B146" s="13" t="s">
        <v>6</v>
      </c>
      <c r="C146" s="9">
        <v>5</v>
      </c>
      <c r="D146" s="14">
        <v>0</v>
      </c>
      <c r="E146" s="14">
        <v>4000</v>
      </c>
      <c r="F146">
        <v>2.5536540150642399</v>
      </c>
      <c r="G146">
        <v>36.623272895813002</v>
      </c>
      <c r="H146">
        <v>1.0945785718179246</v>
      </c>
      <c r="I146" s="4">
        <v>3.62</v>
      </c>
      <c r="J146" s="14">
        <v>5</v>
      </c>
      <c r="K146" s="7">
        <f t="shared" si="28"/>
        <v>2.004352487079855</v>
      </c>
      <c r="L146" s="7">
        <f t="shared" si="29"/>
        <v>54.728928590896231</v>
      </c>
      <c r="M146" s="7">
        <f t="shared" si="30"/>
        <v>52.724576103816375</v>
      </c>
      <c r="N146" s="7"/>
      <c r="O146" s="7"/>
    </row>
    <row r="147" spans="1:15" ht="16" x14ac:dyDescent="0.2">
      <c r="A147" s="9" t="s">
        <v>29</v>
      </c>
      <c r="B147" s="13" t="s">
        <v>10</v>
      </c>
      <c r="C147" s="9">
        <v>10</v>
      </c>
      <c r="D147" s="14">
        <v>0</v>
      </c>
      <c r="E147" s="14">
        <v>4000</v>
      </c>
      <c r="F147">
        <v>1.6621421277522999</v>
      </c>
      <c r="G147">
        <v>22.470653057098403</v>
      </c>
      <c r="H147">
        <v>1.2329033159579528</v>
      </c>
      <c r="I147" s="4">
        <v>3.7</v>
      </c>
      <c r="J147" s="14">
        <v>5</v>
      </c>
      <c r="K147" s="7">
        <f t="shared" si="28"/>
        <v>1.3852071332918663</v>
      </c>
      <c r="L147" s="7">
        <f t="shared" si="29"/>
        <v>61.645165797897633</v>
      </c>
      <c r="M147" s="7">
        <f t="shared" si="30"/>
        <v>60.259958664605769</v>
      </c>
      <c r="N147" s="7"/>
      <c r="O147" s="7"/>
    </row>
    <row r="148" spans="1:15" ht="16" x14ac:dyDescent="0.2">
      <c r="A148" s="9" t="s">
        <v>29</v>
      </c>
      <c r="B148" s="13" t="s">
        <v>11</v>
      </c>
      <c r="C148" s="9">
        <v>20</v>
      </c>
      <c r="D148" s="14">
        <v>0</v>
      </c>
      <c r="E148" s="14">
        <v>4000</v>
      </c>
      <c r="F148">
        <v>1.30763247609138</v>
      </c>
      <c r="G148">
        <v>17.750316858291598</v>
      </c>
      <c r="H148">
        <v>1.3566621997062105</v>
      </c>
      <c r="I148" s="4">
        <v>3.84</v>
      </c>
      <c r="J148" s="14">
        <v>10</v>
      </c>
      <c r="K148" s="7">
        <f t="shared" si="28"/>
        <v>2.4081183914452113</v>
      </c>
      <c r="L148" s="7">
        <f t="shared" si="29"/>
        <v>135.66621997062106</v>
      </c>
      <c r="M148" s="7">
        <f t="shared" si="30"/>
        <v>133.25810157917584</v>
      </c>
      <c r="N148" s="7"/>
      <c r="O148" s="7"/>
    </row>
    <row r="149" spans="1:15" ht="16" x14ac:dyDescent="0.2">
      <c r="A149" s="9" t="s">
        <v>29</v>
      </c>
      <c r="B149" s="13" t="s">
        <v>12</v>
      </c>
      <c r="C149" s="9">
        <v>30</v>
      </c>
      <c r="D149" s="14">
        <v>0</v>
      </c>
      <c r="E149" s="14">
        <v>4000</v>
      </c>
      <c r="F149">
        <v>1.0152015835046799</v>
      </c>
      <c r="G149">
        <v>13.417135477066001</v>
      </c>
      <c r="H149">
        <v>1.2552104727817128</v>
      </c>
      <c r="I149" s="4">
        <v>3.94</v>
      </c>
      <c r="J149" s="14">
        <v>10</v>
      </c>
      <c r="K149" s="7">
        <f t="shared" si="28"/>
        <v>1.6841328965544307</v>
      </c>
      <c r="L149" s="7">
        <f t="shared" si="29"/>
        <v>125.52104727817127</v>
      </c>
      <c r="M149" s="7">
        <f t="shared" si="30"/>
        <v>123.83691438161684</v>
      </c>
      <c r="N149" s="7"/>
      <c r="O149" s="7"/>
    </row>
    <row r="150" spans="1:15" ht="16" x14ac:dyDescent="0.2">
      <c r="A150" s="9" t="s">
        <v>29</v>
      </c>
      <c r="B150" s="13" t="s">
        <v>13</v>
      </c>
      <c r="C150" s="9">
        <v>40</v>
      </c>
      <c r="D150" s="14">
        <v>0</v>
      </c>
      <c r="E150" s="14">
        <v>4000</v>
      </c>
      <c r="F150">
        <v>1.0717437416315099</v>
      </c>
      <c r="G150">
        <v>14.524462223053</v>
      </c>
      <c r="H150">
        <v>1.2422743590072034</v>
      </c>
      <c r="I150" s="4">
        <v>3.97</v>
      </c>
      <c r="J150" s="14">
        <v>10</v>
      </c>
      <c r="K150" s="7">
        <f t="shared" si="28"/>
        <v>1.8043366998067507</v>
      </c>
      <c r="L150" s="7">
        <f t="shared" si="29"/>
        <v>124.22743590072034</v>
      </c>
      <c r="M150" s="7">
        <f t="shared" si="30"/>
        <v>122.42309920091358</v>
      </c>
      <c r="N150" s="7"/>
      <c r="O150" s="7"/>
    </row>
    <row r="151" spans="1:15" ht="16" x14ac:dyDescent="0.2">
      <c r="A151" s="9" t="s">
        <v>29</v>
      </c>
      <c r="B151" s="13" t="s">
        <v>6</v>
      </c>
      <c r="C151" s="9">
        <v>5</v>
      </c>
      <c r="D151" s="14">
        <v>-4000</v>
      </c>
      <c r="E151" s="14">
        <v>0</v>
      </c>
      <c r="F151">
        <v>2.7764585614204402</v>
      </c>
      <c r="G151">
        <v>41.4553546905518</v>
      </c>
      <c r="H151">
        <v>1.0275552421830656</v>
      </c>
      <c r="I151" s="4">
        <v>3.43</v>
      </c>
      <c r="J151" s="14">
        <v>5</v>
      </c>
      <c r="K151" s="7">
        <f t="shared" si="28"/>
        <v>2.1298833514417423</v>
      </c>
      <c r="L151" s="7">
        <f t="shared" si="29"/>
        <v>51.377762109153281</v>
      </c>
      <c r="M151" s="7">
        <f t="shared" si="30"/>
        <v>49.24787875771154</v>
      </c>
      <c r="N151" s="7"/>
      <c r="O151" s="7"/>
    </row>
    <row r="152" spans="1:15" ht="16" x14ac:dyDescent="0.2">
      <c r="A152" s="9" t="s">
        <v>29</v>
      </c>
      <c r="B152" s="13" t="s">
        <v>10</v>
      </c>
      <c r="C152" s="9">
        <v>10</v>
      </c>
      <c r="D152" s="14">
        <v>-4000</v>
      </c>
      <c r="E152" s="14">
        <v>0</v>
      </c>
      <c r="F152">
        <v>1.34162694215775</v>
      </c>
      <c r="G152">
        <v>17.345871925354</v>
      </c>
      <c r="H152">
        <v>1.1431653928450185</v>
      </c>
      <c r="I152" s="4">
        <v>3.86</v>
      </c>
      <c r="J152" s="14">
        <v>5</v>
      </c>
      <c r="K152" s="7">
        <f t="shared" si="28"/>
        <v>0.99146002468933414</v>
      </c>
      <c r="L152" s="7">
        <f t="shared" si="29"/>
        <v>57.158269642250929</v>
      </c>
      <c r="M152" s="7">
        <f t="shared" si="30"/>
        <v>56.166809617561597</v>
      </c>
      <c r="N152" s="7"/>
      <c r="O152" s="7"/>
    </row>
    <row r="153" spans="1:15" ht="16" x14ac:dyDescent="0.2">
      <c r="A153" s="9" t="s">
        <v>29</v>
      </c>
      <c r="B153" s="13" t="s">
        <v>11</v>
      </c>
      <c r="C153" s="9">
        <v>20</v>
      </c>
      <c r="D153" s="14">
        <v>-4000</v>
      </c>
      <c r="E153" s="14">
        <v>0</v>
      </c>
      <c r="F153">
        <v>1.0353875160217301</v>
      </c>
      <c r="G153">
        <v>12.962425947189299</v>
      </c>
      <c r="H153">
        <v>1.518720128960102</v>
      </c>
      <c r="I153" s="4">
        <v>4.03</v>
      </c>
      <c r="J153" s="14">
        <v>10</v>
      </c>
      <c r="K153" s="7">
        <f t="shared" si="28"/>
        <v>1.9686297206151104</v>
      </c>
      <c r="L153" s="7">
        <f t="shared" si="29"/>
        <v>151.8720128960102</v>
      </c>
      <c r="M153" s="7">
        <f t="shared" si="30"/>
        <v>149.90338317539511</v>
      </c>
      <c r="N153" s="7"/>
      <c r="O153" s="7"/>
    </row>
    <row r="154" spans="1:15" ht="16" x14ac:dyDescent="0.2">
      <c r="A154" s="9" t="s">
        <v>29</v>
      </c>
      <c r="B154" s="13" t="s">
        <v>12</v>
      </c>
      <c r="C154" s="9">
        <v>30</v>
      </c>
      <c r="D154" s="14">
        <v>-4000</v>
      </c>
      <c r="E154" s="14">
        <v>0</v>
      </c>
      <c r="F154">
        <v>0.81240214407444</v>
      </c>
      <c r="G154">
        <v>10.0392413139343</v>
      </c>
      <c r="H154">
        <v>1.1202470810397855</v>
      </c>
      <c r="I154" s="4">
        <v>4.13</v>
      </c>
      <c r="J154" s="14">
        <v>10</v>
      </c>
      <c r="K154" s="7">
        <f t="shared" si="28"/>
        <v>1.1246430777788921</v>
      </c>
      <c r="L154" s="7">
        <f t="shared" si="29"/>
        <v>112.02470810397855</v>
      </c>
      <c r="M154" s="7">
        <f t="shared" si="30"/>
        <v>110.90006502619966</v>
      </c>
      <c r="N154" s="7"/>
      <c r="O154" s="7"/>
    </row>
    <row r="155" spans="1:15" ht="16" x14ac:dyDescent="0.2">
      <c r="A155" s="9" t="s">
        <v>29</v>
      </c>
      <c r="B155" s="13" t="s">
        <v>13</v>
      </c>
      <c r="C155" s="9">
        <v>40</v>
      </c>
      <c r="D155" s="14">
        <v>-4000</v>
      </c>
      <c r="E155" s="14">
        <v>0</v>
      </c>
      <c r="F155">
        <v>0.69002039730548903</v>
      </c>
      <c r="G155">
        <v>8.3987718820571899</v>
      </c>
      <c r="H155">
        <v>1.0781792464817357</v>
      </c>
      <c r="I155" s="4">
        <v>4.12</v>
      </c>
      <c r="J155" s="14">
        <v>10</v>
      </c>
      <c r="K155" s="7">
        <f t="shared" si="28"/>
        <v>0.90553815391684112</v>
      </c>
      <c r="L155" s="7">
        <f t="shared" si="29"/>
        <v>107.81792464817357</v>
      </c>
      <c r="M155" s="7">
        <f t="shared" si="30"/>
        <v>106.91238649425674</v>
      </c>
      <c r="N155" s="7"/>
      <c r="O155" s="7"/>
    </row>
    <row r="156" spans="1:15" ht="16" x14ac:dyDescent="0.2">
      <c r="A156" s="9" t="s">
        <v>29</v>
      </c>
      <c r="B156" s="13" t="s">
        <v>6</v>
      </c>
      <c r="C156" s="9">
        <v>5</v>
      </c>
      <c r="D156" s="14">
        <v>-100</v>
      </c>
      <c r="E156" s="14">
        <v>-100</v>
      </c>
      <c r="F156">
        <v>2.8795376420021102</v>
      </c>
      <c r="G156">
        <v>42.375426292419398</v>
      </c>
      <c r="H156">
        <v>0.96531929323641086</v>
      </c>
      <c r="I156" s="4">
        <v>3.42</v>
      </c>
      <c r="J156" s="14">
        <v>5</v>
      </c>
      <c r="K156" s="7">
        <f t="shared" si="28"/>
        <v>2.0452908279594957</v>
      </c>
      <c r="L156" s="7">
        <f t="shared" si="29"/>
        <v>48.26596466182054</v>
      </c>
      <c r="M156" s="7">
        <f t="shared" si="30"/>
        <v>46.220673833861042</v>
      </c>
      <c r="N156" s="7"/>
      <c r="O156" s="7"/>
    </row>
    <row r="157" spans="1:15" ht="16" x14ac:dyDescent="0.2">
      <c r="A157" s="9" t="s">
        <v>29</v>
      </c>
      <c r="B157" s="13" t="s">
        <v>10</v>
      </c>
      <c r="C157" s="9">
        <v>10</v>
      </c>
      <c r="D157" s="14">
        <v>-100</v>
      </c>
      <c r="E157" s="14">
        <v>-100</v>
      </c>
      <c r="F157">
        <v>1.8006902933120701</v>
      </c>
      <c r="G157">
        <v>24.7750854492188</v>
      </c>
      <c r="H157">
        <v>1.1500918159683777</v>
      </c>
      <c r="I157" s="4">
        <v>3.63</v>
      </c>
      <c r="J157" s="14">
        <v>5</v>
      </c>
      <c r="K157" s="7">
        <f t="shared" si="28"/>
        <v>1.4246811507531891</v>
      </c>
      <c r="L157" s="7">
        <f t="shared" si="29"/>
        <v>57.504590798418889</v>
      </c>
      <c r="M157" s="7">
        <f t="shared" si="30"/>
        <v>56.079909647665701</v>
      </c>
      <c r="N157" s="7"/>
      <c r="O157" s="7"/>
    </row>
    <row r="158" spans="1:15" ht="16" x14ac:dyDescent="0.2">
      <c r="A158" s="9" t="s">
        <v>29</v>
      </c>
      <c r="B158" s="13" t="s">
        <v>11</v>
      </c>
      <c r="C158" s="9">
        <v>20</v>
      </c>
      <c r="D158" s="14">
        <v>-100</v>
      </c>
      <c r="E158" s="14">
        <v>-100</v>
      </c>
      <c r="F158">
        <v>1.30121946334839</v>
      </c>
      <c r="G158">
        <v>16.097669601440401</v>
      </c>
      <c r="H158">
        <v>1.1849276499123318</v>
      </c>
      <c r="I158" s="4">
        <v>3.91</v>
      </c>
      <c r="J158" s="14">
        <v>10</v>
      </c>
      <c r="K158" s="7">
        <f t="shared" si="28"/>
        <v>1.907457380989996</v>
      </c>
      <c r="L158" s="7">
        <f t="shared" si="29"/>
        <v>118.49276499123319</v>
      </c>
      <c r="M158" s="7">
        <f t="shared" si="30"/>
        <v>116.58530761024319</v>
      </c>
      <c r="N158" s="7"/>
      <c r="O158" s="7"/>
    </row>
    <row r="159" spans="1:15" ht="16" x14ac:dyDescent="0.2">
      <c r="A159" s="9" t="s">
        <v>29</v>
      </c>
      <c r="B159" s="13" t="s">
        <v>12</v>
      </c>
      <c r="C159" s="9">
        <v>30</v>
      </c>
      <c r="D159" s="14">
        <v>-100</v>
      </c>
      <c r="E159" s="14">
        <v>-100</v>
      </c>
      <c r="F159">
        <v>1.3035638630390201</v>
      </c>
      <c r="G159">
        <v>16.611467599868803</v>
      </c>
      <c r="H159">
        <v>1.2099850041527198</v>
      </c>
      <c r="I159" s="4">
        <v>3.91</v>
      </c>
      <c r="J159" s="14">
        <v>10</v>
      </c>
      <c r="K159" s="7">
        <f t="shared" si="28"/>
        <v>2.0099626692810024</v>
      </c>
      <c r="L159" s="7">
        <f t="shared" si="29"/>
        <v>120.99850041527198</v>
      </c>
      <c r="M159" s="7">
        <f t="shared" si="30"/>
        <v>118.98853774599097</v>
      </c>
      <c r="N159" s="7"/>
      <c r="O159" s="7"/>
    </row>
    <row r="160" spans="1:15" ht="16" x14ac:dyDescent="0.2">
      <c r="A160" s="9" t="s">
        <v>29</v>
      </c>
      <c r="B160" s="13" t="s">
        <v>13</v>
      </c>
      <c r="C160" s="9">
        <v>40</v>
      </c>
      <c r="D160" s="14">
        <v>-100</v>
      </c>
      <c r="E160" s="14">
        <v>-100</v>
      </c>
      <c r="F160">
        <v>0.87917596101760909</v>
      </c>
      <c r="G160">
        <v>10.9607303142548</v>
      </c>
      <c r="H160">
        <v>1.1849276499123318</v>
      </c>
      <c r="I160" s="4">
        <v>4.0199999999999996</v>
      </c>
      <c r="J160" s="14">
        <v>10</v>
      </c>
      <c r="K160" s="7">
        <f t="shared" si="28"/>
        <v>1.2987672412592794</v>
      </c>
      <c r="L160" s="7">
        <f t="shared" si="29"/>
        <v>118.49276499123319</v>
      </c>
      <c r="M160" s="7">
        <f t="shared" si="30"/>
        <v>117.1939977499739</v>
      </c>
      <c r="N160" s="7"/>
      <c r="O160" s="7"/>
    </row>
    <row r="161" spans="1:15" ht="16" x14ac:dyDescent="0.2">
      <c r="A161" s="9" t="s">
        <v>30</v>
      </c>
      <c r="B161" s="9" t="s">
        <v>6</v>
      </c>
      <c r="C161" s="9">
        <v>5</v>
      </c>
      <c r="D161" s="7">
        <v>0</v>
      </c>
      <c r="E161" s="7">
        <v>0</v>
      </c>
      <c r="F161">
        <v>2.7681219577789302</v>
      </c>
      <c r="G161">
        <v>42.387080192565904</v>
      </c>
      <c r="H161" s="10">
        <v>0.97907028031955068</v>
      </c>
      <c r="I161" s="18">
        <v>3.33</v>
      </c>
      <c r="J161" s="7">
        <v>5</v>
      </c>
      <c r="K161" s="7">
        <f t="shared" si="28"/>
        <v>2.0749965243031387</v>
      </c>
      <c r="L161" s="7">
        <f t="shared" si="29"/>
        <v>48.953514015977532</v>
      </c>
      <c r="M161" s="7">
        <f t="shared" si="30"/>
        <v>46.878517491674394</v>
      </c>
      <c r="N161" s="7"/>
      <c r="O161" s="7"/>
    </row>
    <row r="162" spans="1:15" ht="16" x14ac:dyDescent="0.2">
      <c r="A162" s="9" t="s">
        <v>30</v>
      </c>
      <c r="B162" s="9" t="s">
        <v>6</v>
      </c>
      <c r="C162" s="9">
        <v>5</v>
      </c>
      <c r="D162" s="7">
        <v>0</v>
      </c>
      <c r="E162" s="7">
        <v>40</v>
      </c>
      <c r="F162">
        <v>3.2396227121353101</v>
      </c>
      <c r="G162">
        <v>51.237063407897892</v>
      </c>
      <c r="H162" s="10">
        <v>1.1066998122838034</v>
      </c>
      <c r="I162" s="18">
        <v>3.31</v>
      </c>
      <c r="J162" s="7">
        <v>5</v>
      </c>
      <c r="K162" s="7">
        <f t="shared" si="28"/>
        <v>2.8352024227746968</v>
      </c>
      <c r="L162" s="7">
        <f t="shared" si="29"/>
        <v>55.334990614190176</v>
      </c>
      <c r="M162" s="7">
        <f t="shared" si="30"/>
        <v>52.499788191415476</v>
      </c>
      <c r="N162" s="7"/>
      <c r="O162" s="7"/>
    </row>
    <row r="163" spans="1:15" ht="16" x14ac:dyDescent="0.2">
      <c r="A163" s="9" t="s">
        <v>30</v>
      </c>
      <c r="B163" s="9" t="s">
        <v>6</v>
      </c>
      <c r="C163" s="9">
        <v>5</v>
      </c>
      <c r="D163" s="7">
        <v>0</v>
      </c>
      <c r="E163" s="7">
        <v>80</v>
      </c>
      <c r="F163">
        <v>3.6809298396110499</v>
      </c>
      <c r="G163">
        <v>60.351653099060101</v>
      </c>
      <c r="H163" s="10">
        <v>0.89391601956766298</v>
      </c>
      <c r="I163" s="18">
        <v>3.24</v>
      </c>
      <c r="J163" s="7">
        <v>5</v>
      </c>
      <c r="K163" s="7">
        <f t="shared" si="28"/>
        <v>2.6974654756320109</v>
      </c>
      <c r="L163" s="7">
        <f t="shared" si="29"/>
        <v>44.695800978383147</v>
      </c>
      <c r="M163" s="7">
        <f t="shared" si="30"/>
        <v>41.998335502751139</v>
      </c>
      <c r="N163" s="7"/>
      <c r="O163" s="7"/>
    </row>
    <row r="164" spans="1:15" ht="16" x14ac:dyDescent="0.2">
      <c r="A164" s="9" t="s">
        <v>30</v>
      </c>
      <c r="B164" s="12" t="s">
        <v>10</v>
      </c>
      <c r="C164" s="9">
        <v>10</v>
      </c>
      <c r="D164" s="7">
        <v>0</v>
      </c>
      <c r="E164" s="7">
        <v>0</v>
      </c>
      <c r="F164">
        <v>1.66295349597931</v>
      </c>
      <c r="G164">
        <v>23.985528945922901</v>
      </c>
      <c r="H164" s="10">
        <v>1.1347110822679769</v>
      </c>
      <c r="I164" s="18">
        <v>3.54</v>
      </c>
      <c r="J164" s="7">
        <v>5</v>
      </c>
      <c r="K164" s="7">
        <f t="shared" si="28"/>
        <v>1.3608322754499032</v>
      </c>
      <c r="L164" s="7">
        <f t="shared" si="29"/>
        <v>56.735554113398841</v>
      </c>
      <c r="M164" s="7">
        <f t="shared" si="30"/>
        <v>55.37472183794894</v>
      </c>
      <c r="N164" s="7"/>
      <c r="O164" s="7"/>
    </row>
    <row r="165" spans="1:15" ht="16" x14ac:dyDescent="0.2">
      <c r="A165" s="9" t="s">
        <v>30</v>
      </c>
      <c r="B165" s="12" t="s">
        <v>10</v>
      </c>
      <c r="C165" s="9">
        <v>10</v>
      </c>
      <c r="D165" s="7">
        <v>0</v>
      </c>
      <c r="E165" s="7">
        <v>40</v>
      </c>
      <c r="F165">
        <v>1.9896033406257598</v>
      </c>
      <c r="G165">
        <v>29.8752117156982</v>
      </c>
      <c r="H165" s="10">
        <v>1.1142373903886356</v>
      </c>
      <c r="I165" s="18">
        <v>3.49</v>
      </c>
      <c r="J165" s="7">
        <v>5</v>
      </c>
      <c r="K165" s="7">
        <f t="shared" si="28"/>
        <v>1.6644038969703778</v>
      </c>
      <c r="L165" s="7">
        <f t="shared" si="29"/>
        <v>55.711869519431772</v>
      </c>
      <c r="M165" s="7">
        <f t="shared" si="30"/>
        <v>54.047465622461395</v>
      </c>
      <c r="N165" s="7"/>
      <c r="O165" s="7"/>
    </row>
    <row r="166" spans="1:15" ht="16" x14ac:dyDescent="0.2">
      <c r="A166" s="9" t="s">
        <v>30</v>
      </c>
      <c r="B166" s="12" t="s">
        <v>10</v>
      </c>
      <c r="C166" s="9">
        <v>10</v>
      </c>
      <c r="D166" s="7">
        <v>0</v>
      </c>
      <c r="E166" s="7">
        <v>80</v>
      </c>
      <c r="F166">
        <v>2.18543633818626</v>
      </c>
      <c r="G166">
        <v>34.243981838226304</v>
      </c>
      <c r="H166" s="10">
        <v>1.4081010773135112</v>
      </c>
      <c r="I166" s="18">
        <v>3.36</v>
      </c>
      <c r="J166" s="7">
        <v>5</v>
      </c>
      <c r="K166" s="7">
        <f t="shared" si="28"/>
        <v>2.4109493858955386</v>
      </c>
      <c r="L166" s="7">
        <f t="shared" si="29"/>
        <v>70.405053865675569</v>
      </c>
      <c r="M166" s="7">
        <f t="shared" si="30"/>
        <v>67.994104479780034</v>
      </c>
      <c r="N166" s="7"/>
      <c r="O166" s="7"/>
    </row>
    <row r="167" spans="1:15" ht="16" x14ac:dyDescent="0.2">
      <c r="A167" s="9" t="s">
        <v>30</v>
      </c>
      <c r="B167" s="13" t="s">
        <v>11</v>
      </c>
      <c r="C167" s="9">
        <v>20</v>
      </c>
      <c r="D167" s="14">
        <v>0</v>
      </c>
      <c r="E167" s="14">
        <v>0</v>
      </c>
      <c r="F167">
        <v>1.42169386148453</v>
      </c>
      <c r="G167">
        <v>19.325604438781699</v>
      </c>
      <c r="H167" s="10">
        <v>1.4126847396745577</v>
      </c>
      <c r="I167" s="18">
        <v>3.68</v>
      </c>
      <c r="J167" s="14">
        <f>C167-C164</f>
        <v>10</v>
      </c>
      <c r="K167" s="7">
        <f t="shared" si="28"/>
        <v>2.7300986475653799</v>
      </c>
      <c r="L167" s="7">
        <f t="shared" si="29"/>
        <v>141.26847396745578</v>
      </c>
      <c r="M167" s="7">
        <f t="shared" si="30"/>
        <v>138.53837531989041</v>
      </c>
      <c r="N167" s="7"/>
      <c r="O167" s="7"/>
    </row>
    <row r="168" spans="1:15" ht="16" x14ac:dyDescent="0.2">
      <c r="A168" s="9" t="s">
        <v>30</v>
      </c>
      <c r="B168" s="13" t="s">
        <v>11</v>
      </c>
      <c r="C168" s="9">
        <v>20</v>
      </c>
      <c r="D168" s="14">
        <v>0</v>
      </c>
      <c r="E168" s="14">
        <v>40</v>
      </c>
      <c r="F168">
        <v>1.3964614272117601</v>
      </c>
      <c r="G168">
        <v>18.774474859237699</v>
      </c>
      <c r="H168" s="10">
        <v>1.3129646185308999</v>
      </c>
      <c r="I168" s="18">
        <v>3.66</v>
      </c>
      <c r="J168" s="14">
        <f t="shared" ref="J168:J187" si="31">C168-C165</f>
        <v>10</v>
      </c>
      <c r="K168" s="7">
        <f t="shared" si="28"/>
        <v>2.4650221221676998</v>
      </c>
      <c r="L168" s="7">
        <f t="shared" si="29"/>
        <v>131.29646185308999</v>
      </c>
      <c r="M168" s="7">
        <f t="shared" si="30"/>
        <v>128.83143973092228</v>
      </c>
      <c r="N168" s="7"/>
      <c r="O168" s="7"/>
    </row>
    <row r="169" spans="1:15" ht="16" x14ac:dyDescent="0.2">
      <c r="A169" s="9" t="s">
        <v>30</v>
      </c>
      <c r="B169" s="13" t="s">
        <v>11</v>
      </c>
      <c r="C169" s="9">
        <v>20</v>
      </c>
      <c r="D169" s="14">
        <v>0</v>
      </c>
      <c r="E169" s="14">
        <v>80</v>
      </c>
      <c r="F169">
        <v>1.6129757463932002</v>
      </c>
      <c r="G169">
        <v>22.349045276641803</v>
      </c>
      <c r="H169" s="10">
        <v>1.3032879979909124</v>
      </c>
      <c r="I169" s="18">
        <v>3.62</v>
      </c>
      <c r="J169" s="14">
        <f t="shared" si="31"/>
        <v>10</v>
      </c>
      <c r="K169" s="7">
        <f t="shared" si="28"/>
        <v>2.9127242475602753</v>
      </c>
      <c r="L169" s="7">
        <f t="shared" si="29"/>
        <v>130.32879979909123</v>
      </c>
      <c r="M169" s="7">
        <f t="shared" si="30"/>
        <v>127.41607555153095</v>
      </c>
      <c r="N169" s="7"/>
      <c r="O169" s="7"/>
    </row>
    <row r="170" spans="1:15" ht="16" x14ac:dyDescent="0.2">
      <c r="A170" s="9" t="s">
        <v>30</v>
      </c>
      <c r="B170" s="13" t="s">
        <v>12</v>
      </c>
      <c r="C170" s="9">
        <v>30</v>
      </c>
      <c r="D170" s="14">
        <v>0</v>
      </c>
      <c r="E170" s="14">
        <v>0</v>
      </c>
      <c r="F170">
        <v>1.00131623446941</v>
      </c>
      <c r="G170">
        <v>12.607133388519301</v>
      </c>
      <c r="H170" s="10">
        <v>1.342809353459492</v>
      </c>
      <c r="I170" s="18">
        <v>3.86</v>
      </c>
      <c r="J170" s="14">
        <f t="shared" si="31"/>
        <v>10</v>
      </c>
      <c r="K170" s="7">
        <f t="shared" si="28"/>
        <v>1.6928976634415178</v>
      </c>
      <c r="L170" s="7">
        <f t="shared" si="29"/>
        <v>134.28093534594919</v>
      </c>
      <c r="M170" s="7">
        <f t="shared" si="30"/>
        <v>132.58803768250766</v>
      </c>
      <c r="N170" s="7"/>
      <c r="O170" s="7"/>
    </row>
    <row r="171" spans="1:15" ht="16" x14ac:dyDescent="0.2">
      <c r="A171" s="9" t="s">
        <v>30</v>
      </c>
      <c r="B171" s="13" t="s">
        <v>12</v>
      </c>
      <c r="C171" s="9">
        <v>30</v>
      </c>
      <c r="D171" s="14">
        <v>0</v>
      </c>
      <c r="E171" s="14">
        <v>40</v>
      </c>
      <c r="F171">
        <v>1.0593170672655101</v>
      </c>
      <c r="G171">
        <v>13.6367750167847</v>
      </c>
      <c r="H171" s="10">
        <v>1.3232523940523597</v>
      </c>
      <c r="I171" s="18">
        <v>3.83</v>
      </c>
      <c r="J171" s="14">
        <f t="shared" si="31"/>
        <v>10</v>
      </c>
      <c r="K171" s="7">
        <f t="shared" si="28"/>
        <v>1.8044895188113761</v>
      </c>
      <c r="L171" s="7">
        <f t="shared" si="29"/>
        <v>132.32523940523598</v>
      </c>
      <c r="M171" s="7">
        <f t="shared" si="30"/>
        <v>130.5207498864246</v>
      </c>
      <c r="N171" s="7"/>
      <c r="O171" s="7"/>
    </row>
    <row r="172" spans="1:15" ht="16" x14ac:dyDescent="0.2">
      <c r="A172" s="9" t="s">
        <v>30</v>
      </c>
      <c r="B172" s="13" t="s">
        <v>12</v>
      </c>
      <c r="C172" s="9">
        <v>30</v>
      </c>
      <c r="D172" s="14">
        <v>0</v>
      </c>
      <c r="E172" s="14">
        <v>80</v>
      </c>
      <c r="F172">
        <v>0.98198428750038103</v>
      </c>
      <c r="G172">
        <v>12.0972740650177</v>
      </c>
      <c r="H172" s="10">
        <v>1.3187705908548921</v>
      </c>
      <c r="I172" s="18">
        <v>3.8</v>
      </c>
      <c r="J172" s="14">
        <f t="shared" si="31"/>
        <v>10</v>
      </c>
      <c r="K172" s="7">
        <f t="shared" si="28"/>
        <v>1.5953529266456954</v>
      </c>
      <c r="L172" s="7">
        <f t="shared" si="29"/>
        <v>131.87705908548921</v>
      </c>
      <c r="M172" s="7">
        <f t="shared" si="30"/>
        <v>130.28170615884352</v>
      </c>
      <c r="N172" s="7"/>
      <c r="O172" s="7"/>
    </row>
    <row r="173" spans="1:15" ht="16" x14ac:dyDescent="0.2">
      <c r="A173" s="9" t="s">
        <v>30</v>
      </c>
      <c r="B173" s="13" t="s">
        <v>13</v>
      </c>
      <c r="C173" s="9">
        <v>40</v>
      </c>
      <c r="D173" s="14">
        <v>0</v>
      </c>
      <c r="E173" s="14">
        <v>0</v>
      </c>
      <c r="F173">
        <v>0.68531289696693409</v>
      </c>
      <c r="G173">
        <v>8.1717866659164393</v>
      </c>
      <c r="H173" s="10">
        <v>1.3809046806379679</v>
      </c>
      <c r="I173" s="18">
        <v>4</v>
      </c>
      <c r="J173" s="14">
        <f t="shared" si="31"/>
        <v>10</v>
      </c>
      <c r="K173" s="7">
        <f t="shared" si="28"/>
        <v>1.1284458456138946</v>
      </c>
      <c r="L173" s="7">
        <f t="shared" si="29"/>
        <v>138.09046806379681</v>
      </c>
      <c r="M173" s="7">
        <f t="shared" si="30"/>
        <v>136.96202221818291</v>
      </c>
      <c r="N173" s="7"/>
      <c r="O173" s="7"/>
    </row>
    <row r="174" spans="1:15" ht="16" x14ac:dyDescent="0.2">
      <c r="A174" s="9" t="s">
        <v>30</v>
      </c>
      <c r="B174" s="13" t="s">
        <v>13</v>
      </c>
      <c r="C174" s="9">
        <v>40</v>
      </c>
      <c r="D174" s="14">
        <v>0</v>
      </c>
      <c r="E174" s="14">
        <v>40</v>
      </c>
      <c r="F174">
        <v>0.82459151744842507</v>
      </c>
      <c r="G174">
        <v>9.950448870658871</v>
      </c>
      <c r="H174" s="10">
        <v>1.3795805115114435</v>
      </c>
      <c r="I174" s="18">
        <v>3.99</v>
      </c>
      <c r="J174" s="14">
        <f t="shared" si="31"/>
        <v>10</v>
      </c>
      <c r="K174" s="7">
        <f t="shared" si="28"/>
        <v>1.3727445342752032</v>
      </c>
      <c r="L174" s="7">
        <f t="shared" si="29"/>
        <v>137.95805115114436</v>
      </c>
      <c r="M174" s="7">
        <f t="shared" si="30"/>
        <v>136.58530661686916</v>
      </c>
      <c r="N174" s="7"/>
      <c r="O174" s="7"/>
    </row>
    <row r="175" spans="1:15" ht="16" x14ac:dyDescent="0.2">
      <c r="A175" s="9" t="s">
        <v>30</v>
      </c>
      <c r="B175" s="13" t="s">
        <v>13</v>
      </c>
      <c r="C175" s="9">
        <v>40</v>
      </c>
      <c r="D175" s="14">
        <v>0</v>
      </c>
      <c r="E175" s="14">
        <v>80</v>
      </c>
      <c r="F175">
        <v>0.72657242417335499</v>
      </c>
      <c r="G175">
        <v>8.6379408836364711</v>
      </c>
      <c r="H175" s="10">
        <v>1.3092976886420624</v>
      </c>
      <c r="I175" s="18">
        <v>4.03</v>
      </c>
      <c r="J175" s="14">
        <f t="shared" si="31"/>
        <v>10</v>
      </c>
      <c r="K175" s="7">
        <f t="shared" si="28"/>
        <v>1.1309636033572006</v>
      </c>
      <c r="L175" s="7">
        <f t="shared" si="29"/>
        <v>130.92976886420624</v>
      </c>
      <c r="M175" s="7">
        <f t="shared" si="30"/>
        <v>129.79880526084904</v>
      </c>
      <c r="N175" s="7"/>
      <c r="O175" s="7"/>
    </row>
    <row r="176" spans="1:15" ht="16" x14ac:dyDescent="0.2">
      <c r="A176" s="9" t="s">
        <v>30</v>
      </c>
      <c r="B176" s="13" t="s">
        <v>14</v>
      </c>
      <c r="C176" s="9">
        <v>80</v>
      </c>
      <c r="D176" s="14">
        <v>0</v>
      </c>
      <c r="E176" s="14">
        <v>0</v>
      </c>
      <c r="F176">
        <v>0.66012024879455589</v>
      </c>
      <c r="G176">
        <v>8.6490333080291713</v>
      </c>
      <c r="H176" s="10">
        <v>1.3346606203731868</v>
      </c>
      <c r="I176" s="18">
        <v>4.0199999999999996</v>
      </c>
      <c r="J176" s="14">
        <f t="shared" si="31"/>
        <v>40</v>
      </c>
      <c r="K176" s="7">
        <f t="shared" si="28"/>
        <v>4.6174096642090277</v>
      </c>
      <c r="L176" s="7">
        <f t="shared" si="29"/>
        <v>533.86424814927477</v>
      </c>
      <c r="M176" s="7">
        <f t="shared" si="30"/>
        <v>529.24683848506572</v>
      </c>
      <c r="N176" s="7"/>
      <c r="O176" s="7"/>
    </row>
    <row r="177" spans="1:15" ht="16" x14ac:dyDescent="0.2">
      <c r="A177" s="9" t="s">
        <v>30</v>
      </c>
      <c r="B177" s="13" t="s">
        <v>14</v>
      </c>
      <c r="C177" s="9">
        <v>80</v>
      </c>
      <c r="D177" s="14">
        <v>0</v>
      </c>
      <c r="E177" s="14">
        <v>40</v>
      </c>
      <c r="F177">
        <v>0.58172345161437999</v>
      </c>
      <c r="G177">
        <v>7.2455537319183403</v>
      </c>
      <c r="H177" s="10">
        <v>1.4072862040048806</v>
      </c>
      <c r="I177" s="18">
        <v>4.08</v>
      </c>
      <c r="J177" s="14">
        <f t="shared" si="31"/>
        <v>40</v>
      </c>
      <c r="K177" s="7">
        <f t="shared" si="28"/>
        <v>4.0786271229219029</v>
      </c>
      <c r="L177" s="7">
        <f t="shared" si="29"/>
        <v>562.91448160195228</v>
      </c>
      <c r="M177" s="7">
        <f t="shared" si="30"/>
        <v>558.83585447903033</v>
      </c>
      <c r="N177" s="7"/>
      <c r="O177" s="7"/>
    </row>
    <row r="178" spans="1:15" ht="16" x14ac:dyDescent="0.2">
      <c r="A178" s="9" t="s">
        <v>30</v>
      </c>
      <c r="B178" s="13" t="s">
        <v>14</v>
      </c>
      <c r="C178" s="9">
        <v>80</v>
      </c>
      <c r="D178" s="14">
        <v>0</v>
      </c>
      <c r="E178" s="14">
        <v>80</v>
      </c>
      <c r="F178">
        <v>0.645758956670761</v>
      </c>
      <c r="G178">
        <v>7.6238417625427202</v>
      </c>
      <c r="H178" s="10">
        <v>1.3331327329195046</v>
      </c>
      <c r="I178" s="18">
        <v>4.0599999999999996</v>
      </c>
      <c r="J178" s="14">
        <f t="shared" si="31"/>
        <v>40</v>
      </c>
      <c r="K178" s="7">
        <f t="shared" si="28"/>
        <v>4.0654372016977725</v>
      </c>
      <c r="L178" s="7">
        <f t="shared" si="29"/>
        <v>533.25309316780181</v>
      </c>
      <c r="M178" s="7">
        <f t="shared" si="30"/>
        <v>529.18765596610399</v>
      </c>
      <c r="N178" s="7"/>
      <c r="O178" s="7"/>
    </row>
    <row r="179" spans="1:15" ht="16" x14ac:dyDescent="0.2">
      <c r="A179" s="9" t="s">
        <v>30</v>
      </c>
      <c r="B179" s="13" t="s">
        <v>15</v>
      </c>
      <c r="C179" s="9">
        <v>120</v>
      </c>
      <c r="D179" s="14">
        <v>0</v>
      </c>
      <c r="E179" s="14">
        <v>0</v>
      </c>
      <c r="F179">
        <v>0.54565683007240307</v>
      </c>
      <c r="G179">
        <v>6.3989168405532801</v>
      </c>
      <c r="H179" s="10">
        <v>1.261118304269284</v>
      </c>
      <c r="I179" s="18">
        <v>4.1500000000000004</v>
      </c>
      <c r="J179" s="14">
        <f t="shared" si="31"/>
        <v>40</v>
      </c>
      <c r="K179" s="7">
        <f t="shared" si="28"/>
        <v>3.2279164620474869</v>
      </c>
      <c r="L179" s="7">
        <f t="shared" si="29"/>
        <v>504.44732170771363</v>
      </c>
      <c r="M179" s="7">
        <f t="shared" si="30"/>
        <v>501.21940524566617</v>
      </c>
      <c r="N179" s="7"/>
      <c r="O179" s="7"/>
    </row>
    <row r="180" spans="1:15" ht="16" x14ac:dyDescent="0.2">
      <c r="A180" s="9" t="s">
        <v>30</v>
      </c>
      <c r="B180" s="13" t="s">
        <v>15</v>
      </c>
      <c r="C180" s="9">
        <v>120</v>
      </c>
      <c r="D180" s="14">
        <v>0</v>
      </c>
      <c r="E180" s="14">
        <v>40</v>
      </c>
      <c r="F180">
        <v>0.47297216951847099</v>
      </c>
      <c r="G180">
        <v>5.0344055891036996</v>
      </c>
      <c r="H180" s="10">
        <v>1.3038991529723853</v>
      </c>
      <c r="I180" s="18">
        <v>4.21</v>
      </c>
      <c r="J180" s="14">
        <f t="shared" si="31"/>
        <v>40</v>
      </c>
      <c r="K180" s="7">
        <f t="shared" si="28"/>
        <v>2.6257428733407027</v>
      </c>
      <c r="L180" s="7">
        <f t="shared" si="29"/>
        <v>521.55966118895412</v>
      </c>
      <c r="M180" s="7">
        <f t="shared" si="30"/>
        <v>518.93391831561337</v>
      </c>
      <c r="N180" s="7"/>
      <c r="O180" s="7"/>
    </row>
    <row r="181" spans="1:15" ht="16" x14ac:dyDescent="0.2">
      <c r="A181" s="9" t="s">
        <v>30</v>
      </c>
      <c r="B181" s="13" t="s">
        <v>15</v>
      </c>
      <c r="C181" s="9">
        <v>120</v>
      </c>
      <c r="D181" s="14">
        <v>0</v>
      </c>
      <c r="E181" s="14">
        <v>80</v>
      </c>
      <c r="F181">
        <v>0.50668343901634205</v>
      </c>
      <c r="G181">
        <v>5.6300771236419695</v>
      </c>
      <c r="H181" s="10">
        <v>1.2468580213682501</v>
      </c>
      <c r="I181" s="18">
        <v>4.2</v>
      </c>
      <c r="J181" s="14">
        <f t="shared" si="31"/>
        <v>40</v>
      </c>
      <c r="K181" s="7">
        <f t="shared" si="28"/>
        <v>2.8079627290139495</v>
      </c>
      <c r="L181" s="7">
        <f t="shared" si="29"/>
        <v>498.74320854730001</v>
      </c>
      <c r="M181" s="7">
        <f t="shared" si="30"/>
        <v>495.93524581828609</v>
      </c>
      <c r="N181" s="7"/>
      <c r="O181" s="7"/>
    </row>
    <row r="182" spans="1:15" ht="16" x14ac:dyDescent="0.2">
      <c r="A182" s="9" t="s">
        <v>30</v>
      </c>
      <c r="B182" s="13" t="s">
        <v>16</v>
      </c>
      <c r="C182" s="9">
        <v>160</v>
      </c>
      <c r="D182" s="14">
        <v>0</v>
      </c>
      <c r="E182" s="14">
        <v>0</v>
      </c>
      <c r="F182">
        <v>0.36859437823295599</v>
      </c>
      <c r="G182">
        <v>3.8903036713600199</v>
      </c>
      <c r="H182" s="10">
        <v>1.336697803644763</v>
      </c>
      <c r="I182" s="18">
        <v>4.32</v>
      </c>
      <c r="J182" s="14">
        <f t="shared" si="31"/>
        <v>40</v>
      </c>
      <c r="K182" s="7">
        <f t="shared" si="28"/>
        <v>2.0800641492072387</v>
      </c>
      <c r="L182" s="7">
        <f t="shared" si="29"/>
        <v>534.67912145790524</v>
      </c>
      <c r="M182" s="7">
        <f t="shared" si="30"/>
        <v>532.59905730869798</v>
      </c>
      <c r="N182" s="7"/>
      <c r="O182" s="7"/>
    </row>
    <row r="183" spans="1:15" ht="16" x14ac:dyDescent="0.2">
      <c r="A183" s="9" t="s">
        <v>30</v>
      </c>
      <c r="B183" s="13" t="s">
        <v>16</v>
      </c>
      <c r="C183" s="9">
        <v>160</v>
      </c>
      <c r="D183" s="14">
        <v>0</v>
      </c>
      <c r="E183" s="14">
        <v>40</v>
      </c>
      <c r="F183">
        <v>0.47831308096647296</v>
      </c>
      <c r="G183">
        <v>5.0557881593704206</v>
      </c>
      <c r="H183" s="10">
        <v>1.2355516542110019</v>
      </c>
      <c r="I183" s="18">
        <v>4.2</v>
      </c>
      <c r="J183" s="14">
        <f t="shared" si="31"/>
        <v>40</v>
      </c>
      <c r="K183" s="7">
        <f t="shared" si="28"/>
        <v>2.498674969460208</v>
      </c>
      <c r="L183" s="7">
        <f t="shared" si="29"/>
        <v>494.22066168440074</v>
      </c>
      <c r="M183" s="7">
        <f t="shared" si="30"/>
        <v>491.72198671494056</v>
      </c>
      <c r="N183" s="7"/>
      <c r="O183" s="7"/>
    </row>
    <row r="184" spans="1:15" ht="16" x14ac:dyDescent="0.2">
      <c r="A184" s="9" t="s">
        <v>30</v>
      </c>
      <c r="B184" s="13" t="s">
        <v>16</v>
      </c>
      <c r="C184" s="9">
        <v>160</v>
      </c>
      <c r="D184" s="14">
        <v>0</v>
      </c>
      <c r="E184" s="14">
        <v>80</v>
      </c>
      <c r="F184">
        <v>0.34198265522718402</v>
      </c>
      <c r="G184">
        <v>3.4139242768287699</v>
      </c>
      <c r="H184" s="10">
        <v>1.2900463067256669</v>
      </c>
      <c r="I184" s="18">
        <v>4.3099999999999996</v>
      </c>
      <c r="J184" s="14">
        <f t="shared" si="31"/>
        <v>40</v>
      </c>
      <c r="K184" s="7">
        <f t="shared" si="28"/>
        <v>1.7616481619056195</v>
      </c>
      <c r="L184" s="7">
        <f t="shared" si="29"/>
        <v>516.01852269026676</v>
      </c>
      <c r="M184" s="7">
        <f t="shared" si="30"/>
        <v>514.2568745283611</v>
      </c>
      <c r="N184" s="7"/>
      <c r="O184" s="7"/>
    </row>
    <row r="185" spans="1:15" ht="16" x14ac:dyDescent="0.2">
      <c r="A185" s="9" t="s">
        <v>30</v>
      </c>
      <c r="B185" s="13" t="s">
        <v>17</v>
      </c>
      <c r="C185" s="9">
        <v>200</v>
      </c>
      <c r="D185" s="14">
        <v>0</v>
      </c>
      <c r="E185" s="14">
        <v>0</v>
      </c>
      <c r="F185">
        <v>0.41000000000000003</v>
      </c>
      <c r="G185">
        <v>1.41</v>
      </c>
      <c r="H185" s="10">
        <v>1.2722209530993747</v>
      </c>
      <c r="I185" s="18">
        <v>4.34</v>
      </c>
      <c r="J185" s="14">
        <f t="shared" si="31"/>
        <v>40</v>
      </c>
      <c r="K185" s="7">
        <f t="shared" si="28"/>
        <v>0.7175326175480472</v>
      </c>
      <c r="L185" s="7">
        <f t="shared" si="29"/>
        <v>508.88838123974983</v>
      </c>
      <c r="M185" s="7">
        <f t="shared" si="30"/>
        <v>508.17084862220179</v>
      </c>
      <c r="N185" s="7"/>
      <c r="O185" s="7"/>
    </row>
    <row r="186" spans="1:15" ht="16" x14ac:dyDescent="0.2">
      <c r="A186" s="9" t="s">
        <v>30</v>
      </c>
      <c r="B186" s="13" t="s">
        <v>17</v>
      </c>
      <c r="C186" s="9">
        <v>200</v>
      </c>
      <c r="D186" s="14">
        <v>0</v>
      </c>
      <c r="E186" s="14">
        <v>40</v>
      </c>
      <c r="F186">
        <v>0.29422244057059299</v>
      </c>
      <c r="G186">
        <v>2.8495672345161398</v>
      </c>
      <c r="H186" s="10">
        <v>1.3171408442376311</v>
      </c>
      <c r="I186" s="18">
        <v>4.33</v>
      </c>
      <c r="J186" s="14">
        <f t="shared" si="31"/>
        <v>40</v>
      </c>
      <c r="K186" s="7">
        <f t="shared" si="28"/>
        <v>1.5013125571929922</v>
      </c>
      <c r="L186" s="7">
        <f t="shared" si="29"/>
        <v>526.85633769505239</v>
      </c>
      <c r="M186" s="7">
        <f t="shared" si="30"/>
        <v>525.35502513785934</v>
      </c>
      <c r="N186" s="7"/>
      <c r="O186" s="7"/>
    </row>
    <row r="187" spans="1:15" ht="16" x14ac:dyDescent="0.2">
      <c r="A187" s="9" t="s">
        <v>30</v>
      </c>
      <c r="B187" s="13" t="s">
        <v>17</v>
      </c>
      <c r="C187" s="9">
        <v>200</v>
      </c>
      <c r="D187" s="14">
        <v>0</v>
      </c>
      <c r="E187" s="14">
        <v>80</v>
      </c>
      <c r="F187">
        <v>0.36413319408893596</v>
      </c>
      <c r="G187">
        <v>3.7784633040428202</v>
      </c>
      <c r="H187" s="10">
        <v>1.2587755435069712</v>
      </c>
      <c r="I187" s="18">
        <v>4.3</v>
      </c>
      <c r="J187" s="14">
        <f t="shared" si="31"/>
        <v>40</v>
      </c>
      <c r="K187" s="7">
        <f t="shared" si="28"/>
        <v>1.9024948796670589</v>
      </c>
      <c r="L187" s="7">
        <f t="shared" si="29"/>
        <v>503.51021740278844</v>
      </c>
      <c r="M187" s="7">
        <f t="shared" si="30"/>
        <v>501.60772252312137</v>
      </c>
      <c r="N187" s="7"/>
      <c r="O187" s="7"/>
    </row>
    <row r="188" spans="1:15" ht="16" x14ac:dyDescent="0.2">
      <c r="A188" s="9" t="s">
        <v>30</v>
      </c>
      <c r="B188" s="13" t="s">
        <v>6</v>
      </c>
      <c r="C188" s="9">
        <v>5</v>
      </c>
      <c r="D188" s="14">
        <v>0</v>
      </c>
      <c r="E188" s="14">
        <v>-4000</v>
      </c>
      <c r="F188">
        <v>2.6542511582374599</v>
      </c>
      <c r="G188">
        <v>35.563592910766602</v>
      </c>
      <c r="H188">
        <v>1.0522051597691384</v>
      </c>
      <c r="I188" s="4">
        <v>3.54</v>
      </c>
      <c r="J188" s="14">
        <v>5</v>
      </c>
      <c r="K188" s="7">
        <f t="shared" si="28"/>
        <v>1.8710097980318883</v>
      </c>
      <c r="L188" s="7">
        <f t="shared" si="29"/>
        <v>52.610257988456922</v>
      </c>
      <c r="M188" s="7">
        <f t="shared" si="30"/>
        <v>50.739248190425037</v>
      </c>
      <c r="N188" s="7"/>
      <c r="O188" s="7"/>
    </row>
    <row r="189" spans="1:15" ht="16" x14ac:dyDescent="0.2">
      <c r="A189" s="9" t="s">
        <v>30</v>
      </c>
      <c r="B189" s="13" t="s">
        <v>10</v>
      </c>
      <c r="C189" s="9">
        <v>10</v>
      </c>
      <c r="D189" s="14">
        <v>0</v>
      </c>
      <c r="E189" s="14">
        <v>-4000</v>
      </c>
      <c r="F189">
        <v>1.5080519020557401</v>
      </c>
      <c r="G189">
        <v>19.512470960617101</v>
      </c>
      <c r="H189">
        <v>1.3023712655187032</v>
      </c>
      <c r="I189" s="4">
        <v>3.71</v>
      </c>
      <c r="J189" s="14">
        <v>5</v>
      </c>
      <c r="K189" s="7">
        <f t="shared" si="28"/>
        <v>1.270624074918792</v>
      </c>
      <c r="L189" s="7">
        <f t="shared" si="29"/>
        <v>65.118563275935159</v>
      </c>
      <c r="M189" s="7">
        <f t="shared" si="30"/>
        <v>63.847939201016366</v>
      </c>
      <c r="N189" s="7"/>
      <c r="O189" s="7"/>
    </row>
    <row r="190" spans="1:15" ht="16" x14ac:dyDescent="0.2">
      <c r="A190" s="9" t="s">
        <v>30</v>
      </c>
      <c r="B190" s="13" t="s">
        <v>11</v>
      </c>
      <c r="C190" s="9">
        <v>20</v>
      </c>
      <c r="D190" s="14">
        <v>0</v>
      </c>
      <c r="E190" s="14">
        <v>-4000</v>
      </c>
      <c r="F190">
        <v>1.32675260305405</v>
      </c>
      <c r="G190">
        <v>16.749871969223001</v>
      </c>
      <c r="H190">
        <v>1.2107744126704556</v>
      </c>
      <c r="I190" s="4">
        <v>3.85</v>
      </c>
      <c r="J190" s="14">
        <v>10</v>
      </c>
      <c r="K190" s="7">
        <f t="shared" si="28"/>
        <v>2.0280316395841309</v>
      </c>
      <c r="L190" s="7">
        <f t="shared" si="29"/>
        <v>121.07744126704557</v>
      </c>
      <c r="M190" s="7">
        <f t="shared" si="30"/>
        <v>119.04940962746144</v>
      </c>
      <c r="N190" s="7"/>
      <c r="O190" s="7"/>
    </row>
    <row r="191" spans="1:15" ht="16" x14ac:dyDescent="0.2">
      <c r="A191" s="9" t="s">
        <v>30</v>
      </c>
      <c r="B191" s="13" t="s">
        <v>12</v>
      </c>
      <c r="C191" s="9">
        <v>30</v>
      </c>
      <c r="D191" s="14">
        <v>0</v>
      </c>
      <c r="E191" s="14">
        <v>-4000</v>
      </c>
      <c r="F191">
        <v>0.98410159349441506</v>
      </c>
      <c r="G191">
        <v>12.000812292098999</v>
      </c>
      <c r="H191">
        <v>1.0925413885463484</v>
      </c>
      <c r="I191" s="4">
        <v>3.95</v>
      </c>
      <c r="J191" s="14">
        <v>10</v>
      </c>
      <c r="K191" s="7">
        <f t="shared" si="28"/>
        <v>1.3111384125293926</v>
      </c>
      <c r="L191" s="7">
        <f t="shared" si="29"/>
        <v>109.25413885463485</v>
      </c>
      <c r="M191" s="7">
        <f t="shared" si="30"/>
        <v>107.94300044210546</v>
      </c>
      <c r="N191" s="7"/>
      <c r="O191" s="7"/>
    </row>
    <row r="192" spans="1:15" ht="16" x14ac:dyDescent="0.2">
      <c r="A192" s="9" t="s">
        <v>30</v>
      </c>
      <c r="B192" s="13" t="s">
        <v>13</v>
      </c>
      <c r="C192" s="9">
        <v>40</v>
      </c>
      <c r="D192" s="14">
        <v>0</v>
      </c>
      <c r="E192" s="14">
        <v>-4000</v>
      </c>
      <c r="F192">
        <v>0.79585663974285104</v>
      </c>
      <c r="G192">
        <v>9.1542637348175013</v>
      </c>
      <c r="H192">
        <v>1.1235065742743076</v>
      </c>
      <c r="I192" s="4">
        <v>4.04</v>
      </c>
      <c r="J192" s="14">
        <v>10</v>
      </c>
      <c r="K192" s="7">
        <f t="shared" si="28"/>
        <v>1.0284875488708338</v>
      </c>
      <c r="L192" s="7">
        <f t="shared" si="29"/>
        <v>112.35065742743075</v>
      </c>
      <c r="M192" s="7">
        <f t="shared" si="30"/>
        <v>111.32216987855992</v>
      </c>
      <c r="N192" s="7"/>
      <c r="O192" s="7"/>
    </row>
    <row r="193" spans="1:15" ht="16" x14ac:dyDescent="0.2">
      <c r="A193" s="9" t="s">
        <v>30</v>
      </c>
      <c r="B193" s="13" t="s">
        <v>6</v>
      </c>
      <c r="C193" s="9">
        <v>5</v>
      </c>
      <c r="D193" s="14">
        <v>4000</v>
      </c>
      <c r="E193" s="14">
        <v>0</v>
      </c>
      <c r="F193">
        <v>2.0915463566780099</v>
      </c>
      <c r="G193">
        <v>29.9669432640076</v>
      </c>
      <c r="H193">
        <v>1.0185916357881302</v>
      </c>
      <c r="I193" s="4">
        <v>3.66</v>
      </c>
      <c r="J193" s="14">
        <v>5</v>
      </c>
      <c r="K193" s="7">
        <f t="shared" si="28"/>
        <v>1.5262038879427797</v>
      </c>
      <c r="L193" s="7">
        <f t="shared" si="29"/>
        <v>50.929581789406512</v>
      </c>
      <c r="M193" s="7">
        <f t="shared" si="30"/>
        <v>49.403377901463735</v>
      </c>
      <c r="N193" s="7"/>
      <c r="O193" s="7"/>
    </row>
    <row r="194" spans="1:15" ht="16" x14ac:dyDescent="0.2">
      <c r="A194" s="9" t="s">
        <v>30</v>
      </c>
      <c r="B194" s="13" t="s">
        <v>10</v>
      </c>
      <c r="C194" s="9">
        <v>10</v>
      </c>
      <c r="D194" s="14">
        <v>4000</v>
      </c>
      <c r="E194" s="14">
        <v>0</v>
      </c>
      <c r="F194">
        <v>1.5441778302192699</v>
      </c>
      <c r="G194">
        <v>19.965717792511001</v>
      </c>
      <c r="H194">
        <v>1.0760402040465806</v>
      </c>
      <c r="I194" s="4">
        <v>3.83</v>
      </c>
      <c r="J194" s="14">
        <v>5</v>
      </c>
      <c r="K194" s="7">
        <f t="shared" si="28"/>
        <v>1.0741957523694992</v>
      </c>
      <c r="L194" s="7">
        <f t="shared" si="29"/>
        <v>53.802010202329029</v>
      </c>
      <c r="M194" s="7">
        <f t="shared" si="30"/>
        <v>52.727814449959531</v>
      </c>
      <c r="N194" s="7"/>
      <c r="O194" s="7"/>
    </row>
    <row r="195" spans="1:15" ht="16" x14ac:dyDescent="0.2">
      <c r="A195" s="9" t="s">
        <v>30</v>
      </c>
      <c r="B195" s="13" t="s">
        <v>11</v>
      </c>
      <c r="C195" s="9">
        <v>20</v>
      </c>
      <c r="D195" s="14">
        <v>4000</v>
      </c>
      <c r="E195" s="14">
        <v>0</v>
      </c>
      <c r="F195">
        <v>1.2972427904605899</v>
      </c>
      <c r="G195">
        <v>16.652238368987998</v>
      </c>
      <c r="H195">
        <v>1.2132444973872418</v>
      </c>
      <c r="I195" s="4">
        <v>3.89</v>
      </c>
      <c r="J195" s="14">
        <v>10</v>
      </c>
      <c r="K195" s="7">
        <f t="shared" si="28"/>
        <v>2.0203236570355387</v>
      </c>
      <c r="L195" s="7">
        <f t="shared" si="29"/>
        <v>121.32444973872418</v>
      </c>
      <c r="M195" s="7">
        <f t="shared" si="30"/>
        <v>119.30412608168865</v>
      </c>
      <c r="N195" s="7"/>
      <c r="O195" s="7"/>
    </row>
    <row r="196" spans="1:15" ht="16" x14ac:dyDescent="0.2">
      <c r="A196" s="9" t="s">
        <v>30</v>
      </c>
      <c r="B196" s="13" t="s">
        <v>12</v>
      </c>
      <c r="C196" s="9">
        <v>30</v>
      </c>
      <c r="D196" s="14">
        <v>4000</v>
      </c>
      <c r="E196" s="14">
        <v>0</v>
      </c>
      <c r="F196">
        <v>1.15742094814777</v>
      </c>
      <c r="G196">
        <v>14.508420228958101</v>
      </c>
      <c r="H196">
        <v>1.0418155250840995</v>
      </c>
      <c r="I196" s="4">
        <v>3.99</v>
      </c>
      <c r="J196" s="14">
        <v>10</v>
      </c>
      <c r="K196" s="7">
        <f t="shared" si="28"/>
        <v>1.5115097438972753</v>
      </c>
      <c r="L196" s="7">
        <f t="shared" si="29"/>
        <v>104.18155250840995</v>
      </c>
      <c r="M196" s="7">
        <f t="shared" si="30"/>
        <v>102.67004276451267</v>
      </c>
      <c r="N196" s="7"/>
      <c r="O196" s="7"/>
    </row>
    <row r="197" spans="1:15" ht="16" x14ac:dyDescent="0.2">
      <c r="A197" s="9" t="s">
        <v>30</v>
      </c>
      <c r="B197" s="13" t="s">
        <v>13</v>
      </c>
      <c r="C197" s="9">
        <v>40</v>
      </c>
      <c r="D197" s="14">
        <v>4000</v>
      </c>
      <c r="E197" s="14">
        <v>0</v>
      </c>
      <c r="F197">
        <v>1.12146243453026</v>
      </c>
      <c r="G197">
        <v>14.311552047729501</v>
      </c>
      <c r="H197">
        <v>0.96868064563451173</v>
      </c>
      <c r="I197" s="4">
        <v>4.03</v>
      </c>
      <c r="J197" s="14">
        <v>10</v>
      </c>
      <c r="K197" s="7">
        <f t="shared" si="28"/>
        <v>1.386332347762653</v>
      </c>
      <c r="L197" s="7">
        <f t="shared" si="29"/>
        <v>96.868064563451171</v>
      </c>
      <c r="M197" s="7">
        <f t="shared" si="30"/>
        <v>95.481732215688524</v>
      </c>
      <c r="N197" s="7"/>
      <c r="O197" s="7"/>
    </row>
    <row r="198" spans="1:15" ht="16" x14ac:dyDescent="0.2">
      <c r="A198" s="9" t="s">
        <v>30</v>
      </c>
      <c r="B198" s="13" t="s">
        <v>6</v>
      </c>
      <c r="C198" s="9">
        <v>5</v>
      </c>
      <c r="D198" s="14">
        <v>0</v>
      </c>
      <c r="E198" s="14">
        <v>4000</v>
      </c>
      <c r="F198">
        <v>2.6026302576065103</v>
      </c>
      <c r="G198">
        <v>34.657795429229701</v>
      </c>
      <c r="H198">
        <v>1.0919302335648755</v>
      </c>
      <c r="I198" s="4">
        <v>3.62</v>
      </c>
      <c r="J198" s="14">
        <v>5</v>
      </c>
      <c r="K198" s="7">
        <f t="shared" ref="K198:K212" si="32">J198*H198*G198/100</f>
        <v>1.8921947328941231</v>
      </c>
      <c r="L198" s="7">
        <f t="shared" ref="L198:L212" si="33">10*H198*J198</f>
        <v>54.596511678243772</v>
      </c>
      <c r="M198" s="7">
        <f t="shared" ref="M198:M212" si="34">L198-K198</f>
        <v>52.704316945349646</v>
      </c>
      <c r="N198" s="7"/>
      <c r="O198" s="7"/>
    </row>
    <row r="199" spans="1:15" ht="16" x14ac:dyDescent="0.2">
      <c r="A199" s="9" t="s">
        <v>30</v>
      </c>
      <c r="B199" s="13" t="s">
        <v>10</v>
      </c>
      <c r="C199" s="9">
        <v>10</v>
      </c>
      <c r="D199" s="14">
        <v>0</v>
      </c>
      <c r="E199" s="14">
        <v>4000</v>
      </c>
      <c r="F199">
        <v>1.55380070209503</v>
      </c>
      <c r="G199">
        <v>19.171553850174</v>
      </c>
      <c r="H199">
        <v>1.1629260705793081</v>
      </c>
      <c r="I199" s="4">
        <v>3.83</v>
      </c>
      <c r="J199" s="14">
        <v>5</v>
      </c>
      <c r="K199" s="7">
        <f t="shared" si="32"/>
        <v>1.1147549892941229</v>
      </c>
      <c r="L199" s="7">
        <f t="shared" si="33"/>
        <v>58.146303528965404</v>
      </c>
      <c r="M199" s="7">
        <f t="shared" si="34"/>
        <v>57.031548539671284</v>
      </c>
      <c r="N199" s="7"/>
      <c r="O199" s="7"/>
    </row>
    <row r="200" spans="1:15" ht="16" x14ac:dyDescent="0.2">
      <c r="A200" s="9" t="s">
        <v>30</v>
      </c>
      <c r="B200" s="13" t="s">
        <v>11</v>
      </c>
      <c r="C200" s="9">
        <v>20</v>
      </c>
      <c r="D200" s="14">
        <v>0</v>
      </c>
      <c r="E200" s="14">
        <v>4000</v>
      </c>
      <c r="F200">
        <v>1.3279847800731701</v>
      </c>
      <c r="G200">
        <v>16.304949522018401</v>
      </c>
      <c r="H200">
        <v>1.0406950742847325</v>
      </c>
      <c r="I200" s="4">
        <v>3.87</v>
      </c>
      <c r="J200" s="14">
        <v>10</v>
      </c>
      <c r="K200" s="7">
        <f t="shared" si="32"/>
        <v>1.6968480654025755</v>
      </c>
      <c r="L200" s="7">
        <f t="shared" si="33"/>
        <v>104.06950742847326</v>
      </c>
      <c r="M200" s="7">
        <f t="shared" si="34"/>
        <v>102.37265936307068</v>
      </c>
      <c r="N200" s="7"/>
      <c r="O200" s="7"/>
    </row>
    <row r="201" spans="1:15" ht="16" x14ac:dyDescent="0.2">
      <c r="A201" s="9" t="s">
        <v>30</v>
      </c>
      <c r="B201" s="13" t="s">
        <v>12</v>
      </c>
      <c r="C201" s="9">
        <v>30</v>
      </c>
      <c r="D201" s="14">
        <v>0</v>
      </c>
      <c r="E201" s="14">
        <v>4000</v>
      </c>
      <c r="F201">
        <v>0.97540766000747692</v>
      </c>
      <c r="G201">
        <v>11.6583895683289</v>
      </c>
      <c r="H201">
        <v>1.176065902680975</v>
      </c>
      <c r="I201" s="4">
        <v>4.03</v>
      </c>
      <c r="J201" s="14">
        <v>10</v>
      </c>
      <c r="K201" s="7">
        <f t="shared" si="32"/>
        <v>1.3711034451483188</v>
      </c>
      <c r="L201" s="7">
        <f t="shared" si="33"/>
        <v>117.60659026809749</v>
      </c>
      <c r="M201" s="7">
        <f t="shared" si="34"/>
        <v>116.23548682294917</v>
      </c>
      <c r="N201" s="7"/>
      <c r="O201" s="7"/>
    </row>
    <row r="202" spans="1:15" ht="16" x14ac:dyDescent="0.2">
      <c r="A202" s="9" t="s">
        <v>30</v>
      </c>
      <c r="B202" s="13" t="s">
        <v>13</v>
      </c>
      <c r="C202" s="9">
        <v>40</v>
      </c>
      <c r="D202" s="14">
        <v>0</v>
      </c>
      <c r="E202" s="14">
        <v>4000</v>
      </c>
      <c r="F202">
        <v>0.85395671427249897</v>
      </c>
      <c r="G202">
        <v>10.390261411666899</v>
      </c>
      <c r="H202">
        <v>1.1033384598857026</v>
      </c>
      <c r="I202" s="4">
        <v>4.0599999999999996</v>
      </c>
      <c r="J202" s="14">
        <v>10</v>
      </c>
      <c r="K202" s="7">
        <f t="shared" si="32"/>
        <v>1.1463975023758401</v>
      </c>
      <c r="L202" s="7">
        <f t="shared" si="33"/>
        <v>110.33384598857026</v>
      </c>
      <c r="M202" s="7">
        <f t="shared" si="34"/>
        <v>109.18744848619443</v>
      </c>
      <c r="N202" s="7"/>
      <c r="O202" s="7"/>
    </row>
    <row r="203" spans="1:15" ht="16" x14ac:dyDescent="0.2">
      <c r="A203" s="9" t="s">
        <v>30</v>
      </c>
      <c r="B203" s="13" t="s">
        <v>6</v>
      </c>
      <c r="C203" s="9">
        <v>5</v>
      </c>
      <c r="D203" s="14">
        <v>-4000</v>
      </c>
      <c r="E203" s="14">
        <v>0</v>
      </c>
      <c r="F203">
        <v>3.1935679912567099</v>
      </c>
      <c r="G203">
        <v>46.538367271423304</v>
      </c>
      <c r="H203">
        <v>0.96501371574567441</v>
      </c>
      <c r="I203" s="4">
        <v>3.47</v>
      </c>
      <c r="J203" s="14">
        <v>5</v>
      </c>
      <c r="K203" s="7">
        <f t="shared" si="32"/>
        <v>2.245508136266654</v>
      </c>
      <c r="L203" s="7">
        <f t="shared" si="33"/>
        <v>48.250685787283714</v>
      </c>
      <c r="M203" s="7">
        <f t="shared" si="34"/>
        <v>46.005177651017064</v>
      </c>
      <c r="N203" s="7"/>
      <c r="O203" s="7"/>
    </row>
    <row r="204" spans="1:15" ht="16" x14ac:dyDescent="0.2">
      <c r="A204" s="9" t="s">
        <v>30</v>
      </c>
      <c r="B204" s="13" t="s">
        <v>10</v>
      </c>
      <c r="C204" s="9">
        <v>10</v>
      </c>
      <c r="D204" s="14">
        <v>-4000</v>
      </c>
      <c r="E204" s="14">
        <v>0</v>
      </c>
      <c r="F204">
        <v>1.4052565395832102</v>
      </c>
      <c r="G204">
        <v>17.3639380931854</v>
      </c>
      <c r="H204">
        <v>1.2048920459737791</v>
      </c>
      <c r="I204" s="4">
        <v>3.64</v>
      </c>
      <c r="J204" s="14">
        <v>5</v>
      </c>
      <c r="K204" s="7">
        <f t="shared" si="32"/>
        <v>1.0460835447630097</v>
      </c>
      <c r="L204" s="7">
        <f t="shared" si="33"/>
        <v>60.244602298688946</v>
      </c>
      <c r="M204" s="7">
        <f t="shared" si="34"/>
        <v>59.198518753925939</v>
      </c>
      <c r="N204" s="7"/>
      <c r="O204" s="7"/>
    </row>
    <row r="205" spans="1:15" ht="16" x14ac:dyDescent="0.2">
      <c r="A205" s="9" t="s">
        <v>30</v>
      </c>
      <c r="B205" s="13" t="s">
        <v>11</v>
      </c>
      <c r="C205" s="9">
        <v>20</v>
      </c>
      <c r="D205" s="14">
        <v>-4000</v>
      </c>
      <c r="E205" s="14">
        <v>0</v>
      </c>
      <c r="F205">
        <v>1.2728863954544101</v>
      </c>
      <c r="G205">
        <v>15.486456155776999</v>
      </c>
      <c r="H205">
        <v>1.2718135164450592</v>
      </c>
      <c r="I205" s="4">
        <v>3.75</v>
      </c>
      <c r="J205" s="14">
        <v>10</v>
      </c>
      <c r="K205" s="7">
        <f t="shared" si="32"/>
        <v>1.9695884260750978</v>
      </c>
      <c r="L205" s="7">
        <f t="shared" si="33"/>
        <v>127.18135164450592</v>
      </c>
      <c r="M205" s="7">
        <f t="shared" si="34"/>
        <v>125.21176321843083</v>
      </c>
      <c r="N205" s="7"/>
      <c r="O205" s="7"/>
    </row>
    <row r="206" spans="1:15" ht="16" x14ac:dyDescent="0.2">
      <c r="A206" s="9" t="s">
        <v>30</v>
      </c>
      <c r="B206" s="13" t="s">
        <v>12</v>
      </c>
      <c r="C206" s="9">
        <v>30</v>
      </c>
      <c r="D206" s="14">
        <v>-4000</v>
      </c>
      <c r="E206" s="14">
        <v>0</v>
      </c>
      <c r="F206">
        <v>1.0818400233984</v>
      </c>
      <c r="G206">
        <v>12.090981006622298</v>
      </c>
      <c r="H206">
        <v>1.1883908614740115</v>
      </c>
      <c r="I206" s="4">
        <v>3.85</v>
      </c>
      <c r="J206" s="14">
        <v>10</v>
      </c>
      <c r="K206" s="7">
        <f t="shared" si="32"/>
        <v>1.4368811334525784</v>
      </c>
      <c r="L206" s="7">
        <f t="shared" si="33"/>
        <v>118.83908614740115</v>
      </c>
      <c r="M206" s="7">
        <f t="shared" si="34"/>
        <v>117.40220501394857</v>
      </c>
      <c r="N206" s="7"/>
      <c r="O206" s="7"/>
    </row>
    <row r="207" spans="1:15" ht="16" x14ac:dyDescent="0.2">
      <c r="A207" s="9" t="s">
        <v>30</v>
      </c>
      <c r="B207" s="13" t="s">
        <v>13</v>
      </c>
      <c r="C207" s="9">
        <v>40</v>
      </c>
      <c r="D207" s="14">
        <v>-4000</v>
      </c>
      <c r="E207" s="14">
        <v>0</v>
      </c>
      <c r="F207">
        <v>1.22245073318481</v>
      </c>
      <c r="G207">
        <v>10.0352621078491</v>
      </c>
      <c r="H207">
        <v>1.1233028559471498</v>
      </c>
      <c r="I207" s="4">
        <v>3.89</v>
      </c>
      <c r="J207" s="14">
        <v>10</v>
      </c>
      <c r="K207" s="7">
        <f t="shared" si="32"/>
        <v>1.127263858592511</v>
      </c>
      <c r="L207" s="7">
        <f t="shared" si="33"/>
        <v>112.33028559471499</v>
      </c>
      <c r="M207" s="7">
        <f t="shared" si="34"/>
        <v>111.20302173612248</v>
      </c>
      <c r="N207" s="7"/>
      <c r="O207" s="7"/>
    </row>
    <row r="208" spans="1:15" ht="16" x14ac:dyDescent="0.2">
      <c r="A208" s="9" t="s">
        <v>30</v>
      </c>
      <c r="B208" s="13" t="s">
        <v>6</v>
      </c>
      <c r="C208" s="9">
        <v>5</v>
      </c>
      <c r="D208" s="14">
        <v>-100</v>
      </c>
      <c r="E208" s="14">
        <v>-100</v>
      </c>
      <c r="F208">
        <v>2.5314751267433202</v>
      </c>
      <c r="G208">
        <v>31.414391994476301</v>
      </c>
      <c r="H208">
        <v>0.98467253431638535</v>
      </c>
      <c r="I208" s="4">
        <v>3.46</v>
      </c>
      <c r="J208" s="14">
        <v>5</v>
      </c>
      <c r="K208" s="7">
        <f t="shared" si="32"/>
        <v>1.5466444489604674</v>
      </c>
      <c r="L208" s="7">
        <f t="shared" si="33"/>
        <v>49.23362671581927</v>
      </c>
      <c r="M208" s="7">
        <f t="shared" si="34"/>
        <v>47.686982266858806</v>
      </c>
      <c r="N208" s="7"/>
      <c r="O208" s="7"/>
    </row>
    <row r="209" spans="1:15" ht="16" x14ac:dyDescent="0.2">
      <c r="A209" s="9" t="s">
        <v>30</v>
      </c>
      <c r="B209" s="13" t="s">
        <v>10</v>
      </c>
      <c r="C209" s="9">
        <v>10</v>
      </c>
      <c r="D209" s="14">
        <v>-100</v>
      </c>
      <c r="E209" s="14">
        <v>-100</v>
      </c>
      <c r="F209">
        <v>2.3691074550151798</v>
      </c>
      <c r="G209">
        <v>19.9194931983948</v>
      </c>
      <c r="H209">
        <v>1.2930002224694523</v>
      </c>
      <c r="I209" s="4">
        <v>3.68</v>
      </c>
      <c r="J209" s="14">
        <v>5</v>
      </c>
      <c r="K209" s="7">
        <f t="shared" si="32"/>
        <v>1.2877954568501608</v>
      </c>
      <c r="L209" s="7">
        <f t="shared" si="33"/>
        <v>64.650011123472609</v>
      </c>
      <c r="M209" s="7">
        <f t="shared" si="34"/>
        <v>63.362215666622447</v>
      </c>
      <c r="N209" s="7"/>
      <c r="O209" s="7"/>
    </row>
    <row r="210" spans="1:15" ht="16" x14ac:dyDescent="0.2">
      <c r="A210" s="9" t="s">
        <v>30</v>
      </c>
      <c r="B210" s="13" t="s">
        <v>11</v>
      </c>
      <c r="C210" s="9">
        <v>20</v>
      </c>
      <c r="D210" s="14">
        <v>-100</v>
      </c>
      <c r="E210" s="14">
        <v>-100</v>
      </c>
      <c r="F210">
        <v>2.2110505402088201</v>
      </c>
      <c r="G210">
        <v>12.051311731338501</v>
      </c>
      <c r="H210">
        <v>1.3173445625647888</v>
      </c>
      <c r="I210" s="4">
        <v>3.85</v>
      </c>
      <c r="J210" s="14">
        <v>10</v>
      </c>
      <c r="K210" s="7">
        <f t="shared" si="32"/>
        <v>1.5875729981052027</v>
      </c>
      <c r="L210" s="7">
        <f t="shared" si="33"/>
        <v>131.73445625647889</v>
      </c>
      <c r="M210" s="7">
        <f t="shared" si="34"/>
        <v>130.14688325837369</v>
      </c>
      <c r="N210" s="7"/>
      <c r="O210" s="7"/>
    </row>
    <row r="211" spans="1:15" ht="16" x14ac:dyDescent="0.2">
      <c r="A211" s="9" t="s">
        <v>30</v>
      </c>
      <c r="B211" s="13" t="s">
        <v>12</v>
      </c>
      <c r="C211" s="9">
        <v>30</v>
      </c>
      <c r="D211" s="14">
        <v>-100</v>
      </c>
      <c r="E211" s="14">
        <v>-100</v>
      </c>
      <c r="F211">
        <v>2.4288639426231402</v>
      </c>
      <c r="G211">
        <v>10.531165599823</v>
      </c>
      <c r="H211">
        <v>1.1423505195363879</v>
      </c>
      <c r="I211" s="4">
        <v>3.97</v>
      </c>
      <c r="J211" s="14">
        <v>10</v>
      </c>
      <c r="K211" s="7">
        <f t="shared" si="32"/>
        <v>1.2030282494281539</v>
      </c>
      <c r="L211" s="7">
        <f t="shared" si="33"/>
        <v>114.23505195363879</v>
      </c>
      <c r="M211" s="7">
        <f t="shared" si="34"/>
        <v>113.03202370421063</v>
      </c>
      <c r="N211" s="7"/>
      <c r="O211" s="7"/>
    </row>
    <row r="212" spans="1:15" ht="16" x14ac:dyDescent="0.2">
      <c r="A212" s="9" t="s">
        <v>30</v>
      </c>
      <c r="B212" s="13" t="s">
        <v>13</v>
      </c>
      <c r="C212" s="9">
        <v>40</v>
      </c>
      <c r="D212" s="14">
        <v>-100</v>
      </c>
      <c r="E212" s="14">
        <v>-100</v>
      </c>
      <c r="F212">
        <v>2.5670680403709403</v>
      </c>
      <c r="G212">
        <v>9.7413349151611293</v>
      </c>
      <c r="H212">
        <v>1.3839604555453324</v>
      </c>
      <c r="I212" s="4">
        <v>4.05</v>
      </c>
      <c r="J212" s="14">
        <v>10</v>
      </c>
      <c r="K212" s="7">
        <f t="shared" si="32"/>
        <v>1.3481622306806047</v>
      </c>
      <c r="L212" s="7">
        <f t="shared" si="33"/>
        <v>138.39604555453323</v>
      </c>
      <c r="M212" s="7">
        <f t="shared" si="34"/>
        <v>137.04788332385263</v>
      </c>
      <c r="N212" s="7"/>
      <c r="O212" s="7"/>
    </row>
    <row r="213" spans="1:15" ht="16" x14ac:dyDescent="0.2">
      <c r="A213" s="9"/>
      <c r="B213" s="9"/>
      <c r="C213" s="9"/>
      <c r="D213" s="14"/>
      <c r="E213" s="14"/>
      <c r="I213" s="4"/>
      <c r="J213" s="14"/>
    </row>
    <row r="214" spans="1:15" ht="16" x14ac:dyDescent="0.2">
      <c r="A214" s="9" t="s">
        <v>64</v>
      </c>
      <c r="B214" s="9" t="s">
        <v>6</v>
      </c>
      <c r="C214" s="9">
        <v>5</v>
      </c>
      <c r="D214" s="7">
        <v>0</v>
      </c>
      <c r="E214" s="7">
        <v>0</v>
      </c>
      <c r="F214">
        <v>2.2006763517856602</v>
      </c>
      <c r="G214">
        <v>28.2402729988098</v>
      </c>
      <c r="H214">
        <v>1.484902886651936</v>
      </c>
      <c r="I214" s="18">
        <v>3.78</v>
      </c>
    </row>
    <row r="215" spans="1:15" ht="16" x14ac:dyDescent="0.2">
      <c r="A215" s="9" t="s">
        <v>64</v>
      </c>
      <c r="B215" s="9" t="s">
        <v>6</v>
      </c>
      <c r="C215" s="9">
        <v>5</v>
      </c>
      <c r="D215" s="7">
        <v>0</v>
      </c>
      <c r="E215" s="7">
        <v>40</v>
      </c>
      <c r="F215">
        <v>2.5798431038856502</v>
      </c>
      <c r="G215">
        <v>35.388617515564</v>
      </c>
      <c r="H215">
        <v>1.2315791468314281</v>
      </c>
      <c r="I215" s="18">
        <v>3.68</v>
      </c>
    </row>
    <row r="216" spans="1:15" ht="16" x14ac:dyDescent="0.2">
      <c r="A216" s="9" t="s">
        <v>64</v>
      </c>
      <c r="B216" s="9" t="s">
        <v>6</v>
      </c>
      <c r="C216" s="9">
        <v>5</v>
      </c>
      <c r="D216" s="7">
        <v>0</v>
      </c>
      <c r="E216" s="7">
        <v>80</v>
      </c>
      <c r="F216">
        <v>2.0114754140377</v>
      </c>
      <c r="G216">
        <v>26.7886638641357</v>
      </c>
      <c r="H216">
        <v>1.5835025569962271</v>
      </c>
      <c r="I216" s="18">
        <v>3.75</v>
      </c>
    </row>
    <row r="217" spans="1:15" ht="16" x14ac:dyDescent="0.2">
      <c r="A217" s="9" t="s">
        <v>64</v>
      </c>
      <c r="B217" s="12" t="s">
        <v>10</v>
      </c>
      <c r="C217" s="9">
        <v>10</v>
      </c>
      <c r="D217" s="7">
        <v>0</v>
      </c>
      <c r="E217" s="7">
        <v>0</v>
      </c>
      <c r="F217">
        <v>1.4783120155334499</v>
      </c>
      <c r="G217">
        <v>18.392219543456999</v>
      </c>
      <c r="H217">
        <v>1.5994944456781006</v>
      </c>
      <c r="I217" s="18">
        <v>3.85</v>
      </c>
    </row>
    <row r="218" spans="1:15" ht="16" x14ac:dyDescent="0.2">
      <c r="A218" s="9" t="s">
        <v>64</v>
      </c>
      <c r="B218" s="12" t="s">
        <v>10</v>
      </c>
      <c r="C218" s="9">
        <v>10</v>
      </c>
      <c r="D218" s="7">
        <v>0</v>
      </c>
      <c r="E218" s="7">
        <v>40</v>
      </c>
      <c r="F218">
        <v>1.55279099941254</v>
      </c>
      <c r="G218">
        <v>20.792655944824201</v>
      </c>
      <c r="H218">
        <v>1.0750216124107925</v>
      </c>
      <c r="I218" s="18">
        <v>3.82</v>
      </c>
    </row>
    <row r="219" spans="1:15" ht="16" x14ac:dyDescent="0.2">
      <c r="A219" s="9" t="s">
        <v>64</v>
      </c>
      <c r="B219" s="12" t="s">
        <v>10</v>
      </c>
      <c r="C219" s="9">
        <v>10</v>
      </c>
      <c r="D219" s="7">
        <v>0</v>
      </c>
      <c r="E219" s="7">
        <v>80</v>
      </c>
      <c r="F219">
        <v>1.7051200568675999</v>
      </c>
      <c r="G219">
        <v>22.065126895904502</v>
      </c>
      <c r="H219">
        <v>1.3526896923266369</v>
      </c>
      <c r="I219" s="18">
        <v>3.84</v>
      </c>
    </row>
    <row r="220" spans="1:15" ht="16" x14ac:dyDescent="0.2">
      <c r="A220" s="9" t="s">
        <v>64</v>
      </c>
      <c r="B220" s="13" t="s">
        <v>11</v>
      </c>
      <c r="C220" s="9">
        <v>20</v>
      </c>
      <c r="D220" s="14">
        <v>0</v>
      </c>
      <c r="E220" s="14">
        <v>0</v>
      </c>
      <c r="F220">
        <v>1.1557269096374501</v>
      </c>
      <c r="G220">
        <v>13.618128299713099</v>
      </c>
      <c r="H220">
        <v>1.3353736345182385</v>
      </c>
      <c r="I220" s="18">
        <v>3.9</v>
      </c>
    </row>
    <row r="221" spans="1:15" ht="16" x14ac:dyDescent="0.2">
      <c r="A221" s="9" t="s">
        <v>64</v>
      </c>
      <c r="B221" s="13" t="s">
        <v>11</v>
      </c>
      <c r="C221" s="9">
        <v>20</v>
      </c>
      <c r="D221" s="14">
        <v>0</v>
      </c>
      <c r="E221" s="14">
        <v>40</v>
      </c>
      <c r="F221">
        <v>0.99776044487953197</v>
      </c>
      <c r="G221">
        <v>11.936661005020099</v>
      </c>
      <c r="H221">
        <v>1.338327550262024</v>
      </c>
      <c r="I221" s="18">
        <v>3.91</v>
      </c>
    </row>
    <row r="222" spans="1:15" ht="16" x14ac:dyDescent="0.2">
      <c r="A222" s="9" t="s">
        <v>64</v>
      </c>
      <c r="B222" s="13" t="s">
        <v>11</v>
      </c>
      <c r="C222" s="9">
        <v>20</v>
      </c>
      <c r="D222" s="14">
        <v>0</v>
      </c>
      <c r="E222" s="14">
        <v>80</v>
      </c>
      <c r="F222">
        <v>1.3149914145469699</v>
      </c>
      <c r="G222">
        <v>16.0118472576141</v>
      </c>
      <c r="H222">
        <v>1.3486153257834843</v>
      </c>
      <c r="I222" s="18">
        <v>3.89</v>
      </c>
    </row>
    <row r="223" spans="1:15" ht="16" x14ac:dyDescent="0.2">
      <c r="A223" s="9" t="s">
        <v>64</v>
      </c>
      <c r="B223" s="13" t="s">
        <v>12</v>
      </c>
      <c r="C223" s="9">
        <v>30</v>
      </c>
      <c r="D223" s="14">
        <v>0</v>
      </c>
      <c r="E223" s="14">
        <v>0</v>
      </c>
      <c r="F223">
        <v>0.735825896263123</v>
      </c>
      <c r="G223">
        <v>8.37600886821747</v>
      </c>
      <c r="H223">
        <v>1.5713813165303485</v>
      </c>
      <c r="I223" s="18">
        <v>4.03</v>
      </c>
    </row>
    <row r="224" spans="1:15" ht="16" x14ac:dyDescent="0.2">
      <c r="A224" s="9" t="s">
        <v>64</v>
      </c>
      <c r="B224" s="13" t="s">
        <v>12</v>
      </c>
      <c r="C224" s="9">
        <v>30</v>
      </c>
      <c r="D224" s="14">
        <v>0</v>
      </c>
      <c r="E224" s="14">
        <v>40</v>
      </c>
      <c r="F224">
        <v>0.96370190382003795</v>
      </c>
      <c r="G224">
        <v>11.0977268218994</v>
      </c>
      <c r="H224">
        <v>1.4001560625543636</v>
      </c>
      <c r="I224" s="18">
        <v>3.98</v>
      </c>
    </row>
    <row r="225" spans="1:9" ht="16" x14ac:dyDescent="0.2">
      <c r="A225" s="9" t="s">
        <v>64</v>
      </c>
      <c r="B225" s="13" t="s">
        <v>12</v>
      </c>
      <c r="C225" s="9">
        <v>30</v>
      </c>
      <c r="D225" s="14">
        <v>0</v>
      </c>
      <c r="E225" s="14">
        <v>80</v>
      </c>
      <c r="F225">
        <v>0.75270146131515503</v>
      </c>
      <c r="G225">
        <v>8.7791943550109899</v>
      </c>
      <c r="H225">
        <v>1.4736983786582667</v>
      </c>
      <c r="I225" s="18">
        <v>4.0199999999999996</v>
      </c>
    </row>
    <row r="226" spans="1:9" ht="16" x14ac:dyDescent="0.2">
      <c r="A226" s="9" t="s">
        <v>64</v>
      </c>
      <c r="B226" s="13" t="s">
        <v>13</v>
      </c>
      <c r="C226" s="9">
        <v>40</v>
      </c>
      <c r="D226" s="14">
        <v>0</v>
      </c>
      <c r="E226" s="14">
        <v>0</v>
      </c>
      <c r="F226">
        <v>0.599174425005913</v>
      </c>
      <c r="G226">
        <v>6.6598951816558802</v>
      </c>
      <c r="H226">
        <v>1.4170646837084466</v>
      </c>
      <c r="I226" s="18">
        <v>4.07</v>
      </c>
    </row>
    <row r="227" spans="1:9" ht="16" x14ac:dyDescent="0.2">
      <c r="A227" s="9" t="s">
        <v>64</v>
      </c>
      <c r="B227" s="13" t="s">
        <v>13</v>
      </c>
      <c r="C227" s="9">
        <v>40</v>
      </c>
      <c r="D227" s="14">
        <v>0</v>
      </c>
      <c r="E227" s="14">
        <v>40</v>
      </c>
      <c r="F227">
        <v>0.72150290012359608</v>
      </c>
      <c r="G227">
        <v>8.0047357082366908</v>
      </c>
      <c r="H227">
        <v>1.4497614752172456</v>
      </c>
      <c r="I227" s="18">
        <v>4.0599999999999996</v>
      </c>
    </row>
    <row r="228" spans="1:9" ht="16" x14ac:dyDescent="0.2">
      <c r="A228" s="9" t="s">
        <v>64</v>
      </c>
      <c r="B228" s="13" t="s">
        <v>13</v>
      </c>
      <c r="C228" s="9">
        <v>40</v>
      </c>
      <c r="D228" s="14">
        <v>0</v>
      </c>
      <c r="E228" s="14">
        <v>80</v>
      </c>
      <c r="F228">
        <v>0.81234842538833607</v>
      </c>
      <c r="G228">
        <v>9.1564679145813006</v>
      </c>
      <c r="H228">
        <v>1.0609650478369164</v>
      </c>
      <c r="I228" s="18">
        <v>4.04</v>
      </c>
    </row>
    <row r="229" spans="1:9" ht="16" x14ac:dyDescent="0.2">
      <c r="A229" s="9" t="s">
        <v>64</v>
      </c>
      <c r="B229" s="13" t="s">
        <v>14</v>
      </c>
      <c r="C229" s="9">
        <v>80</v>
      </c>
      <c r="D229" s="14">
        <v>0</v>
      </c>
      <c r="E229" s="14">
        <v>0</v>
      </c>
      <c r="F229">
        <v>0.53613808006048203</v>
      </c>
      <c r="G229">
        <v>5.8211839199066198</v>
      </c>
      <c r="H229">
        <v>1.3558473263975801</v>
      </c>
      <c r="I229" s="18">
        <v>4.16</v>
      </c>
    </row>
    <row r="230" spans="1:9" ht="16" x14ac:dyDescent="0.2">
      <c r="A230" s="9" t="s">
        <v>64</v>
      </c>
      <c r="B230" s="13" t="s">
        <v>14</v>
      </c>
      <c r="C230" s="9">
        <v>80</v>
      </c>
      <c r="D230" s="14">
        <v>0</v>
      </c>
      <c r="E230" s="14">
        <v>40</v>
      </c>
      <c r="F230">
        <v>0.50488859415054299</v>
      </c>
      <c r="G230">
        <v>5.9023386240005502</v>
      </c>
      <c r="H230">
        <v>1.3507543682186394</v>
      </c>
      <c r="I230" s="18">
        <v>4.1399999999999997</v>
      </c>
    </row>
    <row r="231" spans="1:9" ht="16" x14ac:dyDescent="0.2">
      <c r="A231" s="9" t="s">
        <v>64</v>
      </c>
      <c r="B231" s="13" t="s">
        <v>14</v>
      </c>
      <c r="C231" s="9">
        <v>80</v>
      </c>
      <c r="D231" s="14">
        <v>0</v>
      </c>
      <c r="E231" s="14">
        <v>80</v>
      </c>
      <c r="F231">
        <v>0.64601100981235504</v>
      </c>
      <c r="G231">
        <v>6.9815349578857404</v>
      </c>
      <c r="H231">
        <v>1.3981188792827872</v>
      </c>
      <c r="I231" s="18">
        <v>4.1100000000000003</v>
      </c>
    </row>
    <row r="232" spans="1:9" ht="16" x14ac:dyDescent="0.2">
      <c r="A232" s="9" t="s">
        <v>64</v>
      </c>
      <c r="B232" s="13" t="s">
        <v>15</v>
      </c>
      <c r="C232" s="9">
        <v>120</v>
      </c>
      <c r="D232" s="14">
        <v>0</v>
      </c>
      <c r="E232" s="14">
        <v>0</v>
      </c>
      <c r="F232">
        <v>0.32820217311382299</v>
      </c>
      <c r="G232">
        <v>3.30706506967545</v>
      </c>
      <c r="H232">
        <v>1.3356792120089749</v>
      </c>
      <c r="I232" s="18">
        <v>4.32</v>
      </c>
    </row>
    <row r="233" spans="1:9" ht="16" x14ac:dyDescent="0.2">
      <c r="A233" s="9" t="s">
        <v>64</v>
      </c>
      <c r="B233" s="13" t="s">
        <v>15</v>
      </c>
      <c r="C233" s="9">
        <v>120</v>
      </c>
      <c r="D233" s="14">
        <v>0</v>
      </c>
      <c r="E233" s="14">
        <v>40</v>
      </c>
      <c r="F233">
        <v>0.37375722080469098</v>
      </c>
      <c r="G233">
        <v>4.0460574626922599</v>
      </c>
      <c r="H233">
        <v>1.359004960468523</v>
      </c>
      <c r="I233" s="18">
        <v>4.3</v>
      </c>
    </row>
    <row r="234" spans="1:9" ht="16" x14ac:dyDescent="0.2">
      <c r="A234" s="9" t="s">
        <v>64</v>
      </c>
      <c r="B234" s="13" t="s">
        <v>15</v>
      </c>
      <c r="C234" s="9">
        <v>120</v>
      </c>
      <c r="D234" s="14">
        <v>0</v>
      </c>
      <c r="E234" s="14">
        <v>80</v>
      </c>
      <c r="F234">
        <v>0.30817473307251897</v>
      </c>
      <c r="G234">
        <v>3.2379716634750402</v>
      </c>
      <c r="H234">
        <v>1.4563823208498683</v>
      </c>
      <c r="I234" s="18">
        <v>4.2699999999999996</v>
      </c>
    </row>
    <row r="235" spans="1:9" ht="16" x14ac:dyDescent="0.2">
      <c r="A235" s="9" t="s">
        <v>64</v>
      </c>
      <c r="B235" s="13" t="s">
        <v>16</v>
      </c>
      <c r="C235" s="9">
        <v>160</v>
      </c>
      <c r="D235" s="14">
        <v>0</v>
      </c>
      <c r="E235" s="14">
        <v>0</v>
      </c>
      <c r="F235">
        <v>0.24723559617996199</v>
      </c>
      <c r="G235">
        <v>2.3827239871025099</v>
      </c>
      <c r="H235">
        <v>1.3288546480491945</v>
      </c>
      <c r="I235" s="18">
        <v>4.4000000000000004</v>
      </c>
    </row>
    <row r="236" spans="1:9" ht="16" x14ac:dyDescent="0.2">
      <c r="A236" s="9" t="s">
        <v>64</v>
      </c>
      <c r="B236" s="13" t="s">
        <v>16</v>
      </c>
      <c r="C236" s="9">
        <v>160</v>
      </c>
      <c r="D236" s="14">
        <v>0</v>
      </c>
      <c r="E236" s="14">
        <v>40</v>
      </c>
      <c r="F236">
        <v>0.29595823958516099</v>
      </c>
      <c r="G236">
        <v>2.9917478561401403</v>
      </c>
      <c r="H236">
        <v>1.5971516849157881</v>
      </c>
      <c r="I236" s="18">
        <v>4.3600000000000003</v>
      </c>
    </row>
    <row r="237" spans="1:9" ht="16" x14ac:dyDescent="0.2">
      <c r="A237" s="9" t="s">
        <v>64</v>
      </c>
      <c r="B237" s="13" t="s">
        <v>16</v>
      </c>
      <c r="C237" s="9">
        <v>160</v>
      </c>
      <c r="D237" s="14">
        <v>0</v>
      </c>
      <c r="E237" s="14">
        <v>80</v>
      </c>
      <c r="F237">
        <v>0.321707352995873</v>
      </c>
      <c r="G237">
        <v>3.44331651926041</v>
      </c>
      <c r="H237">
        <v>1.3176501400555252</v>
      </c>
      <c r="I237" s="18">
        <v>4.38</v>
      </c>
    </row>
    <row r="238" spans="1:9" ht="16" x14ac:dyDescent="0.2">
      <c r="A238" s="9" t="s">
        <v>64</v>
      </c>
      <c r="B238" s="13" t="s">
        <v>17</v>
      </c>
      <c r="C238" s="9">
        <v>200</v>
      </c>
      <c r="D238" s="14">
        <v>0</v>
      </c>
      <c r="E238" s="14">
        <v>0</v>
      </c>
      <c r="F238">
        <v>0.21968355402350401</v>
      </c>
      <c r="G238">
        <v>2.23701223731041</v>
      </c>
      <c r="H238">
        <v>1.4352974739890541</v>
      </c>
      <c r="I238" s="18">
        <v>4.42</v>
      </c>
    </row>
    <row r="239" spans="1:9" ht="16" x14ac:dyDescent="0.2">
      <c r="A239" s="9" t="s">
        <v>64</v>
      </c>
      <c r="B239" s="13" t="s">
        <v>17</v>
      </c>
      <c r="C239" s="9">
        <v>200</v>
      </c>
      <c r="D239" s="14">
        <v>0</v>
      </c>
      <c r="E239" s="14">
        <v>40</v>
      </c>
      <c r="F239">
        <v>0.25204891338944402</v>
      </c>
      <c r="G239">
        <v>2.6336634159088099</v>
      </c>
      <c r="H239">
        <v>1.3812102581287045</v>
      </c>
      <c r="I239" s="18">
        <v>4.4000000000000004</v>
      </c>
    </row>
    <row r="240" spans="1:9" ht="16" x14ac:dyDescent="0.2">
      <c r="A240" s="9" t="s">
        <v>64</v>
      </c>
      <c r="B240" s="13" t="s">
        <v>17</v>
      </c>
      <c r="C240" s="9">
        <v>200</v>
      </c>
      <c r="D240" s="14">
        <v>0</v>
      </c>
      <c r="E240" s="14">
        <v>80</v>
      </c>
      <c r="F240">
        <v>0.23441174998879402</v>
      </c>
      <c r="G240">
        <v>2.3408259451389299</v>
      </c>
      <c r="H240">
        <v>1.4634106031368064</v>
      </c>
      <c r="I240" s="18">
        <v>4.41</v>
      </c>
    </row>
    <row r="241" spans="1:9" ht="16" x14ac:dyDescent="0.2">
      <c r="A241" s="9" t="s">
        <v>64</v>
      </c>
      <c r="B241" s="13" t="s">
        <v>6</v>
      </c>
      <c r="C241" s="9">
        <v>5</v>
      </c>
      <c r="D241" s="14">
        <v>0</v>
      </c>
      <c r="E241" s="14">
        <v>-4000</v>
      </c>
      <c r="F241">
        <v>2.0181123912334402</v>
      </c>
      <c r="G241">
        <v>26.498804092407198</v>
      </c>
      <c r="H241">
        <v>1.3569677771969468</v>
      </c>
      <c r="I241" s="4">
        <v>3.78</v>
      </c>
    </row>
    <row r="242" spans="1:9" ht="16" x14ac:dyDescent="0.2">
      <c r="A242" s="9" t="s">
        <v>64</v>
      </c>
      <c r="B242" s="13" t="s">
        <v>10</v>
      </c>
      <c r="C242" s="9">
        <v>10</v>
      </c>
      <c r="D242" s="14">
        <v>0</v>
      </c>
      <c r="E242" s="14">
        <v>-4000</v>
      </c>
      <c r="F242">
        <v>1.45475938916206</v>
      </c>
      <c r="G242">
        <v>18.304238319397001</v>
      </c>
      <c r="H242">
        <v>1.369394595153562</v>
      </c>
      <c r="I242" s="4">
        <v>3.87</v>
      </c>
    </row>
    <row r="243" spans="1:9" ht="16" x14ac:dyDescent="0.2">
      <c r="A243" s="9" t="s">
        <v>64</v>
      </c>
      <c r="B243" s="13" t="s">
        <v>11</v>
      </c>
      <c r="C243" s="9">
        <v>20</v>
      </c>
      <c r="D243" s="14">
        <v>0</v>
      </c>
      <c r="E243" s="14">
        <v>-4000</v>
      </c>
      <c r="F243">
        <v>0.902042835950851</v>
      </c>
      <c r="G243">
        <v>11.093925237655601</v>
      </c>
      <c r="H243">
        <v>1.3824325680916503</v>
      </c>
      <c r="I243" s="4">
        <v>3.98</v>
      </c>
    </row>
    <row r="244" spans="1:9" ht="16" x14ac:dyDescent="0.2">
      <c r="A244" s="9" t="s">
        <v>64</v>
      </c>
      <c r="B244" s="13" t="s">
        <v>12</v>
      </c>
      <c r="C244" s="9">
        <v>30</v>
      </c>
      <c r="D244" s="14">
        <v>0</v>
      </c>
      <c r="E244" s="14">
        <v>-4000</v>
      </c>
      <c r="F244">
        <v>0.73158219456672691</v>
      </c>
      <c r="G244">
        <v>8.8728058338165301</v>
      </c>
      <c r="H244">
        <v>1.3174464217283675</v>
      </c>
      <c r="I244" s="4">
        <v>4.05</v>
      </c>
    </row>
    <row r="245" spans="1:9" ht="16" x14ac:dyDescent="0.2">
      <c r="A245" s="9" t="s">
        <v>64</v>
      </c>
      <c r="B245" s="13" t="s">
        <v>13</v>
      </c>
      <c r="C245" s="9">
        <v>40</v>
      </c>
      <c r="D245" s="14">
        <v>0</v>
      </c>
      <c r="E245" s="14">
        <v>-4000</v>
      </c>
      <c r="F245">
        <v>0.64303860068321206</v>
      </c>
      <c r="G245">
        <v>7.3872935771942103</v>
      </c>
      <c r="H245">
        <v>1.3665425385733554</v>
      </c>
      <c r="I245" s="4">
        <v>4.09</v>
      </c>
    </row>
    <row r="246" spans="1:9" ht="16" x14ac:dyDescent="0.2">
      <c r="A246" s="9" t="s">
        <v>64</v>
      </c>
      <c r="B246" s="13" t="s">
        <v>6</v>
      </c>
      <c r="C246" s="9">
        <v>5</v>
      </c>
      <c r="D246" s="14">
        <v>4000</v>
      </c>
      <c r="E246" s="14">
        <v>0</v>
      </c>
      <c r="F246">
        <v>2.5853058695793201</v>
      </c>
      <c r="G246">
        <v>36.5522074699402</v>
      </c>
      <c r="H246">
        <v>1.2833236019294652</v>
      </c>
      <c r="I246" s="4">
        <v>3.66</v>
      </c>
    </row>
    <row r="247" spans="1:9" ht="16" x14ac:dyDescent="0.2">
      <c r="A247" s="9" t="s">
        <v>64</v>
      </c>
      <c r="B247" s="13" t="s">
        <v>10</v>
      </c>
      <c r="C247" s="9">
        <v>10</v>
      </c>
      <c r="D247" s="14">
        <v>4000</v>
      </c>
      <c r="E247" s="14">
        <v>0</v>
      </c>
      <c r="F247">
        <v>2.0387142896652199</v>
      </c>
      <c r="G247">
        <v>28.0046677589417</v>
      </c>
      <c r="H247">
        <v>1.4239911068318061</v>
      </c>
      <c r="I247" s="4">
        <v>3.71</v>
      </c>
    </row>
    <row r="248" spans="1:9" ht="16" x14ac:dyDescent="0.2">
      <c r="A248" s="9" t="s">
        <v>64</v>
      </c>
      <c r="B248" s="13" t="s">
        <v>11</v>
      </c>
      <c r="C248" s="9">
        <v>20</v>
      </c>
      <c r="D248" s="14">
        <v>4000</v>
      </c>
      <c r="E248" s="14">
        <v>0</v>
      </c>
      <c r="F248">
        <v>1.9720013439655302</v>
      </c>
      <c r="G248">
        <v>27.446980476379398</v>
      </c>
      <c r="H248">
        <v>1.3127609002037421</v>
      </c>
      <c r="I248" s="4">
        <v>3.73</v>
      </c>
    </row>
    <row r="249" spans="1:9" ht="16" x14ac:dyDescent="0.2">
      <c r="A249" s="9" t="s">
        <v>64</v>
      </c>
      <c r="B249" s="13" t="s">
        <v>12</v>
      </c>
      <c r="C249" s="9">
        <v>30</v>
      </c>
      <c r="D249" s="14">
        <v>4000</v>
      </c>
      <c r="E249" s="14">
        <v>0</v>
      </c>
      <c r="F249">
        <v>1.12505652010441</v>
      </c>
      <c r="G249">
        <v>15.555227994918802</v>
      </c>
      <c r="H249">
        <v>1.310112561950693</v>
      </c>
      <c r="I249" s="4">
        <v>3.76</v>
      </c>
    </row>
    <row r="250" spans="1:9" ht="16" x14ac:dyDescent="0.2">
      <c r="A250" s="9" t="s">
        <v>64</v>
      </c>
      <c r="B250" s="13" t="s">
        <v>13</v>
      </c>
      <c r="C250" s="9">
        <v>40</v>
      </c>
      <c r="D250" s="14">
        <v>4000</v>
      </c>
      <c r="E250" s="14">
        <v>0</v>
      </c>
      <c r="F250">
        <v>0.75371913611888897</v>
      </c>
      <c r="G250">
        <v>10.039614439010601</v>
      </c>
      <c r="H250">
        <v>1.390072005360061</v>
      </c>
      <c r="I250" s="4">
        <v>3.79</v>
      </c>
    </row>
    <row r="251" spans="1:9" ht="16" x14ac:dyDescent="0.2">
      <c r="A251" s="9" t="s">
        <v>64</v>
      </c>
      <c r="B251" s="13" t="s">
        <v>6</v>
      </c>
      <c r="C251" s="9">
        <v>5</v>
      </c>
      <c r="D251" s="14">
        <v>0</v>
      </c>
      <c r="E251" s="14">
        <v>4000</v>
      </c>
      <c r="F251">
        <v>1.88051640987396</v>
      </c>
      <c r="G251">
        <v>25.3608059883118</v>
      </c>
      <c r="H251">
        <v>1.4161479512362374</v>
      </c>
      <c r="I251" s="4">
        <v>3.73</v>
      </c>
    </row>
    <row r="252" spans="1:9" ht="16" x14ac:dyDescent="0.2">
      <c r="A252" s="9" t="s">
        <v>64</v>
      </c>
      <c r="B252" s="13" t="s">
        <v>10</v>
      </c>
      <c r="C252" s="9">
        <v>10</v>
      </c>
      <c r="D252" s="14">
        <v>0</v>
      </c>
      <c r="E252" s="14">
        <v>4000</v>
      </c>
      <c r="F252">
        <v>1.56163945794106</v>
      </c>
      <c r="G252">
        <v>22.355923652648897</v>
      </c>
      <c r="H252">
        <v>1.241459485698573</v>
      </c>
      <c r="I252" s="4">
        <v>3.8</v>
      </c>
    </row>
    <row r="253" spans="1:9" ht="16" x14ac:dyDescent="0.2">
      <c r="A253" s="9" t="s">
        <v>64</v>
      </c>
      <c r="B253" s="13" t="s">
        <v>11</v>
      </c>
      <c r="C253" s="9">
        <v>20</v>
      </c>
      <c r="D253" s="14">
        <v>0</v>
      </c>
      <c r="E253" s="14">
        <v>4000</v>
      </c>
      <c r="F253">
        <v>1.43249839544296</v>
      </c>
      <c r="G253">
        <v>20.797667503356898</v>
      </c>
      <c r="H253">
        <v>1.316122252601843</v>
      </c>
      <c r="I253" s="4">
        <v>3.84</v>
      </c>
    </row>
    <row r="254" spans="1:9" ht="16" x14ac:dyDescent="0.2">
      <c r="A254" s="9" t="s">
        <v>64</v>
      </c>
      <c r="B254" s="13" t="s">
        <v>12</v>
      </c>
      <c r="C254" s="9">
        <v>30</v>
      </c>
      <c r="D254" s="14">
        <v>0</v>
      </c>
      <c r="E254" s="14">
        <v>4000</v>
      </c>
      <c r="F254">
        <v>0.82361415028572094</v>
      </c>
      <c r="G254">
        <v>10.3745293617249</v>
      </c>
      <c r="H254">
        <v>1.3004359414107056</v>
      </c>
      <c r="I254" s="4">
        <v>3.87</v>
      </c>
    </row>
    <row r="255" spans="1:9" ht="16" x14ac:dyDescent="0.2">
      <c r="A255" s="9" t="s">
        <v>64</v>
      </c>
      <c r="B255" s="13" t="s">
        <v>13</v>
      </c>
      <c r="C255" s="9">
        <v>40</v>
      </c>
      <c r="D255" s="14">
        <v>0</v>
      </c>
      <c r="E255" s="14">
        <v>4000</v>
      </c>
      <c r="F255">
        <v>0.67966908216476396</v>
      </c>
      <c r="G255">
        <v>8.88797879219055</v>
      </c>
      <c r="H255">
        <v>1.341077747678652</v>
      </c>
      <c r="I255" s="4">
        <v>3.92</v>
      </c>
    </row>
    <row r="256" spans="1:9" ht="16" x14ac:dyDescent="0.2">
      <c r="A256" s="9" t="s">
        <v>64</v>
      </c>
      <c r="B256" s="13" t="s">
        <v>6</v>
      </c>
      <c r="C256" s="9">
        <v>5</v>
      </c>
      <c r="D256" s="14">
        <v>-4000</v>
      </c>
      <c r="E256" s="14">
        <v>0</v>
      </c>
      <c r="F256">
        <v>2.3452368378639199</v>
      </c>
      <c r="G256">
        <v>34.965775012969999</v>
      </c>
      <c r="H256">
        <v>1.2843421935652533</v>
      </c>
      <c r="I256" s="4">
        <v>3.73</v>
      </c>
    </row>
    <row r="257" spans="1:9" ht="16" x14ac:dyDescent="0.2">
      <c r="A257" s="9" t="s">
        <v>64</v>
      </c>
      <c r="B257" s="13" t="s">
        <v>10</v>
      </c>
      <c r="C257" s="9">
        <v>10</v>
      </c>
      <c r="D257" s="14">
        <v>-4000</v>
      </c>
      <c r="E257" s="14">
        <v>0</v>
      </c>
      <c r="F257">
        <v>1.4643405377864798</v>
      </c>
      <c r="G257">
        <v>19.989858865737901</v>
      </c>
      <c r="H257">
        <v>1.2029567218657815</v>
      </c>
      <c r="I257" s="4">
        <v>3.83</v>
      </c>
    </row>
    <row r="258" spans="1:9" ht="16" x14ac:dyDescent="0.2">
      <c r="A258" s="9" t="s">
        <v>64</v>
      </c>
      <c r="B258" s="13" t="s">
        <v>11</v>
      </c>
      <c r="C258" s="9">
        <v>20</v>
      </c>
      <c r="D258" s="14">
        <v>-4000</v>
      </c>
      <c r="E258" s="14">
        <v>0</v>
      </c>
      <c r="F258">
        <v>0.98408706486225106</v>
      </c>
      <c r="G258">
        <v>12.833946943283101</v>
      </c>
      <c r="H258">
        <v>1.3340494653917141</v>
      </c>
      <c r="I258" s="4">
        <v>3.88</v>
      </c>
    </row>
    <row r="259" spans="1:9" ht="16" x14ac:dyDescent="0.2">
      <c r="A259" s="9" t="s">
        <v>64</v>
      </c>
      <c r="B259" s="13" t="s">
        <v>12</v>
      </c>
      <c r="C259" s="9">
        <v>30</v>
      </c>
      <c r="D259" s="14">
        <v>-4000</v>
      </c>
      <c r="E259" s="14">
        <v>0</v>
      </c>
      <c r="F259">
        <v>1.2379901856184001</v>
      </c>
      <c r="G259">
        <v>17.197250127792401</v>
      </c>
      <c r="H259">
        <v>1.3078716603519591</v>
      </c>
      <c r="I259" s="4">
        <v>3.94</v>
      </c>
    </row>
    <row r="260" spans="1:9" ht="16" x14ac:dyDescent="0.2">
      <c r="A260" s="9" t="s">
        <v>64</v>
      </c>
      <c r="B260" s="13" t="s">
        <v>13</v>
      </c>
      <c r="C260" s="9">
        <v>40</v>
      </c>
      <c r="D260" s="14">
        <v>-4000</v>
      </c>
      <c r="E260" s="14">
        <v>0</v>
      </c>
      <c r="F260">
        <v>3.5606050491333003</v>
      </c>
      <c r="G260">
        <v>8.7004536390304601</v>
      </c>
      <c r="H260">
        <v>1.3665425385733554</v>
      </c>
      <c r="I260" s="4">
        <v>4.04</v>
      </c>
    </row>
    <row r="261" spans="1:9" ht="16" x14ac:dyDescent="0.2">
      <c r="A261" s="9" t="s">
        <v>64</v>
      </c>
      <c r="B261" s="13" t="s">
        <v>6</v>
      </c>
      <c r="C261" s="9">
        <v>5</v>
      </c>
      <c r="D261" s="14">
        <v>-100</v>
      </c>
      <c r="E261" s="14">
        <v>-100</v>
      </c>
      <c r="F261">
        <v>2.3864080011844599</v>
      </c>
      <c r="G261">
        <v>30.90087890625</v>
      </c>
      <c r="H261">
        <v>1.2582662476890771</v>
      </c>
      <c r="I261" s="4">
        <v>3.81</v>
      </c>
    </row>
    <row r="262" spans="1:9" ht="16" x14ac:dyDescent="0.2">
      <c r="A262" s="9" t="s">
        <v>64</v>
      </c>
      <c r="B262" s="13" t="s">
        <v>10</v>
      </c>
      <c r="C262" s="9">
        <v>10</v>
      </c>
      <c r="D262" s="14">
        <v>-100</v>
      </c>
      <c r="E262" s="14">
        <v>-100</v>
      </c>
      <c r="F262">
        <v>1.53434857726097</v>
      </c>
      <c r="G262">
        <v>19.929003715515098</v>
      </c>
      <c r="H262">
        <v>1.3547268755982131</v>
      </c>
      <c r="I262" s="4">
        <v>3.92</v>
      </c>
    </row>
    <row r="263" spans="1:9" ht="16" x14ac:dyDescent="0.2">
      <c r="A263" s="9" t="s">
        <v>64</v>
      </c>
      <c r="B263" s="13" t="s">
        <v>11</v>
      </c>
      <c r="C263" s="9">
        <v>20</v>
      </c>
      <c r="D263" s="14">
        <v>-100</v>
      </c>
      <c r="E263" s="14">
        <v>-100</v>
      </c>
      <c r="F263">
        <v>1.3915994763374302</v>
      </c>
      <c r="G263">
        <v>20.100522041320801</v>
      </c>
      <c r="H263">
        <v>1.2281159352697484</v>
      </c>
      <c r="I263" s="4">
        <v>3.96</v>
      </c>
    </row>
    <row r="264" spans="1:9" ht="16" x14ac:dyDescent="0.2">
      <c r="A264" s="9" t="s">
        <v>64</v>
      </c>
      <c r="B264" s="13" t="s">
        <v>12</v>
      </c>
      <c r="C264" s="9">
        <v>30</v>
      </c>
      <c r="D264" s="14">
        <v>-100</v>
      </c>
      <c r="E264" s="14">
        <v>-100</v>
      </c>
      <c r="F264">
        <v>0.911625996232033</v>
      </c>
      <c r="G264">
        <v>10.780110359191898</v>
      </c>
      <c r="H264">
        <v>1.4602529690658634</v>
      </c>
      <c r="I264" s="4">
        <v>3.95</v>
      </c>
    </row>
    <row r="265" spans="1:9" ht="16" x14ac:dyDescent="0.2">
      <c r="A265" s="9" t="s">
        <v>64</v>
      </c>
      <c r="B265" s="13" t="s">
        <v>13</v>
      </c>
      <c r="C265" s="9">
        <v>40</v>
      </c>
      <c r="D265" s="14">
        <v>-100</v>
      </c>
      <c r="E265" s="14">
        <v>-100</v>
      </c>
      <c r="F265">
        <v>0.69927819073200204</v>
      </c>
      <c r="G265">
        <v>7.9116517305374101</v>
      </c>
      <c r="H265">
        <v>1.5429626098918594</v>
      </c>
      <c r="I265" s="4">
        <v>4.0599999999999996</v>
      </c>
    </row>
    <row r="266" spans="1:9" ht="16" x14ac:dyDescent="0.2">
      <c r="A266" s="19" t="s">
        <v>65</v>
      </c>
      <c r="B266" s="9" t="s">
        <v>6</v>
      </c>
      <c r="C266" s="9">
        <v>5</v>
      </c>
      <c r="D266" s="7">
        <v>0</v>
      </c>
      <c r="E266" s="7">
        <v>0</v>
      </c>
      <c r="F266">
        <v>1.68254822492599</v>
      </c>
      <c r="G266">
        <v>22.346358299255403</v>
      </c>
      <c r="H266" s="10">
        <v>1.3824325680916503</v>
      </c>
      <c r="I266" s="18">
        <v>3.81</v>
      </c>
    </row>
    <row r="267" spans="1:9" ht="16" x14ac:dyDescent="0.2">
      <c r="A267" s="19" t="s">
        <v>65</v>
      </c>
      <c r="B267" s="9" t="s">
        <v>6</v>
      </c>
      <c r="C267" s="9">
        <v>5</v>
      </c>
      <c r="D267" s="7">
        <v>0</v>
      </c>
      <c r="E267" s="7">
        <v>40</v>
      </c>
      <c r="F267">
        <v>1.7856802046299001</v>
      </c>
      <c r="G267">
        <v>25.117290019988999</v>
      </c>
      <c r="H267" s="10">
        <v>1.2537844444916093</v>
      </c>
      <c r="I267" s="18">
        <v>3.79</v>
      </c>
    </row>
    <row r="268" spans="1:9" ht="16" x14ac:dyDescent="0.2">
      <c r="A268" s="19" t="s">
        <v>65</v>
      </c>
      <c r="B268" s="9" t="s">
        <v>6</v>
      </c>
      <c r="C268" s="9">
        <v>5</v>
      </c>
      <c r="D268" s="7">
        <v>0</v>
      </c>
      <c r="E268" s="7">
        <v>80</v>
      </c>
      <c r="F268">
        <v>1.6958066821098301</v>
      </c>
      <c r="G268">
        <v>23.591051101684602</v>
      </c>
      <c r="H268" s="10">
        <v>1.3821269906009137</v>
      </c>
      <c r="I268" s="18">
        <v>3.78</v>
      </c>
    </row>
    <row r="269" spans="1:9" ht="16" x14ac:dyDescent="0.2">
      <c r="A269" s="19" t="s">
        <v>65</v>
      </c>
      <c r="B269" s="12" t="s">
        <v>10</v>
      </c>
      <c r="C269" s="9">
        <v>10</v>
      </c>
      <c r="D269" s="7">
        <v>0</v>
      </c>
      <c r="E269" s="7">
        <v>0</v>
      </c>
      <c r="F269">
        <v>1.0316355526447301</v>
      </c>
      <c r="G269">
        <v>14.039660692215</v>
      </c>
      <c r="H269" s="10">
        <v>1.5142383257626342</v>
      </c>
      <c r="I269" s="18">
        <v>3.95</v>
      </c>
    </row>
    <row r="270" spans="1:9" ht="16" x14ac:dyDescent="0.2">
      <c r="A270" s="19" t="s">
        <v>65</v>
      </c>
      <c r="B270" s="12" t="s">
        <v>10</v>
      </c>
      <c r="C270" s="9">
        <v>10</v>
      </c>
      <c r="D270" s="7">
        <v>0</v>
      </c>
      <c r="E270" s="7">
        <v>40</v>
      </c>
      <c r="F270">
        <v>1.09444856643677</v>
      </c>
      <c r="G270">
        <v>14.8241865634918</v>
      </c>
      <c r="H270" s="10">
        <v>1.3337438879009775</v>
      </c>
      <c r="I270" s="18">
        <v>3.9</v>
      </c>
    </row>
    <row r="271" spans="1:9" ht="16" x14ac:dyDescent="0.2">
      <c r="A271" s="19" t="s">
        <v>65</v>
      </c>
      <c r="B271" s="12" t="s">
        <v>10</v>
      </c>
      <c r="C271" s="9">
        <v>10</v>
      </c>
      <c r="D271" s="7">
        <v>0</v>
      </c>
      <c r="E271" s="7">
        <v>80</v>
      </c>
      <c r="F271">
        <v>0.79410538077354409</v>
      </c>
      <c r="G271">
        <v>11.075561046600299</v>
      </c>
      <c r="H271" s="10">
        <v>1.3267156056140395</v>
      </c>
      <c r="I271" s="18">
        <v>3.97</v>
      </c>
    </row>
    <row r="272" spans="1:9" ht="16" x14ac:dyDescent="0.2">
      <c r="A272" s="19" t="s">
        <v>65</v>
      </c>
      <c r="B272" s="13" t="s">
        <v>11</v>
      </c>
      <c r="C272" s="9">
        <v>20</v>
      </c>
      <c r="D272" s="14">
        <v>0</v>
      </c>
      <c r="E272" s="14">
        <v>0</v>
      </c>
      <c r="F272">
        <v>0.89160077273845695</v>
      </c>
      <c r="G272">
        <v>12.3502230644226</v>
      </c>
      <c r="H272" s="10">
        <v>1.5306376510988231</v>
      </c>
      <c r="I272" s="18">
        <v>3.94</v>
      </c>
    </row>
    <row r="273" spans="1:9" ht="16" x14ac:dyDescent="0.2">
      <c r="A273" s="19" t="s">
        <v>65</v>
      </c>
      <c r="B273" s="13" t="s">
        <v>11</v>
      </c>
      <c r="C273" s="9">
        <v>20</v>
      </c>
      <c r="D273" s="14">
        <v>0</v>
      </c>
      <c r="E273" s="14">
        <v>40</v>
      </c>
      <c r="F273">
        <v>1.0225307941436799</v>
      </c>
      <c r="G273">
        <v>13.890073299407998</v>
      </c>
      <c r="H273" s="10">
        <v>1.6637675778963317</v>
      </c>
      <c r="I273" s="18">
        <v>3.97</v>
      </c>
    </row>
    <row r="274" spans="1:9" ht="16" x14ac:dyDescent="0.2">
      <c r="A274" s="19" t="s">
        <v>65</v>
      </c>
      <c r="B274" s="13" t="s">
        <v>11</v>
      </c>
      <c r="C274" s="9">
        <v>20</v>
      </c>
      <c r="D274" s="14">
        <v>0</v>
      </c>
      <c r="E274" s="14">
        <v>80</v>
      </c>
      <c r="F274">
        <v>1.16027139127254</v>
      </c>
      <c r="G274">
        <v>16.020565032958999</v>
      </c>
      <c r="H274" s="10">
        <v>1.4515949401616641</v>
      </c>
      <c r="I274" s="18">
        <v>3.93</v>
      </c>
    </row>
    <row r="275" spans="1:9" ht="16" x14ac:dyDescent="0.2">
      <c r="A275" s="19" t="s">
        <v>65</v>
      </c>
      <c r="B275" s="13" t="s">
        <v>12</v>
      </c>
      <c r="C275" s="9">
        <v>30</v>
      </c>
      <c r="D275" s="14">
        <v>0</v>
      </c>
      <c r="E275" s="14">
        <v>0</v>
      </c>
      <c r="F275">
        <v>0.94209626317024209</v>
      </c>
      <c r="G275">
        <v>14.100034236907998</v>
      </c>
      <c r="H275" s="10">
        <v>1.4377420939149457</v>
      </c>
      <c r="I275" s="18">
        <v>3.94</v>
      </c>
    </row>
    <row r="276" spans="1:9" ht="16" x14ac:dyDescent="0.2">
      <c r="A276" s="19" t="s">
        <v>65</v>
      </c>
      <c r="B276" s="13" t="s">
        <v>12</v>
      </c>
      <c r="C276" s="9">
        <v>30</v>
      </c>
      <c r="D276" s="14">
        <v>0</v>
      </c>
      <c r="E276" s="14">
        <v>40</v>
      </c>
      <c r="F276">
        <v>1.0643511265516301</v>
      </c>
      <c r="G276">
        <v>15.7443606853485</v>
      </c>
      <c r="H276" s="10">
        <v>1.5540652587219501</v>
      </c>
      <c r="I276" s="18">
        <v>3.97</v>
      </c>
    </row>
    <row r="277" spans="1:9" ht="16" x14ac:dyDescent="0.2">
      <c r="A277" s="19" t="s">
        <v>65</v>
      </c>
      <c r="B277" s="13" t="s">
        <v>12</v>
      </c>
      <c r="C277" s="9">
        <v>30</v>
      </c>
      <c r="D277" s="14">
        <v>0</v>
      </c>
      <c r="E277" s="14">
        <v>80</v>
      </c>
      <c r="F277">
        <v>1.0820340365171401</v>
      </c>
      <c r="G277">
        <v>16.658810377121</v>
      </c>
      <c r="H277" s="10">
        <v>1.2823050102936771</v>
      </c>
      <c r="I277" s="18">
        <v>4</v>
      </c>
    </row>
    <row r="278" spans="1:9" ht="16" x14ac:dyDescent="0.2">
      <c r="A278" s="19" t="s">
        <v>65</v>
      </c>
      <c r="B278" s="13" t="s">
        <v>13</v>
      </c>
      <c r="C278" s="9">
        <v>40</v>
      </c>
      <c r="D278" s="14">
        <v>0</v>
      </c>
      <c r="E278" s="14">
        <v>0</v>
      </c>
      <c r="F278">
        <v>0.85620358586311296</v>
      </c>
      <c r="G278">
        <v>13.0660688877106</v>
      </c>
      <c r="H278" s="10">
        <v>1.3728578067152417</v>
      </c>
      <c r="I278" s="18">
        <v>4.03</v>
      </c>
    </row>
    <row r="279" spans="1:9" ht="16" x14ac:dyDescent="0.2">
      <c r="A279" s="19" t="s">
        <v>65</v>
      </c>
      <c r="B279" s="13" t="s">
        <v>13</v>
      </c>
      <c r="C279" s="9">
        <v>40</v>
      </c>
      <c r="D279" s="14">
        <v>0</v>
      </c>
      <c r="E279" s="14">
        <v>40</v>
      </c>
      <c r="F279">
        <v>1.0253985226154301</v>
      </c>
      <c r="G279">
        <v>14.402464628219601</v>
      </c>
      <c r="H279" s="10">
        <v>1.3680704260270375</v>
      </c>
      <c r="I279" s="18">
        <v>3.99</v>
      </c>
    </row>
    <row r="280" spans="1:9" ht="16" x14ac:dyDescent="0.2">
      <c r="A280" s="19" t="s">
        <v>65</v>
      </c>
      <c r="B280" s="13" t="s">
        <v>13</v>
      </c>
      <c r="C280" s="9">
        <v>40</v>
      </c>
      <c r="D280" s="14">
        <v>0</v>
      </c>
      <c r="E280" s="14">
        <v>80</v>
      </c>
      <c r="F280">
        <v>1.00784860551357</v>
      </c>
      <c r="G280">
        <v>14.4696938991547</v>
      </c>
      <c r="H280" s="10">
        <v>1.2985006173027083</v>
      </c>
      <c r="I280" s="18">
        <v>3.98</v>
      </c>
    </row>
    <row r="281" spans="1:9" ht="16" x14ac:dyDescent="0.2">
      <c r="A281" s="19" t="s">
        <v>65</v>
      </c>
      <c r="B281" s="13" t="s">
        <v>14</v>
      </c>
      <c r="C281" s="9">
        <v>80</v>
      </c>
      <c r="D281" s="14">
        <v>0</v>
      </c>
      <c r="E281" s="14">
        <v>0</v>
      </c>
      <c r="F281">
        <v>0.64423345029354095</v>
      </c>
      <c r="G281">
        <v>8.93478572368622</v>
      </c>
      <c r="H281" s="10">
        <v>1.4337695865353719</v>
      </c>
      <c r="I281" s="18">
        <v>4.03</v>
      </c>
    </row>
    <row r="282" spans="1:9" ht="16" x14ac:dyDescent="0.2">
      <c r="A282" s="19" t="s">
        <v>65</v>
      </c>
      <c r="B282" s="13" t="s">
        <v>14</v>
      </c>
      <c r="C282" s="9">
        <v>80</v>
      </c>
      <c r="D282" s="14">
        <v>0</v>
      </c>
      <c r="E282" s="14">
        <v>40</v>
      </c>
      <c r="F282">
        <v>0.66762492060661305</v>
      </c>
      <c r="G282">
        <v>9.0374189615249598</v>
      </c>
      <c r="H282" s="10">
        <v>1.4132958946560306</v>
      </c>
      <c r="I282" s="18">
        <v>4.04</v>
      </c>
    </row>
    <row r="283" spans="1:9" ht="16" x14ac:dyDescent="0.2">
      <c r="A283" s="19" t="s">
        <v>65</v>
      </c>
      <c r="B283" s="13" t="s">
        <v>14</v>
      </c>
      <c r="C283" s="9">
        <v>80</v>
      </c>
      <c r="D283" s="14">
        <v>0</v>
      </c>
      <c r="E283" s="14">
        <v>80</v>
      </c>
      <c r="F283">
        <v>0.64894109964370705</v>
      </c>
      <c r="G283">
        <v>8.7191617488861102</v>
      </c>
      <c r="H283" s="10">
        <v>1.340670311024337</v>
      </c>
      <c r="I283" s="18">
        <v>4.04</v>
      </c>
    </row>
    <row r="284" spans="1:9" ht="16" x14ac:dyDescent="0.2">
      <c r="A284" s="19" t="s">
        <v>65</v>
      </c>
      <c r="B284" s="13" t="s">
        <v>15</v>
      </c>
      <c r="C284" s="9">
        <v>120</v>
      </c>
      <c r="D284" s="14">
        <v>0</v>
      </c>
      <c r="E284" s="14">
        <v>0</v>
      </c>
      <c r="F284">
        <v>0.436643026769161</v>
      </c>
      <c r="G284">
        <v>5.3874880075454703</v>
      </c>
      <c r="H284" s="10">
        <v>1.665295465350014</v>
      </c>
      <c r="I284" s="18">
        <v>4.04</v>
      </c>
    </row>
    <row r="285" spans="1:9" ht="16" x14ac:dyDescent="0.2">
      <c r="A285" s="19" t="s">
        <v>65</v>
      </c>
      <c r="B285" s="13" t="s">
        <v>15</v>
      </c>
      <c r="C285" s="9">
        <v>120</v>
      </c>
      <c r="D285" s="14">
        <v>0</v>
      </c>
      <c r="E285" s="14">
        <v>40</v>
      </c>
      <c r="F285">
        <v>0.38594305515289301</v>
      </c>
      <c r="G285">
        <v>4.5110887289047206</v>
      </c>
      <c r="H285" s="10">
        <v>1.640645547763941</v>
      </c>
      <c r="I285" s="18">
        <v>4.07</v>
      </c>
    </row>
    <row r="286" spans="1:9" ht="16" x14ac:dyDescent="0.2">
      <c r="A286" s="19" t="s">
        <v>65</v>
      </c>
      <c r="B286" s="13" t="s">
        <v>15</v>
      </c>
      <c r="C286" s="9">
        <v>120</v>
      </c>
      <c r="D286" s="14">
        <v>0</v>
      </c>
      <c r="E286" s="14">
        <v>80</v>
      </c>
      <c r="F286">
        <v>0.49067836254835101</v>
      </c>
      <c r="G286">
        <v>6.3506108522415206</v>
      </c>
      <c r="H286" s="10">
        <v>1.4504744893622974</v>
      </c>
      <c r="I286" s="18">
        <v>4.0199999999999996</v>
      </c>
    </row>
    <row r="287" spans="1:9" ht="16" x14ac:dyDescent="0.2">
      <c r="A287" s="19" t="s">
        <v>65</v>
      </c>
      <c r="B287" s="13" t="s">
        <v>16</v>
      </c>
      <c r="C287" s="9">
        <v>160</v>
      </c>
      <c r="D287" s="14">
        <v>0</v>
      </c>
      <c r="E287" s="14">
        <v>0</v>
      </c>
      <c r="F287">
        <v>0.27629645541310299</v>
      </c>
      <c r="G287">
        <v>2.9026216268539402</v>
      </c>
      <c r="H287" s="10">
        <v>1.4857177599605667</v>
      </c>
      <c r="I287" s="18">
        <v>4.0599999999999996</v>
      </c>
    </row>
    <row r="288" spans="1:9" ht="16" x14ac:dyDescent="0.2">
      <c r="A288" s="19" t="s">
        <v>65</v>
      </c>
      <c r="B288" s="13" t="s">
        <v>16</v>
      </c>
      <c r="C288" s="9">
        <v>160</v>
      </c>
      <c r="D288" s="14">
        <v>0</v>
      </c>
      <c r="E288" s="14">
        <v>40</v>
      </c>
      <c r="F288">
        <v>0.31460195779800404</v>
      </c>
      <c r="G288">
        <v>3.2807463407516502</v>
      </c>
      <c r="H288" s="10">
        <v>1.5052747193676987</v>
      </c>
      <c r="I288" s="18">
        <v>4.07</v>
      </c>
    </row>
    <row r="289" spans="1:9" ht="16" x14ac:dyDescent="0.2">
      <c r="A289" s="19" t="s">
        <v>65</v>
      </c>
      <c r="B289" s="13" t="s">
        <v>16</v>
      </c>
      <c r="C289" s="9">
        <v>160</v>
      </c>
      <c r="D289" s="14">
        <v>0</v>
      </c>
      <c r="E289" s="14">
        <v>80</v>
      </c>
      <c r="F289">
        <v>0.29701700434088701</v>
      </c>
      <c r="G289">
        <v>3.2477986812591602</v>
      </c>
      <c r="H289" s="10">
        <v>1.374283835005345</v>
      </c>
      <c r="I289" s="18">
        <v>4.03</v>
      </c>
    </row>
    <row r="290" spans="1:9" ht="16" x14ac:dyDescent="0.2">
      <c r="A290" s="19" t="s">
        <v>65</v>
      </c>
      <c r="B290" s="13" t="s">
        <v>17</v>
      </c>
      <c r="C290" s="9">
        <v>200</v>
      </c>
      <c r="D290" s="14">
        <v>0</v>
      </c>
      <c r="E290" s="14">
        <v>0</v>
      </c>
      <c r="F290">
        <v>0.25660216808319097</v>
      </c>
      <c r="G290">
        <v>2.9710268974304199</v>
      </c>
      <c r="H290" s="10">
        <v>1.3953686818661595</v>
      </c>
      <c r="I290" s="18">
        <v>4.04</v>
      </c>
    </row>
    <row r="291" spans="1:9" ht="16" x14ac:dyDescent="0.2">
      <c r="A291" s="19" t="s">
        <v>65</v>
      </c>
      <c r="B291" s="13" t="s">
        <v>17</v>
      </c>
      <c r="C291" s="9">
        <v>200</v>
      </c>
      <c r="D291" s="14">
        <v>0</v>
      </c>
      <c r="E291" s="14">
        <v>40</v>
      </c>
      <c r="F291">
        <v>0.231337361037731</v>
      </c>
      <c r="G291">
        <v>2.4855680763721502</v>
      </c>
      <c r="H291" s="10">
        <v>1.4307138116280076</v>
      </c>
      <c r="I291" s="18">
        <v>4.04</v>
      </c>
    </row>
    <row r="292" spans="1:9" ht="16" x14ac:dyDescent="0.2">
      <c r="A292" s="19" t="s">
        <v>65</v>
      </c>
      <c r="B292" s="13" t="s">
        <v>17</v>
      </c>
      <c r="C292" s="9">
        <v>200</v>
      </c>
      <c r="D292" s="14">
        <v>0</v>
      </c>
      <c r="E292" s="14">
        <v>80</v>
      </c>
      <c r="F292">
        <v>0.22529590874910399</v>
      </c>
      <c r="G292">
        <v>2.4193768203258501</v>
      </c>
      <c r="H292" s="10">
        <v>1.6850561430843036</v>
      </c>
      <c r="I292" s="18">
        <v>4.0599999999999996</v>
      </c>
    </row>
    <row r="293" spans="1:9" ht="16" x14ac:dyDescent="0.2">
      <c r="A293" s="19" t="s">
        <v>65</v>
      </c>
      <c r="B293" s="13" t="s">
        <v>6</v>
      </c>
      <c r="C293" s="9">
        <v>5</v>
      </c>
      <c r="D293" s="14">
        <v>0</v>
      </c>
      <c r="E293" s="14">
        <v>-4000</v>
      </c>
      <c r="F293">
        <v>2.6050776243209799</v>
      </c>
      <c r="G293">
        <v>41.5312242507935</v>
      </c>
      <c r="H293">
        <v>1.2839347569109381</v>
      </c>
      <c r="I293" s="4">
        <v>3.69</v>
      </c>
    </row>
    <row r="294" spans="1:9" ht="16" x14ac:dyDescent="0.2">
      <c r="A294" s="19" t="s">
        <v>65</v>
      </c>
      <c r="B294" s="13" t="s">
        <v>10</v>
      </c>
      <c r="C294" s="9">
        <v>10</v>
      </c>
      <c r="D294" s="14">
        <v>0</v>
      </c>
      <c r="E294" s="14">
        <v>-4000</v>
      </c>
      <c r="F294">
        <v>1.8539726734161399</v>
      </c>
      <c r="G294">
        <v>25.240943431854198</v>
      </c>
      <c r="H294">
        <v>1.2571457968897102</v>
      </c>
      <c r="I294" s="4">
        <v>3.87</v>
      </c>
    </row>
    <row r="295" spans="1:9" ht="16" x14ac:dyDescent="0.2">
      <c r="A295" s="19" t="s">
        <v>65</v>
      </c>
      <c r="B295" s="13" t="s">
        <v>11</v>
      </c>
      <c r="C295" s="9">
        <v>20</v>
      </c>
      <c r="D295" s="14">
        <v>0</v>
      </c>
      <c r="E295" s="14">
        <v>-4000</v>
      </c>
      <c r="F295">
        <v>1.0127651691436799</v>
      </c>
      <c r="G295">
        <v>12.884464263916</v>
      </c>
      <c r="H295">
        <v>1.6343302796220547</v>
      </c>
      <c r="I295" s="4">
        <v>3.91</v>
      </c>
    </row>
    <row r="296" spans="1:9" ht="16" x14ac:dyDescent="0.2">
      <c r="A296" s="19" t="s">
        <v>65</v>
      </c>
      <c r="B296" s="13" t="s">
        <v>12</v>
      </c>
      <c r="C296" s="9">
        <v>30</v>
      </c>
      <c r="D296" s="14">
        <v>0</v>
      </c>
      <c r="E296" s="14">
        <v>-4000</v>
      </c>
      <c r="F296">
        <v>0.97761750221252397</v>
      </c>
      <c r="G296">
        <v>13.169695138931301</v>
      </c>
      <c r="H296">
        <v>1.4103419789122451</v>
      </c>
      <c r="I296" s="4">
        <v>3.93</v>
      </c>
    </row>
    <row r="297" spans="1:9" ht="16" x14ac:dyDescent="0.2">
      <c r="A297" s="19" t="s">
        <v>65</v>
      </c>
      <c r="B297" s="13" t="s">
        <v>13</v>
      </c>
      <c r="C297" s="9">
        <v>40</v>
      </c>
      <c r="D297" s="14">
        <v>0</v>
      </c>
      <c r="E297" s="14">
        <v>-4000</v>
      </c>
      <c r="F297">
        <v>0.97042486071586598</v>
      </c>
      <c r="G297">
        <v>12.407847642898599</v>
      </c>
      <c r="H297">
        <v>1.3250858589967784</v>
      </c>
      <c r="I297" s="4">
        <v>3.99</v>
      </c>
    </row>
    <row r="298" spans="1:9" ht="16" x14ac:dyDescent="0.2">
      <c r="A298" s="19" t="s">
        <v>65</v>
      </c>
      <c r="B298" s="13" t="s">
        <v>6</v>
      </c>
      <c r="C298" s="9">
        <v>5</v>
      </c>
      <c r="D298" s="14">
        <v>4000</v>
      </c>
      <c r="E298" s="14">
        <v>0</v>
      </c>
      <c r="F298">
        <v>2.2948242723941799</v>
      </c>
      <c r="G298">
        <v>32.160518169403097</v>
      </c>
      <c r="H298">
        <v>1.3318085637929802</v>
      </c>
      <c r="I298" s="4">
        <v>3.77</v>
      </c>
    </row>
    <row r="299" spans="1:9" ht="16" x14ac:dyDescent="0.2">
      <c r="A299" s="19" t="s">
        <v>65</v>
      </c>
      <c r="B299" s="13" t="s">
        <v>10</v>
      </c>
      <c r="C299" s="9">
        <v>10</v>
      </c>
      <c r="D299" s="14">
        <v>4000</v>
      </c>
      <c r="E299" s="14">
        <v>0</v>
      </c>
      <c r="F299">
        <v>2.11999863386154</v>
      </c>
      <c r="G299">
        <v>28.725879192352298</v>
      </c>
      <c r="H299">
        <v>1.5621121326446765</v>
      </c>
      <c r="I299" s="4">
        <v>3.8</v>
      </c>
    </row>
    <row r="300" spans="1:9" ht="16" x14ac:dyDescent="0.2">
      <c r="A300" s="19" t="s">
        <v>65</v>
      </c>
      <c r="B300" s="13" t="s">
        <v>11</v>
      </c>
      <c r="C300" s="9">
        <v>20</v>
      </c>
      <c r="D300" s="14">
        <v>4000</v>
      </c>
      <c r="E300" s="14">
        <v>0</v>
      </c>
      <c r="F300">
        <v>1.43988236784935</v>
      </c>
      <c r="G300">
        <v>19.206998348236098</v>
      </c>
      <c r="H300">
        <v>1.3722466517337688</v>
      </c>
      <c r="I300" s="4">
        <v>3.89</v>
      </c>
    </row>
    <row r="301" spans="1:9" ht="16" x14ac:dyDescent="0.2">
      <c r="A301" s="19" t="s">
        <v>65</v>
      </c>
      <c r="B301" s="13" t="s">
        <v>12</v>
      </c>
      <c r="C301" s="9">
        <v>30</v>
      </c>
      <c r="D301" s="14">
        <v>4000</v>
      </c>
      <c r="E301" s="14">
        <v>0</v>
      </c>
      <c r="F301">
        <v>1.3708475232124302</v>
      </c>
      <c r="G301">
        <v>17.3598968982697</v>
      </c>
      <c r="H301">
        <v>1.4855140416334089</v>
      </c>
      <c r="I301" s="4">
        <v>4.0999999999999996</v>
      </c>
    </row>
    <row r="302" spans="1:9" ht="16" x14ac:dyDescent="0.2">
      <c r="A302" s="19" t="s">
        <v>65</v>
      </c>
      <c r="B302" s="13" t="s">
        <v>13</v>
      </c>
      <c r="C302" s="9">
        <v>40</v>
      </c>
      <c r="D302" s="14">
        <v>4000</v>
      </c>
      <c r="E302" s="14">
        <v>0</v>
      </c>
      <c r="F302">
        <v>0.95294974744319905</v>
      </c>
      <c r="G302">
        <v>12.242211103439299</v>
      </c>
      <c r="H302">
        <v>1.4885698165407732</v>
      </c>
      <c r="I302" s="4">
        <v>4.0199999999999996</v>
      </c>
    </row>
    <row r="303" spans="1:9" ht="16" x14ac:dyDescent="0.2">
      <c r="A303" s="19" t="s">
        <v>65</v>
      </c>
      <c r="B303" s="13" t="s">
        <v>6</v>
      </c>
      <c r="C303" s="9">
        <v>5</v>
      </c>
      <c r="D303" s="14">
        <v>0</v>
      </c>
      <c r="E303" s="14">
        <v>4000</v>
      </c>
      <c r="F303">
        <v>2.7387398481369001</v>
      </c>
      <c r="G303">
        <v>38.682365417480497</v>
      </c>
      <c r="H303">
        <v>1.1404151954283903</v>
      </c>
      <c r="I303" s="4">
        <v>3.6</v>
      </c>
    </row>
    <row r="304" spans="1:9" ht="16" x14ac:dyDescent="0.2">
      <c r="A304" s="19" t="s">
        <v>65</v>
      </c>
      <c r="B304" s="13" t="s">
        <v>10</v>
      </c>
      <c r="C304" s="9">
        <v>10</v>
      </c>
      <c r="D304" s="14">
        <v>0</v>
      </c>
      <c r="E304" s="14">
        <v>4000</v>
      </c>
      <c r="F304">
        <v>0.885282382369041</v>
      </c>
      <c r="G304">
        <v>10.9375417232513</v>
      </c>
      <c r="H304">
        <v>1.6182365317766023</v>
      </c>
      <c r="I304" s="4">
        <v>3.8</v>
      </c>
    </row>
    <row r="305" spans="1:9" ht="16" x14ac:dyDescent="0.2">
      <c r="A305" s="19" t="s">
        <v>65</v>
      </c>
      <c r="B305" s="13" t="s">
        <v>11</v>
      </c>
      <c r="C305" s="9">
        <v>20</v>
      </c>
      <c r="D305" s="14">
        <v>0</v>
      </c>
      <c r="E305" s="14">
        <v>4000</v>
      </c>
      <c r="F305">
        <v>1.5347324311733199</v>
      </c>
      <c r="G305">
        <v>19.471971988678</v>
      </c>
      <c r="H305">
        <v>1.1588517040361557</v>
      </c>
      <c r="I305" s="4">
        <v>3.87</v>
      </c>
    </row>
    <row r="306" spans="1:9" ht="16" x14ac:dyDescent="0.2">
      <c r="A306" s="19" t="s">
        <v>65</v>
      </c>
      <c r="B306" s="13" t="s">
        <v>12</v>
      </c>
      <c r="C306" s="9">
        <v>30</v>
      </c>
      <c r="D306" s="14">
        <v>0</v>
      </c>
      <c r="E306" s="14">
        <v>4000</v>
      </c>
      <c r="F306">
        <v>1.0763309895992299</v>
      </c>
      <c r="G306">
        <v>13.7577128410339</v>
      </c>
      <c r="H306">
        <v>1.3908868786686919</v>
      </c>
      <c r="I306" s="4">
        <v>3.99</v>
      </c>
    </row>
    <row r="307" spans="1:9" ht="16" x14ac:dyDescent="0.2">
      <c r="A307" s="19" t="s">
        <v>65</v>
      </c>
      <c r="B307" s="13" t="s">
        <v>13</v>
      </c>
      <c r="C307" s="9">
        <v>40</v>
      </c>
      <c r="D307" s="14">
        <v>0</v>
      </c>
      <c r="E307" s="14">
        <v>4000</v>
      </c>
      <c r="F307">
        <v>0.95203056931495689</v>
      </c>
      <c r="G307">
        <v>11.6385328769684</v>
      </c>
      <c r="H307">
        <v>1.490912577303086</v>
      </c>
      <c r="I307" s="4">
        <v>4.0199999999999996</v>
      </c>
    </row>
    <row r="308" spans="1:9" ht="16" x14ac:dyDescent="0.2">
      <c r="A308" s="19" t="s">
        <v>65</v>
      </c>
      <c r="B308" s="13" t="s">
        <v>6</v>
      </c>
      <c r="C308" s="9">
        <v>5</v>
      </c>
      <c r="D308" s="14">
        <v>-4000</v>
      </c>
      <c r="E308" s="14">
        <v>0</v>
      </c>
      <c r="F308">
        <v>2.06851854920387</v>
      </c>
      <c r="G308">
        <v>30.014355182647702</v>
      </c>
      <c r="H308">
        <v>1.2690633190284313</v>
      </c>
      <c r="I308" s="4">
        <v>3.69</v>
      </c>
    </row>
    <row r="309" spans="1:9" ht="16" x14ac:dyDescent="0.2">
      <c r="A309" s="19" t="s">
        <v>65</v>
      </c>
      <c r="B309" s="13" t="s">
        <v>10</v>
      </c>
      <c r="C309" s="9">
        <v>10</v>
      </c>
      <c r="D309" s="14">
        <v>-4000</v>
      </c>
      <c r="E309" s="14">
        <v>0</v>
      </c>
      <c r="F309">
        <v>1.1626800149679202</v>
      </c>
      <c r="G309">
        <v>15.5271697044373</v>
      </c>
      <c r="H309">
        <v>1.3053251812624889</v>
      </c>
      <c r="I309" s="4">
        <v>3.96</v>
      </c>
    </row>
    <row r="310" spans="1:9" ht="16" x14ac:dyDescent="0.2">
      <c r="A310" s="19" t="s">
        <v>65</v>
      </c>
      <c r="B310" s="13" t="s">
        <v>11</v>
      </c>
      <c r="C310" s="9">
        <v>20</v>
      </c>
      <c r="D310" s="14">
        <v>-4000</v>
      </c>
      <c r="E310" s="14">
        <v>0</v>
      </c>
      <c r="F310">
        <v>1.0250888019800199</v>
      </c>
      <c r="G310">
        <v>15.228196382522601</v>
      </c>
      <c r="H310">
        <v>1.3033898571544913</v>
      </c>
      <c r="I310" s="4">
        <v>4</v>
      </c>
    </row>
    <row r="311" spans="1:9" ht="16" x14ac:dyDescent="0.2">
      <c r="A311" s="19" t="s">
        <v>65</v>
      </c>
      <c r="B311" s="13" t="s">
        <v>12</v>
      </c>
      <c r="C311" s="9">
        <v>30</v>
      </c>
      <c r="D311" s="14">
        <v>-4000</v>
      </c>
      <c r="E311" s="14">
        <v>0</v>
      </c>
      <c r="F311">
        <v>0.93974068760871898</v>
      </c>
      <c r="G311">
        <v>13.076987266540501</v>
      </c>
      <c r="H311">
        <v>1.4471131369641963</v>
      </c>
      <c r="I311" s="4">
        <v>3.99</v>
      </c>
    </row>
    <row r="312" spans="1:9" ht="16" x14ac:dyDescent="0.2">
      <c r="A312" s="19" t="s">
        <v>65</v>
      </c>
      <c r="B312" s="13" t="s">
        <v>13</v>
      </c>
      <c r="C312" s="9">
        <v>40</v>
      </c>
      <c r="D312" s="14">
        <v>-4000</v>
      </c>
      <c r="E312" s="14">
        <v>0</v>
      </c>
      <c r="F312">
        <v>0.90790107846260093</v>
      </c>
      <c r="G312">
        <v>13.9376437664032</v>
      </c>
      <c r="H312">
        <v>1.2597941351427593</v>
      </c>
      <c r="I312" s="4">
        <v>3.97</v>
      </c>
    </row>
    <row r="313" spans="1:9" ht="16" x14ac:dyDescent="0.2">
      <c r="A313" s="19" t="s">
        <v>65</v>
      </c>
      <c r="B313" s="13" t="s">
        <v>6</v>
      </c>
      <c r="C313" s="9">
        <v>5</v>
      </c>
      <c r="D313" s="14">
        <v>-100</v>
      </c>
      <c r="E313" s="14">
        <v>-100</v>
      </c>
      <c r="F313">
        <v>2.4688206613063803</v>
      </c>
      <c r="G313">
        <v>31.844396591186502</v>
      </c>
      <c r="H313">
        <v>1.0673821751423815</v>
      </c>
      <c r="I313" s="4">
        <v>3.79</v>
      </c>
    </row>
    <row r="314" spans="1:9" ht="16" x14ac:dyDescent="0.2">
      <c r="A314" s="19" t="s">
        <v>65</v>
      </c>
      <c r="B314" s="13" t="s">
        <v>10</v>
      </c>
      <c r="C314" s="9">
        <v>10</v>
      </c>
      <c r="D314" s="14">
        <v>-100</v>
      </c>
      <c r="E314" s="14">
        <v>-100</v>
      </c>
      <c r="F314">
        <v>1.3267856836319001</v>
      </c>
      <c r="G314">
        <v>17.098352909088099</v>
      </c>
      <c r="H314">
        <v>1.2972783073397625</v>
      </c>
      <c r="I314" s="4">
        <v>3.82</v>
      </c>
    </row>
    <row r="315" spans="1:9" ht="16" x14ac:dyDescent="0.2">
      <c r="A315" s="19" t="s">
        <v>65</v>
      </c>
      <c r="B315" s="13" t="s">
        <v>11</v>
      </c>
      <c r="C315" s="9">
        <v>20</v>
      </c>
      <c r="D315" s="14">
        <v>-100</v>
      </c>
      <c r="E315" s="14">
        <v>-100</v>
      </c>
      <c r="F315">
        <v>0.91263152658939362</v>
      </c>
      <c r="G315">
        <v>11.451174020767212</v>
      </c>
      <c r="H315">
        <v>1.4638180397911218</v>
      </c>
      <c r="I315" s="4">
        <v>4.07</v>
      </c>
    </row>
    <row r="316" spans="1:9" ht="16" x14ac:dyDescent="0.2">
      <c r="A316" s="19" t="s">
        <v>65</v>
      </c>
      <c r="B316" s="13" t="s">
        <v>12</v>
      </c>
      <c r="C316" s="9">
        <v>30</v>
      </c>
      <c r="D316" s="14">
        <v>-100</v>
      </c>
      <c r="E316" s="14">
        <v>-100</v>
      </c>
      <c r="F316">
        <v>0.76079234480857794</v>
      </c>
      <c r="G316">
        <v>10.379610061645499</v>
      </c>
      <c r="H316">
        <v>1.4919311689388741</v>
      </c>
      <c r="I316" s="4">
        <v>4.13</v>
      </c>
    </row>
    <row r="317" spans="1:9" ht="16" x14ac:dyDescent="0.2">
      <c r="A317" s="19" t="s">
        <v>65</v>
      </c>
      <c r="B317" s="13" t="s">
        <v>13</v>
      </c>
      <c r="C317" s="9">
        <v>40</v>
      </c>
      <c r="D317" s="14">
        <v>-100</v>
      </c>
      <c r="E317" s="14">
        <v>-100</v>
      </c>
      <c r="F317">
        <v>1.7850787937641099</v>
      </c>
      <c r="G317">
        <v>22.933325767517097</v>
      </c>
      <c r="H317">
        <v>1.3225393799073082</v>
      </c>
      <c r="I317" s="4">
        <v>4.2</v>
      </c>
    </row>
    <row r="318" spans="1:9" ht="16" x14ac:dyDescent="0.2">
      <c r="A318" s="9" t="s">
        <v>27</v>
      </c>
      <c r="B318" s="9" t="s">
        <v>6</v>
      </c>
      <c r="C318" s="9">
        <v>5</v>
      </c>
      <c r="D318" s="7">
        <v>0</v>
      </c>
      <c r="E318" s="7">
        <v>0</v>
      </c>
      <c r="F318">
        <v>2.1985189616680101</v>
      </c>
      <c r="G318">
        <v>28.794610500335697</v>
      </c>
      <c r="H318" s="10">
        <v>1.4673831105163802</v>
      </c>
      <c r="I318" s="11">
        <v>3.65</v>
      </c>
    </row>
    <row r="319" spans="1:9" ht="16" x14ac:dyDescent="0.2">
      <c r="A319" s="9" t="s">
        <v>27</v>
      </c>
      <c r="B319" s="9" t="s">
        <v>6</v>
      </c>
      <c r="C319" s="9">
        <v>5</v>
      </c>
      <c r="D319" s="7">
        <v>0</v>
      </c>
      <c r="E319" s="7">
        <v>40</v>
      </c>
      <c r="F319">
        <v>1.8075613677501701</v>
      </c>
      <c r="G319">
        <v>24.779901504516602</v>
      </c>
      <c r="H319" s="10">
        <v>1.2276066394518543</v>
      </c>
      <c r="I319" s="11">
        <v>3.76</v>
      </c>
    </row>
    <row r="320" spans="1:9" ht="16" x14ac:dyDescent="0.2">
      <c r="A320" s="9" t="s">
        <v>27</v>
      </c>
      <c r="B320" s="9" t="s">
        <v>6</v>
      </c>
      <c r="C320" s="9">
        <v>5</v>
      </c>
      <c r="D320" s="7">
        <v>0</v>
      </c>
      <c r="E320" s="7">
        <v>80</v>
      </c>
      <c r="F320">
        <v>1.7639437317848201</v>
      </c>
      <c r="G320">
        <v>24.193825721740701</v>
      </c>
      <c r="H320" s="10">
        <v>1.4929497605746622</v>
      </c>
      <c r="I320" s="11">
        <v>3.71</v>
      </c>
    </row>
    <row r="321" spans="1:9" ht="16" x14ac:dyDescent="0.2">
      <c r="A321" s="9" t="s">
        <v>27</v>
      </c>
      <c r="B321" s="12" t="s">
        <v>10</v>
      </c>
      <c r="C321" s="9">
        <v>10</v>
      </c>
      <c r="D321" s="7">
        <v>0</v>
      </c>
      <c r="E321" s="7">
        <v>0</v>
      </c>
      <c r="F321">
        <v>1.3842844963073699</v>
      </c>
      <c r="G321">
        <v>18.656045198440601</v>
      </c>
      <c r="H321" s="10">
        <v>1.5512132021417433</v>
      </c>
      <c r="I321" s="11">
        <v>3.99</v>
      </c>
    </row>
    <row r="322" spans="1:9" ht="16" x14ac:dyDescent="0.2">
      <c r="A322" s="9" t="s">
        <v>27</v>
      </c>
      <c r="B322" s="12" t="s">
        <v>10</v>
      </c>
      <c r="C322" s="9">
        <v>10</v>
      </c>
      <c r="D322" s="7">
        <v>0</v>
      </c>
      <c r="E322" s="7">
        <v>40</v>
      </c>
      <c r="F322">
        <v>0.891636162996292</v>
      </c>
      <c r="G322">
        <v>10.6441569328308</v>
      </c>
      <c r="H322" s="10">
        <v>1.6863803122108283</v>
      </c>
      <c r="I322" s="11">
        <v>4.03</v>
      </c>
    </row>
    <row r="323" spans="1:9" ht="16" x14ac:dyDescent="0.2">
      <c r="A323" s="9" t="s">
        <v>27</v>
      </c>
      <c r="B323" s="12" t="s">
        <v>10</v>
      </c>
      <c r="C323" s="9">
        <v>10</v>
      </c>
      <c r="D323" s="7">
        <v>0</v>
      </c>
      <c r="E323" s="7">
        <v>80</v>
      </c>
      <c r="F323">
        <v>0.955934599041939</v>
      </c>
      <c r="G323">
        <v>11.629936695098898</v>
      </c>
      <c r="H323" s="10">
        <v>1.3703113276257715</v>
      </c>
      <c r="I323" s="11">
        <v>3.95</v>
      </c>
    </row>
    <row r="324" spans="1:9" ht="16" x14ac:dyDescent="0.2">
      <c r="A324" s="9" t="s">
        <v>27</v>
      </c>
      <c r="B324" s="13" t="s">
        <v>11</v>
      </c>
      <c r="C324" s="9">
        <v>20</v>
      </c>
      <c r="D324" s="14">
        <v>0</v>
      </c>
      <c r="E324" s="14">
        <v>0</v>
      </c>
      <c r="F324">
        <v>0.87718762457370802</v>
      </c>
      <c r="G324">
        <v>11.283485889434798</v>
      </c>
      <c r="H324" s="10">
        <v>1.6076431787644059</v>
      </c>
      <c r="I324" s="11">
        <v>4.08</v>
      </c>
    </row>
    <row r="325" spans="1:9" ht="16" x14ac:dyDescent="0.2">
      <c r="A325" s="9" t="s">
        <v>27</v>
      </c>
      <c r="B325" s="13" t="s">
        <v>11</v>
      </c>
      <c r="C325" s="9">
        <v>20</v>
      </c>
      <c r="D325" s="14">
        <v>0</v>
      </c>
      <c r="E325" s="14">
        <v>40</v>
      </c>
      <c r="F325">
        <v>0.84845274686813399</v>
      </c>
      <c r="G325">
        <v>10.361169576644899</v>
      </c>
      <c r="H325" s="10">
        <v>1.4928479014110836</v>
      </c>
      <c r="I325" s="11">
        <v>4.04</v>
      </c>
    </row>
    <row r="326" spans="1:9" ht="16" x14ac:dyDescent="0.2">
      <c r="A326" s="9" t="s">
        <v>27</v>
      </c>
      <c r="B326" s="13" t="s">
        <v>11</v>
      </c>
      <c r="C326" s="9">
        <v>20</v>
      </c>
      <c r="D326" s="14">
        <v>0</v>
      </c>
      <c r="E326" s="14">
        <v>80</v>
      </c>
      <c r="F326">
        <v>0.87177850306034099</v>
      </c>
      <c r="G326">
        <v>10.352051258087201</v>
      </c>
      <c r="H326" s="10">
        <v>1.6021427839311497</v>
      </c>
      <c r="I326" s="11">
        <v>4.04</v>
      </c>
    </row>
    <row r="327" spans="1:9" ht="16" x14ac:dyDescent="0.2">
      <c r="A327" s="9" t="s">
        <v>27</v>
      </c>
      <c r="B327" s="13" t="s">
        <v>12</v>
      </c>
      <c r="C327" s="9">
        <v>30</v>
      </c>
      <c r="D327" s="14">
        <v>0</v>
      </c>
      <c r="E327" s="14">
        <v>0</v>
      </c>
      <c r="F327">
        <v>0.73609218001365706</v>
      </c>
      <c r="G327">
        <v>9.3268436193466204</v>
      </c>
      <c r="H327" s="10">
        <v>1.6453310692885665</v>
      </c>
      <c r="I327" s="11">
        <v>4.1100000000000003</v>
      </c>
    </row>
    <row r="328" spans="1:9" ht="16" x14ac:dyDescent="0.2">
      <c r="A328" s="9" t="s">
        <v>27</v>
      </c>
      <c r="B328" s="13" t="s">
        <v>12</v>
      </c>
      <c r="C328" s="9">
        <v>30</v>
      </c>
      <c r="D328" s="14">
        <v>0</v>
      </c>
      <c r="E328" s="14">
        <v>40</v>
      </c>
      <c r="F328">
        <v>0.71833886206150099</v>
      </c>
      <c r="G328">
        <v>8.7123161554336512</v>
      </c>
      <c r="H328" s="10">
        <v>1.7267165409880383</v>
      </c>
      <c r="I328" s="11">
        <v>4</v>
      </c>
    </row>
    <row r="329" spans="1:9" ht="16" x14ac:dyDescent="0.2">
      <c r="A329" s="9" t="s">
        <v>27</v>
      </c>
      <c r="B329" s="13" t="s">
        <v>12</v>
      </c>
      <c r="C329" s="9">
        <v>30</v>
      </c>
      <c r="D329" s="14">
        <v>0</v>
      </c>
      <c r="E329" s="14">
        <v>80</v>
      </c>
      <c r="F329">
        <v>0.831425040960312</v>
      </c>
      <c r="G329">
        <v>10.200822353363</v>
      </c>
      <c r="H329" s="10">
        <v>1.3440316634224376</v>
      </c>
      <c r="I329" s="11">
        <v>4.0599999999999996</v>
      </c>
    </row>
    <row r="330" spans="1:9" ht="16" x14ac:dyDescent="0.2">
      <c r="A330" s="9" t="s">
        <v>27</v>
      </c>
      <c r="B330" s="13" t="s">
        <v>13</v>
      </c>
      <c r="C330" s="9">
        <v>40</v>
      </c>
      <c r="D330" s="14">
        <v>0</v>
      </c>
      <c r="E330" s="14">
        <v>0</v>
      </c>
      <c r="F330">
        <v>0.77084854245185896</v>
      </c>
      <c r="G330">
        <v>9.4557344913482702</v>
      </c>
      <c r="H330" s="10">
        <v>1.5707701615488756</v>
      </c>
      <c r="I330" s="11">
        <v>4.1500000000000004</v>
      </c>
    </row>
    <row r="331" spans="1:9" ht="16" x14ac:dyDescent="0.2">
      <c r="A331" s="9" t="s">
        <v>27</v>
      </c>
      <c r="B331" s="13" t="s">
        <v>13</v>
      </c>
      <c r="C331" s="9">
        <v>40</v>
      </c>
      <c r="D331" s="14">
        <v>0</v>
      </c>
      <c r="E331" s="14">
        <v>40</v>
      </c>
      <c r="F331">
        <v>0.71806110441684701</v>
      </c>
      <c r="G331">
        <v>8.6166995763778704</v>
      </c>
      <c r="H331" s="10">
        <v>1.4390662630414701</v>
      </c>
      <c r="I331" s="11">
        <v>4.1100000000000003</v>
      </c>
    </row>
    <row r="332" spans="1:9" ht="16" x14ac:dyDescent="0.2">
      <c r="A332" s="9" t="s">
        <v>27</v>
      </c>
      <c r="B332" s="13" t="s">
        <v>13</v>
      </c>
      <c r="C332" s="9">
        <v>40</v>
      </c>
      <c r="D332" s="14">
        <v>0</v>
      </c>
      <c r="E332" s="14">
        <v>80</v>
      </c>
      <c r="F332">
        <v>0.69097779691219308</v>
      </c>
      <c r="G332">
        <v>8.1556606292724592</v>
      </c>
      <c r="H332" s="10">
        <v>1.4260282901033821</v>
      </c>
      <c r="I332" s="11">
        <v>4.0999999999999996</v>
      </c>
    </row>
    <row r="333" spans="1:9" ht="16" x14ac:dyDescent="0.2">
      <c r="A333" s="9" t="s">
        <v>27</v>
      </c>
      <c r="B333" s="13" t="s">
        <v>14</v>
      </c>
      <c r="C333" s="9">
        <v>80</v>
      </c>
      <c r="D333" s="14">
        <v>0</v>
      </c>
      <c r="E333" s="14">
        <v>0</v>
      </c>
      <c r="F333">
        <v>0.57901933789253202</v>
      </c>
      <c r="G333">
        <v>6.3287162780761701</v>
      </c>
      <c r="H333" s="10">
        <v>1.3220300840894139</v>
      </c>
      <c r="I333" s="11">
        <v>4.17</v>
      </c>
    </row>
    <row r="334" spans="1:9" ht="16" x14ac:dyDescent="0.2">
      <c r="A334" s="9" t="s">
        <v>27</v>
      </c>
      <c r="B334" s="13" t="s">
        <v>14</v>
      </c>
      <c r="C334" s="9">
        <v>80</v>
      </c>
      <c r="D334" s="14">
        <v>0</v>
      </c>
      <c r="E334" s="14">
        <v>40</v>
      </c>
      <c r="F334">
        <v>0.55922903120517709</v>
      </c>
      <c r="G334">
        <v>5.92789649963379</v>
      </c>
      <c r="H334" s="10">
        <v>1.3015563922100726</v>
      </c>
      <c r="I334" s="11">
        <v>4.16</v>
      </c>
    </row>
    <row r="335" spans="1:9" ht="16" x14ac:dyDescent="0.2">
      <c r="A335" s="9" t="s">
        <v>27</v>
      </c>
      <c r="B335" s="13" t="s">
        <v>14</v>
      </c>
      <c r="C335" s="9">
        <v>80</v>
      </c>
      <c r="D335" s="14">
        <v>0</v>
      </c>
      <c r="E335" s="14">
        <v>80</v>
      </c>
      <c r="F335">
        <v>0.59893213212490104</v>
      </c>
      <c r="G335">
        <v>6.4509087800979605</v>
      </c>
      <c r="H335" s="10">
        <v>1.3881366812520637</v>
      </c>
      <c r="I335" s="11">
        <v>4.16</v>
      </c>
    </row>
    <row r="336" spans="1:9" ht="16" x14ac:dyDescent="0.2">
      <c r="A336" s="9" t="s">
        <v>27</v>
      </c>
      <c r="B336" s="13" t="s">
        <v>15</v>
      </c>
      <c r="C336" s="9">
        <v>120</v>
      </c>
      <c r="D336" s="14">
        <v>0</v>
      </c>
      <c r="E336" s="14">
        <v>0</v>
      </c>
      <c r="F336">
        <v>0.39731990545988094</v>
      </c>
      <c r="G336">
        <v>3.8887846469879199</v>
      </c>
      <c r="H336" s="10">
        <v>1.323761689870254</v>
      </c>
      <c r="I336" s="11">
        <v>4.2699999999999996</v>
      </c>
    </row>
    <row r="337" spans="1:9" ht="16" x14ac:dyDescent="0.2">
      <c r="A337" s="9" t="s">
        <v>27</v>
      </c>
      <c r="B337" s="13" t="s">
        <v>15</v>
      </c>
      <c r="C337" s="9">
        <v>120</v>
      </c>
      <c r="D337" s="14">
        <v>0</v>
      </c>
      <c r="E337" s="14">
        <v>40</v>
      </c>
      <c r="F337">
        <v>0.36219473928213097</v>
      </c>
      <c r="G337">
        <v>3.4347739815711997</v>
      </c>
      <c r="H337" s="10">
        <v>1.2730358264080051</v>
      </c>
      <c r="I337" s="11">
        <v>4.2699999999999996</v>
      </c>
    </row>
    <row r="338" spans="1:9" ht="16" x14ac:dyDescent="0.2">
      <c r="A338" s="9" t="s">
        <v>27</v>
      </c>
      <c r="B338" s="13" t="s">
        <v>15</v>
      </c>
      <c r="C338" s="9">
        <v>120</v>
      </c>
      <c r="D338" s="14">
        <v>0</v>
      </c>
      <c r="E338" s="14">
        <v>80</v>
      </c>
      <c r="F338">
        <v>0.31321052461862597</v>
      </c>
      <c r="G338">
        <v>3.2933974266052202</v>
      </c>
      <c r="H338" s="10">
        <v>1.571075739039612</v>
      </c>
      <c r="I338" s="11">
        <v>4.3</v>
      </c>
    </row>
    <row r="339" spans="1:9" ht="16" x14ac:dyDescent="0.2">
      <c r="A339" s="9" t="s">
        <v>27</v>
      </c>
      <c r="B339" s="13" t="s">
        <v>16</v>
      </c>
      <c r="C339" s="9">
        <v>160</v>
      </c>
      <c r="D339" s="14">
        <v>0</v>
      </c>
      <c r="E339" s="14">
        <v>0</v>
      </c>
      <c r="F339">
        <v>0.23056719452142702</v>
      </c>
      <c r="G339">
        <v>2.36356601119041</v>
      </c>
      <c r="H339" s="10">
        <v>1.6632582820784376</v>
      </c>
      <c r="I339" s="11">
        <v>4.34</v>
      </c>
    </row>
    <row r="340" spans="1:9" ht="16" x14ac:dyDescent="0.2">
      <c r="A340" s="9" t="s">
        <v>27</v>
      </c>
      <c r="B340" s="13" t="s">
        <v>16</v>
      </c>
      <c r="C340" s="9">
        <v>160</v>
      </c>
      <c r="D340" s="14">
        <v>0</v>
      </c>
      <c r="E340" s="14">
        <v>40</v>
      </c>
      <c r="F340">
        <v>0.21579420194029802</v>
      </c>
      <c r="G340">
        <v>2.1746648848056798</v>
      </c>
      <c r="H340" s="10">
        <v>1.5935866141905295</v>
      </c>
      <c r="I340" s="11">
        <v>4.33</v>
      </c>
    </row>
    <row r="341" spans="1:9" ht="16" x14ac:dyDescent="0.2">
      <c r="A341" s="9" t="s">
        <v>27</v>
      </c>
      <c r="B341" s="13" t="s">
        <v>16</v>
      </c>
      <c r="C341" s="9">
        <v>160</v>
      </c>
      <c r="D341" s="14">
        <v>0</v>
      </c>
      <c r="E341" s="14">
        <v>80</v>
      </c>
      <c r="F341">
        <v>0.24775316938757899</v>
      </c>
      <c r="G341">
        <v>2.5107789039611799</v>
      </c>
      <c r="H341" s="10">
        <v>1.4184907119985499</v>
      </c>
      <c r="I341" s="11">
        <v>4.3099999999999996</v>
      </c>
    </row>
    <row r="342" spans="1:9" ht="16" x14ac:dyDescent="0.2">
      <c r="A342" s="9" t="s">
        <v>27</v>
      </c>
      <c r="B342" s="13" t="s">
        <v>17</v>
      </c>
      <c r="C342" s="9">
        <v>200</v>
      </c>
      <c r="D342" s="14">
        <v>0</v>
      </c>
      <c r="E342" s="14">
        <v>0</v>
      </c>
      <c r="F342">
        <v>0.22910576313734099</v>
      </c>
      <c r="G342">
        <v>2.2247901558875998</v>
      </c>
      <c r="H342" s="10">
        <v>1.368987158499247</v>
      </c>
      <c r="I342" s="11">
        <v>4.3</v>
      </c>
    </row>
    <row r="343" spans="1:9" ht="16" x14ac:dyDescent="0.2">
      <c r="A343" s="9" t="s">
        <v>27</v>
      </c>
      <c r="B343" s="13" t="s">
        <v>17</v>
      </c>
      <c r="C343" s="9">
        <v>200</v>
      </c>
      <c r="D343" s="14">
        <v>0</v>
      </c>
      <c r="E343" s="14">
        <v>40</v>
      </c>
      <c r="F343">
        <v>0.187035072594881</v>
      </c>
      <c r="G343">
        <v>1.7931792140006999</v>
      </c>
      <c r="H343" s="10">
        <v>1.6456366467793031</v>
      </c>
      <c r="I343" s="11">
        <v>4.33</v>
      </c>
    </row>
    <row r="344" spans="1:9" ht="16" x14ac:dyDescent="0.2">
      <c r="A344" s="9" t="s">
        <v>27</v>
      </c>
      <c r="B344" s="13" t="s">
        <v>17</v>
      </c>
      <c r="C344" s="9">
        <v>200</v>
      </c>
      <c r="D344" s="14">
        <v>0</v>
      </c>
      <c r="E344" s="14">
        <v>80</v>
      </c>
      <c r="F344">
        <v>0.20994635298848202</v>
      </c>
      <c r="G344">
        <v>2.2986325621604902</v>
      </c>
      <c r="H344" s="10">
        <v>1.4591325182664965</v>
      </c>
      <c r="I344" s="11">
        <v>4.33</v>
      </c>
    </row>
    <row r="345" spans="1:9" ht="16" x14ac:dyDescent="0.2">
      <c r="A345" s="9" t="s">
        <v>27</v>
      </c>
      <c r="B345" s="13" t="s">
        <v>6</v>
      </c>
      <c r="C345" s="9">
        <v>5</v>
      </c>
      <c r="D345" s="14">
        <v>0</v>
      </c>
      <c r="E345" s="14">
        <v>-4000</v>
      </c>
      <c r="F345">
        <v>1.8931391835212699</v>
      </c>
      <c r="G345">
        <v>26.204364299774202</v>
      </c>
      <c r="H345">
        <v>1.5970498257522092</v>
      </c>
      <c r="I345" s="3">
        <v>3.65</v>
      </c>
    </row>
    <row r="346" spans="1:9" ht="16" x14ac:dyDescent="0.2">
      <c r="A346" s="9" t="s">
        <v>27</v>
      </c>
      <c r="B346" s="13" t="s">
        <v>10</v>
      </c>
      <c r="C346" s="9">
        <v>10</v>
      </c>
      <c r="D346" s="14">
        <v>0</v>
      </c>
      <c r="E346" s="14">
        <v>-4000</v>
      </c>
      <c r="F346">
        <v>1.0015531629323999</v>
      </c>
      <c r="G346">
        <v>12.721810340881301</v>
      </c>
      <c r="H346">
        <v>1.5378696517129187</v>
      </c>
      <c r="I346" s="3">
        <v>3.97</v>
      </c>
    </row>
    <row r="347" spans="1:9" ht="16" x14ac:dyDescent="0.2">
      <c r="A347" s="9" t="s">
        <v>27</v>
      </c>
      <c r="B347" s="13" t="s">
        <v>11</v>
      </c>
      <c r="C347" s="9">
        <v>20</v>
      </c>
      <c r="D347" s="14">
        <v>0</v>
      </c>
      <c r="E347" s="14">
        <v>-4000</v>
      </c>
      <c r="F347">
        <v>0.78761927783489205</v>
      </c>
      <c r="G347">
        <v>12.0853078365326</v>
      </c>
      <c r="H347">
        <v>1.4764485760748944</v>
      </c>
      <c r="I347" s="3">
        <v>4.0599999999999996</v>
      </c>
    </row>
    <row r="348" spans="1:9" ht="16" x14ac:dyDescent="0.2">
      <c r="A348" s="9" t="s">
        <v>27</v>
      </c>
      <c r="B348" s="13" t="s">
        <v>12</v>
      </c>
      <c r="C348" s="9">
        <v>30</v>
      </c>
      <c r="D348" s="14">
        <v>0</v>
      </c>
      <c r="E348" s="14">
        <v>-4000</v>
      </c>
      <c r="F348">
        <v>0.63275441527366594</v>
      </c>
      <c r="G348">
        <v>8.0112165212631208</v>
      </c>
      <c r="H348">
        <v>1.5540652587219501</v>
      </c>
      <c r="I348" s="3">
        <v>4.09</v>
      </c>
    </row>
    <row r="349" spans="1:9" ht="16" x14ac:dyDescent="0.2">
      <c r="A349" s="9" t="s">
        <v>27</v>
      </c>
      <c r="B349" s="13" t="s">
        <v>13</v>
      </c>
      <c r="C349" s="9">
        <v>40</v>
      </c>
      <c r="D349" s="14">
        <v>0</v>
      </c>
      <c r="E349" s="14">
        <v>-4000</v>
      </c>
      <c r="F349">
        <v>0.623976290225983</v>
      </c>
      <c r="G349">
        <v>7.5789558887481698</v>
      </c>
      <c r="H349">
        <v>1.6751758042171589</v>
      </c>
      <c r="I349" s="3">
        <v>4.04</v>
      </c>
    </row>
    <row r="350" spans="1:9" ht="16" x14ac:dyDescent="0.2">
      <c r="A350" s="9" t="s">
        <v>27</v>
      </c>
      <c r="B350" s="13" t="s">
        <v>6</v>
      </c>
      <c r="C350" s="9">
        <v>5</v>
      </c>
      <c r="D350" s="14">
        <v>4000</v>
      </c>
      <c r="E350" s="14">
        <v>0</v>
      </c>
      <c r="F350">
        <v>1.24953433871269</v>
      </c>
      <c r="G350">
        <v>16.7536091804504</v>
      </c>
      <c r="H350">
        <v>1.3570696363605257</v>
      </c>
      <c r="I350" s="3">
        <v>3.75</v>
      </c>
    </row>
    <row r="351" spans="1:9" ht="16" x14ac:dyDescent="0.2">
      <c r="A351" s="9" t="s">
        <v>27</v>
      </c>
      <c r="B351" s="13" t="s">
        <v>10</v>
      </c>
      <c r="C351" s="9">
        <v>10</v>
      </c>
      <c r="D351" s="14">
        <v>4000</v>
      </c>
      <c r="E351" s="14">
        <v>0</v>
      </c>
      <c r="F351">
        <v>1.8715938925743101</v>
      </c>
      <c r="G351">
        <v>25.603969097137501</v>
      </c>
      <c r="H351">
        <v>1.6341265612948972</v>
      </c>
      <c r="I351" s="3">
        <v>3.78</v>
      </c>
    </row>
    <row r="352" spans="1:9" ht="16" x14ac:dyDescent="0.2">
      <c r="A352" s="9" t="s">
        <v>27</v>
      </c>
      <c r="B352" s="13" t="s">
        <v>11</v>
      </c>
      <c r="C352" s="9">
        <v>20</v>
      </c>
      <c r="D352" s="14">
        <v>4000</v>
      </c>
      <c r="E352" s="14">
        <v>0</v>
      </c>
      <c r="F352">
        <v>0.77235259115695998</v>
      </c>
      <c r="G352">
        <v>10.038195848465</v>
      </c>
      <c r="H352">
        <v>1.6066245871286176</v>
      </c>
      <c r="I352" s="3">
        <v>4.05</v>
      </c>
    </row>
    <row r="353" spans="1:9" ht="16" x14ac:dyDescent="0.2">
      <c r="A353" s="9" t="s">
        <v>27</v>
      </c>
      <c r="B353" s="13" t="s">
        <v>12</v>
      </c>
      <c r="C353" s="9">
        <v>30</v>
      </c>
      <c r="D353" s="14">
        <v>4000</v>
      </c>
      <c r="E353" s="14">
        <v>0</v>
      </c>
      <c r="F353">
        <v>0.77425748109817505</v>
      </c>
      <c r="G353">
        <v>10.022746324539201</v>
      </c>
      <c r="H353">
        <v>1.335068057027502</v>
      </c>
      <c r="I353" s="3">
        <v>4.08</v>
      </c>
    </row>
    <row r="354" spans="1:9" ht="16" x14ac:dyDescent="0.2">
      <c r="A354" s="9" t="s">
        <v>27</v>
      </c>
      <c r="B354" s="13" t="s">
        <v>13</v>
      </c>
      <c r="C354" s="9">
        <v>40</v>
      </c>
      <c r="D354" s="14">
        <v>4000</v>
      </c>
      <c r="E354" s="14">
        <v>0</v>
      </c>
      <c r="F354">
        <v>1.3817602396011399</v>
      </c>
      <c r="G354">
        <v>18.228086233138999</v>
      </c>
      <c r="H354">
        <v>1.2515435428928756</v>
      </c>
      <c r="I354" s="3">
        <v>4.07</v>
      </c>
    </row>
    <row r="355" spans="1:9" ht="16" x14ac:dyDescent="0.2">
      <c r="A355" s="9" t="s">
        <v>27</v>
      </c>
      <c r="B355" s="13" t="s">
        <v>6</v>
      </c>
      <c r="C355" s="9">
        <v>5</v>
      </c>
      <c r="D355" s="14">
        <v>0</v>
      </c>
      <c r="E355" s="14">
        <v>4000</v>
      </c>
      <c r="F355">
        <v>0.67615911364555403</v>
      </c>
      <c r="G355">
        <v>8.0712622404098493</v>
      </c>
      <c r="H355">
        <v>1.4386588263871551</v>
      </c>
      <c r="I355" s="3">
        <v>3.9</v>
      </c>
    </row>
    <row r="356" spans="1:9" ht="16" x14ac:dyDescent="0.2">
      <c r="A356" s="9" t="s">
        <v>27</v>
      </c>
      <c r="B356" s="13" t="s">
        <v>10</v>
      </c>
      <c r="C356" s="9">
        <v>10</v>
      </c>
      <c r="D356" s="14">
        <v>0</v>
      </c>
      <c r="E356" s="14">
        <v>4000</v>
      </c>
      <c r="F356">
        <v>0.75908608734607697</v>
      </c>
      <c r="G356">
        <v>9.8193114995956403</v>
      </c>
      <c r="H356">
        <v>1.4936627747197138</v>
      </c>
      <c r="I356" s="3">
        <v>4.08</v>
      </c>
    </row>
    <row r="357" spans="1:9" ht="16" x14ac:dyDescent="0.2">
      <c r="A357" s="9" t="s">
        <v>27</v>
      </c>
      <c r="B357" s="13" t="s">
        <v>11</v>
      </c>
      <c r="C357" s="9">
        <v>20</v>
      </c>
      <c r="D357" s="14">
        <v>0</v>
      </c>
      <c r="E357" s="14">
        <v>4000</v>
      </c>
      <c r="F357">
        <v>0.62352385371923402</v>
      </c>
      <c r="G357">
        <v>7.8378820419311506</v>
      </c>
      <c r="H357">
        <v>1.6587764788809698</v>
      </c>
      <c r="I357" s="3">
        <v>4.08</v>
      </c>
    </row>
    <row r="358" spans="1:9" ht="16" x14ac:dyDescent="0.2">
      <c r="A358" s="9" t="s">
        <v>27</v>
      </c>
      <c r="B358" s="13" t="s">
        <v>12</v>
      </c>
      <c r="C358" s="9">
        <v>30</v>
      </c>
      <c r="D358" s="14">
        <v>0</v>
      </c>
      <c r="E358" s="14">
        <v>4000</v>
      </c>
      <c r="F358">
        <v>0.80535173416137695</v>
      </c>
      <c r="G358">
        <v>10.6192195415497</v>
      </c>
      <c r="H358">
        <v>1.7327262316391883</v>
      </c>
      <c r="I358" s="3">
        <v>4.03</v>
      </c>
    </row>
    <row r="359" spans="1:9" ht="16" x14ac:dyDescent="0.2">
      <c r="A359" s="9" t="s">
        <v>27</v>
      </c>
      <c r="B359" s="13" t="s">
        <v>13</v>
      </c>
      <c r="C359" s="9">
        <v>40</v>
      </c>
      <c r="D359" s="14">
        <v>0</v>
      </c>
      <c r="E359" s="14">
        <v>4000</v>
      </c>
      <c r="F359">
        <v>0.46479906886815997</v>
      </c>
      <c r="G359">
        <v>5.2701503038406408</v>
      </c>
      <c r="H359">
        <v>1.5912438534282169</v>
      </c>
      <c r="I359" s="3">
        <v>4.08</v>
      </c>
    </row>
    <row r="360" spans="1:9" ht="16" x14ac:dyDescent="0.2">
      <c r="A360" s="9" t="s">
        <v>27</v>
      </c>
      <c r="B360" s="13" t="s">
        <v>6</v>
      </c>
      <c r="C360" s="9">
        <v>5</v>
      </c>
      <c r="D360" s="14">
        <v>-4000</v>
      </c>
      <c r="E360" s="14">
        <v>0</v>
      </c>
      <c r="F360">
        <v>1.48895308375359</v>
      </c>
      <c r="G360">
        <v>19.573599100112901</v>
      </c>
      <c r="H360">
        <v>1.4787913368372074</v>
      </c>
      <c r="I360" s="3">
        <v>3.74</v>
      </c>
    </row>
    <row r="361" spans="1:9" ht="16" x14ac:dyDescent="0.2">
      <c r="A361" s="9" t="s">
        <v>27</v>
      </c>
      <c r="B361" s="13" t="s">
        <v>10</v>
      </c>
      <c r="C361" s="9">
        <v>10</v>
      </c>
      <c r="D361" s="14">
        <v>-4000</v>
      </c>
      <c r="E361" s="14">
        <v>0</v>
      </c>
      <c r="F361">
        <v>1.08562976121902</v>
      </c>
      <c r="G361">
        <v>13.950488567352298</v>
      </c>
      <c r="H361">
        <v>1.6134491510883981</v>
      </c>
      <c r="I361" s="3">
        <v>3.98</v>
      </c>
    </row>
    <row r="362" spans="1:9" ht="16" x14ac:dyDescent="0.2">
      <c r="A362" s="9" t="s">
        <v>27</v>
      </c>
      <c r="B362" s="13" t="s">
        <v>11</v>
      </c>
      <c r="C362" s="9">
        <v>20</v>
      </c>
      <c r="D362" s="14">
        <v>-4000</v>
      </c>
      <c r="E362" s="14">
        <v>0</v>
      </c>
      <c r="F362">
        <v>1.4119596779346499</v>
      </c>
      <c r="G362">
        <v>19.615343809127801</v>
      </c>
      <c r="H362">
        <v>1.4777727452014193</v>
      </c>
      <c r="I362" s="3">
        <v>3.88</v>
      </c>
    </row>
    <row r="363" spans="1:9" ht="16" x14ac:dyDescent="0.2">
      <c r="A363" s="9" t="s">
        <v>27</v>
      </c>
      <c r="B363" s="13" t="s">
        <v>12</v>
      </c>
      <c r="C363" s="9">
        <v>30</v>
      </c>
      <c r="D363" s="14">
        <v>-4000</v>
      </c>
      <c r="E363" s="14">
        <v>0</v>
      </c>
      <c r="F363">
        <v>0.81573121249675806</v>
      </c>
      <c r="G363">
        <v>9.9714511632919294</v>
      </c>
      <c r="H363">
        <v>1.3964891326655262</v>
      </c>
      <c r="I363" s="3">
        <v>4</v>
      </c>
    </row>
    <row r="364" spans="1:9" ht="16" x14ac:dyDescent="0.2">
      <c r="A364" s="9" t="s">
        <v>27</v>
      </c>
      <c r="B364" s="13" t="s">
        <v>13</v>
      </c>
      <c r="C364" s="9">
        <v>40</v>
      </c>
      <c r="D364" s="14">
        <v>-4000</v>
      </c>
      <c r="E364" s="14">
        <v>0</v>
      </c>
      <c r="F364">
        <v>0.77594533562660206</v>
      </c>
      <c r="G364">
        <v>9.6936810016632098</v>
      </c>
      <c r="H364">
        <v>1.2770083337875788</v>
      </c>
      <c r="I364" s="3">
        <v>3.99</v>
      </c>
    </row>
    <row r="365" spans="1:9" ht="16" x14ac:dyDescent="0.2">
      <c r="A365" s="9" t="s">
        <v>27</v>
      </c>
      <c r="B365" s="13" t="s">
        <v>6</v>
      </c>
      <c r="C365" s="9">
        <v>5</v>
      </c>
      <c r="D365" s="14">
        <v>-100</v>
      </c>
      <c r="E365" s="14">
        <v>-100</v>
      </c>
      <c r="F365">
        <v>1.7993488907814001</v>
      </c>
      <c r="G365">
        <v>26.509494781494102</v>
      </c>
      <c r="H365">
        <v>1.3591068196321021</v>
      </c>
      <c r="I365" s="3">
        <v>3.84</v>
      </c>
    </row>
    <row r="366" spans="1:9" ht="16" x14ac:dyDescent="0.2">
      <c r="A366" s="9" t="s">
        <v>27</v>
      </c>
      <c r="B366" s="13" t="s">
        <v>10</v>
      </c>
      <c r="C366" s="9">
        <v>10</v>
      </c>
      <c r="D366" s="14">
        <v>-100</v>
      </c>
      <c r="E366" s="14">
        <v>-100</v>
      </c>
      <c r="F366">
        <v>1.56543508172035</v>
      </c>
      <c r="G366">
        <v>25.334382057189902</v>
      </c>
      <c r="H366">
        <v>1.3473930158205385</v>
      </c>
      <c r="I366" s="3">
        <v>3.86</v>
      </c>
    </row>
    <row r="367" spans="1:9" ht="16" x14ac:dyDescent="0.2">
      <c r="A367" s="9" t="s">
        <v>27</v>
      </c>
      <c r="B367" s="13" t="s">
        <v>11</v>
      </c>
      <c r="C367" s="9">
        <v>20</v>
      </c>
      <c r="D367" s="14">
        <v>-100</v>
      </c>
      <c r="E367" s="14">
        <v>-100</v>
      </c>
      <c r="F367">
        <v>1.09686531126499</v>
      </c>
      <c r="G367">
        <v>14.167802333831801</v>
      </c>
      <c r="H367">
        <v>1.5043579868954893</v>
      </c>
      <c r="I367" s="3">
        <v>3.99</v>
      </c>
    </row>
    <row r="368" spans="1:9" ht="16" x14ac:dyDescent="0.2">
      <c r="A368" s="9" t="s">
        <v>27</v>
      </c>
      <c r="B368" s="13" t="s">
        <v>12</v>
      </c>
      <c r="C368" s="9">
        <v>30</v>
      </c>
      <c r="D368" s="14">
        <v>-100</v>
      </c>
      <c r="E368" s="14">
        <v>-100</v>
      </c>
      <c r="F368">
        <v>0.72920717298984505</v>
      </c>
      <c r="G368">
        <v>8.9671748876571691</v>
      </c>
      <c r="H368">
        <v>1.5662883583514078</v>
      </c>
      <c r="I368" s="3">
        <v>4.07</v>
      </c>
    </row>
    <row r="369" spans="1:9" ht="16" x14ac:dyDescent="0.2">
      <c r="A369" s="9" t="s">
        <v>27</v>
      </c>
      <c r="B369" s="13" t="s">
        <v>13</v>
      </c>
      <c r="C369" s="9">
        <v>40</v>
      </c>
      <c r="D369" s="14">
        <v>-100</v>
      </c>
      <c r="E369" s="14">
        <v>-100</v>
      </c>
      <c r="F369">
        <v>0.57185616344213497</v>
      </c>
      <c r="G369">
        <v>6.7600125074386597</v>
      </c>
      <c r="H369">
        <v>1.4762448577477369</v>
      </c>
      <c r="I369" s="3">
        <v>4.0999999999999996</v>
      </c>
    </row>
    <row r="370" spans="1:9" ht="16" x14ac:dyDescent="0.2">
      <c r="A370" s="9" t="s">
        <v>28</v>
      </c>
      <c r="B370" s="9" t="s">
        <v>6</v>
      </c>
      <c r="C370" s="9">
        <v>5</v>
      </c>
      <c r="D370" s="7">
        <v>0</v>
      </c>
      <c r="E370" s="7">
        <v>0</v>
      </c>
      <c r="F370">
        <v>2.1481464803218802</v>
      </c>
      <c r="G370">
        <v>31.142306327819803</v>
      </c>
      <c r="H370" s="10">
        <v>1.3891552728878518</v>
      </c>
      <c r="I370" s="11">
        <v>3.9</v>
      </c>
    </row>
    <row r="371" spans="1:9" ht="16" x14ac:dyDescent="0.2">
      <c r="A371" s="9" t="s">
        <v>28</v>
      </c>
      <c r="B371" s="9" t="s">
        <v>6</v>
      </c>
      <c r="C371" s="9">
        <v>5</v>
      </c>
      <c r="D371" s="7">
        <v>0</v>
      </c>
      <c r="E371" s="7">
        <v>40</v>
      </c>
      <c r="F371">
        <v>2.1574757993221301</v>
      </c>
      <c r="G371">
        <v>30.712542533874498</v>
      </c>
      <c r="H371" s="10">
        <v>1.3816176947830194</v>
      </c>
      <c r="I371" s="11">
        <v>3.86</v>
      </c>
    </row>
    <row r="372" spans="1:9" ht="16" x14ac:dyDescent="0.2">
      <c r="A372" s="9" t="s">
        <v>28</v>
      </c>
      <c r="B372" s="9" t="s">
        <v>6</v>
      </c>
      <c r="C372" s="9">
        <v>5</v>
      </c>
      <c r="D372" s="7">
        <v>0</v>
      </c>
      <c r="E372" s="7">
        <v>80</v>
      </c>
      <c r="F372">
        <v>2.4819216132163997</v>
      </c>
      <c r="G372">
        <v>36.204719543457003</v>
      </c>
      <c r="H372" s="10">
        <v>1.1610926056348894</v>
      </c>
      <c r="I372" s="11">
        <v>3.75</v>
      </c>
    </row>
    <row r="373" spans="1:9" ht="16" x14ac:dyDescent="0.2">
      <c r="A373" s="9" t="s">
        <v>28</v>
      </c>
      <c r="B373" s="12" t="s">
        <v>10</v>
      </c>
      <c r="C373" s="9">
        <v>10</v>
      </c>
      <c r="D373" s="7">
        <v>0</v>
      </c>
      <c r="E373" s="7">
        <v>0</v>
      </c>
      <c r="F373">
        <v>1.6488617658615101</v>
      </c>
      <c r="G373">
        <v>22.630252838134801</v>
      </c>
      <c r="H373" s="10">
        <v>1.4207316135972838</v>
      </c>
      <c r="I373" s="11">
        <v>3.89</v>
      </c>
    </row>
    <row r="374" spans="1:9" ht="16" x14ac:dyDescent="0.2">
      <c r="A374" s="9" t="s">
        <v>28</v>
      </c>
      <c r="B374" s="12" t="s">
        <v>10</v>
      </c>
      <c r="C374" s="9">
        <v>10</v>
      </c>
      <c r="D374" s="7">
        <v>0</v>
      </c>
      <c r="E374" s="7">
        <v>40</v>
      </c>
      <c r="F374">
        <v>1.80726498365402</v>
      </c>
      <c r="G374">
        <v>25.472373962402301</v>
      </c>
      <c r="H374" s="10">
        <v>1.3624681720302028</v>
      </c>
      <c r="I374" s="11">
        <v>3.91</v>
      </c>
    </row>
    <row r="375" spans="1:9" ht="16" x14ac:dyDescent="0.2">
      <c r="A375" s="9" t="s">
        <v>28</v>
      </c>
      <c r="B375" s="12" t="s">
        <v>10</v>
      </c>
      <c r="C375" s="9">
        <v>10</v>
      </c>
      <c r="D375" s="7">
        <v>0</v>
      </c>
      <c r="E375" s="7">
        <v>80</v>
      </c>
      <c r="F375">
        <v>1.7062304913997699</v>
      </c>
      <c r="G375">
        <v>23.098211288452099</v>
      </c>
      <c r="H375" s="10">
        <v>1.3563566222154739</v>
      </c>
      <c r="I375" s="11">
        <v>3.93</v>
      </c>
    </row>
    <row r="376" spans="1:9" ht="16" x14ac:dyDescent="0.2">
      <c r="A376" s="9" t="s">
        <v>28</v>
      </c>
      <c r="B376" s="13" t="s">
        <v>11</v>
      </c>
      <c r="C376" s="9">
        <v>20</v>
      </c>
      <c r="D376" s="14">
        <v>0</v>
      </c>
      <c r="E376" s="14">
        <v>0</v>
      </c>
      <c r="F376">
        <v>1.1699178814888</v>
      </c>
      <c r="G376">
        <v>14.7641146183014</v>
      </c>
      <c r="H376" s="10">
        <v>1.4216483460694931</v>
      </c>
      <c r="I376" s="11">
        <v>3.97</v>
      </c>
    </row>
    <row r="377" spans="1:9" ht="16" x14ac:dyDescent="0.2">
      <c r="A377" s="9" t="s">
        <v>28</v>
      </c>
      <c r="B377" s="13" t="s">
        <v>11</v>
      </c>
      <c r="C377" s="9">
        <v>20</v>
      </c>
      <c r="D377" s="14">
        <v>0</v>
      </c>
      <c r="E377" s="14">
        <v>40</v>
      </c>
      <c r="F377">
        <v>1.21668264269829</v>
      </c>
      <c r="G377">
        <v>15.2130615711212</v>
      </c>
      <c r="H377" s="10">
        <v>1.2673317132475914</v>
      </c>
      <c r="I377" s="11">
        <v>3.93</v>
      </c>
    </row>
    <row r="378" spans="1:9" ht="16" x14ac:dyDescent="0.2">
      <c r="A378" s="9" t="s">
        <v>28</v>
      </c>
      <c r="B378" s="13" t="s">
        <v>11</v>
      </c>
      <c r="C378" s="9">
        <v>20</v>
      </c>
      <c r="D378" s="14">
        <v>0</v>
      </c>
      <c r="E378" s="14">
        <v>80</v>
      </c>
      <c r="F378">
        <v>1.06336750090122</v>
      </c>
      <c r="G378">
        <v>13.400931358337401</v>
      </c>
      <c r="H378" s="10">
        <v>1.4896902673401402</v>
      </c>
      <c r="I378" s="11">
        <v>3.97</v>
      </c>
    </row>
    <row r="379" spans="1:9" ht="16" x14ac:dyDescent="0.2">
      <c r="A379" s="9" t="s">
        <v>28</v>
      </c>
      <c r="B379" s="13" t="s">
        <v>12</v>
      </c>
      <c r="C379" s="9">
        <v>30</v>
      </c>
      <c r="D379" s="14">
        <v>0</v>
      </c>
      <c r="E379" s="14">
        <v>0</v>
      </c>
      <c r="F379">
        <v>0.876317098736763</v>
      </c>
      <c r="G379">
        <v>10.935708284378101</v>
      </c>
      <c r="H379" s="10">
        <v>1.4029062599709914</v>
      </c>
      <c r="I379" s="11">
        <v>4.07</v>
      </c>
    </row>
    <row r="380" spans="1:9" ht="16" x14ac:dyDescent="0.2">
      <c r="A380" s="9" t="s">
        <v>28</v>
      </c>
      <c r="B380" s="13" t="s">
        <v>12</v>
      </c>
      <c r="C380" s="9">
        <v>30</v>
      </c>
      <c r="D380" s="14">
        <v>0</v>
      </c>
      <c r="E380" s="14">
        <v>40</v>
      </c>
      <c r="F380">
        <v>0.91523528099060103</v>
      </c>
      <c r="G380">
        <v>11.168504953384399</v>
      </c>
      <c r="H380" s="10">
        <v>1.3990356117549967</v>
      </c>
      <c r="I380" s="11">
        <v>4.05</v>
      </c>
    </row>
    <row r="381" spans="1:9" ht="16" x14ac:dyDescent="0.2">
      <c r="A381" s="9" t="s">
        <v>28</v>
      </c>
      <c r="B381" s="13" t="s">
        <v>12</v>
      </c>
      <c r="C381" s="9">
        <v>30</v>
      </c>
      <c r="D381" s="14">
        <v>0</v>
      </c>
      <c r="E381" s="14">
        <v>80</v>
      </c>
      <c r="F381">
        <v>0.89122749865055095</v>
      </c>
      <c r="G381">
        <v>10.844285488128699</v>
      </c>
      <c r="H381" s="10">
        <v>1.3888496953971154</v>
      </c>
      <c r="I381" s="11">
        <v>4.04</v>
      </c>
    </row>
    <row r="382" spans="1:9" ht="16" x14ac:dyDescent="0.2">
      <c r="A382" s="9" t="s">
        <v>28</v>
      </c>
      <c r="B382" s="13" t="s">
        <v>13</v>
      </c>
      <c r="C382" s="9">
        <v>40</v>
      </c>
      <c r="D382" s="14">
        <v>0</v>
      </c>
      <c r="E382" s="14">
        <v>0</v>
      </c>
      <c r="F382">
        <v>0.79529114067554496</v>
      </c>
      <c r="G382">
        <v>9.3723428249359095</v>
      </c>
      <c r="H382" s="10">
        <v>1.3267156056140395</v>
      </c>
      <c r="I382" s="11">
        <v>4.04</v>
      </c>
    </row>
    <row r="383" spans="1:9" ht="16" x14ac:dyDescent="0.2">
      <c r="A383" s="9" t="s">
        <v>28</v>
      </c>
      <c r="B383" s="13" t="s">
        <v>13</v>
      </c>
      <c r="C383" s="9">
        <v>40</v>
      </c>
      <c r="D383" s="14">
        <v>0</v>
      </c>
      <c r="E383" s="14">
        <v>40</v>
      </c>
      <c r="F383">
        <v>0.78750185668468498</v>
      </c>
      <c r="G383">
        <v>8.6519408226013201</v>
      </c>
      <c r="H383" s="10">
        <v>1.4706426037509022</v>
      </c>
      <c r="I383" s="11">
        <v>4.45</v>
      </c>
    </row>
    <row r="384" spans="1:9" ht="16" x14ac:dyDescent="0.2">
      <c r="A384" s="9" t="s">
        <v>28</v>
      </c>
      <c r="B384" s="13" t="s">
        <v>13</v>
      </c>
      <c r="C384" s="9">
        <v>40</v>
      </c>
      <c r="D384" s="14">
        <v>0</v>
      </c>
      <c r="E384" s="14">
        <v>80</v>
      </c>
      <c r="F384">
        <v>0.74012786149978593</v>
      </c>
      <c r="G384">
        <v>8.541668653488161</v>
      </c>
      <c r="H384" s="10">
        <v>1.4744113928033182</v>
      </c>
      <c r="I384" s="11">
        <v>4.0999999999999996</v>
      </c>
    </row>
    <row r="385" spans="1:9" ht="16" x14ac:dyDescent="0.2">
      <c r="A385" s="9" t="s">
        <v>28</v>
      </c>
      <c r="B385" s="13" t="s">
        <v>14</v>
      </c>
      <c r="C385" s="9">
        <v>80</v>
      </c>
      <c r="D385" s="14">
        <v>0</v>
      </c>
      <c r="E385" s="14">
        <v>0</v>
      </c>
      <c r="F385">
        <v>0.53673092275857903</v>
      </c>
      <c r="G385">
        <v>5.8121305704116804</v>
      </c>
      <c r="H385" s="10">
        <v>1.3950631043754231</v>
      </c>
      <c r="I385" s="11">
        <v>4.1100000000000003</v>
      </c>
    </row>
    <row r="386" spans="1:9" ht="16" x14ac:dyDescent="0.2">
      <c r="A386" s="9" t="s">
        <v>28</v>
      </c>
      <c r="B386" s="13" t="s">
        <v>14</v>
      </c>
      <c r="C386" s="9">
        <v>80</v>
      </c>
      <c r="D386" s="14">
        <v>0</v>
      </c>
      <c r="E386" s="14">
        <v>40</v>
      </c>
      <c r="F386">
        <v>0.57639490813016903</v>
      </c>
      <c r="G386">
        <v>6.4777719974517805</v>
      </c>
      <c r="H386" s="10">
        <v>1.4459926861648296</v>
      </c>
      <c r="I386" s="11">
        <v>4.12</v>
      </c>
    </row>
    <row r="387" spans="1:9" ht="16" x14ac:dyDescent="0.2">
      <c r="A387" s="9" t="s">
        <v>28</v>
      </c>
      <c r="B387" s="13" t="s">
        <v>14</v>
      </c>
      <c r="C387" s="9">
        <v>80</v>
      </c>
      <c r="D387" s="14">
        <v>0</v>
      </c>
      <c r="E387" s="14">
        <v>80</v>
      </c>
      <c r="F387">
        <v>0.51452275365591005</v>
      </c>
      <c r="G387">
        <v>5.4393339157104501</v>
      </c>
      <c r="H387" s="10">
        <v>1.4521042359795584</v>
      </c>
      <c r="I387" s="11">
        <v>4.1100000000000003</v>
      </c>
    </row>
    <row r="388" spans="1:9" ht="16" x14ac:dyDescent="0.2">
      <c r="A388" s="9" t="s">
        <v>28</v>
      </c>
      <c r="B388" s="13" t="s">
        <v>15</v>
      </c>
      <c r="C388" s="9">
        <v>120</v>
      </c>
      <c r="D388" s="14">
        <v>0</v>
      </c>
      <c r="E388" s="14">
        <v>0</v>
      </c>
      <c r="F388">
        <v>0.37993226200342201</v>
      </c>
      <c r="G388">
        <v>3.9971882104873702</v>
      </c>
      <c r="H388" s="10">
        <v>1.3437260859317011</v>
      </c>
      <c r="I388" s="11">
        <v>4.1500000000000004</v>
      </c>
    </row>
    <row r="389" spans="1:9" ht="16" x14ac:dyDescent="0.2">
      <c r="A389" s="9" t="s">
        <v>28</v>
      </c>
      <c r="B389" s="13" t="s">
        <v>15</v>
      </c>
      <c r="C389" s="9">
        <v>120</v>
      </c>
      <c r="D389" s="14">
        <v>0</v>
      </c>
      <c r="E389" s="14">
        <v>40</v>
      </c>
      <c r="F389">
        <v>0.41377633810043302</v>
      </c>
      <c r="G389">
        <v>4.2303368449211103</v>
      </c>
      <c r="H389" s="10">
        <v>1.3885441179063789</v>
      </c>
      <c r="I389" s="11">
        <v>4.1500000000000004</v>
      </c>
    </row>
    <row r="390" spans="1:9" ht="16" x14ac:dyDescent="0.2">
      <c r="A390" s="9" t="s">
        <v>28</v>
      </c>
      <c r="B390" s="13" t="s">
        <v>15</v>
      </c>
      <c r="C390" s="9">
        <v>120</v>
      </c>
      <c r="D390" s="14">
        <v>0</v>
      </c>
      <c r="E390" s="14">
        <v>80</v>
      </c>
      <c r="F390">
        <v>0.39633508771657899</v>
      </c>
      <c r="G390">
        <v>4.05800580978394</v>
      </c>
      <c r="H390" s="10">
        <v>1.4230743743595966</v>
      </c>
      <c r="I390" s="11">
        <v>4.1500000000000004</v>
      </c>
    </row>
    <row r="391" spans="1:9" ht="16" x14ac:dyDescent="0.2">
      <c r="A391" s="9" t="s">
        <v>28</v>
      </c>
      <c r="B391" s="13" t="s">
        <v>16</v>
      </c>
      <c r="C391" s="9">
        <v>160</v>
      </c>
      <c r="D391" s="14">
        <v>0</v>
      </c>
      <c r="E391" s="14">
        <v>0</v>
      </c>
      <c r="F391">
        <v>0.27023132890462898</v>
      </c>
      <c r="G391">
        <v>2.6206374168396001</v>
      </c>
      <c r="H391" s="10">
        <v>1.3788674973663917</v>
      </c>
      <c r="I391" s="11">
        <v>4.26</v>
      </c>
    </row>
    <row r="392" spans="1:9" ht="16" x14ac:dyDescent="0.2">
      <c r="A392" s="9" t="s">
        <v>28</v>
      </c>
      <c r="B392" s="13" t="s">
        <v>16</v>
      </c>
      <c r="C392" s="9">
        <v>160</v>
      </c>
      <c r="D392" s="14">
        <v>0</v>
      </c>
      <c r="E392" s="14">
        <v>40</v>
      </c>
      <c r="F392">
        <v>0.26254139840602897</v>
      </c>
      <c r="G392">
        <v>2.5285229086875898</v>
      </c>
      <c r="H392" s="10">
        <v>1.4659570822262766</v>
      </c>
      <c r="I392" s="11">
        <v>4.25</v>
      </c>
    </row>
    <row r="393" spans="1:9" ht="16" x14ac:dyDescent="0.2">
      <c r="A393" s="9" t="s">
        <v>28</v>
      </c>
      <c r="B393" s="13" t="s">
        <v>16</v>
      </c>
      <c r="C393" s="9">
        <v>160</v>
      </c>
      <c r="D393" s="14">
        <v>0</v>
      </c>
      <c r="E393" s="14">
        <v>80</v>
      </c>
      <c r="F393">
        <v>0.29998492449522002</v>
      </c>
      <c r="G393">
        <v>3.0194297432899497</v>
      </c>
      <c r="H393" s="10">
        <v>1.2925927858151371</v>
      </c>
      <c r="I393" s="11">
        <v>4.21</v>
      </c>
    </row>
    <row r="394" spans="1:9" ht="16" x14ac:dyDescent="0.2">
      <c r="A394" s="9" t="s">
        <v>28</v>
      </c>
      <c r="B394" s="13" t="s">
        <v>17</v>
      </c>
      <c r="C394" s="9">
        <v>200</v>
      </c>
      <c r="D394" s="14">
        <v>0</v>
      </c>
      <c r="E394" s="14">
        <v>0</v>
      </c>
      <c r="F394">
        <v>0.25285501033067698</v>
      </c>
      <c r="G394">
        <v>2.4809898436069497</v>
      </c>
      <c r="H394" s="10">
        <v>1.4326491357360049</v>
      </c>
      <c r="I394" s="11">
        <v>4.3</v>
      </c>
    </row>
    <row r="395" spans="1:9" ht="16" x14ac:dyDescent="0.2">
      <c r="A395" s="9" t="s">
        <v>28</v>
      </c>
      <c r="B395" s="13" t="s">
        <v>17</v>
      </c>
      <c r="C395" s="9">
        <v>200</v>
      </c>
      <c r="D395" s="14">
        <v>0</v>
      </c>
      <c r="E395" s="14">
        <v>40</v>
      </c>
      <c r="F395">
        <v>0.23530280217528302</v>
      </c>
      <c r="G395">
        <v>2.25706189870834</v>
      </c>
      <c r="H395" s="10">
        <v>1.3036954346452276</v>
      </c>
      <c r="I395" s="11">
        <v>4.3</v>
      </c>
    </row>
    <row r="396" spans="1:9" ht="16" x14ac:dyDescent="0.2">
      <c r="A396" s="9" t="s">
        <v>28</v>
      </c>
      <c r="B396" s="13" t="s">
        <v>17</v>
      </c>
      <c r="C396" s="9">
        <v>200</v>
      </c>
      <c r="D396" s="14">
        <v>0</v>
      </c>
      <c r="E396" s="14">
        <v>80</v>
      </c>
      <c r="F396">
        <v>0.22043718025088299</v>
      </c>
      <c r="G396">
        <v>2.0823408663272898</v>
      </c>
      <c r="H396" s="10">
        <v>1.4618827156831244</v>
      </c>
      <c r="I396" s="11">
        <v>4.3099999999999996</v>
      </c>
    </row>
    <row r="397" spans="1:9" ht="16" x14ac:dyDescent="0.2">
      <c r="A397" s="9" t="s">
        <v>28</v>
      </c>
      <c r="B397" s="13" t="s">
        <v>6</v>
      </c>
      <c r="C397" s="9">
        <v>5</v>
      </c>
      <c r="D397" s="14">
        <v>0</v>
      </c>
      <c r="E397" s="14">
        <v>-4000</v>
      </c>
      <c r="F397">
        <v>2.6839181780815102</v>
      </c>
      <c r="G397">
        <v>34.061779975891099</v>
      </c>
      <c r="H397">
        <v>1.0722714149941646</v>
      </c>
      <c r="I397" s="3">
        <v>3.8</v>
      </c>
    </row>
    <row r="398" spans="1:9" ht="16" x14ac:dyDescent="0.2">
      <c r="A398" s="9" t="s">
        <v>28</v>
      </c>
      <c r="B398" s="13" t="s">
        <v>10</v>
      </c>
      <c r="C398" s="9">
        <v>10</v>
      </c>
      <c r="D398" s="14">
        <v>0</v>
      </c>
      <c r="E398" s="14">
        <v>-4000</v>
      </c>
      <c r="F398">
        <v>2.1689938008785199</v>
      </c>
      <c r="G398">
        <v>30.892615318298301</v>
      </c>
      <c r="H398">
        <v>1.1256456167094626</v>
      </c>
      <c r="I398" s="3">
        <v>3.78</v>
      </c>
    </row>
    <row r="399" spans="1:9" ht="16" x14ac:dyDescent="0.2">
      <c r="A399" s="9" t="s">
        <v>28</v>
      </c>
      <c r="B399" s="13" t="s">
        <v>11</v>
      </c>
      <c r="C399" s="9">
        <v>20</v>
      </c>
      <c r="D399" s="14">
        <v>0</v>
      </c>
      <c r="E399" s="14">
        <v>-4000</v>
      </c>
      <c r="F399">
        <v>1.05954825878143</v>
      </c>
      <c r="G399">
        <v>13.8666665554047</v>
      </c>
      <c r="H399">
        <v>1.3570696363605257</v>
      </c>
      <c r="I399" s="3">
        <v>3.94</v>
      </c>
    </row>
    <row r="400" spans="1:9" ht="16" x14ac:dyDescent="0.2">
      <c r="A400" s="9" t="s">
        <v>28</v>
      </c>
      <c r="B400" s="13" t="s">
        <v>12</v>
      </c>
      <c r="C400" s="9">
        <v>30</v>
      </c>
      <c r="D400" s="14">
        <v>0</v>
      </c>
      <c r="E400" s="14">
        <v>-4000</v>
      </c>
      <c r="F400">
        <v>0.76476879417896293</v>
      </c>
      <c r="G400">
        <v>9.5486873388290405</v>
      </c>
      <c r="H400">
        <v>1.4891809715222462</v>
      </c>
      <c r="I400" s="3">
        <v>4.09</v>
      </c>
    </row>
    <row r="401" spans="1:9" ht="16" x14ac:dyDescent="0.2">
      <c r="A401" s="9" t="s">
        <v>28</v>
      </c>
      <c r="B401" s="13" t="s">
        <v>13</v>
      </c>
      <c r="C401" s="9">
        <v>40</v>
      </c>
      <c r="D401" s="14">
        <v>0</v>
      </c>
      <c r="E401" s="14">
        <v>-4000</v>
      </c>
      <c r="F401">
        <v>0.636981502175331</v>
      </c>
      <c r="G401">
        <v>7.5811409950256303</v>
      </c>
      <c r="H401">
        <v>1.4759392802570006</v>
      </c>
      <c r="I401" s="3">
        <v>4.1100000000000003</v>
      </c>
    </row>
    <row r="402" spans="1:9" ht="16" x14ac:dyDescent="0.2">
      <c r="A402" s="9" t="s">
        <v>28</v>
      </c>
      <c r="B402" s="13" t="s">
        <v>6</v>
      </c>
      <c r="C402" s="9">
        <v>5</v>
      </c>
      <c r="D402" s="14">
        <v>4000</v>
      </c>
      <c r="E402" s="14">
        <v>0</v>
      </c>
      <c r="F402">
        <v>2.22044438123703</v>
      </c>
      <c r="G402">
        <v>34.309782981872601</v>
      </c>
      <c r="H402">
        <v>1.3191780275092073</v>
      </c>
      <c r="I402" s="3">
        <v>3.61</v>
      </c>
    </row>
    <row r="403" spans="1:9" ht="16" x14ac:dyDescent="0.2">
      <c r="A403" s="9" t="s">
        <v>28</v>
      </c>
      <c r="B403" s="13" t="s">
        <v>10</v>
      </c>
      <c r="C403" s="9">
        <v>10</v>
      </c>
      <c r="D403" s="14">
        <v>4000</v>
      </c>
      <c r="E403" s="14">
        <v>0</v>
      </c>
      <c r="F403">
        <v>4.9936664104461697</v>
      </c>
      <c r="G403">
        <v>22.529008388519301</v>
      </c>
      <c r="H403">
        <v>1.22455086454449</v>
      </c>
      <c r="I403" s="3">
        <v>3.75</v>
      </c>
    </row>
    <row r="404" spans="1:9" ht="16" x14ac:dyDescent="0.2">
      <c r="A404" s="9" t="s">
        <v>28</v>
      </c>
      <c r="B404" s="13" t="s">
        <v>11</v>
      </c>
      <c r="C404" s="9">
        <v>20</v>
      </c>
      <c r="D404" s="14">
        <v>4000</v>
      </c>
      <c r="E404" s="14">
        <v>0</v>
      </c>
      <c r="F404">
        <v>1.06633327901363</v>
      </c>
      <c r="G404">
        <v>14.3572437763214</v>
      </c>
      <c r="H404">
        <v>1.3160203934382639</v>
      </c>
      <c r="I404" s="3">
        <v>3.86</v>
      </c>
    </row>
    <row r="405" spans="1:9" ht="16" x14ac:dyDescent="0.2">
      <c r="A405" s="9" t="s">
        <v>28</v>
      </c>
      <c r="B405" s="13" t="s">
        <v>12</v>
      </c>
      <c r="C405" s="9">
        <v>30</v>
      </c>
      <c r="D405" s="14">
        <v>4000</v>
      </c>
      <c r="E405" s="14">
        <v>0</v>
      </c>
      <c r="F405">
        <v>0.84215216338634502</v>
      </c>
      <c r="G405">
        <v>12.8993248939514</v>
      </c>
      <c r="H405">
        <v>1.342809353459492</v>
      </c>
      <c r="I405" s="3">
        <v>3.99</v>
      </c>
    </row>
    <row r="406" spans="1:9" ht="16" x14ac:dyDescent="0.2">
      <c r="A406" s="9" t="s">
        <v>28</v>
      </c>
      <c r="B406" s="13" t="s">
        <v>13</v>
      </c>
      <c r="C406" s="9">
        <v>40</v>
      </c>
      <c r="D406" s="14">
        <v>4000</v>
      </c>
      <c r="E406" s="14">
        <v>0</v>
      </c>
      <c r="F406">
        <v>0.72872683405876204</v>
      </c>
      <c r="G406">
        <v>9.8586177825927699</v>
      </c>
      <c r="H406">
        <v>1.359717974613575</v>
      </c>
      <c r="I406" s="3">
        <v>4.03</v>
      </c>
    </row>
    <row r="407" spans="1:9" ht="16" x14ac:dyDescent="0.2">
      <c r="A407" s="9" t="s">
        <v>28</v>
      </c>
      <c r="B407" s="13" t="s">
        <v>6</v>
      </c>
      <c r="C407" s="9">
        <v>5</v>
      </c>
      <c r="D407" s="14">
        <v>0</v>
      </c>
      <c r="E407" s="14">
        <v>4000</v>
      </c>
      <c r="F407">
        <v>2.07357943058014</v>
      </c>
      <c r="G407">
        <v>28.8595724105835</v>
      </c>
      <c r="H407">
        <v>1.2578588110347617</v>
      </c>
      <c r="I407" s="3">
        <v>3.84</v>
      </c>
    </row>
    <row r="408" spans="1:9" ht="16" x14ac:dyDescent="0.2">
      <c r="A408" s="9" t="s">
        <v>28</v>
      </c>
      <c r="B408" s="13" t="s">
        <v>10</v>
      </c>
      <c r="C408" s="9">
        <v>10</v>
      </c>
      <c r="D408" s="14">
        <v>0</v>
      </c>
      <c r="E408" s="14">
        <v>4000</v>
      </c>
      <c r="F408">
        <v>1.6511505842208902</v>
      </c>
      <c r="G408">
        <v>22.8961825370789</v>
      </c>
      <c r="H408">
        <v>1.3872199487798544</v>
      </c>
      <c r="I408" s="3">
        <v>3.93</v>
      </c>
    </row>
    <row r="409" spans="1:9" ht="16" x14ac:dyDescent="0.2">
      <c r="A409" s="9" t="s">
        <v>28</v>
      </c>
      <c r="B409" s="13" t="s">
        <v>11</v>
      </c>
      <c r="C409" s="9">
        <v>20</v>
      </c>
      <c r="D409" s="14">
        <v>0</v>
      </c>
      <c r="E409" s="14">
        <v>4000</v>
      </c>
      <c r="F409">
        <v>1.0758068412542301</v>
      </c>
      <c r="G409">
        <v>13.5848653316498</v>
      </c>
      <c r="H409">
        <v>1.3999523442272059</v>
      </c>
      <c r="I409" s="3">
        <v>4.0599999999999996</v>
      </c>
    </row>
    <row r="410" spans="1:9" ht="16" x14ac:dyDescent="0.2">
      <c r="A410" s="9" t="s">
        <v>28</v>
      </c>
      <c r="B410" s="13" t="s">
        <v>12</v>
      </c>
      <c r="C410" s="9">
        <v>30</v>
      </c>
      <c r="D410" s="14">
        <v>0</v>
      </c>
      <c r="E410" s="14">
        <v>4000</v>
      </c>
      <c r="F410">
        <v>0.91831475496292103</v>
      </c>
      <c r="G410">
        <v>11.393443346023599</v>
      </c>
      <c r="H410">
        <v>1.3679685668634589</v>
      </c>
      <c r="I410" s="3">
        <v>4.0999999999999996</v>
      </c>
    </row>
    <row r="411" spans="1:9" ht="16" x14ac:dyDescent="0.2">
      <c r="A411" s="9" t="s">
        <v>28</v>
      </c>
      <c r="B411" s="13" t="s">
        <v>13</v>
      </c>
      <c r="C411" s="9">
        <v>40</v>
      </c>
      <c r="D411" s="14">
        <v>0</v>
      </c>
      <c r="E411" s="14">
        <v>4000</v>
      </c>
      <c r="F411">
        <v>0.68870984017848991</v>
      </c>
      <c r="G411">
        <v>8.1489092111587507</v>
      </c>
      <c r="H411">
        <v>1.4127865988381363</v>
      </c>
      <c r="I411" s="3">
        <v>4.0999999999999996</v>
      </c>
    </row>
    <row r="412" spans="1:9" ht="16" x14ac:dyDescent="0.2">
      <c r="A412" s="9" t="s">
        <v>28</v>
      </c>
      <c r="B412" s="13" t="s">
        <v>6</v>
      </c>
      <c r="C412" s="9">
        <v>5</v>
      </c>
      <c r="D412" s="14">
        <v>-4000</v>
      </c>
      <c r="E412" s="14">
        <v>0</v>
      </c>
      <c r="F412">
        <v>3.41267049312592</v>
      </c>
      <c r="G412">
        <v>56.774711608886705</v>
      </c>
      <c r="H412">
        <v>1.0978380650524466</v>
      </c>
      <c r="I412" s="3">
        <v>3.58</v>
      </c>
    </row>
    <row r="413" spans="1:9" ht="16" x14ac:dyDescent="0.2">
      <c r="A413" s="9" t="s">
        <v>28</v>
      </c>
      <c r="B413" s="13" t="s">
        <v>10</v>
      </c>
      <c r="C413" s="9">
        <v>10</v>
      </c>
      <c r="D413" s="14">
        <v>-4000</v>
      </c>
      <c r="E413" s="14">
        <v>0</v>
      </c>
      <c r="F413">
        <v>2.1485422551631901</v>
      </c>
      <c r="G413">
        <v>30.3294563293457</v>
      </c>
      <c r="H413">
        <v>1.2106980182977714</v>
      </c>
      <c r="I413" s="3">
        <v>3.75</v>
      </c>
    </row>
    <row r="414" spans="1:9" ht="16" x14ac:dyDescent="0.2">
      <c r="A414" s="9" t="s">
        <v>28</v>
      </c>
      <c r="B414" s="13" t="s">
        <v>11</v>
      </c>
      <c r="C414" s="9">
        <v>20</v>
      </c>
      <c r="D414" s="14">
        <v>-4000</v>
      </c>
      <c r="E414" s="14">
        <v>0</v>
      </c>
      <c r="F414">
        <v>1.03715479373932</v>
      </c>
      <c r="G414">
        <v>13.255809545517002</v>
      </c>
      <c r="H414">
        <v>1.3028805613365972</v>
      </c>
      <c r="I414" s="3">
        <v>3.93</v>
      </c>
    </row>
    <row r="415" spans="1:9" ht="16" x14ac:dyDescent="0.2">
      <c r="A415" s="9" t="s">
        <v>28</v>
      </c>
      <c r="B415" s="13" t="s">
        <v>12</v>
      </c>
      <c r="C415" s="9">
        <v>30</v>
      </c>
      <c r="D415" s="14">
        <v>-4000</v>
      </c>
      <c r="E415" s="14">
        <v>0</v>
      </c>
      <c r="F415">
        <v>0.81197515130043008</v>
      </c>
      <c r="G415">
        <v>10.136862993240401</v>
      </c>
      <c r="H415">
        <v>1.3727559475516631</v>
      </c>
      <c r="I415" s="3">
        <v>3.99</v>
      </c>
    </row>
    <row r="416" spans="1:9" ht="16" x14ac:dyDescent="0.2">
      <c r="A416" s="9" t="s">
        <v>28</v>
      </c>
      <c r="B416" s="13" t="s">
        <v>13</v>
      </c>
      <c r="C416" s="9">
        <v>40</v>
      </c>
      <c r="D416" s="14">
        <v>-4000</v>
      </c>
      <c r="E416" s="14">
        <v>0</v>
      </c>
      <c r="F416">
        <v>0.62652461230754897</v>
      </c>
      <c r="G416">
        <v>7.3500210046768197</v>
      </c>
      <c r="H416">
        <v>1.4136014721467669</v>
      </c>
      <c r="I416" s="3">
        <v>4.04</v>
      </c>
    </row>
    <row r="417" spans="1:9" ht="16" x14ac:dyDescent="0.2">
      <c r="A417" s="9" t="s">
        <v>28</v>
      </c>
      <c r="B417" s="13" t="s">
        <v>6</v>
      </c>
      <c r="C417" s="9">
        <v>5</v>
      </c>
      <c r="D417" s="14">
        <v>-100</v>
      </c>
      <c r="E417" s="14">
        <v>-100</v>
      </c>
      <c r="F417">
        <v>2.00280725955963</v>
      </c>
      <c r="G417">
        <v>33.5441637039185</v>
      </c>
      <c r="H417">
        <v>1.3893589912150095</v>
      </c>
      <c r="I417" s="3">
        <v>3.8</v>
      </c>
    </row>
    <row r="418" spans="1:9" ht="16" x14ac:dyDescent="0.2">
      <c r="A418" s="9" t="s">
        <v>28</v>
      </c>
      <c r="B418" s="13" t="s">
        <v>10</v>
      </c>
      <c r="C418" s="9">
        <v>10</v>
      </c>
      <c r="D418" s="14">
        <v>-100</v>
      </c>
      <c r="E418" s="14">
        <v>-100</v>
      </c>
      <c r="F418">
        <v>1.4038766920566601</v>
      </c>
      <c r="G418">
        <v>19.391608238220201</v>
      </c>
      <c r="H418">
        <v>1.3543194389438979</v>
      </c>
      <c r="I418" s="3">
        <v>3.89</v>
      </c>
    </row>
    <row r="419" spans="1:9" ht="16" x14ac:dyDescent="0.2">
      <c r="A419" s="9" t="s">
        <v>28</v>
      </c>
      <c r="B419" s="13" t="s">
        <v>11</v>
      </c>
      <c r="C419" s="9">
        <v>20</v>
      </c>
      <c r="D419" s="14">
        <v>-100</v>
      </c>
      <c r="E419" s="14">
        <v>-100</v>
      </c>
      <c r="F419">
        <v>0.78785941004753102</v>
      </c>
      <c r="G419">
        <v>9.6881580352783203</v>
      </c>
      <c r="H419">
        <v>1.3432167901138072</v>
      </c>
      <c r="I419" s="3">
        <v>4.0199999999999996</v>
      </c>
    </row>
    <row r="420" spans="1:9" ht="16" x14ac:dyDescent="0.2">
      <c r="A420" s="9" t="s">
        <v>28</v>
      </c>
      <c r="B420" s="13" t="s">
        <v>12</v>
      </c>
      <c r="C420" s="9">
        <v>30</v>
      </c>
      <c r="D420" s="14">
        <v>-100</v>
      </c>
      <c r="E420" s="14">
        <v>-100</v>
      </c>
      <c r="F420">
        <v>1.02374628186226</v>
      </c>
      <c r="G420">
        <v>13.5350871086121</v>
      </c>
      <c r="H420">
        <v>1.3957761185204747</v>
      </c>
      <c r="I420" s="3">
        <v>4.1100000000000003</v>
      </c>
    </row>
    <row r="421" spans="1:9" ht="16" x14ac:dyDescent="0.2">
      <c r="A421" s="9" t="s">
        <v>28</v>
      </c>
      <c r="B421" s="13" t="s">
        <v>13</v>
      </c>
      <c r="C421" s="9">
        <v>40</v>
      </c>
      <c r="D421" s="14">
        <v>-100</v>
      </c>
      <c r="E421" s="14">
        <v>-100</v>
      </c>
      <c r="F421">
        <v>0.74197515845298789</v>
      </c>
      <c r="G421">
        <v>8.5813903808593803</v>
      </c>
      <c r="H421">
        <v>1.5499908921787975</v>
      </c>
      <c r="I421" s="3">
        <v>4.07</v>
      </c>
    </row>
  </sheetData>
  <autoFilter ref="A2:I212" xr:uid="{00000000-0009-0000-0000-000003000000}"/>
  <mergeCells count="2">
    <mergeCell ref="AB1:AD1"/>
    <mergeCell ref="AG1:AH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readin</vt:lpstr>
      <vt:lpstr>calcs</vt:lpstr>
      <vt:lpstr>simple means</vt:lpstr>
      <vt:lpstr>karsten</vt:lpstr>
    </vt:vector>
  </TitlesOfParts>
  <Company>Faculty of Science, University of Copenhagen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Pinheiro Bastos</dc:creator>
  <cp:lastModifiedBy>Microsoft Office User</cp:lastModifiedBy>
  <dcterms:created xsi:type="dcterms:W3CDTF">2017-02-23T11:06:12Z</dcterms:created>
  <dcterms:modified xsi:type="dcterms:W3CDTF">2018-11-19T14:08:35Z</dcterms:modified>
</cp:coreProperties>
</file>