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487AFB2-1A28-4F61-8415-0B29921BBC4C}" xr6:coauthVersionLast="47" xr6:coauthVersionMax="47" xr10:uidLastSave="{00000000-0000-0000-0000-000000000000}"/>
  <workbookProtection workbookAlgorithmName="SHA-512" workbookHashValue="WwVGNZUEPKT053PSqK8LIUVVuTt2j1BR1RwNgyl8hsDrorf88Y43NAs65MmQY5sHUu+1AXTP1U16AF3BJFEEvQ==" workbookSaltValue="ujLNbhHCX7g2lDI5pxCSkA==" workbookSpinCount="100000" lockStructure="1"/>
  <bookViews>
    <workbookView xWindow="-98" yWindow="-98" windowWidth="21795" windowHeight="12975" tabRatio="688" activeTab="1" xr2:uid="{00000000-000D-0000-FFFF-FFFF00000000}"/>
  </bookViews>
  <sheets>
    <sheet name="Home" sheetId="10" r:id="rId1"/>
    <sheet name="koniec serii" sheetId="51" r:id="rId2"/>
    <sheet name="małe" sheetId="45" r:id="rId3"/>
    <sheet name="średnie" sheetId="46" r:id="rId4"/>
    <sheet name="duże" sheetId="47" r:id="rId5"/>
    <sheet name="zalewane" sheetId="48" r:id="rId6"/>
    <sheet name="okazjonalne" sheetId="57" r:id="rId7"/>
    <sheet name="lampiony" sheetId="50" r:id="rId8"/>
    <sheet name="Znicze_led" sheetId="44" r:id="rId9"/>
    <sheet name="wkłady" sheetId="55" r:id="rId10"/>
    <sheet name="wkłady_led" sheetId="53" r:id="rId11"/>
    <sheet name="Zapalarki" sheetId="52" r:id="rId12"/>
    <sheet name="Podsumowanie zamówienia" sheetId="9" r:id="rId13"/>
    <sheet name="Generowanie podsumowania zam" sheetId="27" state="hidden" r:id="rId14"/>
    <sheet name="Wsad_ofertowy" sheetId="56" state="hidden" r:id="rId15"/>
    <sheet name="Eksport zamówienia do XL" sheetId="12" state="hidden" r:id="rId16"/>
  </sheets>
  <definedNames>
    <definedName name="ExternalData_2" localSheetId="14" hidden="1">Wsad_ofertowy!$A$1:$AB$314</definedName>
    <definedName name="_xlnm.Print_Area" localSheetId="1">'koniec serii'!$C$3:$L$717</definedName>
  </definedNames>
  <calcPr calcId="191029" iterateDelta="1E-4"/>
  <extLst>
    <ext xmlns:x14="http://schemas.microsoft.com/office/spreadsheetml/2009/9/main" uri="{79F54976-1DA5-4618-B147-4CDE4B953A38}">
      <x14:workbookPr defaultImageDpi="150" discardImageEditData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6" i="52" l="1"/>
  <c r="G165" i="52" a="1"/>
  <c r="G165" i="52" s="1"/>
  <c r="D165" i="52"/>
  <c r="I163" i="52"/>
  <c r="E155" i="52"/>
  <c r="G154" i="52" a="1"/>
  <c r="G154" i="52" s="1"/>
  <c r="D154" i="52"/>
  <c r="I152" i="52"/>
  <c r="E144" i="52"/>
  <c r="G143" i="52" a="1"/>
  <c r="G143" i="52" s="1"/>
  <c r="D143" i="52"/>
  <c r="I141" i="52"/>
  <c r="E133" i="52"/>
  <c r="G132" i="52" a="1"/>
  <c r="G132" i="52" s="1"/>
  <c r="D132" i="52"/>
  <c r="I130" i="52"/>
  <c r="E122" i="52"/>
  <c r="G121" i="52" a="1"/>
  <c r="G121" i="52" s="1"/>
  <c r="D121" i="52"/>
  <c r="I119" i="52"/>
  <c r="E111" i="52"/>
  <c r="G110" i="52" a="1"/>
  <c r="G110" i="52" s="1"/>
  <c r="D110" i="52"/>
  <c r="I108" i="52"/>
  <c r="E100" i="52"/>
  <c r="G99" i="52" a="1"/>
  <c r="G99" i="52" s="1"/>
  <c r="D99" i="52"/>
  <c r="I97" i="52"/>
  <c r="E89" i="52"/>
  <c r="G88" i="52" a="1"/>
  <c r="G88" i="52" s="1"/>
  <c r="D88" i="52"/>
  <c r="I86" i="52"/>
  <c r="E78" i="52"/>
  <c r="G77" i="52" a="1"/>
  <c r="G77" i="52" s="1"/>
  <c r="D77" i="52"/>
  <c r="I75" i="52"/>
  <c r="E67" i="52"/>
  <c r="G66" i="52" a="1"/>
  <c r="G66" i="52" s="1"/>
  <c r="D66" i="52"/>
  <c r="I64" i="52"/>
  <c r="E56" i="52"/>
  <c r="G55" i="52" a="1"/>
  <c r="G55" i="52" s="1"/>
  <c r="D55" i="52"/>
  <c r="I53" i="52"/>
  <c r="E45" i="52"/>
  <c r="G44" i="52" a="1"/>
  <c r="G44" i="52" s="1"/>
  <c r="D44" i="52"/>
  <c r="I42" i="52"/>
  <c r="E34" i="52"/>
  <c r="G33" i="52" a="1"/>
  <c r="G33" i="52" s="1"/>
  <c r="D33" i="52"/>
  <c r="I31" i="52"/>
  <c r="E23" i="52"/>
  <c r="G22" i="52" a="1"/>
  <c r="G22" i="52" s="1"/>
  <c r="D22" i="52"/>
  <c r="I20" i="52"/>
  <c r="E1024" i="53"/>
  <c r="G1023" i="53" a="1"/>
  <c r="G1023" i="53" s="1"/>
  <c r="D1023" i="53"/>
  <c r="I1021" i="53"/>
  <c r="E1013" i="53"/>
  <c r="G1012" i="53" a="1"/>
  <c r="G1012" i="53" s="1"/>
  <c r="D1012" i="53"/>
  <c r="I1010" i="53"/>
  <c r="E1002" i="53"/>
  <c r="G1001" i="53" a="1"/>
  <c r="G1001" i="53" s="1"/>
  <c r="D1001" i="53"/>
  <c r="I999" i="53"/>
  <c r="E991" i="53"/>
  <c r="G990" i="53" a="1"/>
  <c r="G990" i="53" s="1"/>
  <c r="D990" i="53"/>
  <c r="I988" i="53"/>
  <c r="E980" i="53"/>
  <c r="G979" i="53" a="1"/>
  <c r="G979" i="53" s="1"/>
  <c r="D979" i="53"/>
  <c r="I977" i="53"/>
  <c r="E969" i="53"/>
  <c r="G968" i="53" a="1"/>
  <c r="G968" i="53" s="1"/>
  <c r="D968" i="53"/>
  <c r="I966" i="53"/>
  <c r="E958" i="53"/>
  <c r="G957" i="53" a="1"/>
  <c r="G957" i="53" s="1"/>
  <c r="D957" i="53"/>
  <c r="I955" i="53"/>
  <c r="E947" i="53"/>
  <c r="G946" i="53" a="1"/>
  <c r="G946" i="53" s="1"/>
  <c r="D946" i="53"/>
  <c r="I944" i="53"/>
  <c r="E936" i="53"/>
  <c r="G935" i="53" a="1"/>
  <c r="G935" i="53" s="1"/>
  <c r="D935" i="53"/>
  <c r="I933" i="53"/>
  <c r="E925" i="53"/>
  <c r="G924" i="53" a="1"/>
  <c r="G924" i="53" s="1"/>
  <c r="D924" i="53"/>
  <c r="I922" i="53"/>
  <c r="E914" i="53"/>
  <c r="G913" i="53" a="1"/>
  <c r="G913" i="53" s="1"/>
  <c r="D913" i="53"/>
  <c r="I911" i="53"/>
  <c r="E903" i="53"/>
  <c r="G902" i="53" a="1"/>
  <c r="G902" i="53" s="1"/>
  <c r="D902" i="53"/>
  <c r="I900" i="53"/>
  <c r="E892" i="53"/>
  <c r="G891" i="53" a="1"/>
  <c r="G891" i="53" s="1"/>
  <c r="D891" i="53"/>
  <c r="I889" i="53"/>
  <c r="E881" i="53"/>
  <c r="G880" i="53" a="1"/>
  <c r="G880" i="53" s="1"/>
  <c r="D880" i="53"/>
  <c r="I878" i="53"/>
  <c r="E870" i="53"/>
  <c r="G869" i="53" a="1"/>
  <c r="G869" i="53" s="1"/>
  <c r="D869" i="53"/>
  <c r="I867" i="53"/>
  <c r="E859" i="53"/>
  <c r="G858" i="53" a="1"/>
  <c r="G858" i="53" s="1"/>
  <c r="D858" i="53"/>
  <c r="I856" i="53"/>
  <c r="E848" i="53"/>
  <c r="G847" i="53" a="1"/>
  <c r="G847" i="53" s="1"/>
  <c r="D847" i="53"/>
  <c r="I845" i="53"/>
  <c r="E837" i="53"/>
  <c r="G836" i="53" a="1"/>
  <c r="G836" i="53" s="1"/>
  <c r="D836" i="53"/>
  <c r="I834" i="53"/>
  <c r="E826" i="53"/>
  <c r="G825" i="53" a="1"/>
  <c r="G825" i="53" s="1"/>
  <c r="D825" i="53"/>
  <c r="I823" i="53"/>
  <c r="E815" i="53"/>
  <c r="G814" i="53" a="1"/>
  <c r="G814" i="53" s="1"/>
  <c r="D814" i="53"/>
  <c r="I812" i="53"/>
  <c r="E804" i="53"/>
  <c r="G803" i="53" a="1"/>
  <c r="G803" i="53" s="1"/>
  <c r="D803" i="53"/>
  <c r="I801" i="53"/>
  <c r="E793" i="53"/>
  <c r="G792" i="53" a="1"/>
  <c r="G792" i="53" s="1"/>
  <c r="D792" i="53"/>
  <c r="I790" i="53"/>
  <c r="E782" i="53"/>
  <c r="G781" i="53" a="1"/>
  <c r="G781" i="53" s="1"/>
  <c r="D781" i="53"/>
  <c r="I779" i="53"/>
  <c r="E771" i="53"/>
  <c r="G770" i="53" a="1"/>
  <c r="G770" i="53" s="1"/>
  <c r="D770" i="53"/>
  <c r="I768" i="53"/>
  <c r="E760" i="53"/>
  <c r="G759" i="53" a="1"/>
  <c r="G759" i="53" s="1"/>
  <c r="D759" i="53"/>
  <c r="I757" i="53"/>
  <c r="E749" i="53"/>
  <c r="G748" i="53" a="1"/>
  <c r="G748" i="53" s="1"/>
  <c r="D748" i="53"/>
  <c r="I746" i="53"/>
  <c r="E738" i="53"/>
  <c r="G737" i="53" a="1"/>
  <c r="G737" i="53" s="1"/>
  <c r="D737" i="53"/>
  <c r="I735" i="53"/>
  <c r="E727" i="53"/>
  <c r="G726" i="53" a="1"/>
  <c r="G726" i="53" s="1"/>
  <c r="D726" i="53"/>
  <c r="I724" i="53"/>
  <c r="E716" i="53"/>
  <c r="G715" i="53" a="1"/>
  <c r="G715" i="53" s="1"/>
  <c r="D715" i="53"/>
  <c r="I713" i="53"/>
  <c r="E705" i="53"/>
  <c r="G704" i="53" a="1"/>
  <c r="G704" i="53" s="1"/>
  <c r="D704" i="53"/>
  <c r="I702" i="53"/>
  <c r="E694" i="53"/>
  <c r="G693" i="53" a="1"/>
  <c r="G693" i="53" s="1"/>
  <c r="D693" i="53"/>
  <c r="I691" i="53"/>
  <c r="E683" i="53"/>
  <c r="G682" i="53" a="1"/>
  <c r="G682" i="53" s="1"/>
  <c r="D682" i="53"/>
  <c r="I680" i="53"/>
  <c r="E672" i="53"/>
  <c r="G671" i="53" a="1"/>
  <c r="G671" i="53" s="1"/>
  <c r="D671" i="53"/>
  <c r="I669" i="53"/>
  <c r="E661" i="53"/>
  <c r="G660" i="53" a="1"/>
  <c r="G660" i="53" s="1"/>
  <c r="D660" i="53"/>
  <c r="I658" i="53"/>
  <c r="E650" i="53"/>
  <c r="G649" i="53" a="1"/>
  <c r="G649" i="53" s="1"/>
  <c r="D649" i="53"/>
  <c r="I647" i="53"/>
  <c r="E639" i="53"/>
  <c r="G638" i="53" a="1"/>
  <c r="G638" i="53" s="1"/>
  <c r="D638" i="53"/>
  <c r="I636" i="53"/>
  <c r="E628" i="53"/>
  <c r="G627" i="53" a="1"/>
  <c r="G627" i="53" s="1"/>
  <c r="D627" i="53"/>
  <c r="I625" i="53"/>
  <c r="E617" i="53"/>
  <c r="G616" i="53" a="1"/>
  <c r="G616" i="53" s="1"/>
  <c r="D616" i="53"/>
  <c r="I614" i="53"/>
  <c r="E606" i="53"/>
  <c r="G605" i="53" a="1"/>
  <c r="G605" i="53" s="1"/>
  <c r="D605" i="53"/>
  <c r="I603" i="53"/>
  <c r="E595" i="53"/>
  <c r="G594" i="53" a="1"/>
  <c r="G594" i="53" s="1"/>
  <c r="D594" i="53"/>
  <c r="I592" i="53"/>
  <c r="E584" i="53"/>
  <c r="G583" i="53" a="1"/>
  <c r="G583" i="53" s="1"/>
  <c r="D583" i="53"/>
  <c r="I581" i="53"/>
  <c r="E573" i="53"/>
  <c r="G572" i="53" a="1"/>
  <c r="G572" i="53" s="1"/>
  <c r="D572" i="53"/>
  <c r="I570" i="53"/>
  <c r="E562" i="53"/>
  <c r="G561" i="53" a="1"/>
  <c r="G561" i="53" s="1"/>
  <c r="D561" i="53"/>
  <c r="I559" i="53"/>
  <c r="E551" i="53"/>
  <c r="G550" i="53" a="1"/>
  <c r="G550" i="53" s="1"/>
  <c r="D550" i="53"/>
  <c r="I548" i="53"/>
  <c r="E540" i="53"/>
  <c r="G539" i="53" a="1"/>
  <c r="G539" i="53" s="1"/>
  <c r="D539" i="53"/>
  <c r="I537" i="53"/>
  <c r="E529" i="53"/>
  <c r="G528" i="53" a="1"/>
  <c r="G528" i="53" s="1"/>
  <c r="D528" i="53"/>
  <c r="I526" i="53"/>
  <c r="E518" i="53"/>
  <c r="G517" i="53" a="1"/>
  <c r="G517" i="53" s="1"/>
  <c r="D517" i="53"/>
  <c r="I515" i="53"/>
  <c r="E507" i="53"/>
  <c r="G506" i="53" a="1"/>
  <c r="G506" i="53" s="1"/>
  <c r="D506" i="53"/>
  <c r="I504" i="53"/>
  <c r="E496" i="53"/>
  <c r="G495" i="53" a="1"/>
  <c r="G495" i="53" s="1"/>
  <c r="D495" i="53"/>
  <c r="I493" i="53"/>
  <c r="E485" i="53"/>
  <c r="G484" i="53" a="1"/>
  <c r="G484" i="53" s="1"/>
  <c r="D484" i="53"/>
  <c r="I482" i="53"/>
  <c r="E474" i="53"/>
  <c r="G473" i="53" a="1"/>
  <c r="G473" i="53" s="1"/>
  <c r="D473" i="53"/>
  <c r="I471" i="53"/>
  <c r="E463" i="53"/>
  <c r="G462" i="53" a="1"/>
  <c r="G462" i="53" s="1"/>
  <c r="D462" i="53"/>
  <c r="I460" i="53"/>
  <c r="E452" i="53"/>
  <c r="G451" i="53" a="1"/>
  <c r="G451" i="53" s="1"/>
  <c r="D451" i="53"/>
  <c r="I449" i="53"/>
  <c r="E441" i="53"/>
  <c r="G440" i="53" a="1"/>
  <c r="G440" i="53" s="1"/>
  <c r="D440" i="53"/>
  <c r="I438" i="53"/>
  <c r="E430" i="53"/>
  <c r="G429" i="53" a="1"/>
  <c r="G429" i="53" s="1"/>
  <c r="D429" i="53"/>
  <c r="I427" i="53"/>
  <c r="E419" i="53"/>
  <c r="G418" i="53" a="1"/>
  <c r="G418" i="53" s="1"/>
  <c r="D418" i="53"/>
  <c r="I416" i="53"/>
  <c r="E408" i="53"/>
  <c r="G407" i="53" a="1"/>
  <c r="G407" i="53" s="1"/>
  <c r="D407" i="53"/>
  <c r="I405" i="53"/>
  <c r="E397" i="53"/>
  <c r="G396" i="53" a="1"/>
  <c r="G396" i="53" s="1"/>
  <c r="D396" i="53"/>
  <c r="I394" i="53"/>
  <c r="E386" i="53"/>
  <c r="G385" i="53" a="1"/>
  <c r="G385" i="53" s="1"/>
  <c r="D385" i="53"/>
  <c r="I383" i="53"/>
  <c r="E375" i="53"/>
  <c r="G374" i="53" a="1"/>
  <c r="G374" i="53" s="1"/>
  <c r="D374" i="53"/>
  <c r="I372" i="53"/>
  <c r="E364" i="53"/>
  <c r="G363" i="53" a="1"/>
  <c r="G363" i="53" s="1"/>
  <c r="D363" i="53"/>
  <c r="I361" i="53"/>
  <c r="E353" i="53"/>
  <c r="G352" i="53" a="1"/>
  <c r="G352" i="53" s="1"/>
  <c r="D352" i="53"/>
  <c r="I350" i="53"/>
  <c r="E342" i="53"/>
  <c r="G341" i="53" a="1"/>
  <c r="G341" i="53" s="1"/>
  <c r="D341" i="53"/>
  <c r="I339" i="53"/>
  <c r="E331" i="53"/>
  <c r="G330" i="53" a="1"/>
  <c r="G330" i="53" s="1"/>
  <c r="D330" i="53"/>
  <c r="I328" i="53"/>
  <c r="E320" i="53"/>
  <c r="G319" i="53" a="1"/>
  <c r="G319" i="53" s="1"/>
  <c r="D319" i="53"/>
  <c r="I317" i="53"/>
  <c r="E309" i="53"/>
  <c r="G308" i="53" a="1"/>
  <c r="G308" i="53" s="1"/>
  <c r="D308" i="53"/>
  <c r="I306" i="53"/>
  <c r="E298" i="53"/>
  <c r="G297" i="53" a="1"/>
  <c r="G297" i="53" s="1"/>
  <c r="D297" i="53"/>
  <c r="I295" i="53"/>
  <c r="E287" i="53"/>
  <c r="G286" i="53" a="1"/>
  <c r="G286" i="53" s="1"/>
  <c r="D286" i="53"/>
  <c r="I284" i="53"/>
  <c r="E276" i="53"/>
  <c r="G275" i="53" a="1"/>
  <c r="G275" i="53" s="1"/>
  <c r="D275" i="53"/>
  <c r="I273" i="53"/>
  <c r="E265" i="53"/>
  <c r="G264" i="53" a="1"/>
  <c r="G264" i="53" s="1"/>
  <c r="D264" i="53"/>
  <c r="I262" i="53"/>
  <c r="E254" i="53"/>
  <c r="G253" i="53" a="1"/>
  <c r="G253" i="53" s="1"/>
  <c r="D253" i="53"/>
  <c r="I251" i="53"/>
  <c r="E243" i="53"/>
  <c r="G242" i="53" a="1"/>
  <c r="G242" i="53" s="1"/>
  <c r="D242" i="53"/>
  <c r="I240" i="53"/>
  <c r="E232" i="53"/>
  <c r="G231" i="53" a="1"/>
  <c r="G231" i="53" s="1"/>
  <c r="D231" i="53"/>
  <c r="I229" i="53"/>
  <c r="E221" i="53"/>
  <c r="G220" i="53" a="1"/>
  <c r="G220" i="53" s="1"/>
  <c r="D220" i="53"/>
  <c r="I218" i="53"/>
  <c r="E210" i="53"/>
  <c r="G209" i="53" a="1"/>
  <c r="G209" i="53" s="1"/>
  <c r="D209" i="53"/>
  <c r="I207" i="53"/>
  <c r="E199" i="53"/>
  <c r="G198" i="53" a="1"/>
  <c r="G198" i="53" s="1"/>
  <c r="D198" i="53"/>
  <c r="I196" i="53"/>
  <c r="E188" i="53"/>
  <c r="G187" i="53" a="1"/>
  <c r="G187" i="53" s="1"/>
  <c r="D187" i="53"/>
  <c r="I185" i="53"/>
  <c r="E177" i="53"/>
  <c r="G176" i="53" a="1"/>
  <c r="G176" i="53" s="1"/>
  <c r="D176" i="53"/>
  <c r="I174" i="53"/>
  <c r="E166" i="53"/>
  <c r="G165" i="53" a="1"/>
  <c r="G165" i="53" s="1"/>
  <c r="D165" i="53"/>
  <c r="I163" i="53"/>
  <c r="E155" i="53"/>
  <c r="G154" i="53" a="1"/>
  <c r="G154" i="53" s="1"/>
  <c r="D154" i="53"/>
  <c r="I152" i="53"/>
  <c r="E144" i="53"/>
  <c r="G143" i="53" a="1"/>
  <c r="G143" i="53" s="1"/>
  <c r="D143" i="53"/>
  <c r="I141" i="53"/>
  <c r="E133" i="53"/>
  <c r="G132" i="53" a="1"/>
  <c r="G132" i="53" s="1"/>
  <c r="D132" i="53"/>
  <c r="I130" i="53"/>
  <c r="E122" i="53"/>
  <c r="G121" i="53" a="1"/>
  <c r="G121" i="53" s="1"/>
  <c r="D121" i="53"/>
  <c r="I119" i="53"/>
  <c r="E111" i="53"/>
  <c r="G110" i="53" a="1"/>
  <c r="G110" i="53" s="1"/>
  <c r="D110" i="53"/>
  <c r="I108" i="53"/>
  <c r="E100" i="53"/>
  <c r="G99" i="53" a="1"/>
  <c r="G99" i="53" s="1"/>
  <c r="D99" i="53"/>
  <c r="I97" i="53"/>
  <c r="E89" i="53"/>
  <c r="G88" i="53" a="1"/>
  <c r="G88" i="53" s="1"/>
  <c r="D88" i="53"/>
  <c r="I86" i="53"/>
  <c r="E78" i="53"/>
  <c r="G77" i="53" a="1"/>
  <c r="G77" i="53" s="1"/>
  <c r="D77" i="53"/>
  <c r="I75" i="53"/>
  <c r="E67" i="53"/>
  <c r="G66" i="53" a="1"/>
  <c r="G66" i="53" s="1"/>
  <c r="D66" i="53"/>
  <c r="I64" i="53"/>
  <c r="E56" i="53"/>
  <c r="G55" i="53" a="1"/>
  <c r="G55" i="53" s="1"/>
  <c r="D55" i="53"/>
  <c r="I53" i="53"/>
  <c r="E45" i="53"/>
  <c r="G44" i="53" a="1"/>
  <c r="G44" i="53" s="1"/>
  <c r="D44" i="53"/>
  <c r="I42" i="53"/>
  <c r="E34" i="53"/>
  <c r="G33" i="53" a="1"/>
  <c r="G33" i="53" s="1"/>
  <c r="D33" i="53"/>
  <c r="I31" i="53"/>
  <c r="E23" i="53"/>
  <c r="G22" i="53" a="1"/>
  <c r="G22" i="53" s="1"/>
  <c r="D22" i="53"/>
  <c r="I20" i="53"/>
  <c r="E89" i="50"/>
  <c r="G88" i="50" a="1"/>
  <c r="G88" i="50" s="1"/>
  <c r="D88" i="50"/>
  <c r="I86" i="50"/>
  <c r="E78" i="50"/>
  <c r="G77" i="50" a="1"/>
  <c r="G77" i="50" s="1"/>
  <c r="D77" i="50"/>
  <c r="I75" i="50"/>
  <c r="E67" i="50"/>
  <c r="G66" i="50" a="1"/>
  <c r="G66" i="50" s="1"/>
  <c r="D66" i="50"/>
  <c r="I64" i="50"/>
  <c r="E56" i="50"/>
  <c r="G55" i="50" a="1"/>
  <c r="G55" i="50" s="1"/>
  <c r="D55" i="50"/>
  <c r="I53" i="50"/>
  <c r="E45" i="50"/>
  <c r="G44" i="50" a="1"/>
  <c r="G44" i="50" s="1"/>
  <c r="D44" i="50"/>
  <c r="I42" i="50"/>
  <c r="E34" i="50"/>
  <c r="G33" i="50" a="1"/>
  <c r="G33" i="50" s="1"/>
  <c r="D33" i="50"/>
  <c r="I31" i="50"/>
  <c r="E23" i="50"/>
  <c r="G22" i="50" a="1"/>
  <c r="G22" i="50" s="1"/>
  <c r="D22" i="50"/>
  <c r="I20" i="50"/>
  <c r="E309" i="57"/>
  <c r="G308" i="57" a="1"/>
  <c r="G308" i="57" s="1"/>
  <c r="D308" i="57"/>
  <c r="I306" i="57"/>
  <c r="E298" i="57"/>
  <c r="G297" i="57" a="1"/>
  <c r="G297" i="57" s="1"/>
  <c r="D297" i="57"/>
  <c r="I295" i="57"/>
  <c r="E287" i="57"/>
  <c r="G286" i="57" a="1"/>
  <c r="G286" i="57" s="1"/>
  <c r="D286" i="57"/>
  <c r="I284" i="57"/>
  <c r="E276" i="57"/>
  <c r="G275" i="57" a="1"/>
  <c r="G275" i="57" s="1"/>
  <c r="D275" i="57"/>
  <c r="I273" i="57"/>
  <c r="E265" i="57"/>
  <c r="G264" i="57" a="1"/>
  <c r="G264" i="57" s="1"/>
  <c r="D264" i="57"/>
  <c r="I262" i="57"/>
  <c r="E254" i="57"/>
  <c r="G253" i="57" a="1"/>
  <c r="G253" i="57" s="1"/>
  <c r="D253" i="57"/>
  <c r="I251" i="57"/>
  <c r="E243" i="57"/>
  <c r="G242" i="57" a="1"/>
  <c r="G242" i="57" s="1"/>
  <c r="D242" i="57"/>
  <c r="I240" i="57"/>
  <c r="E232" i="57"/>
  <c r="G231" i="57" a="1"/>
  <c r="G231" i="57" s="1"/>
  <c r="D231" i="57"/>
  <c r="I229" i="57"/>
  <c r="E221" i="57"/>
  <c r="G220" i="57" a="1"/>
  <c r="G220" i="57" s="1"/>
  <c r="D220" i="57"/>
  <c r="I218" i="57"/>
  <c r="E210" i="57"/>
  <c r="G209" i="57" a="1"/>
  <c r="G209" i="57" s="1"/>
  <c r="D209" i="57"/>
  <c r="I207" i="57"/>
  <c r="E199" i="57"/>
  <c r="G198" i="57" a="1"/>
  <c r="G198" i="57" s="1"/>
  <c r="D198" i="57"/>
  <c r="I196" i="57"/>
  <c r="E188" i="57"/>
  <c r="G187" i="57" a="1"/>
  <c r="G187" i="57" s="1"/>
  <c r="D187" i="57"/>
  <c r="I185" i="57"/>
  <c r="E177" i="57"/>
  <c r="G176" i="57" a="1"/>
  <c r="G176" i="57" s="1"/>
  <c r="D176" i="57"/>
  <c r="I174" i="57"/>
  <c r="E166" i="57"/>
  <c r="G165" i="57" a="1"/>
  <c r="G165" i="57" s="1"/>
  <c r="D165" i="57"/>
  <c r="I163" i="57"/>
  <c r="E155" i="57"/>
  <c r="G154" i="57" a="1"/>
  <c r="G154" i="57" s="1"/>
  <c r="D154" i="57"/>
  <c r="I152" i="57"/>
  <c r="E144" i="57"/>
  <c r="G143" i="57" a="1"/>
  <c r="G143" i="57" s="1"/>
  <c r="D143" i="57"/>
  <c r="I141" i="57"/>
  <c r="E133" i="57"/>
  <c r="G132" i="57" a="1"/>
  <c r="G132" i="57" s="1"/>
  <c r="D132" i="57"/>
  <c r="I130" i="57"/>
  <c r="E122" i="57"/>
  <c r="G121" i="57" a="1"/>
  <c r="G121" i="57" s="1"/>
  <c r="D121" i="57"/>
  <c r="I119" i="57"/>
  <c r="E111" i="57"/>
  <c r="G110" i="57" a="1"/>
  <c r="G110" i="57" s="1"/>
  <c r="D110" i="57"/>
  <c r="I108" i="57"/>
  <c r="E100" i="57"/>
  <c r="G99" i="57" a="1"/>
  <c r="G99" i="57" s="1"/>
  <c r="D99" i="57"/>
  <c r="I97" i="57"/>
  <c r="E89" i="57"/>
  <c r="G88" i="57" a="1"/>
  <c r="G88" i="57" s="1"/>
  <c r="D88" i="57"/>
  <c r="I86" i="57"/>
  <c r="E78" i="57"/>
  <c r="G77" i="57" a="1"/>
  <c r="G77" i="57" s="1"/>
  <c r="D77" i="57"/>
  <c r="I75" i="57"/>
  <c r="E67" i="57"/>
  <c r="G66" i="57" a="1"/>
  <c r="G66" i="57" s="1"/>
  <c r="D66" i="57"/>
  <c r="I64" i="57"/>
  <c r="E56" i="57"/>
  <c r="G55" i="57" a="1"/>
  <c r="G55" i="57" s="1"/>
  <c r="D55" i="57"/>
  <c r="I53" i="57"/>
  <c r="E45" i="57"/>
  <c r="G44" i="57" a="1"/>
  <c r="G44" i="57" s="1"/>
  <c r="D44" i="57"/>
  <c r="I42" i="57"/>
  <c r="E34" i="57"/>
  <c r="G33" i="57" a="1"/>
  <c r="G33" i="57" s="1"/>
  <c r="D33" i="57"/>
  <c r="I31" i="57"/>
  <c r="E23" i="57"/>
  <c r="G22" i="57" a="1"/>
  <c r="G22" i="57" s="1"/>
  <c r="D22" i="57"/>
  <c r="I20" i="57"/>
  <c r="E265" i="47"/>
  <c r="G264" i="47" a="1"/>
  <c r="G264" i="47" s="1"/>
  <c r="D264" i="47"/>
  <c r="I262" i="47"/>
  <c r="E254" i="47"/>
  <c r="G253" i="47" a="1"/>
  <c r="G253" i="47" s="1"/>
  <c r="D253" i="47"/>
  <c r="I251" i="47"/>
  <c r="E243" i="47"/>
  <c r="G242" i="47" a="1"/>
  <c r="G242" i="47" s="1"/>
  <c r="D242" i="47"/>
  <c r="I240" i="47"/>
  <c r="E232" i="47"/>
  <c r="G231" i="47" a="1"/>
  <c r="G231" i="47" s="1"/>
  <c r="D231" i="47"/>
  <c r="I229" i="47"/>
  <c r="E221" i="47"/>
  <c r="G220" i="47" a="1"/>
  <c r="G220" i="47" s="1"/>
  <c r="D220" i="47"/>
  <c r="I218" i="47"/>
  <c r="E210" i="47"/>
  <c r="G209" i="47" a="1"/>
  <c r="G209" i="47" s="1"/>
  <c r="D209" i="47"/>
  <c r="I207" i="47"/>
  <c r="E199" i="47"/>
  <c r="G198" i="47" a="1"/>
  <c r="G198" i="47" s="1"/>
  <c r="D198" i="47"/>
  <c r="I196" i="47"/>
  <c r="E188" i="47"/>
  <c r="G187" i="47" a="1"/>
  <c r="G187" i="47" s="1"/>
  <c r="D187" i="47"/>
  <c r="I185" i="47"/>
  <c r="E177" i="47"/>
  <c r="G176" i="47" a="1"/>
  <c r="G176" i="47" s="1"/>
  <c r="D176" i="47"/>
  <c r="I174" i="47"/>
  <c r="E166" i="47"/>
  <c r="G165" i="47" a="1"/>
  <c r="G165" i="47" s="1"/>
  <c r="D165" i="47"/>
  <c r="I163" i="47"/>
  <c r="E155" i="47"/>
  <c r="G154" i="47" a="1"/>
  <c r="G154" i="47" s="1"/>
  <c r="D154" i="47"/>
  <c r="I152" i="47"/>
  <c r="E144" i="47"/>
  <c r="G143" i="47" a="1"/>
  <c r="G143" i="47" s="1"/>
  <c r="D143" i="47"/>
  <c r="I141" i="47"/>
  <c r="E133" i="47"/>
  <c r="G132" i="47" a="1"/>
  <c r="G132" i="47" s="1"/>
  <c r="D132" i="47"/>
  <c r="I130" i="47"/>
  <c r="E122" i="47"/>
  <c r="G121" i="47" a="1"/>
  <c r="G121" i="47" s="1"/>
  <c r="D121" i="47"/>
  <c r="I119" i="47"/>
  <c r="E111" i="47"/>
  <c r="G110" i="47" a="1"/>
  <c r="G110" i="47" s="1"/>
  <c r="D110" i="47"/>
  <c r="I108" i="47"/>
  <c r="E100" i="47"/>
  <c r="G99" i="47" a="1"/>
  <c r="G99" i="47" s="1"/>
  <c r="D99" i="47"/>
  <c r="I97" i="47"/>
  <c r="E89" i="47"/>
  <c r="G88" i="47" a="1"/>
  <c r="G88" i="47" s="1"/>
  <c r="D88" i="47"/>
  <c r="I86" i="47"/>
  <c r="E78" i="47"/>
  <c r="G77" i="47" a="1"/>
  <c r="G77" i="47" s="1"/>
  <c r="D77" i="47"/>
  <c r="I75" i="47"/>
  <c r="E67" i="47"/>
  <c r="G66" i="47" a="1"/>
  <c r="G66" i="47" s="1"/>
  <c r="D66" i="47"/>
  <c r="I64" i="47"/>
  <c r="E56" i="47"/>
  <c r="G55" i="47" a="1"/>
  <c r="G55" i="47" s="1"/>
  <c r="D55" i="47"/>
  <c r="I53" i="47"/>
  <c r="E45" i="47"/>
  <c r="G44" i="47" a="1"/>
  <c r="G44" i="47" s="1"/>
  <c r="D44" i="47"/>
  <c r="I42" i="47"/>
  <c r="E34" i="47"/>
  <c r="G33" i="47" a="1"/>
  <c r="G33" i="47" s="1"/>
  <c r="D33" i="47"/>
  <c r="I31" i="47"/>
  <c r="E23" i="47"/>
  <c r="G22" i="47" a="1"/>
  <c r="G22" i="47" s="1"/>
  <c r="D22" i="47"/>
  <c r="I20" i="47"/>
  <c r="G374" i="46" a="1"/>
  <c r="G374" i="46" s="1"/>
  <c r="D374" i="46"/>
  <c r="I372" i="46"/>
  <c r="E364" i="46"/>
  <c r="G363" i="46" a="1"/>
  <c r="G363" i="46" s="1"/>
  <c r="D363" i="46"/>
  <c r="I361" i="46"/>
  <c r="E353" i="46"/>
  <c r="G352" i="46" a="1"/>
  <c r="G352" i="46" s="1"/>
  <c r="D352" i="46"/>
  <c r="I350" i="46"/>
  <c r="E342" i="46"/>
  <c r="G341" i="46" a="1"/>
  <c r="G341" i="46" s="1"/>
  <c r="D341" i="46"/>
  <c r="I339" i="46"/>
  <c r="E331" i="46"/>
  <c r="G330" i="46" a="1"/>
  <c r="G330" i="46" s="1"/>
  <c r="D330" i="46"/>
  <c r="I328" i="46"/>
  <c r="E320" i="46"/>
  <c r="G319" i="46" a="1"/>
  <c r="G319" i="46" s="1"/>
  <c r="D319" i="46"/>
  <c r="I317" i="46"/>
  <c r="E309" i="46"/>
  <c r="G308" i="46" a="1"/>
  <c r="G308" i="46" s="1"/>
  <c r="D308" i="46"/>
  <c r="I306" i="46"/>
  <c r="E298" i="46"/>
  <c r="G297" i="46" a="1"/>
  <c r="G297" i="46" s="1"/>
  <c r="D297" i="46"/>
  <c r="I295" i="46"/>
  <c r="E287" i="46"/>
  <c r="G286" i="46" a="1"/>
  <c r="G286" i="46" s="1"/>
  <c r="D286" i="46"/>
  <c r="I284" i="46"/>
  <c r="E276" i="46"/>
  <c r="G275" i="46" a="1"/>
  <c r="G275" i="46" s="1"/>
  <c r="D275" i="46"/>
  <c r="I273" i="46"/>
  <c r="E265" i="46"/>
  <c r="G264" i="46" a="1"/>
  <c r="G264" i="46" s="1"/>
  <c r="D264" i="46"/>
  <c r="I262" i="46"/>
  <c r="E254" i="46"/>
  <c r="G253" i="46" a="1"/>
  <c r="G253" i="46" s="1"/>
  <c r="D253" i="46"/>
  <c r="I251" i="46"/>
  <c r="E243" i="46"/>
  <c r="G242" i="46" a="1"/>
  <c r="G242" i="46" s="1"/>
  <c r="D242" i="46"/>
  <c r="I240" i="46"/>
  <c r="E232" i="46"/>
  <c r="G231" i="46" a="1"/>
  <c r="G231" i="46" s="1"/>
  <c r="D231" i="46"/>
  <c r="I229" i="46"/>
  <c r="E221" i="46"/>
  <c r="G220" i="46" a="1"/>
  <c r="G220" i="46" s="1"/>
  <c r="D220" i="46"/>
  <c r="I218" i="46"/>
  <c r="E210" i="46"/>
  <c r="G209" i="46" a="1"/>
  <c r="G209" i="46" s="1"/>
  <c r="D209" i="46"/>
  <c r="I207" i="46"/>
  <c r="E199" i="46"/>
  <c r="G198" i="46" a="1"/>
  <c r="G198" i="46" s="1"/>
  <c r="D198" i="46"/>
  <c r="I196" i="46"/>
  <c r="E188" i="46"/>
  <c r="G187" i="46" a="1"/>
  <c r="G187" i="46" s="1"/>
  <c r="D187" i="46"/>
  <c r="I185" i="46"/>
  <c r="E177" i="46"/>
  <c r="G176" i="46" a="1"/>
  <c r="G176" i="46" s="1"/>
  <c r="D176" i="46"/>
  <c r="I174" i="46"/>
  <c r="E166" i="46"/>
  <c r="G165" i="46" a="1"/>
  <c r="G165" i="46" s="1"/>
  <c r="D165" i="46"/>
  <c r="I163" i="46"/>
  <c r="E155" i="46"/>
  <c r="G154" i="46" a="1"/>
  <c r="G154" i="46" s="1"/>
  <c r="D154" i="46"/>
  <c r="I152" i="46"/>
  <c r="E144" i="46"/>
  <c r="G143" i="46" a="1"/>
  <c r="G143" i="46" s="1"/>
  <c r="D143" i="46"/>
  <c r="I141" i="46"/>
  <c r="E133" i="46"/>
  <c r="G132" i="46" a="1"/>
  <c r="G132" i="46" s="1"/>
  <c r="D132" i="46"/>
  <c r="I130" i="46"/>
  <c r="E122" i="46"/>
  <c r="G121" i="46" a="1"/>
  <c r="G121" i="46" s="1"/>
  <c r="D121" i="46"/>
  <c r="I119" i="46"/>
  <c r="E111" i="46"/>
  <c r="G110" i="46" a="1"/>
  <c r="G110" i="46" s="1"/>
  <c r="D110" i="46"/>
  <c r="I108" i="46"/>
  <c r="E100" i="46"/>
  <c r="G99" i="46" a="1"/>
  <c r="G99" i="46" s="1"/>
  <c r="D99" i="46"/>
  <c r="I97" i="46"/>
  <c r="E89" i="46"/>
  <c r="G88" i="46" a="1"/>
  <c r="G88" i="46" s="1"/>
  <c r="D88" i="46"/>
  <c r="I86" i="46"/>
  <c r="E78" i="46"/>
  <c r="G77" i="46" a="1"/>
  <c r="G77" i="46" s="1"/>
  <c r="D77" i="46"/>
  <c r="I75" i="46"/>
  <c r="E67" i="46"/>
  <c r="G66" i="46" a="1"/>
  <c r="G66" i="46" s="1"/>
  <c r="D66" i="46"/>
  <c r="I64" i="46"/>
  <c r="E56" i="46"/>
  <c r="G55" i="46" a="1"/>
  <c r="G55" i="46" s="1"/>
  <c r="D55" i="46"/>
  <c r="I53" i="46"/>
  <c r="E45" i="46"/>
  <c r="G44" i="46" a="1"/>
  <c r="G44" i="46" s="1"/>
  <c r="D44" i="46"/>
  <c r="I42" i="46"/>
  <c r="E34" i="46"/>
  <c r="G33" i="46" a="1"/>
  <c r="G33" i="46" s="1"/>
  <c r="D33" i="46"/>
  <c r="I31" i="46"/>
  <c r="E23" i="46"/>
  <c r="G22" i="46" a="1"/>
  <c r="G22" i="46" s="1"/>
  <c r="D22" i="46"/>
  <c r="I20" i="46"/>
  <c r="E166" i="45"/>
  <c r="G165" i="45" a="1"/>
  <c r="G165" i="45" s="1"/>
  <c r="D165" i="45"/>
  <c r="I163" i="45"/>
  <c r="E155" i="45"/>
  <c r="G154" i="45" a="1"/>
  <c r="G154" i="45" s="1"/>
  <c r="D154" i="45"/>
  <c r="I152" i="45"/>
  <c r="E144" i="45"/>
  <c r="G143" i="45" a="1"/>
  <c r="G143" i="45" s="1"/>
  <c r="D143" i="45"/>
  <c r="I141" i="45"/>
  <c r="E133" i="45"/>
  <c r="G132" i="45" a="1"/>
  <c r="G132" i="45" s="1"/>
  <c r="D132" i="45"/>
  <c r="I130" i="45"/>
  <c r="E122" i="45"/>
  <c r="G121" i="45" a="1"/>
  <c r="G121" i="45" s="1"/>
  <c r="D121" i="45"/>
  <c r="I119" i="45"/>
  <c r="E111" i="45"/>
  <c r="G110" i="45" a="1"/>
  <c r="G110" i="45" s="1"/>
  <c r="D110" i="45"/>
  <c r="I108" i="45"/>
  <c r="E100" i="45"/>
  <c r="G99" i="45" a="1"/>
  <c r="G99" i="45" s="1"/>
  <c r="D99" i="45"/>
  <c r="I97" i="45"/>
  <c r="E89" i="45"/>
  <c r="G88" i="45" a="1"/>
  <c r="G88" i="45" s="1"/>
  <c r="D88" i="45"/>
  <c r="I86" i="45"/>
  <c r="E78" i="45"/>
  <c r="G77" i="45" a="1"/>
  <c r="G77" i="45" s="1"/>
  <c r="D77" i="45"/>
  <c r="I75" i="45"/>
  <c r="E67" i="45"/>
  <c r="G66" i="45" a="1"/>
  <c r="G66" i="45" s="1"/>
  <c r="D66" i="45"/>
  <c r="I64" i="45"/>
  <c r="R66" i="45" s="1"/>
  <c r="E56" i="45"/>
  <c r="G55" i="45" a="1"/>
  <c r="G55" i="45" s="1"/>
  <c r="D55" i="45"/>
  <c r="I53" i="45"/>
  <c r="E45" i="45"/>
  <c r="G44" i="45" a="1"/>
  <c r="G44" i="45" s="1"/>
  <c r="D44" i="45"/>
  <c r="I42" i="45"/>
  <c r="R44" i="45" s="1"/>
  <c r="E34" i="45"/>
  <c r="G33" i="45" a="1"/>
  <c r="G33" i="45" s="1"/>
  <c r="D33" i="45"/>
  <c r="I31" i="45"/>
  <c r="E23" i="45"/>
  <c r="G22" i="45" a="1"/>
  <c r="G22" i="45" s="1"/>
  <c r="D22" i="45"/>
  <c r="I20" i="45"/>
  <c r="R22" i="45" s="1"/>
  <c r="E716" i="51"/>
  <c r="G715" i="51" a="1"/>
  <c r="G715" i="51" s="1"/>
  <c r="D715" i="51"/>
  <c r="I713" i="51"/>
  <c r="E705" i="51"/>
  <c r="G704" i="51" a="1"/>
  <c r="G704" i="51" s="1"/>
  <c r="D704" i="51"/>
  <c r="I702" i="51"/>
  <c r="R704" i="51" s="1"/>
  <c r="E694" i="51"/>
  <c r="G693" i="51" a="1"/>
  <c r="G693" i="51" s="1"/>
  <c r="D693" i="51"/>
  <c r="I691" i="51"/>
  <c r="E683" i="51"/>
  <c r="G682" i="51" a="1"/>
  <c r="G682" i="51" s="1"/>
  <c r="D682" i="51"/>
  <c r="I680" i="51"/>
  <c r="R682" i="51" s="1"/>
  <c r="E672" i="51"/>
  <c r="G671" i="51" a="1"/>
  <c r="G671" i="51" s="1"/>
  <c r="D671" i="51"/>
  <c r="I669" i="51"/>
  <c r="E661" i="51"/>
  <c r="G660" i="51" a="1"/>
  <c r="G660" i="51" s="1"/>
  <c r="D660" i="51"/>
  <c r="I658" i="51"/>
  <c r="R660" i="51" s="1"/>
  <c r="E650" i="51"/>
  <c r="G649" i="51" a="1"/>
  <c r="G649" i="51" s="1"/>
  <c r="D649" i="51"/>
  <c r="I647" i="51"/>
  <c r="E639" i="51"/>
  <c r="G638" i="51" a="1"/>
  <c r="G638" i="51" s="1"/>
  <c r="D638" i="51"/>
  <c r="I636" i="51"/>
  <c r="R638" i="51" s="1"/>
  <c r="E628" i="51"/>
  <c r="G627" i="51" a="1"/>
  <c r="G627" i="51" s="1"/>
  <c r="D627" i="51"/>
  <c r="I625" i="51"/>
  <c r="E617" i="51"/>
  <c r="G616" i="51" a="1"/>
  <c r="G616" i="51" s="1"/>
  <c r="D616" i="51"/>
  <c r="I614" i="51"/>
  <c r="R616" i="51" s="1"/>
  <c r="E606" i="51"/>
  <c r="G605" i="51" a="1"/>
  <c r="G605" i="51" s="1"/>
  <c r="D605" i="51"/>
  <c r="I603" i="51"/>
  <c r="E595" i="51"/>
  <c r="G594" i="51" a="1"/>
  <c r="G594" i="51" s="1"/>
  <c r="D594" i="51"/>
  <c r="I592" i="51"/>
  <c r="R594" i="51" s="1"/>
  <c r="E584" i="51"/>
  <c r="G583" i="51" a="1"/>
  <c r="G583" i="51" s="1"/>
  <c r="D583" i="51"/>
  <c r="I581" i="51"/>
  <c r="E573" i="51"/>
  <c r="G572" i="51" a="1"/>
  <c r="G572" i="51" s="1"/>
  <c r="D572" i="51"/>
  <c r="I570" i="51"/>
  <c r="R572" i="51" s="1"/>
  <c r="E562" i="51"/>
  <c r="G561" i="51" a="1"/>
  <c r="G561" i="51" s="1"/>
  <c r="D561" i="51"/>
  <c r="I559" i="51"/>
  <c r="E551" i="51"/>
  <c r="G550" i="51" a="1"/>
  <c r="G550" i="51" s="1"/>
  <c r="D550" i="51"/>
  <c r="I548" i="51"/>
  <c r="R550" i="51" s="1"/>
  <c r="E540" i="51"/>
  <c r="G539" i="51" a="1"/>
  <c r="G539" i="51" s="1"/>
  <c r="D539" i="51"/>
  <c r="I537" i="51"/>
  <c r="E529" i="51"/>
  <c r="G528" i="51" a="1"/>
  <c r="G528" i="51" s="1"/>
  <c r="D528" i="51"/>
  <c r="I526" i="51"/>
  <c r="R528" i="51" s="1"/>
  <c r="E518" i="51"/>
  <c r="G517" i="51" a="1"/>
  <c r="G517" i="51" s="1"/>
  <c r="D517" i="51"/>
  <c r="I515" i="51"/>
  <c r="E507" i="51"/>
  <c r="G506" i="51" a="1"/>
  <c r="G506" i="51" s="1"/>
  <c r="D506" i="51"/>
  <c r="I504" i="51"/>
  <c r="R506" i="51" s="1"/>
  <c r="E496" i="51"/>
  <c r="G495" i="51" a="1"/>
  <c r="G495" i="51" s="1"/>
  <c r="D495" i="51"/>
  <c r="I493" i="51"/>
  <c r="E485" i="51"/>
  <c r="G484" i="51" a="1"/>
  <c r="G484" i="51" s="1"/>
  <c r="D484" i="51"/>
  <c r="I482" i="51"/>
  <c r="R484" i="51" s="1"/>
  <c r="E474" i="51"/>
  <c r="G473" i="51" a="1"/>
  <c r="G473" i="51" s="1"/>
  <c r="D473" i="51"/>
  <c r="I471" i="51"/>
  <c r="E463" i="51"/>
  <c r="G462" i="51" a="1"/>
  <c r="G462" i="51" s="1"/>
  <c r="D462" i="51"/>
  <c r="I460" i="51"/>
  <c r="R462" i="51" s="1"/>
  <c r="E452" i="51"/>
  <c r="G451" i="51" a="1"/>
  <c r="G451" i="51" s="1"/>
  <c r="D451" i="51"/>
  <c r="I449" i="51"/>
  <c r="E441" i="51"/>
  <c r="G440" i="51" a="1"/>
  <c r="G440" i="51" s="1"/>
  <c r="D440" i="51"/>
  <c r="I438" i="51"/>
  <c r="R440" i="51" s="1"/>
  <c r="E430" i="51"/>
  <c r="G429" i="51" a="1"/>
  <c r="G429" i="51" s="1"/>
  <c r="D429" i="51"/>
  <c r="I427" i="51"/>
  <c r="E419" i="51"/>
  <c r="G418" i="51" a="1"/>
  <c r="G418" i="51" s="1"/>
  <c r="D418" i="51"/>
  <c r="I416" i="51"/>
  <c r="R418" i="51" s="1"/>
  <c r="E408" i="51"/>
  <c r="G407" i="51" a="1"/>
  <c r="G407" i="51" s="1"/>
  <c r="D407" i="51"/>
  <c r="I405" i="51"/>
  <c r="E397" i="51"/>
  <c r="G396" i="51" a="1"/>
  <c r="G396" i="51" s="1"/>
  <c r="D396" i="51"/>
  <c r="I394" i="51"/>
  <c r="R396" i="51" s="1"/>
  <c r="E386" i="51"/>
  <c r="G385" i="51" a="1"/>
  <c r="G385" i="51" s="1"/>
  <c r="D385" i="51"/>
  <c r="I383" i="51"/>
  <c r="E375" i="51"/>
  <c r="G374" i="51" a="1"/>
  <c r="G374" i="51" s="1"/>
  <c r="D374" i="51"/>
  <c r="I372" i="51"/>
  <c r="R374" i="51" s="1"/>
  <c r="E364" i="51"/>
  <c r="G363" i="51" a="1"/>
  <c r="G363" i="51" s="1"/>
  <c r="D363" i="51"/>
  <c r="I361" i="51"/>
  <c r="E353" i="51"/>
  <c r="G352" i="51" a="1"/>
  <c r="G352" i="51" s="1"/>
  <c r="D352" i="51"/>
  <c r="I350" i="51"/>
  <c r="R352" i="51" s="1"/>
  <c r="E342" i="51"/>
  <c r="G341" i="51" a="1"/>
  <c r="G341" i="51" s="1"/>
  <c r="D341" i="51"/>
  <c r="I339" i="51"/>
  <c r="E331" i="51"/>
  <c r="G330" i="51" a="1"/>
  <c r="G330" i="51" s="1"/>
  <c r="D330" i="51"/>
  <c r="I328" i="51"/>
  <c r="R330" i="51" s="1"/>
  <c r="E320" i="51"/>
  <c r="G319" i="51" a="1"/>
  <c r="G319" i="51" s="1"/>
  <c r="D319" i="51"/>
  <c r="I317" i="51"/>
  <c r="E309" i="51"/>
  <c r="G308" i="51" a="1"/>
  <c r="G308" i="51" s="1"/>
  <c r="D308" i="51"/>
  <c r="I306" i="51"/>
  <c r="R308" i="51" s="1"/>
  <c r="E298" i="51"/>
  <c r="G297" i="51" a="1"/>
  <c r="G297" i="51" s="1"/>
  <c r="D297" i="51"/>
  <c r="I295" i="51"/>
  <c r="E287" i="51"/>
  <c r="G286" i="51" a="1"/>
  <c r="G286" i="51" s="1"/>
  <c r="D286" i="51"/>
  <c r="I284" i="51"/>
  <c r="E276" i="51"/>
  <c r="G275" i="51" a="1"/>
  <c r="G275" i="51" s="1"/>
  <c r="D275" i="51"/>
  <c r="I273" i="51"/>
  <c r="E265" i="51"/>
  <c r="G264" i="51" a="1"/>
  <c r="G264" i="51" s="1"/>
  <c r="D264" i="51"/>
  <c r="I262" i="51"/>
  <c r="R264" i="51" s="1"/>
  <c r="E254" i="51"/>
  <c r="G253" i="51" a="1"/>
  <c r="G253" i="51" s="1"/>
  <c r="D253" i="51"/>
  <c r="I251" i="51"/>
  <c r="E243" i="51"/>
  <c r="G242" i="51" a="1"/>
  <c r="G242" i="51" s="1"/>
  <c r="D242" i="51"/>
  <c r="I240" i="51"/>
  <c r="R242" i="51" s="1"/>
  <c r="E232" i="51"/>
  <c r="G231" i="51" a="1"/>
  <c r="G231" i="51" s="1"/>
  <c r="D231" i="51"/>
  <c r="I229" i="51"/>
  <c r="E221" i="51"/>
  <c r="G220" i="51" a="1"/>
  <c r="G220" i="51" s="1"/>
  <c r="D220" i="51"/>
  <c r="I218" i="51"/>
  <c r="R220" i="51" s="1"/>
  <c r="E210" i="51"/>
  <c r="G209" i="51" a="1"/>
  <c r="G209" i="51" s="1"/>
  <c r="D209" i="51"/>
  <c r="I207" i="51"/>
  <c r="E199" i="51"/>
  <c r="G198" i="51" a="1"/>
  <c r="G198" i="51" s="1"/>
  <c r="D198" i="51"/>
  <c r="I196" i="51"/>
  <c r="R198" i="51" s="1"/>
  <c r="E188" i="51"/>
  <c r="G187" i="51" a="1"/>
  <c r="G187" i="51" s="1"/>
  <c r="D187" i="51"/>
  <c r="I185" i="51"/>
  <c r="E177" i="51"/>
  <c r="G176" i="51" a="1"/>
  <c r="G176" i="51" s="1"/>
  <c r="D176" i="51"/>
  <c r="I174" i="51"/>
  <c r="R176" i="51" s="1"/>
  <c r="E166" i="51"/>
  <c r="G165" i="51" a="1"/>
  <c r="G165" i="51" s="1"/>
  <c r="D165" i="51"/>
  <c r="I163" i="51"/>
  <c r="E155" i="51"/>
  <c r="G154" i="51" a="1"/>
  <c r="G154" i="51" s="1"/>
  <c r="D154" i="51"/>
  <c r="I152" i="51"/>
  <c r="R154" i="51" s="1"/>
  <c r="E144" i="51"/>
  <c r="G143" i="51" a="1"/>
  <c r="G143" i="51" s="1"/>
  <c r="D143" i="51"/>
  <c r="I141" i="51"/>
  <c r="E133" i="51"/>
  <c r="G132" i="51" a="1"/>
  <c r="G132" i="51" s="1"/>
  <c r="D132" i="51"/>
  <c r="I130" i="51"/>
  <c r="R132" i="51" s="1"/>
  <c r="E122" i="51"/>
  <c r="G121" i="51" a="1"/>
  <c r="G121" i="51" s="1"/>
  <c r="D121" i="51"/>
  <c r="I119" i="51"/>
  <c r="E111" i="51"/>
  <c r="G110" i="51" a="1"/>
  <c r="G110" i="51" s="1"/>
  <c r="D110" i="51"/>
  <c r="I108" i="51"/>
  <c r="R110" i="51" s="1"/>
  <c r="E100" i="51"/>
  <c r="G99" i="51" a="1"/>
  <c r="G99" i="51" s="1"/>
  <c r="D99" i="51"/>
  <c r="I97" i="51"/>
  <c r="E89" i="51"/>
  <c r="G88" i="51" a="1"/>
  <c r="G88" i="51" s="1"/>
  <c r="D88" i="51"/>
  <c r="I86" i="51"/>
  <c r="R88" i="51" s="1"/>
  <c r="E78" i="51"/>
  <c r="G77" i="51" a="1"/>
  <c r="G77" i="51" s="1"/>
  <c r="D77" i="51"/>
  <c r="I75" i="51"/>
  <c r="E67" i="51"/>
  <c r="G66" i="51" a="1"/>
  <c r="G66" i="51" s="1"/>
  <c r="D66" i="51"/>
  <c r="I64" i="51"/>
  <c r="R66" i="51" s="1"/>
  <c r="E56" i="51"/>
  <c r="G55" i="51" a="1"/>
  <c r="G55" i="51" s="1"/>
  <c r="D55" i="51"/>
  <c r="I53" i="51"/>
  <c r="E45" i="51"/>
  <c r="G44" i="51" a="1"/>
  <c r="G44" i="51" s="1"/>
  <c r="D44" i="51"/>
  <c r="I42" i="51"/>
  <c r="R44" i="51" s="1"/>
  <c r="E34" i="51"/>
  <c r="G33" i="51" a="1"/>
  <c r="G33" i="51" s="1"/>
  <c r="D33" i="51"/>
  <c r="I31" i="51"/>
  <c r="E23" i="51"/>
  <c r="G22" i="51" a="1"/>
  <c r="G22" i="51" s="1"/>
  <c r="D22" i="51"/>
  <c r="I20" i="51"/>
  <c r="R22" i="51" s="1"/>
  <c r="E133" i="55"/>
  <c r="G132" i="55" a="1"/>
  <c r="G132" i="55" s="1"/>
  <c r="D132" i="55"/>
  <c r="I130" i="55"/>
  <c r="E122" i="55"/>
  <c r="G121" i="55" a="1"/>
  <c r="G121" i="55" s="1"/>
  <c r="D121" i="55"/>
  <c r="I119" i="55"/>
  <c r="R121" i="55" s="1"/>
  <c r="E111" i="55"/>
  <c r="G110" i="55" a="1"/>
  <c r="G110" i="55" s="1"/>
  <c r="D110" i="55"/>
  <c r="I108" i="55"/>
  <c r="E100" i="55"/>
  <c r="G99" i="55" a="1"/>
  <c r="G99" i="55" s="1"/>
  <c r="D99" i="55"/>
  <c r="I97" i="55"/>
  <c r="R99" i="55" s="1"/>
  <c r="E89" i="55"/>
  <c r="G88" i="55" a="1"/>
  <c r="G88" i="55" s="1"/>
  <c r="D88" i="55"/>
  <c r="I86" i="55"/>
  <c r="E78" i="55"/>
  <c r="G77" i="55" a="1"/>
  <c r="G77" i="55" s="1"/>
  <c r="D77" i="55"/>
  <c r="I75" i="55"/>
  <c r="R77" i="55" s="1"/>
  <c r="E67" i="55"/>
  <c r="G66" i="55" a="1"/>
  <c r="G66" i="55" s="1"/>
  <c r="D66" i="55"/>
  <c r="I64" i="55"/>
  <c r="E56" i="55"/>
  <c r="G55" i="55" a="1"/>
  <c r="G55" i="55" s="1"/>
  <c r="D55" i="55"/>
  <c r="I53" i="55"/>
  <c r="R55" i="55" s="1"/>
  <c r="E45" i="55"/>
  <c r="G44" i="55" a="1"/>
  <c r="G44" i="55" s="1"/>
  <c r="D44" i="55"/>
  <c r="I42" i="55"/>
  <c r="E34" i="55"/>
  <c r="G33" i="55" a="1"/>
  <c r="G33" i="55" s="1"/>
  <c r="D33" i="55"/>
  <c r="I31" i="55"/>
  <c r="R33" i="55" s="1"/>
  <c r="E23" i="55"/>
  <c r="G22" i="55" a="1"/>
  <c r="G22" i="55" s="1"/>
  <c r="D22" i="55"/>
  <c r="I20" i="55"/>
  <c r="E12" i="55"/>
  <c r="G11" i="55" a="1"/>
  <c r="G11" i="55" s="1"/>
  <c r="D11" i="55"/>
  <c r="I9" i="55"/>
  <c r="R11" i="55" s="1"/>
  <c r="E23" i="44"/>
  <c r="G22" i="44" a="1"/>
  <c r="G22" i="44" s="1"/>
  <c r="D22" i="44"/>
  <c r="I20" i="44"/>
  <c r="E23" i="48"/>
  <c r="G22" i="48" a="1"/>
  <c r="G22" i="48" s="1"/>
  <c r="D22" i="48"/>
  <c r="I20" i="48"/>
  <c r="R22" i="48" s="1"/>
  <c r="R88" i="45" l="1"/>
  <c r="R110" i="45"/>
  <c r="R132" i="45"/>
  <c r="R154" i="45"/>
  <c r="R22" i="46"/>
  <c r="R44" i="46"/>
  <c r="R66" i="46"/>
  <c r="R88" i="46"/>
  <c r="R110" i="46"/>
  <c r="R132" i="46"/>
  <c r="R154" i="46"/>
  <c r="R176" i="46"/>
  <c r="R198" i="46"/>
  <c r="R220" i="46"/>
  <c r="R242" i="46"/>
  <c r="R264" i="46"/>
  <c r="R286" i="46"/>
  <c r="R308" i="46"/>
  <c r="R330" i="46"/>
  <c r="R286" i="51"/>
  <c r="R22" i="44"/>
  <c r="R22" i="55"/>
  <c r="R44" i="55"/>
  <c r="R66" i="55"/>
  <c r="R88" i="55"/>
  <c r="R110" i="55"/>
  <c r="R132" i="55"/>
  <c r="R33" i="51"/>
  <c r="R55" i="51"/>
  <c r="R77" i="51"/>
  <c r="R99" i="51"/>
  <c r="R121" i="51"/>
  <c r="R143" i="51"/>
  <c r="R165" i="51"/>
  <c r="R187" i="51"/>
  <c r="R209" i="51"/>
  <c r="R231" i="51"/>
  <c r="R253" i="51"/>
  <c r="R275" i="51"/>
  <c r="R297" i="51"/>
  <c r="R319" i="51"/>
  <c r="R341" i="51"/>
  <c r="R363" i="51"/>
  <c r="R385" i="51"/>
  <c r="R407" i="51"/>
  <c r="R429" i="51"/>
  <c r="R451" i="51"/>
  <c r="R473" i="51"/>
  <c r="R495" i="51"/>
  <c r="R517" i="51"/>
  <c r="R539" i="51"/>
  <c r="R561" i="51"/>
  <c r="R583" i="51"/>
  <c r="R605" i="51"/>
  <c r="R627" i="51"/>
  <c r="R649" i="51"/>
  <c r="R671" i="51"/>
  <c r="R693" i="51"/>
  <c r="R715" i="51"/>
  <c r="R33" i="45"/>
  <c r="R55" i="45"/>
  <c r="R77" i="45"/>
  <c r="R99" i="45"/>
  <c r="R121" i="45"/>
  <c r="R143" i="45"/>
  <c r="R165" i="45"/>
  <c r="R33" i="46"/>
  <c r="R55" i="46"/>
  <c r="R77" i="46"/>
  <c r="R99" i="46"/>
  <c r="R121" i="46"/>
  <c r="R143" i="46"/>
  <c r="R165" i="46"/>
  <c r="R187" i="46"/>
  <c r="R209" i="46"/>
  <c r="R231" i="46"/>
  <c r="R253" i="46"/>
  <c r="R275" i="46"/>
  <c r="R297" i="46"/>
  <c r="R319" i="46"/>
  <c r="R341" i="46"/>
  <c r="R363" i="46"/>
  <c r="R33" i="47"/>
  <c r="R55" i="47"/>
  <c r="R77" i="47"/>
  <c r="R99" i="47"/>
  <c r="R121" i="47"/>
  <c r="R143" i="47"/>
  <c r="R165" i="47"/>
  <c r="R187" i="47"/>
  <c r="R209" i="47"/>
  <c r="R231" i="47"/>
  <c r="R253" i="47"/>
  <c r="R22" i="57"/>
  <c r="R44" i="57"/>
  <c r="R66" i="57"/>
  <c r="R88" i="57"/>
  <c r="R110" i="57"/>
  <c r="R132" i="57"/>
  <c r="R154" i="57"/>
  <c r="R176" i="57"/>
  <c r="R198" i="57"/>
  <c r="R220" i="57"/>
  <c r="R242" i="57"/>
  <c r="R264" i="57"/>
  <c r="R286" i="57"/>
  <c r="R308" i="57"/>
  <c r="R33" i="50"/>
  <c r="R55" i="50"/>
  <c r="R77" i="50"/>
  <c r="R22" i="53"/>
  <c r="R44" i="53"/>
  <c r="R66" i="53"/>
  <c r="R88" i="53"/>
  <c r="R110" i="53"/>
  <c r="R132" i="53"/>
  <c r="R154" i="53"/>
  <c r="R176" i="53"/>
  <c r="R198" i="53"/>
  <c r="R220" i="53"/>
  <c r="R242" i="53"/>
  <c r="R264" i="53"/>
  <c r="R286" i="53"/>
  <c r="R308" i="53"/>
  <c r="R330" i="53"/>
  <c r="R352" i="53"/>
  <c r="R374" i="53"/>
  <c r="R396" i="53"/>
  <c r="R418" i="53"/>
  <c r="R440" i="53"/>
  <c r="R462" i="53"/>
  <c r="R484" i="53"/>
  <c r="R506" i="53"/>
  <c r="R528" i="53"/>
  <c r="R550" i="53"/>
  <c r="R572" i="53"/>
  <c r="R594" i="53"/>
  <c r="R616" i="53"/>
  <c r="R638" i="53"/>
  <c r="R660" i="53"/>
  <c r="R682" i="53"/>
  <c r="R704" i="53"/>
  <c r="R726" i="53"/>
  <c r="R748" i="53"/>
  <c r="R770" i="53"/>
  <c r="R792" i="53"/>
  <c r="R814" i="53"/>
  <c r="R836" i="53"/>
  <c r="R858" i="53"/>
  <c r="R880" i="53"/>
  <c r="R902" i="53"/>
  <c r="R924" i="53"/>
  <c r="R946" i="53"/>
  <c r="R968" i="53"/>
  <c r="R990" i="53"/>
  <c r="R1012" i="53"/>
  <c r="R22" i="52"/>
  <c r="R44" i="52"/>
  <c r="R66" i="52"/>
  <c r="R88" i="52"/>
  <c r="R110" i="52"/>
  <c r="R132" i="52"/>
  <c r="R154" i="52"/>
  <c r="R352" i="46"/>
  <c r="R374" i="46"/>
  <c r="R22" i="47"/>
  <c r="R44" i="47"/>
  <c r="R66" i="47"/>
  <c r="R88" i="47"/>
  <c r="R110" i="47"/>
  <c r="R132" i="47"/>
  <c r="R154" i="47"/>
  <c r="R176" i="47"/>
  <c r="R198" i="47"/>
  <c r="R220" i="47"/>
  <c r="R242" i="47"/>
  <c r="R264" i="47"/>
  <c r="R33" i="57"/>
  <c r="R55" i="57"/>
  <c r="R77" i="57"/>
  <c r="R99" i="57"/>
  <c r="R121" i="57"/>
  <c r="R143" i="57"/>
  <c r="R165" i="57"/>
  <c r="R187" i="57"/>
  <c r="R209" i="57"/>
  <c r="R231" i="57"/>
  <c r="R253" i="57"/>
  <c r="R275" i="57"/>
  <c r="R297" i="57"/>
  <c r="R22" i="50"/>
  <c r="R44" i="50"/>
  <c r="R66" i="50"/>
  <c r="R88" i="50"/>
  <c r="R33" i="53"/>
  <c r="R55" i="53"/>
  <c r="R77" i="53"/>
  <c r="R99" i="53"/>
  <c r="R121" i="53"/>
  <c r="R143" i="53"/>
  <c r="R165" i="53"/>
  <c r="R187" i="53"/>
  <c r="R209" i="53"/>
  <c r="R231" i="53"/>
  <c r="R253" i="53"/>
  <c r="R275" i="53"/>
  <c r="R297" i="53"/>
  <c r="R319" i="53"/>
  <c r="R341" i="53"/>
  <c r="R363" i="53"/>
  <c r="R385" i="53"/>
  <c r="R407" i="53"/>
  <c r="R429" i="53"/>
  <c r="R451" i="53"/>
  <c r="R473" i="53"/>
  <c r="R495" i="53"/>
  <c r="R517" i="53"/>
  <c r="R539" i="53"/>
  <c r="R561" i="53"/>
  <c r="R583" i="53"/>
  <c r="R605" i="53"/>
  <c r="R627" i="53"/>
  <c r="R649" i="53"/>
  <c r="R671" i="53"/>
  <c r="R693" i="53"/>
  <c r="R715" i="53"/>
  <c r="R737" i="53"/>
  <c r="R759" i="53"/>
  <c r="R781" i="53"/>
  <c r="R803" i="53"/>
  <c r="R825" i="53"/>
  <c r="R847" i="53"/>
  <c r="R869" i="53"/>
  <c r="R891" i="53"/>
  <c r="R913" i="53"/>
  <c r="R935" i="53"/>
  <c r="R957" i="53"/>
  <c r="R1001" i="53"/>
  <c r="R1023" i="53"/>
  <c r="R979" i="53"/>
  <c r="R55" i="52"/>
  <c r="R99" i="52"/>
  <c r="R121" i="52"/>
  <c r="R143" i="52"/>
  <c r="R165" i="52"/>
  <c r="R33" i="52"/>
  <c r="R77" i="52"/>
  <c r="E12" i="57"/>
  <c r="G11" i="57" a="1"/>
  <c r="G11" i="57" s="1"/>
  <c r="D11" i="57"/>
  <c r="I9" i="57"/>
  <c r="E12" i="52"/>
  <c r="G11" i="52" a="1"/>
  <c r="G11" i="52" s="1"/>
  <c r="D11" i="52"/>
  <c r="I9" i="52"/>
  <c r="E12" i="53"/>
  <c r="G11" i="53" a="1"/>
  <c r="G11" i="53" s="1"/>
  <c r="D11" i="53"/>
  <c r="I9" i="53"/>
  <c r="E12" i="44"/>
  <c r="G11" i="44" a="1"/>
  <c r="G11" i="44" s="1"/>
  <c r="D11" i="44"/>
  <c r="I9" i="44"/>
  <c r="E12" i="50"/>
  <c r="G11" i="50" a="1"/>
  <c r="G11" i="50" s="1"/>
  <c r="D11" i="50"/>
  <c r="I9" i="50"/>
  <c r="E12" i="48"/>
  <c r="G11" i="48" a="1"/>
  <c r="G11" i="48" s="1"/>
  <c r="D11" i="48"/>
  <c r="I9" i="48"/>
  <c r="E12" i="47"/>
  <c r="G11" i="47" a="1"/>
  <c r="G11" i="47" s="1"/>
  <c r="D11" i="47"/>
  <c r="I9" i="47"/>
  <c r="E12" i="46"/>
  <c r="G11" i="46" a="1"/>
  <c r="G11" i="46" s="1"/>
  <c r="D11" i="46"/>
  <c r="I9" i="46"/>
  <c r="E12" i="45"/>
  <c r="G11" i="45" a="1"/>
  <c r="G11" i="45" s="1"/>
  <c r="D11" i="45"/>
  <c r="I9" i="45"/>
  <c r="G11" i="51" a="1"/>
  <c r="G11" i="51" s="1"/>
  <c r="I9" i="51"/>
  <c r="E12" i="51"/>
  <c r="D11" i="51"/>
  <c r="R11" i="46" l="1"/>
  <c r="R11" i="44"/>
  <c r="R11" i="52"/>
  <c r="R11" i="45"/>
  <c r="R11" i="47"/>
  <c r="R11" i="50"/>
  <c r="R11" i="57"/>
  <c r="R11" i="48"/>
  <c r="R11" i="53"/>
  <c r="A1000" i="27"/>
  <c r="A999" i="27"/>
  <c r="A998" i="27"/>
  <c r="A997" i="27"/>
  <c r="A996" i="27"/>
  <c r="A995" i="27"/>
  <c r="A994" i="27"/>
  <c r="A993" i="27"/>
  <c r="A992" i="27"/>
  <c r="A991" i="27"/>
  <c r="A990" i="27"/>
  <c r="A989" i="27"/>
  <c r="A988" i="27"/>
  <c r="A987" i="27"/>
  <c r="A986" i="27"/>
  <c r="A985" i="27"/>
  <c r="A984" i="27"/>
  <c r="A983" i="27"/>
  <c r="A982" i="27"/>
  <c r="A981" i="27"/>
  <c r="A980" i="27"/>
  <c r="A979" i="27"/>
  <c r="A978" i="27"/>
  <c r="A977" i="27"/>
  <c r="A976" i="27"/>
  <c r="A975" i="27"/>
  <c r="A974" i="27"/>
  <c r="A973" i="27"/>
  <c r="A972" i="27"/>
  <c r="A971" i="27"/>
  <c r="A970" i="27"/>
  <c r="A969" i="27"/>
  <c r="A968" i="27"/>
  <c r="A967" i="27"/>
  <c r="A966" i="27"/>
  <c r="A965" i="27"/>
  <c r="A964" i="27"/>
  <c r="A963" i="27"/>
  <c r="A962" i="27"/>
  <c r="A961" i="27"/>
  <c r="A960" i="27"/>
  <c r="A959" i="27"/>
  <c r="A958" i="27"/>
  <c r="A957" i="27"/>
  <c r="A956" i="27"/>
  <c r="A955" i="27"/>
  <c r="A954" i="27"/>
  <c r="A953" i="27"/>
  <c r="A952" i="27"/>
  <c r="A951" i="27"/>
  <c r="A950" i="27"/>
  <c r="A949" i="27"/>
  <c r="A948" i="27"/>
  <c r="A947" i="27"/>
  <c r="A946" i="27"/>
  <c r="A945" i="27"/>
  <c r="A944" i="27"/>
  <c r="A943" i="27"/>
  <c r="A942" i="27"/>
  <c r="A941" i="27"/>
  <c r="A940" i="27"/>
  <c r="A939" i="27"/>
  <c r="A938" i="27"/>
  <c r="A937" i="27"/>
  <c r="A936" i="27"/>
  <c r="A935" i="27"/>
  <c r="A934" i="27"/>
  <c r="A933" i="27"/>
  <c r="A932" i="27"/>
  <c r="A931" i="27"/>
  <c r="A930" i="27"/>
  <c r="A929" i="27"/>
  <c r="A928" i="27"/>
  <c r="A927" i="27"/>
  <c r="A926" i="27"/>
  <c r="A925" i="27"/>
  <c r="A924" i="27"/>
  <c r="A923" i="27"/>
  <c r="A922" i="27"/>
  <c r="A921" i="27"/>
  <c r="A920" i="27"/>
  <c r="A919" i="27"/>
  <c r="A918" i="27"/>
  <c r="A917" i="27"/>
  <c r="A916" i="27"/>
  <c r="A915" i="27"/>
  <c r="A914" i="27"/>
  <c r="A913" i="27"/>
  <c r="A912" i="27"/>
  <c r="A911" i="27"/>
  <c r="A910" i="27"/>
  <c r="A909" i="27"/>
  <c r="A908" i="27"/>
  <c r="A907" i="27"/>
  <c r="A906" i="27"/>
  <c r="A905" i="27"/>
  <c r="A904" i="27"/>
  <c r="A903" i="27"/>
  <c r="A902" i="27"/>
  <c r="A901" i="27"/>
  <c r="A900" i="27"/>
  <c r="A899" i="27"/>
  <c r="A898" i="27"/>
  <c r="A897" i="27"/>
  <c r="A896" i="27"/>
  <c r="A895" i="27"/>
  <c r="A894" i="27"/>
  <c r="A893" i="27"/>
  <c r="A892" i="27"/>
  <c r="A891" i="27"/>
  <c r="A890" i="27"/>
  <c r="A889" i="27"/>
  <c r="A888" i="27"/>
  <c r="A887" i="27"/>
  <c r="A886" i="27"/>
  <c r="A885" i="27"/>
  <c r="A884" i="27"/>
  <c r="A883" i="27"/>
  <c r="A882" i="27"/>
  <c r="A881" i="27"/>
  <c r="A880" i="27"/>
  <c r="A879" i="27"/>
  <c r="A878" i="27"/>
  <c r="A877" i="27"/>
  <c r="A876" i="27"/>
  <c r="A875" i="27"/>
  <c r="A874" i="27"/>
  <c r="A873" i="27"/>
  <c r="A872" i="27"/>
  <c r="A871" i="27"/>
  <c r="A870" i="27"/>
  <c r="A869" i="27"/>
  <c r="A868" i="27"/>
  <c r="A867" i="27"/>
  <c r="A866" i="27"/>
  <c r="A865" i="27"/>
  <c r="A864" i="27"/>
  <c r="A863" i="27"/>
  <c r="A862" i="27"/>
  <c r="A861" i="27"/>
  <c r="A860" i="27"/>
  <c r="A859" i="27"/>
  <c r="A858" i="27"/>
  <c r="A857" i="27"/>
  <c r="A856" i="27"/>
  <c r="A855" i="27"/>
  <c r="A854" i="27"/>
  <c r="A853" i="27"/>
  <c r="A852" i="27"/>
  <c r="A851" i="27"/>
  <c r="A850" i="27"/>
  <c r="A849" i="27"/>
  <c r="A848" i="27"/>
  <c r="A847" i="27"/>
  <c r="A846" i="27"/>
  <c r="A845" i="27"/>
  <c r="A844" i="27"/>
  <c r="A843" i="27"/>
  <c r="A842" i="27"/>
  <c r="A841" i="27"/>
  <c r="A840" i="27"/>
  <c r="A839" i="27"/>
  <c r="A838" i="27"/>
  <c r="A837" i="27"/>
  <c r="A836" i="27"/>
  <c r="A835" i="27"/>
  <c r="A834" i="27"/>
  <c r="A833" i="27"/>
  <c r="A832" i="27"/>
  <c r="A831" i="27"/>
  <c r="A830" i="27"/>
  <c r="A829" i="27"/>
  <c r="A828" i="27"/>
  <c r="A827" i="27"/>
  <c r="A826" i="27"/>
  <c r="A825" i="27"/>
  <c r="A824" i="27"/>
  <c r="A823" i="27"/>
  <c r="A822" i="27"/>
  <c r="A821" i="27"/>
  <c r="A820" i="27"/>
  <c r="A819" i="27"/>
  <c r="A818" i="27"/>
  <c r="A817" i="27"/>
  <c r="A816" i="27"/>
  <c r="A815" i="27"/>
  <c r="A814" i="27"/>
  <c r="A813" i="27"/>
  <c r="A812" i="27"/>
  <c r="A811" i="27"/>
  <c r="A810" i="27"/>
  <c r="A809" i="27"/>
  <c r="A808" i="27"/>
  <c r="A807" i="27"/>
  <c r="A806" i="27"/>
  <c r="A805" i="27"/>
  <c r="A804" i="27"/>
  <c r="A803" i="27"/>
  <c r="A802" i="27"/>
  <c r="A801" i="27"/>
  <c r="A800" i="27"/>
  <c r="A799" i="27"/>
  <c r="A798" i="27"/>
  <c r="A797" i="27"/>
  <c r="A796" i="27"/>
  <c r="A795" i="27"/>
  <c r="A794" i="27"/>
  <c r="A793" i="27"/>
  <c r="A792" i="27"/>
  <c r="A791" i="27"/>
  <c r="A790" i="27"/>
  <c r="A789" i="27"/>
  <c r="A788" i="27"/>
  <c r="A787" i="27"/>
  <c r="A786" i="27"/>
  <c r="A785" i="27"/>
  <c r="A784" i="27"/>
  <c r="A783" i="27"/>
  <c r="A782" i="27"/>
  <c r="A781" i="27"/>
  <c r="A780" i="27"/>
  <c r="A779" i="27"/>
  <c r="A778" i="27"/>
  <c r="A777" i="27"/>
  <c r="A776" i="27"/>
  <c r="A775" i="27"/>
  <c r="A774" i="27"/>
  <c r="A773" i="27"/>
  <c r="A772" i="27"/>
  <c r="A771" i="27"/>
  <c r="A770" i="27"/>
  <c r="A769" i="27"/>
  <c r="A768" i="27"/>
  <c r="A767" i="27"/>
  <c r="A766" i="27"/>
  <c r="A765" i="27"/>
  <c r="A764" i="27"/>
  <c r="A763" i="27"/>
  <c r="A762" i="27"/>
  <c r="A761" i="27"/>
  <c r="A760" i="27"/>
  <c r="A759" i="27"/>
  <c r="A758" i="27"/>
  <c r="A757" i="27"/>
  <c r="A756" i="27"/>
  <c r="A755" i="27"/>
  <c r="A754" i="27"/>
  <c r="A753" i="27"/>
  <c r="A752" i="27"/>
  <c r="A751" i="27"/>
  <c r="A750" i="27"/>
  <c r="A749" i="27"/>
  <c r="A748" i="27"/>
  <c r="A747" i="27"/>
  <c r="A746" i="27"/>
  <c r="A745" i="27"/>
  <c r="A744" i="27"/>
  <c r="A743" i="27"/>
  <c r="A742" i="27"/>
  <c r="A741" i="27"/>
  <c r="A740" i="27"/>
  <c r="A739" i="27"/>
  <c r="A738" i="27"/>
  <c r="A737" i="27"/>
  <c r="A736" i="27"/>
  <c r="A735" i="27"/>
  <c r="A734" i="27"/>
  <c r="A733" i="27"/>
  <c r="A732" i="27"/>
  <c r="A731" i="27"/>
  <c r="A730" i="27"/>
  <c r="A729" i="27"/>
  <c r="A728" i="27"/>
  <c r="A727" i="27"/>
  <c r="A726" i="27"/>
  <c r="A725" i="27"/>
  <c r="A724" i="27"/>
  <c r="A723" i="27"/>
  <c r="A722" i="27"/>
  <c r="A721" i="27"/>
  <c r="A720" i="27"/>
  <c r="A719" i="27"/>
  <c r="A718" i="27"/>
  <c r="A717" i="27"/>
  <c r="A716" i="27"/>
  <c r="A715" i="27"/>
  <c r="A714" i="27"/>
  <c r="A713" i="27"/>
  <c r="A712" i="27"/>
  <c r="A711" i="27"/>
  <c r="A710" i="27"/>
  <c r="A709" i="27"/>
  <c r="A708" i="27"/>
  <c r="A707" i="27"/>
  <c r="A706" i="27"/>
  <c r="A705" i="27"/>
  <c r="A704" i="27"/>
  <c r="A703" i="27"/>
  <c r="A702" i="27"/>
  <c r="A701" i="27"/>
  <c r="A700" i="27"/>
  <c r="A699" i="27"/>
  <c r="A698" i="27"/>
  <c r="A697" i="27"/>
  <c r="A696" i="27"/>
  <c r="A695" i="27"/>
  <c r="A694" i="27"/>
  <c r="A693" i="27"/>
  <c r="A692" i="27"/>
  <c r="A691" i="27"/>
  <c r="A690" i="27"/>
  <c r="A689" i="27"/>
  <c r="A688" i="27"/>
  <c r="A687" i="27"/>
  <c r="A686" i="27"/>
  <c r="A685" i="27"/>
  <c r="A684" i="27"/>
  <c r="A683" i="27"/>
  <c r="A682" i="27"/>
  <c r="A681" i="27"/>
  <c r="A680" i="27"/>
  <c r="A679" i="27"/>
  <c r="A678" i="27"/>
  <c r="A677" i="27"/>
  <c r="A676" i="27"/>
  <c r="A675" i="27"/>
  <c r="A674" i="27"/>
  <c r="A673" i="27"/>
  <c r="A672" i="27"/>
  <c r="A671" i="27"/>
  <c r="A670" i="27"/>
  <c r="A669" i="27"/>
  <c r="A668" i="27"/>
  <c r="A667" i="27"/>
  <c r="A666" i="27"/>
  <c r="A665" i="27"/>
  <c r="A664" i="27"/>
  <c r="A663" i="27"/>
  <c r="A662" i="27"/>
  <c r="A661" i="27"/>
  <c r="A660" i="27"/>
  <c r="A659" i="27"/>
  <c r="A658" i="27"/>
  <c r="A657" i="27"/>
  <c r="A656" i="27"/>
  <c r="A655" i="27"/>
  <c r="A654" i="27"/>
  <c r="A653" i="27"/>
  <c r="A652" i="27"/>
  <c r="A651" i="27"/>
  <c r="A650" i="27"/>
  <c r="A649" i="27"/>
  <c r="A648" i="27"/>
  <c r="A647" i="27"/>
  <c r="A646" i="27"/>
  <c r="A645" i="27"/>
  <c r="A644" i="27"/>
  <c r="A643" i="27"/>
  <c r="A642" i="27"/>
  <c r="A641" i="27"/>
  <c r="A640" i="27"/>
  <c r="A639" i="27"/>
  <c r="A638" i="27"/>
  <c r="A637" i="27"/>
  <c r="A636" i="27"/>
  <c r="A635" i="27"/>
  <c r="A634" i="27"/>
  <c r="A633" i="27"/>
  <c r="A632" i="27"/>
  <c r="A631" i="27"/>
  <c r="A630" i="27"/>
  <c r="A629" i="27"/>
  <c r="A628" i="27"/>
  <c r="A627" i="27"/>
  <c r="A626" i="27"/>
  <c r="A625" i="27"/>
  <c r="A624" i="27"/>
  <c r="A623" i="27"/>
  <c r="A622" i="27"/>
  <c r="A621" i="27"/>
  <c r="A620" i="27"/>
  <c r="A619" i="27"/>
  <c r="A618" i="27"/>
  <c r="A617" i="27"/>
  <c r="A616" i="27"/>
  <c r="A615" i="27"/>
  <c r="A614" i="27"/>
  <c r="A613" i="27"/>
  <c r="A612" i="27"/>
  <c r="A611" i="27"/>
  <c r="A610" i="27"/>
  <c r="A609" i="27"/>
  <c r="A608" i="27"/>
  <c r="A607" i="27"/>
  <c r="A606" i="27"/>
  <c r="A605" i="27"/>
  <c r="A604" i="27"/>
  <c r="A603" i="27"/>
  <c r="A602" i="27"/>
  <c r="A601" i="27"/>
  <c r="A600" i="27"/>
  <c r="A599" i="27"/>
  <c r="A598" i="27"/>
  <c r="A597" i="27"/>
  <c r="A596" i="27"/>
  <c r="A595" i="27"/>
  <c r="A594" i="27"/>
  <c r="A593" i="27"/>
  <c r="A592" i="27"/>
  <c r="A591" i="27"/>
  <c r="A590" i="27"/>
  <c r="A589" i="27"/>
  <c r="A588" i="27"/>
  <c r="A587" i="27"/>
  <c r="A586" i="27"/>
  <c r="A585" i="27"/>
  <c r="A584" i="27"/>
  <c r="A583" i="27"/>
  <c r="A582" i="27"/>
  <c r="A581" i="27"/>
  <c r="A580" i="27"/>
  <c r="A579" i="27"/>
  <c r="A578" i="27"/>
  <c r="A577" i="27"/>
  <c r="A576" i="27"/>
  <c r="A575" i="27"/>
  <c r="A574" i="27"/>
  <c r="A573" i="27"/>
  <c r="A572" i="27"/>
  <c r="A571" i="27"/>
  <c r="A570" i="27"/>
  <c r="A569" i="27"/>
  <c r="A568" i="27"/>
  <c r="A567" i="27"/>
  <c r="A566" i="27"/>
  <c r="A565" i="27"/>
  <c r="A564" i="27"/>
  <c r="A563" i="27"/>
  <c r="A562" i="27"/>
  <c r="A561" i="27"/>
  <c r="A560" i="27"/>
  <c r="A559" i="27"/>
  <c r="A558" i="27"/>
  <c r="A557" i="27"/>
  <c r="A556" i="27"/>
  <c r="A555" i="27"/>
  <c r="A554" i="27"/>
  <c r="A553" i="27"/>
  <c r="A552" i="27"/>
  <c r="A551" i="27"/>
  <c r="A550" i="27"/>
  <c r="A549" i="27"/>
  <c r="A548" i="27"/>
  <c r="A547" i="27"/>
  <c r="A546" i="27"/>
  <c r="A545" i="27"/>
  <c r="A544" i="27"/>
  <c r="A543" i="27"/>
  <c r="A542" i="27"/>
  <c r="A541" i="27"/>
  <c r="A540" i="27"/>
  <c r="A539" i="27"/>
  <c r="A538" i="27"/>
  <c r="A537" i="27"/>
  <c r="A536" i="27"/>
  <c r="A535" i="27"/>
  <c r="A534" i="27"/>
  <c r="A533" i="27"/>
  <c r="A532" i="27"/>
  <c r="A531" i="27"/>
  <c r="A530" i="27"/>
  <c r="A529" i="27"/>
  <c r="A528" i="27"/>
  <c r="A527" i="27"/>
  <c r="A526" i="27"/>
  <c r="A525" i="27"/>
  <c r="A524" i="27"/>
  <c r="A523" i="27"/>
  <c r="A522" i="27"/>
  <c r="A521" i="27"/>
  <c r="A520" i="27"/>
  <c r="A519" i="27"/>
  <c r="A518" i="27"/>
  <c r="A517" i="27"/>
  <c r="A516" i="27"/>
  <c r="A515" i="27"/>
  <c r="A514" i="27"/>
  <c r="A513" i="27"/>
  <c r="A512" i="27"/>
  <c r="A511" i="27"/>
  <c r="A510" i="27"/>
  <c r="A509" i="27"/>
  <c r="A508" i="27"/>
  <c r="A507" i="27"/>
  <c r="A506" i="27"/>
  <c r="A505" i="27"/>
  <c r="A504" i="27"/>
  <c r="A503" i="27"/>
  <c r="A502" i="27"/>
  <c r="A501" i="27"/>
  <c r="A500" i="27"/>
  <c r="A499" i="27"/>
  <c r="A498" i="27"/>
  <c r="A497" i="27"/>
  <c r="A496" i="27"/>
  <c r="A495" i="27"/>
  <c r="A494" i="27"/>
  <c r="A493" i="27"/>
  <c r="A492" i="27"/>
  <c r="A491" i="27"/>
  <c r="A490" i="27"/>
  <c r="A489" i="27"/>
  <c r="A488" i="27"/>
  <c r="A487" i="27"/>
  <c r="A486" i="27"/>
  <c r="A485" i="27"/>
  <c r="A484" i="27"/>
  <c r="A483" i="27"/>
  <c r="A482" i="27"/>
  <c r="A481" i="27"/>
  <c r="A480" i="27"/>
  <c r="A479" i="27"/>
  <c r="A478" i="27"/>
  <c r="A477" i="27"/>
  <c r="A476" i="27"/>
  <c r="A475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8" i="27"/>
  <c r="A407" i="27"/>
  <c r="A406" i="27"/>
  <c r="A405" i="27"/>
  <c r="A404" i="27"/>
  <c r="A403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C386" i="27" l="1"/>
  <c r="D386" i="27" a="1"/>
  <c r="D386" i="27" s="1"/>
  <c r="D538" i="27" a="1"/>
  <c r="D538" i="27" s="1"/>
  <c r="C538" i="27"/>
  <c r="D738" i="27" a="1"/>
  <c r="D738" i="27" s="1"/>
  <c r="C738" i="27"/>
  <c r="D339" i="27" a="1"/>
  <c r="D339" i="27" s="1"/>
  <c r="C339" i="27"/>
  <c r="D387" i="27" a="1"/>
  <c r="D387" i="27" s="1"/>
  <c r="C387" i="27"/>
  <c r="D427" i="27" a="1"/>
  <c r="D427" i="27" s="1"/>
  <c r="C427" i="27"/>
  <c r="D467" i="27" a="1"/>
  <c r="D467" i="27" s="1"/>
  <c r="C467" i="27"/>
  <c r="C507" i="27"/>
  <c r="D507" i="27" a="1"/>
  <c r="D507" i="27" s="1"/>
  <c r="D539" i="27" a="1"/>
  <c r="D539" i="27" s="1"/>
  <c r="C539" i="27"/>
  <c r="C571" i="27"/>
  <c r="D571" i="27" a="1"/>
  <c r="D571" i="27" s="1"/>
  <c r="C587" i="27"/>
  <c r="D587" i="27" a="1"/>
  <c r="D587" i="27" s="1"/>
  <c r="C619" i="27"/>
  <c r="D619" i="27" a="1"/>
  <c r="D619" i="27" s="1"/>
  <c r="C635" i="27"/>
  <c r="D635" i="27" a="1"/>
  <c r="D635" i="27" s="1"/>
  <c r="D659" i="27" a="1"/>
  <c r="D659" i="27" s="1"/>
  <c r="C659" i="27"/>
  <c r="C683" i="27"/>
  <c r="D683" i="27" a="1"/>
  <c r="D683" i="27" s="1"/>
  <c r="D707" i="27" a="1"/>
  <c r="D707" i="27" s="1"/>
  <c r="C707" i="27"/>
  <c r="D747" i="27" a="1"/>
  <c r="D747" i="27" s="1"/>
  <c r="C747" i="27"/>
  <c r="C819" i="27"/>
  <c r="D819" i="27" a="1"/>
  <c r="D819" i="27" s="1"/>
  <c r="D987" i="27" a="1"/>
  <c r="D987" i="27" s="1"/>
  <c r="C987" i="27"/>
  <c r="C316" i="27"/>
  <c r="D316" i="27" a="1"/>
  <c r="D316" i="27" s="1"/>
  <c r="C388" i="27"/>
  <c r="D388" i="27" a="1"/>
  <c r="D388" i="27" s="1"/>
  <c r="C436" i="27"/>
  <c r="D436" i="27" a="1"/>
  <c r="D436" i="27" s="1"/>
  <c r="C484" i="27"/>
  <c r="D484" i="27" a="1"/>
  <c r="D484" i="27" s="1"/>
  <c r="C540" i="27"/>
  <c r="D540" i="27" a="1"/>
  <c r="D540" i="27" s="1"/>
  <c r="C588" i="27"/>
  <c r="D588" i="27" a="1"/>
  <c r="D588" i="27" s="1"/>
  <c r="C636" i="27"/>
  <c r="D636" i="27" a="1"/>
  <c r="D636" i="27" s="1"/>
  <c r="C684" i="27"/>
  <c r="D684" i="27" a="1"/>
  <c r="D684" i="27" s="1"/>
  <c r="C724" i="27"/>
  <c r="D724" i="27" a="1"/>
  <c r="D724" i="27" s="1"/>
  <c r="C764" i="27"/>
  <c r="D764" i="27" a="1"/>
  <c r="D764" i="27" s="1"/>
  <c r="C804" i="27"/>
  <c r="D804" i="27" a="1"/>
  <c r="D804" i="27" s="1"/>
  <c r="C836" i="27"/>
  <c r="D836" i="27" a="1"/>
  <c r="D836" i="27" s="1"/>
  <c r="C868" i="27"/>
  <c r="D868" i="27" a="1"/>
  <c r="D868" i="27" s="1"/>
  <c r="C908" i="27"/>
  <c r="D908" i="27" a="1"/>
  <c r="D908" i="27" s="1"/>
  <c r="C996" i="27"/>
  <c r="D996" i="27" a="1"/>
  <c r="D996" i="27" s="1"/>
  <c r="C333" i="27"/>
  <c r="D333" i="27" a="1"/>
  <c r="D333" i="27" s="1"/>
  <c r="C381" i="27"/>
  <c r="D381" i="27" a="1"/>
  <c r="D381" i="27" s="1"/>
  <c r="C429" i="27"/>
  <c r="D429" i="27" a="1"/>
  <c r="D429" i="27" s="1"/>
  <c r="C485" i="27"/>
  <c r="D485" i="27" a="1"/>
  <c r="D485" i="27" s="1"/>
  <c r="C533" i="27"/>
  <c r="D533" i="27" a="1"/>
  <c r="D533" i="27" s="1"/>
  <c r="C589" i="27"/>
  <c r="D589" i="27" a="1"/>
  <c r="D589" i="27" s="1"/>
  <c r="C653" i="27"/>
  <c r="D653" i="27" a="1"/>
  <c r="D653" i="27" s="1"/>
  <c r="D717" i="27" a="1"/>
  <c r="D717" i="27" s="1"/>
  <c r="C717" i="27"/>
  <c r="C805" i="27"/>
  <c r="D805" i="27" a="1"/>
  <c r="D805" i="27" s="1"/>
  <c r="C989" i="27"/>
  <c r="D989" i="27" a="1"/>
  <c r="D989" i="27" s="1"/>
  <c r="C318" i="27"/>
  <c r="D318" i="27" a="1"/>
  <c r="D318" i="27" s="1"/>
  <c r="D366" i="27" a="1"/>
  <c r="D366" i="27" s="1"/>
  <c r="C366" i="27"/>
  <c r="D406" i="27" a="1"/>
  <c r="D406" i="27" s="1"/>
  <c r="C406" i="27"/>
  <c r="D446" i="27" a="1"/>
  <c r="D446" i="27" s="1"/>
  <c r="C446" i="27"/>
  <c r="C494" i="27"/>
  <c r="D494" i="27" a="1"/>
  <c r="D494" i="27" s="1"/>
  <c r="C542" i="27"/>
  <c r="D542" i="27" a="1"/>
  <c r="D542" i="27" s="1"/>
  <c r="C582" i="27"/>
  <c r="D582" i="27" a="1"/>
  <c r="D582" i="27" s="1"/>
  <c r="C622" i="27"/>
  <c r="D622" i="27" a="1"/>
  <c r="D622" i="27" s="1"/>
  <c r="C662" i="27"/>
  <c r="D662" i="27" a="1"/>
  <c r="D662" i="27" s="1"/>
  <c r="C694" i="27"/>
  <c r="D694" i="27" a="1"/>
  <c r="D694" i="27" s="1"/>
  <c r="C718" i="27"/>
  <c r="D718" i="27" a="1"/>
  <c r="D718" i="27" s="1"/>
  <c r="D742" i="27" a="1"/>
  <c r="D742" i="27" s="1"/>
  <c r="C742" i="27"/>
  <c r="C766" i="27"/>
  <c r="D766" i="27" a="1"/>
  <c r="D766" i="27" s="1"/>
  <c r="C782" i="27"/>
  <c r="D782" i="27" a="1"/>
  <c r="D782" i="27" s="1"/>
  <c r="C806" i="27"/>
  <c r="D806" i="27" a="1"/>
  <c r="D806" i="27" s="1"/>
  <c r="D822" i="27" a="1"/>
  <c r="D822" i="27" s="1"/>
  <c r="C822" i="27"/>
  <c r="C830" i="27"/>
  <c r="D830" i="27" a="1"/>
  <c r="D830" i="27" s="1"/>
  <c r="C838" i="27"/>
  <c r="D838" i="27" a="1"/>
  <c r="D838" i="27" s="1"/>
  <c r="D854" i="27" a="1"/>
  <c r="D854" i="27" s="1"/>
  <c r="C854" i="27"/>
  <c r="C862" i="27"/>
  <c r="D862" i="27" a="1"/>
  <c r="D862" i="27" s="1"/>
  <c r="C870" i="27"/>
  <c r="D870" i="27" a="1"/>
  <c r="D870" i="27" s="1"/>
  <c r="C878" i="27"/>
  <c r="D878" i="27" a="1"/>
  <c r="D878" i="27" s="1"/>
  <c r="D886" i="27" a="1"/>
  <c r="D886" i="27" s="1"/>
  <c r="C886" i="27"/>
  <c r="D894" i="27" a="1"/>
  <c r="D894" i="27" s="1"/>
  <c r="C894" i="27"/>
  <c r="C902" i="27"/>
  <c r="D902" i="27" a="1"/>
  <c r="D902" i="27" s="1"/>
  <c r="C910" i="27"/>
  <c r="D910" i="27" a="1"/>
  <c r="D910" i="27" s="1"/>
  <c r="D918" i="27" a="1"/>
  <c r="D918" i="27" s="1"/>
  <c r="C918" i="27"/>
  <c r="C926" i="27"/>
  <c r="D926" i="27" a="1"/>
  <c r="D926" i="27" s="1"/>
  <c r="C934" i="27"/>
  <c r="D934" i="27" a="1"/>
  <c r="D934" i="27" s="1"/>
  <c r="D942" i="27" a="1"/>
  <c r="D942" i="27" s="1"/>
  <c r="C942" i="27"/>
  <c r="D950" i="27" a="1"/>
  <c r="D950" i="27" s="1"/>
  <c r="C950" i="27"/>
  <c r="C958" i="27"/>
  <c r="D958" i="27" a="1"/>
  <c r="D958" i="27" s="1"/>
  <c r="C966" i="27"/>
  <c r="D966" i="27" a="1"/>
  <c r="D966" i="27" s="1"/>
  <c r="C974" i="27"/>
  <c r="D974" i="27" a="1"/>
  <c r="D974" i="27" s="1"/>
  <c r="D982" i="27" a="1"/>
  <c r="D982" i="27" s="1"/>
  <c r="C982" i="27"/>
  <c r="C998" i="27"/>
  <c r="D998" i="27" a="1"/>
  <c r="D998" i="27" s="1"/>
  <c r="C319" i="27"/>
  <c r="D319" i="27" a="1"/>
  <c r="D319" i="27" s="1"/>
  <c r="C327" i="27"/>
  <c r="D327" i="27" a="1"/>
  <c r="D327" i="27" s="1"/>
  <c r="D335" i="27" a="1"/>
  <c r="D335" i="27" s="1"/>
  <c r="C335" i="27"/>
  <c r="C343" i="27"/>
  <c r="D343" i="27" a="1"/>
  <c r="D343" i="27" s="1"/>
  <c r="C351" i="27"/>
  <c r="D351" i="27" a="1"/>
  <c r="D351" i="27" s="1"/>
  <c r="C359" i="27"/>
  <c r="D359" i="27" a="1"/>
  <c r="D359" i="27" s="1"/>
  <c r="D367" i="27" a="1"/>
  <c r="D367" i="27" s="1"/>
  <c r="C367" i="27"/>
  <c r="C375" i="27"/>
  <c r="D375" i="27" a="1"/>
  <c r="D375" i="27" s="1"/>
  <c r="D383" i="27" a="1"/>
  <c r="D383" i="27" s="1"/>
  <c r="C383" i="27"/>
  <c r="C391" i="27"/>
  <c r="D391" i="27" a="1"/>
  <c r="D391" i="27" s="1"/>
  <c r="C399" i="27"/>
  <c r="D399" i="27" a="1"/>
  <c r="D399" i="27" s="1"/>
  <c r="C407" i="27"/>
  <c r="D407" i="27" a="1"/>
  <c r="D407" i="27" s="1"/>
  <c r="C415" i="27"/>
  <c r="D415" i="27" a="1"/>
  <c r="D415" i="27" s="1"/>
  <c r="D423" i="27" a="1"/>
  <c r="D423" i="27" s="1"/>
  <c r="C423" i="27"/>
  <c r="C431" i="27"/>
  <c r="D431" i="27" a="1"/>
  <c r="D431" i="27" s="1"/>
  <c r="C439" i="27"/>
  <c r="D439" i="27" a="1"/>
  <c r="D439" i="27" s="1"/>
  <c r="D447" i="27" a="1"/>
  <c r="D447" i="27" s="1"/>
  <c r="C447" i="27"/>
  <c r="D455" i="27" a="1"/>
  <c r="D455" i="27" s="1"/>
  <c r="C455" i="27"/>
  <c r="C463" i="27"/>
  <c r="D463" i="27" a="1"/>
  <c r="D463" i="27" s="1"/>
  <c r="C471" i="27"/>
  <c r="D471" i="27" a="1"/>
  <c r="D471" i="27" s="1"/>
  <c r="D479" i="27" a="1"/>
  <c r="D479" i="27" s="1"/>
  <c r="C479" i="27"/>
  <c r="C487" i="27"/>
  <c r="D487" i="27" a="1"/>
  <c r="D487" i="27" s="1"/>
  <c r="C495" i="27"/>
  <c r="D495" i="27" a="1"/>
  <c r="D495" i="27" s="1"/>
  <c r="C503" i="27"/>
  <c r="D503" i="27" a="1"/>
  <c r="D503" i="27" s="1"/>
  <c r="C511" i="27"/>
  <c r="D511" i="27" a="1"/>
  <c r="D511" i="27" s="1"/>
  <c r="D519" i="27" a="1"/>
  <c r="D519" i="27" s="1"/>
  <c r="C519" i="27"/>
  <c r="C527" i="27"/>
  <c r="D527" i="27" a="1"/>
  <c r="D527" i="27" s="1"/>
  <c r="C535" i="27"/>
  <c r="D535" i="27" a="1"/>
  <c r="D535" i="27" s="1"/>
  <c r="D543" i="27" a="1"/>
  <c r="D543" i="27" s="1"/>
  <c r="C543" i="27"/>
  <c r="C551" i="27"/>
  <c r="D551" i="27" a="1"/>
  <c r="D551" i="27" s="1"/>
  <c r="C559" i="27"/>
  <c r="D559" i="27" a="1"/>
  <c r="D559" i="27" s="1"/>
  <c r="C567" i="27"/>
  <c r="D567" i="27" a="1"/>
  <c r="D567" i="27" s="1"/>
  <c r="D575" i="27" a="1"/>
  <c r="D575" i="27" s="1"/>
  <c r="C575" i="27"/>
  <c r="C583" i="27"/>
  <c r="D583" i="27" a="1"/>
  <c r="D583" i="27" s="1"/>
  <c r="D591" i="27" a="1"/>
  <c r="D591" i="27" s="1"/>
  <c r="C591" i="27"/>
  <c r="C599" i="27"/>
  <c r="D599" i="27" a="1"/>
  <c r="D599" i="27" s="1"/>
  <c r="C607" i="27"/>
  <c r="D607" i="27" a="1"/>
  <c r="D607" i="27" s="1"/>
  <c r="C615" i="27"/>
  <c r="D615" i="27" a="1"/>
  <c r="D615" i="27" s="1"/>
  <c r="C623" i="27"/>
  <c r="D623" i="27" a="1"/>
  <c r="D623" i="27" s="1"/>
  <c r="C631" i="27"/>
  <c r="D631" i="27" a="1"/>
  <c r="D631" i="27" s="1"/>
  <c r="C639" i="27"/>
  <c r="D639" i="27" a="1"/>
  <c r="D639" i="27" s="1"/>
  <c r="D647" i="27" a="1"/>
  <c r="D647" i="27" s="1"/>
  <c r="C647" i="27"/>
  <c r="C655" i="27"/>
  <c r="D655" i="27" a="1"/>
  <c r="D655" i="27" s="1"/>
  <c r="C663" i="27"/>
  <c r="D663" i="27" a="1"/>
  <c r="D663" i="27" s="1"/>
  <c r="C671" i="27"/>
  <c r="D671" i="27" a="1"/>
  <c r="D671" i="27" s="1"/>
  <c r="C679" i="27"/>
  <c r="D679" i="27" a="1"/>
  <c r="D679" i="27" s="1"/>
  <c r="D687" i="27" a="1"/>
  <c r="D687" i="27" s="1"/>
  <c r="C687" i="27"/>
  <c r="C695" i="27"/>
  <c r="D695" i="27" a="1"/>
  <c r="D695" i="27" s="1"/>
  <c r="C703" i="27"/>
  <c r="D703" i="27" a="1"/>
  <c r="D703" i="27" s="1"/>
  <c r="C711" i="27"/>
  <c r="D711" i="27" a="1"/>
  <c r="D711" i="27" s="1"/>
  <c r="D719" i="27" a="1"/>
  <c r="D719" i="27" s="1"/>
  <c r="C719" i="27"/>
  <c r="C727" i="27"/>
  <c r="D727" i="27" a="1"/>
  <c r="D727" i="27" s="1"/>
  <c r="C735" i="27"/>
  <c r="D735" i="27" a="1"/>
  <c r="D735" i="27" s="1"/>
  <c r="C743" i="27"/>
  <c r="D743" i="27" a="1"/>
  <c r="D743" i="27" s="1"/>
  <c r="C751" i="27"/>
  <c r="D751" i="27" a="1"/>
  <c r="D751" i="27" s="1"/>
  <c r="D759" i="27" a="1"/>
  <c r="D759" i="27" s="1"/>
  <c r="C759" i="27"/>
  <c r="C767" i="27"/>
  <c r="D767" i="27" a="1"/>
  <c r="D767" i="27" s="1"/>
  <c r="C775" i="27"/>
  <c r="D775" i="27" a="1"/>
  <c r="D775" i="27" s="1"/>
  <c r="C783" i="27"/>
  <c r="D783" i="27" a="1"/>
  <c r="D783" i="27" s="1"/>
  <c r="C791" i="27"/>
  <c r="D791" i="27" a="1"/>
  <c r="D791" i="27" s="1"/>
  <c r="D799" i="27" a="1"/>
  <c r="D799" i="27" s="1"/>
  <c r="C799" i="27"/>
  <c r="C807" i="27"/>
  <c r="D807" i="27" a="1"/>
  <c r="D807" i="27" s="1"/>
  <c r="D815" i="27" a="1"/>
  <c r="D815" i="27" s="1"/>
  <c r="C815" i="27"/>
  <c r="D823" i="27" a="1"/>
  <c r="D823" i="27" s="1"/>
  <c r="C823" i="27"/>
  <c r="D831" i="27" a="1"/>
  <c r="D831" i="27" s="1"/>
  <c r="C831" i="27"/>
  <c r="C839" i="27"/>
  <c r="D839" i="27" a="1"/>
  <c r="D839" i="27" s="1"/>
  <c r="C847" i="27"/>
  <c r="D847" i="27" a="1"/>
  <c r="D847" i="27" s="1"/>
  <c r="C855" i="27"/>
  <c r="D855" i="27" a="1"/>
  <c r="D855" i="27" s="1"/>
  <c r="C863" i="27"/>
  <c r="D863" i="27" a="1"/>
  <c r="D863" i="27" s="1"/>
  <c r="C871" i="27"/>
  <c r="D871" i="27" a="1"/>
  <c r="D871" i="27" s="1"/>
  <c r="C879" i="27"/>
  <c r="D879" i="27" a="1"/>
  <c r="D879" i="27" s="1"/>
  <c r="C887" i="27"/>
  <c r="D887" i="27" a="1"/>
  <c r="D887" i="27" s="1"/>
  <c r="C895" i="27"/>
  <c r="D895" i="27" a="1"/>
  <c r="D895" i="27" s="1"/>
  <c r="C903" i="27"/>
  <c r="D903" i="27" a="1"/>
  <c r="D903" i="27" s="1"/>
  <c r="C911" i="27"/>
  <c r="D911" i="27" a="1"/>
  <c r="D911" i="27" s="1"/>
  <c r="C919" i="27"/>
  <c r="D919" i="27" a="1"/>
  <c r="D919" i="27" s="1"/>
  <c r="D927" i="27" a="1"/>
  <c r="D927" i="27" s="1"/>
  <c r="C927" i="27"/>
  <c r="C935" i="27"/>
  <c r="D935" i="27" a="1"/>
  <c r="D935" i="27" s="1"/>
  <c r="C943" i="27"/>
  <c r="D943" i="27" a="1"/>
  <c r="D943" i="27" s="1"/>
  <c r="D951" i="27" a="1"/>
  <c r="D951" i="27" s="1"/>
  <c r="C951" i="27"/>
  <c r="D959" i="27" a="1"/>
  <c r="D959" i="27" s="1"/>
  <c r="C959" i="27"/>
  <c r="C967" i="27"/>
  <c r="D967" i="27" a="1"/>
  <c r="D967" i="27" s="1"/>
  <c r="C975" i="27"/>
  <c r="D975" i="27" a="1"/>
  <c r="D975" i="27" s="1"/>
  <c r="C983" i="27"/>
  <c r="D983" i="27" a="1"/>
  <c r="D983" i="27" s="1"/>
  <c r="D991" i="27" a="1"/>
  <c r="D991" i="27" s="1"/>
  <c r="C991" i="27"/>
  <c r="C999" i="27"/>
  <c r="D999" i="27" a="1"/>
  <c r="D999" i="27" s="1"/>
  <c r="D322" i="27" a="1"/>
  <c r="D322" i="27" s="1"/>
  <c r="C322" i="27"/>
  <c r="C338" i="27"/>
  <c r="D338" i="27" a="1"/>
  <c r="D338" i="27" s="1"/>
  <c r="C354" i="27"/>
  <c r="D354" i="27" a="1"/>
  <c r="D354" i="27" s="1"/>
  <c r="C370" i="27"/>
  <c r="D370" i="27" a="1"/>
  <c r="D370" i="27" s="1"/>
  <c r="D394" i="27" a="1"/>
  <c r="D394" i="27" s="1"/>
  <c r="C394" i="27"/>
  <c r="C410" i="27"/>
  <c r="D410" i="27" a="1"/>
  <c r="D410" i="27" s="1"/>
  <c r="D426" i="27" a="1"/>
  <c r="D426" i="27" s="1"/>
  <c r="C426" i="27"/>
  <c r="C442" i="27"/>
  <c r="D442" i="27" a="1"/>
  <c r="D442" i="27" s="1"/>
  <c r="D458" i="27" a="1"/>
  <c r="D458" i="27" s="1"/>
  <c r="C458" i="27"/>
  <c r="C474" i="27"/>
  <c r="D474" i="27" a="1"/>
  <c r="D474" i="27" s="1"/>
  <c r="D490" i="27" a="1"/>
  <c r="D490" i="27" s="1"/>
  <c r="C490" i="27"/>
  <c r="D506" i="27" a="1"/>
  <c r="D506" i="27" s="1"/>
  <c r="C506" i="27"/>
  <c r="D522" i="27" a="1"/>
  <c r="D522" i="27" s="1"/>
  <c r="C522" i="27"/>
  <c r="C546" i="27"/>
  <c r="D546" i="27" a="1"/>
  <c r="D546" i="27" s="1"/>
  <c r="C562" i="27"/>
  <c r="D562" i="27" a="1"/>
  <c r="D562" i="27" s="1"/>
  <c r="C578" i="27"/>
  <c r="D578" i="27" a="1"/>
  <c r="D578" i="27" s="1"/>
  <c r="C594" i="27"/>
  <c r="D594" i="27" a="1"/>
  <c r="D594" i="27" s="1"/>
  <c r="C610" i="27"/>
  <c r="D610" i="27" a="1"/>
  <c r="D610" i="27" s="1"/>
  <c r="C626" i="27"/>
  <c r="D626" i="27" a="1"/>
  <c r="D626" i="27" s="1"/>
  <c r="D642" i="27" a="1"/>
  <c r="D642" i="27" s="1"/>
  <c r="C642" i="27"/>
  <c r="D658" i="27" a="1"/>
  <c r="D658" i="27" s="1"/>
  <c r="C658" i="27"/>
  <c r="C674" i="27"/>
  <c r="D674" i="27" a="1"/>
  <c r="D674" i="27" s="1"/>
  <c r="C690" i="27"/>
  <c r="D690" i="27" a="1"/>
  <c r="D690" i="27" s="1"/>
  <c r="C706" i="27"/>
  <c r="D706" i="27" a="1"/>
  <c r="D706" i="27" s="1"/>
  <c r="D722" i="27" a="1"/>
  <c r="D722" i="27" s="1"/>
  <c r="C722" i="27"/>
  <c r="C746" i="27"/>
  <c r="D746" i="27" a="1"/>
  <c r="D746" i="27" s="1"/>
  <c r="C762" i="27"/>
  <c r="D762" i="27" a="1"/>
  <c r="D762" i="27" s="1"/>
  <c r="C778" i="27"/>
  <c r="D778" i="27" a="1"/>
  <c r="D778" i="27" s="1"/>
  <c r="C794" i="27"/>
  <c r="D794" i="27" a="1"/>
  <c r="D794" i="27" s="1"/>
  <c r="D810" i="27" a="1"/>
  <c r="D810" i="27" s="1"/>
  <c r="C810" i="27"/>
  <c r="C818" i="27"/>
  <c r="D818" i="27" a="1"/>
  <c r="D818" i="27" s="1"/>
  <c r="C834" i="27"/>
  <c r="D834" i="27" a="1"/>
  <c r="D834" i="27" s="1"/>
  <c r="C850" i="27"/>
  <c r="D850" i="27" a="1"/>
  <c r="D850" i="27" s="1"/>
  <c r="C866" i="27"/>
  <c r="D866" i="27" a="1"/>
  <c r="D866" i="27" s="1"/>
  <c r="C882" i="27"/>
  <c r="D882" i="27" a="1"/>
  <c r="D882" i="27" s="1"/>
  <c r="C898" i="27"/>
  <c r="D898" i="27" a="1"/>
  <c r="D898" i="27" s="1"/>
  <c r="C914" i="27"/>
  <c r="D914" i="27" a="1"/>
  <c r="D914" i="27" s="1"/>
  <c r="C930" i="27"/>
  <c r="D930" i="27" a="1"/>
  <c r="D930" i="27" s="1"/>
  <c r="C946" i="27"/>
  <c r="D946" i="27" a="1"/>
  <c r="D946" i="27" s="1"/>
  <c r="D962" i="27" a="1"/>
  <c r="D962" i="27" s="1"/>
  <c r="C962" i="27"/>
  <c r="D978" i="27" a="1"/>
  <c r="D978" i="27" s="1"/>
  <c r="C978" i="27"/>
  <c r="C986" i="27"/>
  <c r="D986" i="27" a="1"/>
  <c r="D986" i="27" s="1"/>
  <c r="C315" i="27"/>
  <c r="D315" i="27" a="1"/>
  <c r="D315" i="27" s="1"/>
  <c r="D331" i="27" a="1"/>
  <c r="D331" i="27" s="1"/>
  <c r="C331" i="27"/>
  <c r="D355" i="27" a="1"/>
  <c r="D355" i="27" s="1"/>
  <c r="C355" i="27"/>
  <c r="D371" i="27" a="1"/>
  <c r="D371" i="27" s="1"/>
  <c r="C371" i="27"/>
  <c r="D403" i="27" a="1"/>
  <c r="D403" i="27" s="1"/>
  <c r="C403" i="27"/>
  <c r="D419" i="27" a="1"/>
  <c r="D419" i="27" s="1"/>
  <c r="C419" i="27"/>
  <c r="D435" i="27" a="1"/>
  <c r="D435" i="27" s="1"/>
  <c r="C435" i="27"/>
  <c r="C451" i="27"/>
  <c r="D451" i="27" a="1"/>
  <c r="D451" i="27" s="1"/>
  <c r="D475" i="27" a="1"/>
  <c r="D475" i="27" s="1"/>
  <c r="C475" i="27"/>
  <c r="D491" i="27" a="1"/>
  <c r="D491" i="27" s="1"/>
  <c r="C491" i="27"/>
  <c r="C515" i="27"/>
  <c r="D515" i="27" a="1"/>
  <c r="D515" i="27" s="1"/>
  <c r="D531" i="27" a="1"/>
  <c r="D531" i="27" s="1"/>
  <c r="C531" i="27"/>
  <c r="D555" i="27" a="1"/>
  <c r="D555" i="27" s="1"/>
  <c r="C555" i="27"/>
  <c r="D603" i="27" a="1"/>
  <c r="D603" i="27" s="1"/>
  <c r="C603" i="27"/>
  <c r="C763" i="27"/>
  <c r="D763" i="27" a="1"/>
  <c r="D763" i="27" s="1"/>
  <c r="D779" i="27" a="1"/>
  <c r="D779" i="27" s="1"/>
  <c r="C779" i="27"/>
  <c r="D795" i="27" a="1"/>
  <c r="D795" i="27" s="1"/>
  <c r="C795" i="27"/>
  <c r="D811" i="27" a="1"/>
  <c r="D811" i="27" s="1"/>
  <c r="C811" i="27"/>
  <c r="D835" i="27" a="1"/>
  <c r="D835" i="27" s="1"/>
  <c r="C835" i="27"/>
  <c r="D851" i="27" a="1"/>
  <c r="D851" i="27" s="1"/>
  <c r="C851" i="27"/>
  <c r="D867" i="27" a="1"/>
  <c r="D867" i="27" s="1"/>
  <c r="C867" i="27"/>
  <c r="D883" i="27" a="1"/>
  <c r="D883" i="27" s="1"/>
  <c r="C883" i="27"/>
  <c r="D899" i="27" a="1"/>
  <c r="D899" i="27" s="1"/>
  <c r="C899" i="27"/>
  <c r="D915" i="27" a="1"/>
  <c r="D915" i="27" s="1"/>
  <c r="C915" i="27"/>
  <c r="C923" i="27"/>
  <c r="D923" i="27" a="1"/>
  <c r="D923" i="27" s="1"/>
  <c r="C931" i="27"/>
  <c r="D931" i="27" a="1"/>
  <c r="D931" i="27" s="1"/>
  <c r="D947" i="27" a="1"/>
  <c r="D947" i="27" s="1"/>
  <c r="C947" i="27"/>
  <c r="C955" i="27"/>
  <c r="D955" i="27" a="1"/>
  <c r="D955" i="27" s="1"/>
  <c r="C963" i="27"/>
  <c r="D963" i="27" a="1"/>
  <c r="D963" i="27" s="1"/>
  <c r="C971" i="27"/>
  <c r="D971" i="27" a="1"/>
  <c r="D971" i="27" s="1"/>
  <c r="D979" i="27" a="1"/>
  <c r="D979" i="27" s="1"/>
  <c r="C979" i="27"/>
  <c r="C995" i="27"/>
  <c r="D995" i="27" a="1"/>
  <c r="D995" i="27" s="1"/>
  <c r="C332" i="27"/>
  <c r="D332" i="27" a="1"/>
  <c r="D332" i="27" s="1"/>
  <c r="C348" i="27"/>
  <c r="D348" i="27" a="1"/>
  <c r="D348" i="27" s="1"/>
  <c r="C364" i="27"/>
  <c r="D364" i="27" a="1"/>
  <c r="D364" i="27" s="1"/>
  <c r="C372" i="27"/>
  <c r="D372" i="27" a="1"/>
  <c r="D372" i="27" s="1"/>
  <c r="C396" i="27"/>
  <c r="D396" i="27" a="1"/>
  <c r="D396" i="27" s="1"/>
  <c r="C412" i="27"/>
  <c r="D412" i="27" a="1"/>
  <c r="D412" i="27" s="1"/>
  <c r="C428" i="27"/>
  <c r="D428" i="27" a="1"/>
  <c r="D428" i="27" s="1"/>
  <c r="C452" i="27"/>
  <c r="D452" i="27" a="1"/>
  <c r="D452" i="27" s="1"/>
  <c r="C468" i="27"/>
  <c r="D468" i="27" a="1"/>
  <c r="D468" i="27" s="1"/>
  <c r="C492" i="27"/>
  <c r="D492" i="27" a="1"/>
  <c r="D492" i="27" s="1"/>
  <c r="C508" i="27"/>
  <c r="D508" i="27" a="1"/>
  <c r="D508" i="27" s="1"/>
  <c r="C524" i="27"/>
  <c r="D524" i="27" a="1"/>
  <c r="D524" i="27" s="1"/>
  <c r="C548" i="27"/>
  <c r="D548" i="27" a="1"/>
  <c r="D548" i="27" s="1"/>
  <c r="C564" i="27"/>
  <c r="D564" i="27" a="1"/>
  <c r="D564" i="27" s="1"/>
  <c r="C580" i="27"/>
  <c r="D580" i="27" a="1"/>
  <c r="D580" i="27" s="1"/>
  <c r="C604" i="27"/>
  <c r="D604" i="27" a="1"/>
  <c r="D604" i="27" s="1"/>
  <c r="C620" i="27"/>
  <c r="D620" i="27" a="1"/>
  <c r="D620" i="27" s="1"/>
  <c r="C644" i="27"/>
  <c r="D644" i="27" a="1"/>
  <c r="D644" i="27" s="1"/>
  <c r="C660" i="27"/>
  <c r="D660" i="27" a="1"/>
  <c r="D660" i="27" s="1"/>
  <c r="C676" i="27"/>
  <c r="D676" i="27" a="1"/>
  <c r="D676" i="27" s="1"/>
  <c r="C700" i="27"/>
  <c r="D700" i="27" a="1"/>
  <c r="D700" i="27" s="1"/>
  <c r="C716" i="27"/>
  <c r="D716" i="27" a="1"/>
  <c r="D716" i="27" s="1"/>
  <c r="C740" i="27"/>
  <c r="D740" i="27" a="1"/>
  <c r="D740" i="27" s="1"/>
  <c r="C756" i="27"/>
  <c r="D756" i="27" a="1"/>
  <c r="D756" i="27" s="1"/>
  <c r="C780" i="27"/>
  <c r="D780" i="27" a="1"/>
  <c r="D780" i="27" s="1"/>
  <c r="C796" i="27"/>
  <c r="D796" i="27" a="1"/>
  <c r="D796" i="27" s="1"/>
  <c r="C820" i="27"/>
  <c r="D820" i="27" a="1"/>
  <c r="D820" i="27" s="1"/>
  <c r="C844" i="27"/>
  <c r="D844" i="27" a="1"/>
  <c r="D844" i="27" s="1"/>
  <c r="C860" i="27"/>
  <c r="D860" i="27" a="1"/>
  <c r="D860" i="27" s="1"/>
  <c r="C884" i="27"/>
  <c r="D884" i="27" a="1"/>
  <c r="D884" i="27" s="1"/>
  <c r="C892" i="27"/>
  <c r="D892" i="27" a="1"/>
  <c r="D892" i="27" s="1"/>
  <c r="C900" i="27"/>
  <c r="D900" i="27" a="1"/>
  <c r="D900" i="27" s="1"/>
  <c r="C916" i="27"/>
  <c r="D916" i="27" a="1"/>
  <c r="D916" i="27" s="1"/>
  <c r="C932" i="27"/>
  <c r="D932" i="27" a="1"/>
  <c r="D932" i="27" s="1"/>
  <c r="C940" i="27"/>
  <c r="D940" i="27" a="1"/>
  <c r="D940" i="27" s="1"/>
  <c r="C948" i="27"/>
  <c r="D948" i="27" a="1"/>
  <c r="D948" i="27" s="1"/>
  <c r="C956" i="27"/>
  <c r="D956" i="27" a="1"/>
  <c r="D956" i="27" s="1"/>
  <c r="C964" i="27"/>
  <c r="D964" i="27" a="1"/>
  <c r="D964" i="27" s="1"/>
  <c r="C972" i="27"/>
  <c r="D972" i="27" a="1"/>
  <c r="D972" i="27" s="1"/>
  <c r="C980" i="27"/>
  <c r="D980" i="27" a="1"/>
  <c r="D980" i="27" s="1"/>
  <c r="C988" i="27"/>
  <c r="D988" i="27" a="1"/>
  <c r="D988" i="27" s="1"/>
  <c r="C325" i="27"/>
  <c r="D325" i="27" a="1"/>
  <c r="D325" i="27" s="1"/>
  <c r="C349" i="27"/>
  <c r="D349" i="27" a="1"/>
  <c r="D349" i="27" s="1"/>
  <c r="C365" i="27"/>
  <c r="D365" i="27" a="1"/>
  <c r="D365" i="27" s="1"/>
  <c r="C389" i="27"/>
  <c r="D389" i="27" a="1"/>
  <c r="D389" i="27" s="1"/>
  <c r="D405" i="27" a="1"/>
  <c r="D405" i="27" s="1"/>
  <c r="C405" i="27"/>
  <c r="C421" i="27"/>
  <c r="D421" i="27" a="1"/>
  <c r="D421" i="27" s="1"/>
  <c r="C445" i="27"/>
  <c r="D445" i="27" a="1"/>
  <c r="D445" i="27" s="1"/>
  <c r="D461" i="27" a="1"/>
  <c r="D461" i="27" s="1"/>
  <c r="C461" i="27"/>
  <c r="C477" i="27"/>
  <c r="D477" i="27" a="1"/>
  <c r="D477" i="27" s="1"/>
  <c r="C501" i="27"/>
  <c r="D501" i="27" a="1"/>
  <c r="D501" i="27" s="1"/>
  <c r="C517" i="27"/>
  <c r="D517" i="27" a="1"/>
  <c r="D517" i="27" s="1"/>
  <c r="C541" i="27"/>
  <c r="D541" i="27" a="1"/>
  <c r="D541" i="27" s="1"/>
  <c r="C557" i="27"/>
  <c r="D557" i="27" a="1"/>
  <c r="D557" i="27" s="1"/>
  <c r="C573" i="27"/>
  <c r="D573" i="27" a="1"/>
  <c r="D573" i="27" s="1"/>
  <c r="C597" i="27"/>
  <c r="D597" i="27" a="1"/>
  <c r="D597" i="27" s="1"/>
  <c r="C613" i="27"/>
  <c r="D613" i="27" a="1"/>
  <c r="D613" i="27" s="1"/>
  <c r="D629" i="27" a="1"/>
  <c r="D629" i="27" s="1"/>
  <c r="C629" i="27"/>
  <c r="C645" i="27"/>
  <c r="D645" i="27" a="1"/>
  <c r="D645" i="27" s="1"/>
  <c r="D669" i="27" a="1"/>
  <c r="D669" i="27" s="1"/>
  <c r="C669" i="27"/>
  <c r="D685" i="27" a="1"/>
  <c r="D685" i="27" s="1"/>
  <c r="C685" i="27"/>
  <c r="D701" i="27" a="1"/>
  <c r="D701" i="27" s="1"/>
  <c r="C701" i="27"/>
  <c r="C725" i="27"/>
  <c r="D725" i="27" a="1"/>
  <c r="D725" i="27" s="1"/>
  <c r="C749" i="27"/>
  <c r="D749" i="27" a="1"/>
  <c r="D749" i="27" s="1"/>
  <c r="C765" i="27"/>
  <c r="D765" i="27" a="1"/>
  <c r="D765" i="27" s="1"/>
  <c r="D781" i="27" a="1"/>
  <c r="D781" i="27" s="1"/>
  <c r="C781" i="27"/>
  <c r="C797" i="27"/>
  <c r="D797" i="27" a="1"/>
  <c r="D797" i="27" s="1"/>
  <c r="C821" i="27"/>
  <c r="D821" i="27" a="1"/>
  <c r="D821" i="27" s="1"/>
  <c r="C837" i="27"/>
  <c r="D837" i="27" a="1"/>
  <c r="D837" i="27" s="1"/>
  <c r="C853" i="27"/>
  <c r="D853" i="27" a="1"/>
  <c r="D853" i="27" s="1"/>
  <c r="D869" i="27" a="1"/>
  <c r="D869" i="27" s="1"/>
  <c r="C869" i="27"/>
  <c r="D885" i="27" a="1"/>
  <c r="D885" i="27" s="1"/>
  <c r="C885" i="27"/>
  <c r="C901" i="27"/>
  <c r="D901" i="27" a="1"/>
  <c r="D901" i="27" s="1"/>
  <c r="C917" i="27"/>
  <c r="D917" i="27" a="1"/>
  <c r="D917" i="27" s="1"/>
  <c r="C925" i="27"/>
  <c r="D925" i="27" a="1"/>
  <c r="D925" i="27" s="1"/>
  <c r="C933" i="27"/>
  <c r="D933" i="27" a="1"/>
  <c r="D933" i="27" s="1"/>
  <c r="C949" i="27"/>
  <c r="D949" i="27" a="1"/>
  <c r="D949" i="27" s="1"/>
  <c r="C957" i="27"/>
  <c r="D957" i="27" a="1"/>
  <c r="D957" i="27" s="1"/>
  <c r="C965" i="27"/>
  <c r="D965" i="27" a="1"/>
  <c r="D965" i="27" s="1"/>
  <c r="C973" i="27"/>
  <c r="D973" i="27" a="1"/>
  <c r="D973" i="27" s="1"/>
  <c r="D981" i="27" a="1"/>
  <c r="D981" i="27" s="1"/>
  <c r="C981" i="27"/>
  <c r="D997" i="27" a="1"/>
  <c r="D997" i="27" s="1"/>
  <c r="C997" i="27"/>
  <c r="C334" i="27"/>
  <c r="D334" i="27" a="1"/>
  <c r="D334" i="27" s="1"/>
  <c r="C350" i="27"/>
  <c r="D350" i="27" a="1"/>
  <c r="D350" i="27" s="1"/>
  <c r="C374" i="27"/>
  <c r="D374" i="27" a="1"/>
  <c r="D374" i="27" s="1"/>
  <c r="C390" i="27"/>
  <c r="D390" i="27" a="1"/>
  <c r="D390" i="27" s="1"/>
  <c r="C414" i="27"/>
  <c r="D414" i="27" a="1"/>
  <c r="D414" i="27" s="1"/>
  <c r="D438" i="27" a="1"/>
  <c r="D438" i="27" s="1"/>
  <c r="C438" i="27"/>
  <c r="C462" i="27"/>
  <c r="D462" i="27" a="1"/>
  <c r="D462" i="27" s="1"/>
  <c r="C478" i="27"/>
  <c r="D478" i="27" a="1"/>
  <c r="D478" i="27" s="1"/>
  <c r="D502" i="27" a="1"/>
  <c r="D502" i="27" s="1"/>
  <c r="C502" i="27"/>
  <c r="D518" i="27" a="1"/>
  <c r="D518" i="27" s="1"/>
  <c r="C518" i="27"/>
  <c r="D534" i="27" a="1"/>
  <c r="D534" i="27" s="1"/>
  <c r="C534" i="27"/>
  <c r="C558" i="27"/>
  <c r="D558" i="27" a="1"/>
  <c r="D558" i="27" s="1"/>
  <c r="D574" i="27" a="1"/>
  <c r="D574" i="27" s="1"/>
  <c r="C574" i="27"/>
  <c r="C598" i="27"/>
  <c r="D598" i="27" a="1"/>
  <c r="D598" i="27" s="1"/>
  <c r="C614" i="27"/>
  <c r="D614" i="27" a="1"/>
  <c r="D614" i="27" s="1"/>
  <c r="C638" i="27"/>
  <c r="D638" i="27" a="1"/>
  <c r="D638" i="27" s="1"/>
  <c r="C654" i="27"/>
  <c r="D654" i="27" a="1"/>
  <c r="D654" i="27" s="1"/>
  <c r="C678" i="27"/>
  <c r="D678" i="27" a="1"/>
  <c r="D678" i="27" s="1"/>
  <c r="D702" i="27" a="1"/>
  <c r="D702" i="27" s="1"/>
  <c r="C702" i="27"/>
  <c r="D726" i="27" a="1"/>
  <c r="D726" i="27" s="1"/>
  <c r="C726" i="27"/>
  <c r="D758" i="27" a="1"/>
  <c r="D758" i="27" s="1"/>
  <c r="C758" i="27"/>
  <c r="D774" i="27" a="1"/>
  <c r="D774" i="27" s="1"/>
  <c r="C774" i="27"/>
  <c r="D790" i="27" a="1"/>
  <c r="D790" i="27" s="1"/>
  <c r="C790" i="27"/>
  <c r="C814" i="27"/>
  <c r="D814" i="27" a="1"/>
  <c r="D814" i="27" s="1"/>
  <c r="C846" i="27"/>
  <c r="D846" i="27" a="1"/>
  <c r="D846" i="27" s="1"/>
  <c r="D990" i="27" a="1"/>
  <c r="D990" i="27" s="1"/>
  <c r="C990" i="27"/>
  <c r="D320" i="27" a="1"/>
  <c r="D320" i="27" s="1"/>
  <c r="C320" i="27"/>
  <c r="C328" i="27"/>
  <c r="D328" i="27" a="1"/>
  <c r="D328" i="27" s="1"/>
  <c r="C336" i="27"/>
  <c r="D336" i="27" a="1"/>
  <c r="D336" i="27" s="1"/>
  <c r="C344" i="27"/>
  <c r="D344" i="27" a="1"/>
  <c r="D344" i="27" s="1"/>
  <c r="C352" i="27"/>
  <c r="D352" i="27" a="1"/>
  <c r="D352" i="27" s="1"/>
  <c r="C360" i="27"/>
  <c r="D360" i="27" a="1"/>
  <c r="D360" i="27" s="1"/>
  <c r="C368" i="27"/>
  <c r="D368" i="27" a="1"/>
  <c r="D368" i="27" s="1"/>
  <c r="C376" i="27"/>
  <c r="D376" i="27" a="1"/>
  <c r="D376" i="27" s="1"/>
  <c r="D384" i="27" a="1"/>
  <c r="D384" i="27" s="1"/>
  <c r="C384" i="27"/>
  <c r="C392" i="27"/>
  <c r="D392" i="27" a="1"/>
  <c r="D392" i="27" s="1"/>
  <c r="C400" i="27"/>
  <c r="D400" i="27" a="1"/>
  <c r="D400" i="27" s="1"/>
  <c r="D408" i="27" a="1"/>
  <c r="D408" i="27" s="1"/>
  <c r="C408" i="27"/>
  <c r="C416" i="27"/>
  <c r="D416" i="27" a="1"/>
  <c r="D416" i="27" s="1"/>
  <c r="D424" i="27" a="1"/>
  <c r="D424" i="27" s="1"/>
  <c r="C424" i="27"/>
  <c r="C432" i="27"/>
  <c r="D432" i="27" a="1"/>
  <c r="D432" i="27" s="1"/>
  <c r="C440" i="27"/>
  <c r="D440" i="27" a="1"/>
  <c r="D440" i="27" s="1"/>
  <c r="D448" i="27" a="1"/>
  <c r="D448" i="27" s="1"/>
  <c r="C448" i="27"/>
  <c r="C456" i="27"/>
  <c r="D456" i="27" a="1"/>
  <c r="D456" i="27" s="1"/>
  <c r="C464" i="27"/>
  <c r="D464" i="27" a="1"/>
  <c r="D464" i="27" s="1"/>
  <c r="C472" i="27"/>
  <c r="D472" i="27" a="1"/>
  <c r="D472" i="27" s="1"/>
  <c r="C480" i="27"/>
  <c r="D480" i="27" a="1"/>
  <c r="D480" i="27" s="1"/>
  <c r="C488" i="27"/>
  <c r="D488" i="27" a="1"/>
  <c r="D488" i="27" s="1"/>
  <c r="C496" i="27"/>
  <c r="D496" i="27" a="1"/>
  <c r="D496" i="27" s="1"/>
  <c r="C504" i="27"/>
  <c r="D504" i="27" a="1"/>
  <c r="D504" i="27" s="1"/>
  <c r="C512" i="27"/>
  <c r="D512" i="27" a="1"/>
  <c r="D512" i="27" s="1"/>
  <c r="D520" i="27" a="1"/>
  <c r="D520" i="27" s="1"/>
  <c r="C520" i="27"/>
  <c r="C528" i="27"/>
  <c r="D528" i="27" a="1"/>
  <c r="D528" i="27" s="1"/>
  <c r="C536" i="27"/>
  <c r="D536" i="27" a="1"/>
  <c r="D536" i="27" s="1"/>
  <c r="C544" i="27"/>
  <c r="D544" i="27" a="1"/>
  <c r="D544" i="27" s="1"/>
  <c r="C552" i="27"/>
  <c r="D552" i="27" a="1"/>
  <c r="D552" i="27" s="1"/>
  <c r="C560" i="27"/>
  <c r="D560" i="27" a="1"/>
  <c r="D560" i="27" s="1"/>
  <c r="C568" i="27"/>
  <c r="D568" i="27" a="1"/>
  <c r="D568" i="27" s="1"/>
  <c r="D576" i="27" a="1"/>
  <c r="D576" i="27" s="1"/>
  <c r="C576" i="27"/>
  <c r="C584" i="27"/>
  <c r="D584" i="27" a="1"/>
  <c r="D584" i="27" s="1"/>
  <c r="D592" i="27" a="1"/>
  <c r="D592" i="27" s="1"/>
  <c r="C592" i="27"/>
  <c r="C600" i="27"/>
  <c r="D600" i="27" a="1"/>
  <c r="D600" i="27" s="1"/>
  <c r="C608" i="27"/>
  <c r="D608" i="27" a="1"/>
  <c r="D608" i="27" s="1"/>
  <c r="C616" i="27"/>
  <c r="D616" i="27" a="1"/>
  <c r="D616" i="27" s="1"/>
  <c r="C624" i="27"/>
  <c r="D624" i="27" a="1"/>
  <c r="D624" i="27" s="1"/>
  <c r="D632" i="27" a="1"/>
  <c r="D632" i="27" s="1"/>
  <c r="C632" i="27"/>
  <c r="C640" i="27"/>
  <c r="D640" i="27" a="1"/>
  <c r="D640" i="27" s="1"/>
  <c r="D648" i="27" a="1"/>
  <c r="D648" i="27" s="1"/>
  <c r="C648" i="27"/>
  <c r="C656" i="27"/>
  <c r="D656" i="27" a="1"/>
  <c r="D656" i="27" s="1"/>
  <c r="D664" i="27" a="1"/>
  <c r="D664" i="27" s="1"/>
  <c r="C664" i="27"/>
  <c r="C672" i="27"/>
  <c r="D672" i="27" a="1"/>
  <c r="D672" i="27" s="1"/>
  <c r="C680" i="27"/>
  <c r="D680" i="27" a="1"/>
  <c r="D680" i="27" s="1"/>
  <c r="C688" i="27"/>
  <c r="D688" i="27" a="1"/>
  <c r="D688" i="27" s="1"/>
  <c r="C696" i="27"/>
  <c r="D696" i="27" a="1"/>
  <c r="D696" i="27" s="1"/>
  <c r="C704" i="27"/>
  <c r="D704" i="27" a="1"/>
  <c r="D704" i="27" s="1"/>
  <c r="C712" i="27"/>
  <c r="D712" i="27" a="1"/>
  <c r="D712" i="27" s="1"/>
  <c r="C720" i="27"/>
  <c r="D720" i="27" a="1"/>
  <c r="D720" i="27" s="1"/>
  <c r="C728" i="27"/>
  <c r="D728" i="27" a="1"/>
  <c r="D728" i="27" s="1"/>
  <c r="C736" i="27"/>
  <c r="D736" i="27" a="1"/>
  <c r="D736" i="27" s="1"/>
  <c r="C744" i="27"/>
  <c r="D744" i="27" a="1"/>
  <c r="D744" i="27" s="1"/>
  <c r="C752" i="27"/>
  <c r="D752" i="27" a="1"/>
  <c r="D752" i="27" s="1"/>
  <c r="D760" i="27" a="1"/>
  <c r="D760" i="27" s="1"/>
  <c r="C760" i="27"/>
  <c r="D768" i="27" a="1"/>
  <c r="D768" i="27" s="1"/>
  <c r="C768" i="27"/>
  <c r="C776" i="27"/>
  <c r="D776" i="27" a="1"/>
  <c r="D776" i="27" s="1"/>
  <c r="C784" i="27"/>
  <c r="D784" i="27" a="1"/>
  <c r="D784" i="27" s="1"/>
  <c r="C792" i="27"/>
  <c r="D792" i="27" a="1"/>
  <c r="D792" i="27" s="1"/>
  <c r="C800" i="27"/>
  <c r="D800" i="27" a="1"/>
  <c r="D800" i="27" s="1"/>
  <c r="C808" i="27"/>
  <c r="D808" i="27" a="1"/>
  <c r="D808" i="27" s="1"/>
  <c r="C816" i="27"/>
  <c r="D816" i="27" a="1"/>
  <c r="D816" i="27" s="1"/>
  <c r="C824" i="27"/>
  <c r="D824" i="27" a="1"/>
  <c r="D824" i="27" s="1"/>
  <c r="D832" i="27" a="1"/>
  <c r="D832" i="27" s="1"/>
  <c r="C832" i="27"/>
  <c r="C840" i="27"/>
  <c r="D840" i="27" a="1"/>
  <c r="D840" i="27" s="1"/>
  <c r="C848" i="27"/>
  <c r="D848" i="27" a="1"/>
  <c r="D848" i="27" s="1"/>
  <c r="C856" i="27"/>
  <c r="D856" i="27" a="1"/>
  <c r="D856" i="27" s="1"/>
  <c r="C864" i="27"/>
  <c r="D864" i="27" a="1"/>
  <c r="D864" i="27" s="1"/>
  <c r="D872" i="27" a="1"/>
  <c r="D872" i="27" s="1"/>
  <c r="C872" i="27"/>
  <c r="C880" i="27"/>
  <c r="D880" i="27" a="1"/>
  <c r="D880" i="27" s="1"/>
  <c r="C888" i="27"/>
  <c r="D888" i="27" a="1"/>
  <c r="D888" i="27" s="1"/>
  <c r="D896" i="27" a="1"/>
  <c r="D896" i="27" s="1"/>
  <c r="C896" i="27"/>
  <c r="C904" i="27"/>
  <c r="D904" i="27" a="1"/>
  <c r="D904" i="27" s="1"/>
  <c r="C912" i="27"/>
  <c r="D912" i="27" a="1"/>
  <c r="D912" i="27" s="1"/>
  <c r="C920" i="27"/>
  <c r="D920" i="27" a="1"/>
  <c r="D920" i="27" s="1"/>
  <c r="C928" i="27"/>
  <c r="D928" i="27" a="1"/>
  <c r="D928" i="27" s="1"/>
  <c r="C936" i="27"/>
  <c r="D936" i="27" a="1"/>
  <c r="D936" i="27" s="1"/>
  <c r="C944" i="27"/>
  <c r="D944" i="27" a="1"/>
  <c r="D944" i="27" s="1"/>
  <c r="C952" i="27"/>
  <c r="D952" i="27" a="1"/>
  <c r="D952" i="27" s="1"/>
  <c r="D960" i="27" a="1"/>
  <c r="D960" i="27" s="1"/>
  <c r="C960" i="27"/>
  <c r="D968" i="27" a="1"/>
  <c r="D968" i="27" s="1"/>
  <c r="C968" i="27"/>
  <c r="C976" i="27"/>
  <c r="D976" i="27" a="1"/>
  <c r="D976" i="27" s="1"/>
  <c r="C984" i="27"/>
  <c r="D984" i="27" a="1"/>
  <c r="D984" i="27" s="1"/>
  <c r="C992" i="27"/>
  <c r="D992" i="27" a="1"/>
  <c r="D992" i="27" s="1"/>
  <c r="C1000" i="27"/>
  <c r="D1000" i="27" a="1"/>
  <c r="D1000" i="27" s="1"/>
  <c r="D330" i="27" a="1"/>
  <c r="D330" i="27" s="1"/>
  <c r="C330" i="27"/>
  <c r="D346" i="27" a="1"/>
  <c r="D346" i="27" s="1"/>
  <c r="C346" i="27"/>
  <c r="D362" i="27" a="1"/>
  <c r="D362" i="27" s="1"/>
  <c r="C362" i="27"/>
  <c r="C378" i="27"/>
  <c r="D378" i="27" a="1"/>
  <c r="D378" i="27" s="1"/>
  <c r="C402" i="27"/>
  <c r="D402" i="27" a="1"/>
  <c r="D402" i="27" s="1"/>
  <c r="D418" i="27" a="1"/>
  <c r="D418" i="27" s="1"/>
  <c r="C418" i="27"/>
  <c r="C434" i="27"/>
  <c r="D434" i="27" a="1"/>
  <c r="D434" i="27" s="1"/>
  <c r="C450" i="27"/>
  <c r="D450" i="27" a="1"/>
  <c r="D450" i="27" s="1"/>
  <c r="C466" i="27"/>
  <c r="D466" i="27" a="1"/>
  <c r="D466" i="27" s="1"/>
  <c r="C482" i="27"/>
  <c r="D482" i="27" a="1"/>
  <c r="D482" i="27" s="1"/>
  <c r="C498" i="27"/>
  <c r="D498" i="27" a="1"/>
  <c r="D498" i="27" s="1"/>
  <c r="C514" i="27"/>
  <c r="D514" i="27" a="1"/>
  <c r="D514" i="27" s="1"/>
  <c r="D530" i="27" a="1"/>
  <c r="D530" i="27" s="1"/>
  <c r="C530" i="27"/>
  <c r="C554" i="27"/>
  <c r="D554" i="27" a="1"/>
  <c r="D554" i="27" s="1"/>
  <c r="D570" i="27" a="1"/>
  <c r="D570" i="27" s="1"/>
  <c r="C570" i="27"/>
  <c r="D586" i="27" a="1"/>
  <c r="D586" i="27" s="1"/>
  <c r="C586" i="27"/>
  <c r="D602" i="27" a="1"/>
  <c r="D602" i="27" s="1"/>
  <c r="C602" i="27"/>
  <c r="D618" i="27" a="1"/>
  <c r="D618" i="27" s="1"/>
  <c r="C618" i="27"/>
  <c r="C634" i="27"/>
  <c r="D634" i="27" a="1"/>
  <c r="D634" i="27" s="1"/>
  <c r="C650" i="27"/>
  <c r="D650" i="27" a="1"/>
  <c r="D650" i="27" s="1"/>
  <c r="C666" i="27"/>
  <c r="D666" i="27" a="1"/>
  <c r="D666" i="27" s="1"/>
  <c r="C682" i="27"/>
  <c r="D682" i="27" a="1"/>
  <c r="D682" i="27" s="1"/>
  <c r="D698" i="27" a="1"/>
  <c r="D698" i="27" s="1"/>
  <c r="C698" i="27"/>
  <c r="C714" i="27"/>
  <c r="D714" i="27" a="1"/>
  <c r="D714" i="27" s="1"/>
  <c r="D730" i="27" a="1"/>
  <c r="D730" i="27" s="1"/>
  <c r="C730" i="27"/>
  <c r="C754" i="27"/>
  <c r="D754" i="27" a="1"/>
  <c r="D754" i="27" s="1"/>
  <c r="C770" i="27"/>
  <c r="D770" i="27" a="1"/>
  <c r="D770" i="27" s="1"/>
  <c r="C786" i="27"/>
  <c r="D786" i="27" a="1"/>
  <c r="D786" i="27" s="1"/>
  <c r="C802" i="27"/>
  <c r="D802" i="27" a="1"/>
  <c r="D802" i="27" s="1"/>
  <c r="C826" i="27"/>
  <c r="D826" i="27" a="1"/>
  <c r="D826" i="27" s="1"/>
  <c r="D842" i="27" a="1"/>
  <c r="D842" i="27" s="1"/>
  <c r="C842" i="27"/>
  <c r="C858" i="27"/>
  <c r="D858" i="27" a="1"/>
  <c r="D858" i="27" s="1"/>
  <c r="D874" i="27" a="1"/>
  <c r="D874" i="27" s="1"/>
  <c r="C874" i="27"/>
  <c r="C890" i="27"/>
  <c r="D890" i="27" a="1"/>
  <c r="D890" i="27" s="1"/>
  <c r="D906" i="27" a="1"/>
  <c r="D906" i="27" s="1"/>
  <c r="C906" i="27"/>
  <c r="C922" i="27"/>
  <c r="D922" i="27" a="1"/>
  <c r="D922" i="27" s="1"/>
  <c r="C938" i="27"/>
  <c r="D938" i="27" a="1"/>
  <c r="D938" i="27" s="1"/>
  <c r="C954" i="27"/>
  <c r="D954" i="27" a="1"/>
  <c r="D954" i="27" s="1"/>
  <c r="D970" i="27" a="1"/>
  <c r="D970" i="27" s="1"/>
  <c r="C970" i="27"/>
  <c r="D994" i="27" a="1"/>
  <c r="D994" i="27" s="1"/>
  <c r="C994" i="27"/>
  <c r="D323" i="27" a="1"/>
  <c r="D323" i="27" s="1"/>
  <c r="C323" i="27"/>
  <c r="C347" i="27"/>
  <c r="D347" i="27" a="1"/>
  <c r="D347" i="27" s="1"/>
  <c r="D363" i="27" a="1"/>
  <c r="D363" i="27" s="1"/>
  <c r="C363" i="27"/>
  <c r="C379" i="27"/>
  <c r="D379" i="27" a="1"/>
  <c r="D379" i="27" s="1"/>
  <c r="D395" i="27" a="1"/>
  <c r="D395" i="27" s="1"/>
  <c r="C395" i="27"/>
  <c r="C411" i="27"/>
  <c r="D411" i="27" a="1"/>
  <c r="D411" i="27" s="1"/>
  <c r="C443" i="27"/>
  <c r="D443" i="27" a="1"/>
  <c r="D443" i="27" s="1"/>
  <c r="D459" i="27" a="1"/>
  <c r="D459" i="27" s="1"/>
  <c r="C459" i="27"/>
  <c r="C483" i="27"/>
  <c r="D483" i="27" a="1"/>
  <c r="D483" i="27" s="1"/>
  <c r="D499" i="27" a="1"/>
  <c r="D499" i="27" s="1"/>
  <c r="C499" i="27"/>
  <c r="D523" i="27" a="1"/>
  <c r="D523" i="27" s="1"/>
  <c r="C523" i="27"/>
  <c r="C547" i="27"/>
  <c r="D547" i="27" a="1"/>
  <c r="D547" i="27" s="1"/>
  <c r="D563" i="27" a="1"/>
  <c r="D563" i="27" s="1"/>
  <c r="C563" i="27"/>
  <c r="D579" i="27" a="1"/>
  <c r="D579" i="27" s="1"/>
  <c r="C579" i="27"/>
  <c r="D595" i="27" a="1"/>
  <c r="D595" i="27" s="1"/>
  <c r="C595" i="27"/>
  <c r="D611" i="27" a="1"/>
  <c r="D611" i="27" s="1"/>
  <c r="C611" i="27"/>
  <c r="D627" i="27" a="1"/>
  <c r="D627" i="27" s="1"/>
  <c r="C627" i="27"/>
  <c r="D643" i="27" a="1"/>
  <c r="D643" i="27" s="1"/>
  <c r="C643" i="27"/>
  <c r="C651" i="27"/>
  <c r="D651" i="27" a="1"/>
  <c r="D651" i="27" s="1"/>
  <c r="D667" i="27" a="1"/>
  <c r="D667" i="27" s="1"/>
  <c r="C667" i="27"/>
  <c r="D675" i="27" a="1"/>
  <c r="D675" i="27" s="1"/>
  <c r="C675" i="27"/>
  <c r="D691" i="27" a="1"/>
  <c r="D691" i="27" s="1"/>
  <c r="C691" i="27"/>
  <c r="C699" i="27"/>
  <c r="D699" i="27" a="1"/>
  <c r="D699" i="27" s="1"/>
  <c r="D715" i="27" a="1"/>
  <c r="D715" i="27" s="1"/>
  <c r="C715" i="27"/>
  <c r="C723" i="27"/>
  <c r="D723" i="27" a="1"/>
  <c r="D723" i="27" s="1"/>
  <c r="D731" i="27" a="1"/>
  <c r="D731" i="27" s="1"/>
  <c r="C731" i="27"/>
  <c r="D739" i="27" a="1"/>
  <c r="D739" i="27" s="1"/>
  <c r="C739" i="27"/>
  <c r="C755" i="27"/>
  <c r="D755" i="27" a="1"/>
  <c r="D755" i="27" s="1"/>
  <c r="D771" i="27" a="1"/>
  <c r="D771" i="27" s="1"/>
  <c r="C771" i="27"/>
  <c r="C787" i="27"/>
  <c r="D787" i="27" a="1"/>
  <c r="D787" i="27" s="1"/>
  <c r="D803" i="27" a="1"/>
  <c r="D803" i="27" s="1"/>
  <c r="C803" i="27"/>
  <c r="C827" i="27"/>
  <c r="D827" i="27" a="1"/>
  <c r="D827" i="27" s="1"/>
  <c r="D843" i="27" a="1"/>
  <c r="D843" i="27" s="1"/>
  <c r="C843" i="27"/>
  <c r="C859" i="27"/>
  <c r="D859" i="27" a="1"/>
  <c r="D859" i="27" s="1"/>
  <c r="D875" i="27" a="1"/>
  <c r="D875" i="27" s="1"/>
  <c r="C875" i="27"/>
  <c r="C891" i="27"/>
  <c r="D891" i="27" a="1"/>
  <c r="D891" i="27" s="1"/>
  <c r="D907" i="27" a="1"/>
  <c r="D907" i="27" s="1"/>
  <c r="C907" i="27"/>
  <c r="D939" i="27" a="1"/>
  <c r="D939" i="27" s="1"/>
  <c r="C939" i="27"/>
  <c r="C324" i="27"/>
  <c r="D324" i="27" a="1"/>
  <c r="D324" i="27" s="1"/>
  <c r="C340" i="27"/>
  <c r="D340" i="27" a="1"/>
  <c r="D340" i="27" s="1"/>
  <c r="C356" i="27"/>
  <c r="D356" i="27" a="1"/>
  <c r="D356" i="27" s="1"/>
  <c r="C380" i="27"/>
  <c r="D380" i="27" a="1"/>
  <c r="D380" i="27" s="1"/>
  <c r="C404" i="27"/>
  <c r="D404" i="27" a="1"/>
  <c r="D404" i="27" s="1"/>
  <c r="C420" i="27"/>
  <c r="D420" i="27" a="1"/>
  <c r="D420" i="27" s="1"/>
  <c r="C444" i="27"/>
  <c r="D444" i="27" a="1"/>
  <c r="D444" i="27" s="1"/>
  <c r="C460" i="27"/>
  <c r="D460" i="27" a="1"/>
  <c r="D460" i="27" s="1"/>
  <c r="C476" i="27"/>
  <c r="D476" i="27" a="1"/>
  <c r="D476" i="27" s="1"/>
  <c r="C500" i="27"/>
  <c r="D500" i="27" a="1"/>
  <c r="D500" i="27" s="1"/>
  <c r="C516" i="27"/>
  <c r="D516" i="27" a="1"/>
  <c r="D516" i="27" s="1"/>
  <c r="C532" i="27"/>
  <c r="D532" i="27" a="1"/>
  <c r="D532" i="27" s="1"/>
  <c r="C556" i="27"/>
  <c r="D556" i="27" a="1"/>
  <c r="D556" i="27" s="1"/>
  <c r="C572" i="27"/>
  <c r="D572" i="27" a="1"/>
  <c r="D572" i="27" s="1"/>
  <c r="C596" i="27"/>
  <c r="D596" i="27" a="1"/>
  <c r="D596" i="27" s="1"/>
  <c r="C612" i="27"/>
  <c r="D612" i="27" a="1"/>
  <c r="D612" i="27" s="1"/>
  <c r="C628" i="27"/>
  <c r="D628" i="27" a="1"/>
  <c r="D628" i="27" s="1"/>
  <c r="C652" i="27"/>
  <c r="D652" i="27" a="1"/>
  <c r="D652" i="27" s="1"/>
  <c r="C668" i="27"/>
  <c r="D668" i="27" a="1"/>
  <c r="D668" i="27" s="1"/>
  <c r="C692" i="27"/>
  <c r="D692" i="27" a="1"/>
  <c r="D692" i="27" s="1"/>
  <c r="C708" i="27"/>
  <c r="D708" i="27" a="1"/>
  <c r="D708" i="27" s="1"/>
  <c r="C732" i="27"/>
  <c r="D732" i="27" a="1"/>
  <c r="D732" i="27" s="1"/>
  <c r="C748" i="27"/>
  <c r="D748" i="27" a="1"/>
  <c r="D748" i="27" s="1"/>
  <c r="C772" i="27"/>
  <c r="D772" i="27" a="1"/>
  <c r="D772" i="27" s="1"/>
  <c r="C788" i="27"/>
  <c r="D788" i="27" a="1"/>
  <c r="D788" i="27" s="1"/>
  <c r="C812" i="27"/>
  <c r="D812" i="27" a="1"/>
  <c r="D812" i="27" s="1"/>
  <c r="C828" i="27"/>
  <c r="D828" i="27" a="1"/>
  <c r="D828" i="27" s="1"/>
  <c r="C852" i="27"/>
  <c r="D852" i="27" a="1"/>
  <c r="D852" i="27" s="1"/>
  <c r="C876" i="27"/>
  <c r="D876" i="27" a="1"/>
  <c r="D876" i="27" s="1"/>
  <c r="C924" i="27"/>
  <c r="D924" i="27" a="1"/>
  <c r="D924" i="27" s="1"/>
  <c r="C317" i="27"/>
  <c r="D317" i="27" a="1"/>
  <c r="D317" i="27" s="1"/>
  <c r="C341" i="27"/>
  <c r="D341" i="27" a="1"/>
  <c r="D341" i="27" s="1"/>
  <c r="C357" i="27"/>
  <c r="D357" i="27" a="1"/>
  <c r="D357" i="27" s="1"/>
  <c r="C373" i="27"/>
  <c r="D373" i="27" a="1"/>
  <c r="D373" i="27" s="1"/>
  <c r="D397" i="27" a="1"/>
  <c r="D397" i="27" s="1"/>
  <c r="C397" i="27"/>
  <c r="C413" i="27"/>
  <c r="D413" i="27" a="1"/>
  <c r="D413" i="27" s="1"/>
  <c r="C437" i="27"/>
  <c r="D437" i="27" a="1"/>
  <c r="D437" i="27" s="1"/>
  <c r="C453" i="27"/>
  <c r="D453" i="27" a="1"/>
  <c r="D453" i="27" s="1"/>
  <c r="C469" i="27"/>
  <c r="D469" i="27" a="1"/>
  <c r="D469" i="27" s="1"/>
  <c r="D493" i="27" a="1"/>
  <c r="D493" i="27" s="1"/>
  <c r="C493" i="27"/>
  <c r="C509" i="27"/>
  <c r="D509" i="27" a="1"/>
  <c r="D509" i="27" s="1"/>
  <c r="C525" i="27"/>
  <c r="D525" i="27" a="1"/>
  <c r="D525" i="27" s="1"/>
  <c r="D549" i="27" a="1"/>
  <c r="D549" i="27" s="1"/>
  <c r="C549" i="27"/>
  <c r="D565" i="27" a="1"/>
  <c r="D565" i="27" s="1"/>
  <c r="C565" i="27"/>
  <c r="C581" i="27"/>
  <c r="D581" i="27" a="1"/>
  <c r="D581" i="27" s="1"/>
  <c r="D605" i="27" a="1"/>
  <c r="D605" i="27" s="1"/>
  <c r="C605" i="27"/>
  <c r="C621" i="27"/>
  <c r="D621" i="27" a="1"/>
  <c r="D621" i="27" s="1"/>
  <c r="C637" i="27"/>
  <c r="D637" i="27" a="1"/>
  <c r="D637" i="27" s="1"/>
  <c r="C661" i="27"/>
  <c r="D661" i="27" a="1"/>
  <c r="D661" i="27" s="1"/>
  <c r="D677" i="27" a="1"/>
  <c r="D677" i="27" s="1"/>
  <c r="C677" i="27"/>
  <c r="C693" i="27"/>
  <c r="D693" i="27" a="1"/>
  <c r="D693" i="27" s="1"/>
  <c r="C709" i="27"/>
  <c r="D709" i="27" a="1"/>
  <c r="D709" i="27" s="1"/>
  <c r="C733" i="27"/>
  <c r="D733" i="27" a="1"/>
  <c r="D733" i="27" s="1"/>
  <c r="C741" i="27"/>
  <c r="D741" i="27" a="1"/>
  <c r="D741" i="27" s="1"/>
  <c r="C757" i="27"/>
  <c r="D757" i="27" a="1"/>
  <c r="D757" i="27" s="1"/>
  <c r="C773" i="27"/>
  <c r="D773" i="27" a="1"/>
  <c r="D773" i="27" s="1"/>
  <c r="D789" i="27" a="1"/>
  <c r="D789" i="27" s="1"/>
  <c r="C789" i="27"/>
  <c r="D813" i="27" a="1"/>
  <c r="D813" i="27" s="1"/>
  <c r="C813" i="27"/>
  <c r="C829" i="27"/>
  <c r="D829" i="27" a="1"/>
  <c r="D829" i="27" s="1"/>
  <c r="C845" i="27"/>
  <c r="D845" i="27" a="1"/>
  <c r="D845" i="27" s="1"/>
  <c r="C861" i="27"/>
  <c r="D861" i="27" a="1"/>
  <c r="D861" i="27" s="1"/>
  <c r="D877" i="27" a="1"/>
  <c r="D877" i="27" s="1"/>
  <c r="C877" i="27"/>
  <c r="C893" i="27"/>
  <c r="D893" i="27" a="1"/>
  <c r="D893" i="27" s="1"/>
  <c r="D909" i="27" a="1"/>
  <c r="D909" i="27" s="1"/>
  <c r="C909" i="27"/>
  <c r="D941" i="27" a="1"/>
  <c r="D941" i="27" s="1"/>
  <c r="C941" i="27"/>
  <c r="C326" i="27"/>
  <c r="D326" i="27" a="1"/>
  <c r="D326" i="27" s="1"/>
  <c r="D342" i="27" a="1"/>
  <c r="D342" i="27" s="1"/>
  <c r="C342" i="27"/>
  <c r="C358" i="27"/>
  <c r="D358" i="27" a="1"/>
  <c r="D358" i="27" s="1"/>
  <c r="D382" i="27" a="1"/>
  <c r="D382" i="27" s="1"/>
  <c r="C382" i="27"/>
  <c r="C398" i="27"/>
  <c r="D398" i="27" a="1"/>
  <c r="D398" i="27" s="1"/>
  <c r="C422" i="27"/>
  <c r="D422" i="27" a="1"/>
  <c r="D422" i="27" s="1"/>
  <c r="C430" i="27"/>
  <c r="D430" i="27" a="1"/>
  <c r="D430" i="27" s="1"/>
  <c r="C454" i="27"/>
  <c r="D454" i="27" a="1"/>
  <c r="D454" i="27" s="1"/>
  <c r="C470" i="27"/>
  <c r="D470" i="27" a="1"/>
  <c r="D470" i="27" s="1"/>
  <c r="C486" i="27"/>
  <c r="D486" i="27" a="1"/>
  <c r="D486" i="27" s="1"/>
  <c r="C510" i="27"/>
  <c r="D510" i="27" a="1"/>
  <c r="D510" i="27" s="1"/>
  <c r="C526" i="27"/>
  <c r="D526" i="27" a="1"/>
  <c r="D526" i="27" s="1"/>
  <c r="C550" i="27"/>
  <c r="D550" i="27" a="1"/>
  <c r="D550" i="27" s="1"/>
  <c r="D566" i="27" a="1"/>
  <c r="D566" i="27" s="1"/>
  <c r="C566" i="27"/>
  <c r="C590" i="27"/>
  <c r="D590" i="27" a="1"/>
  <c r="D590" i="27" s="1"/>
  <c r="C606" i="27"/>
  <c r="D606" i="27" a="1"/>
  <c r="D606" i="27" s="1"/>
  <c r="C630" i="27"/>
  <c r="D630" i="27" a="1"/>
  <c r="D630" i="27" s="1"/>
  <c r="D646" i="27" a="1"/>
  <c r="D646" i="27" s="1"/>
  <c r="C646" i="27"/>
  <c r="C670" i="27"/>
  <c r="D670" i="27" a="1"/>
  <c r="D670" i="27" s="1"/>
  <c r="C686" i="27"/>
  <c r="D686" i="27" a="1"/>
  <c r="D686" i="27" s="1"/>
  <c r="C710" i="27"/>
  <c r="D710" i="27" a="1"/>
  <c r="D710" i="27" s="1"/>
  <c r="C734" i="27"/>
  <c r="D734" i="27" a="1"/>
  <c r="D734" i="27" s="1"/>
  <c r="C750" i="27"/>
  <c r="D750" i="27" a="1"/>
  <c r="D750" i="27" s="1"/>
  <c r="C798" i="27"/>
  <c r="D798" i="27" a="1"/>
  <c r="D798" i="27" s="1"/>
  <c r="C321" i="27"/>
  <c r="D321" i="27" a="1"/>
  <c r="D321" i="27" s="1"/>
  <c r="C329" i="27"/>
  <c r="D329" i="27" a="1"/>
  <c r="D329" i="27" s="1"/>
  <c r="C337" i="27"/>
  <c r="D337" i="27" a="1"/>
  <c r="D337" i="27" s="1"/>
  <c r="C345" i="27"/>
  <c r="D345" i="27" a="1"/>
  <c r="D345" i="27" s="1"/>
  <c r="C353" i="27"/>
  <c r="D353" i="27" a="1"/>
  <c r="D353" i="27" s="1"/>
  <c r="C361" i="27"/>
  <c r="D361" i="27" a="1"/>
  <c r="D361" i="27" s="1"/>
  <c r="C369" i="27"/>
  <c r="D369" i="27" a="1"/>
  <c r="D369" i="27" s="1"/>
  <c r="C377" i="27"/>
  <c r="D377" i="27" a="1"/>
  <c r="D377" i="27" s="1"/>
  <c r="C385" i="27"/>
  <c r="D385" i="27" a="1"/>
  <c r="D385" i="27" s="1"/>
  <c r="C393" i="27"/>
  <c r="D393" i="27" a="1"/>
  <c r="D393" i="27" s="1"/>
  <c r="C401" i="27"/>
  <c r="D401" i="27" a="1"/>
  <c r="D401" i="27" s="1"/>
  <c r="C409" i="27"/>
  <c r="D409" i="27" a="1"/>
  <c r="D409" i="27" s="1"/>
  <c r="C417" i="27"/>
  <c r="D417" i="27" a="1"/>
  <c r="D417" i="27" s="1"/>
  <c r="C425" i="27"/>
  <c r="D425" i="27" a="1"/>
  <c r="D425" i="27" s="1"/>
  <c r="D433" i="27" a="1"/>
  <c r="D433" i="27" s="1"/>
  <c r="C433" i="27"/>
  <c r="C441" i="27"/>
  <c r="D441" i="27" a="1"/>
  <c r="D441" i="27" s="1"/>
  <c r="C449" i="27"/>
  <c r="D449" i="27" a="1"/>
  <c r="D449" i="27" s="1"/>
  <c r="C457" i="27"/>
  <c r="D457" i="27" a="1"/>
  <c r="D457" i="27" s="1"/>
  <c r="C465" i="27"/>
  <c r="D465" i="27" a="1"/>
  <c r="D465" i="27" s="1"/>
  <c r="C473" i="27"/>
  <c r="D473" i="27" a="1"/>
  <c r="D473" i="27" s="1"/>
  <c r="D481" i="27" a="1"/>
  <c r="D481" i="27" s="1"/>
  <c r="C481" i="27"/>
  <c r="C489" i="27"/>
  <c r="D489" i="27" a="1"/>
  <c r="D489" i="27" s="1"/>
  <c r="C497" i="27"/>
  <c r="D497" i="27" a="1"/>
  <c r="D497" i="27" s="1"/>
  <c r="C505" i="27"/>
  <c r="D505" i="27" a="1"/>
  <c r="D505" i="27" s="1"/>
  <c r="C513" i="27"/>
  <c r="D513" i="27" a="1"/>
  <c r="D513" i="27" s="1"/>
  <c r="C521" i="27"/>
  <c r="D521" i="27" a="1"/>
  <c r="D521" i="27" s="1"/>
  <c r="D529" i="27" a="1"/>
  <c r="D529" i="27" s="1"/>
  <c r="C529" i="27"/>
  <c r="C537" i="27"/>
  <c r="D537" i="27" a="1"/>
  <c r="D537" i="27" s="1"/>
  <c r="C545" i="27"/>
  <c r="D545" i="27" a="1"/>
  <c r="D545" i="27" s="1"/>
  <c r="C553" i="27"/>
  <c r="D553" i="27" a="1"/>
  <c r="D553" i="27" s="1"/>
  <c r="C561" i="27"/>
  <c r="D561" i="27" a="1"/>
  <c r="D561" i="27" s="1"/>
  <c r="C569" i="27"/>
  <c r="D569" i="27" a="1"/>
  <c r="D569" i="27" s="1"/>
  <c r="C577" i="27"/>
  <c r="D577" i="27" a="1"/>
  <c r="D577" i="27" s="1"/>
  <c r="D585" i="27" a="1"/>
  <c r="D585" i="27" s="1"/>
  <c r="C585" i="27"/>
  <c r="C593" i="27"/>
  <c r="D593" i="27" a="1"/>
  <c r="D593" i="27" s="1"/>
  <c r="C601" i="27"/>
  <c r="D601" i="27" a="1"/>
  <c r="D601" i="27" s="1"/>
  <c r="C609" i="27"/>
  <c r="D609" i="27" a="1"/>
  <c r="D609" i="27" s="1"/>
  <c r="C617" i="27"/>
  <c r="D617" i="27" a="1"/>
  <c r="D617" i="27" s="1"/>
  <c r="C625" i="27"/>
  <c r="D625" i="27" a="1"/>
  <c r="D625" i="27" s="1"/>
  <c r="C633" i="27"/>
  <c r="D633" i="27" a="1"/>
  <c r="D633" i="27" s="1"/>
  <c r="C641" i="27"/>
  <c r="D641" i="27" a="1"/>
  <c r="D641" i="27" s="1"/>
  <c r="C649" i="27"/>
  <c r="D649" i="27" a="1"/>
  <c r="D649" i="27" s="1"/>
  <c r="C657" i="27"/>
  <c r="D657" i="27" a="1"/>
  <c r="D657" i="27" s="1"/>
  <c r="C665" i="27"/>
  <c r="D665" i="27" a="1"/>
  <c r="D665" i="27" s="1"/>
  <c r="C673" i="27"/>
  <c r="D673" i="27" a="1"/>
  <c r="D673" i="27" s="1"/>
  <c r="C681" i="27"/>
  <c r="D681" i="27" a="1"/>
  <c r="D681" i="27" s="1"/>
  <c r="D689" i="27" a="1"/>
  <c r="D689" i="27" s="1"/>
  <c r="C689" i="27"/>
  <c r="C697" i="27"/>
  <c r="D697" i="27" a="1"/>
  <c r="D697" i="27" s="1"/>
  <c r="D705" i="27" a="1"/>
  <c r="D705" i="27" s="1"/>
  <c r="C705" i="27"/>
  <c r="C713" i="27"/>
  <c r="D713" i="27" a="1"/>
  <c r="D713" i="27" s="1"/>
  <c r="C721" i="27"/>
  <c r="D721" i="27" a="1"/>
  <c r="D721" i="27" s="1"/>
  <c r="C729" i="27"/>
  <c r="D729" i="27" a="1"/>
  <c r="D729" i="27" s="1"/>
  <c r="C737" i="27"/>
  <c r="D737" i="27" a="1"/>
  <c r="D737" i="27" s="1"/>
  <c r="C745" i="27"/>
  <c r="D745" i="27" a="1"/>
  <c r="D745" i="27" s="1"/>
  <c r="D753" i="27" a="1"/>
  <c r="D753" i="27" s="1"/>
  <c r="C753" i="27"/>
  <c r="C761" i="27"/>
  <c r="D761" i="27" a="1"/>
  <c r="D761" i="27" s="1"/>
  <c r="D769" i="27" a="1"/>
  <c r="D769" i="27" s="1"/>
  <c r="C769" i="27"/>
  <c r="C777" i="27"/>
  <c r="D777" i="27" a="1"/>
  <c r="D777" i="27" s="1"/>
  <c r="C785" i="27"/>
  <c r="D785" i="27" a="1"/>
  <c r="D785" i="27" s="1"/>
  <c r="D793" i="27" a="1"/>
  <c r="D793" i="27" s="1"/>
  <c r="C793" i="27"/>
  <c r="D801" i="27" a="1"/>
  <c r="D801" i="27" s="1"/>
  <c r="C801" i="27"/>
  <c r="C809" i="27"/>
  <c r="D809" i="27" a="1"/>
  <c r="D809" i="27" s="1"/>
  <c r="C817" i="27"/>
  <c r="D817" i="27" a="1"/>
  <c r="D817" i="27" s="1"/>
  <c r="C825" i="27"/>
  <c r="D825" i="27" a="1"/>
  <c r="D825" i="27" s="1"/>
  <c r="C833" i="27"/>
  <c r="D833" i="27" a="1"/>
  <c r="D833" i="27" s="1"/>
  <c r="C841" i="27"/>
  <c r="D841" i="27" a="1"/>
  <c r="D841" i="27" s="1"/>
  <c r="C849" i="27"/>
  <c r="D849" i="27" a="1"/>
  <c r="D849" i="27" s="1"/>
  <c r="C857" i="27"/>
  <c r="D857" i="27" a="1"/>
  <c r="D857" i="27" s="1"/>
  <c r="D865" i="27" a="1"/>
  <c r="D865" i="27" s="1"/>
  <c r="C865" i="27"/>
  <c r="C873" i="27"/>
  <c r="D873" i="27" a="1"/>
  <c r="D873" i="27" s="1"/>
  <c r="C881" i="27"/>
  <c r="D881" i="27" a="1"/>
  <c r="D881" i="27" s="1"/>
  <c r="D889" i="27" a="1"/>
  <c r="D889" i="27" s="1"/>
  <c r="C889" i="27"/>
  <c r="D897" i="27" a="1"/>
  <c r="D897" i="27" s="1"/>
  <c r="C897" i="27"/>
  <c r="D905" i="27" a="1"/>
  <c r="D905" i="27" s="1"/>
  <c r="C905" i="27"/>
  <c r="C913" i="27"/>
  <c r="D913" i="27" a="1"/>
  <c r="D913" i="27" s="1"/>
  <c r="D921" i="27" a="1"/>
  <c r="D921" i="27" s="1"/>
  <c r="C921" i="27"/>
  <c r="D929" i="27" a="1"/>
  <c r="D929" i="27" s="1"/>
  <c r="C929" i="27"/>
  <c r="C937" i="27"/>
  <c r="D937" i="27" a="1"/>
  <c r="D937" i="27" s="1"/>
  <c r="D945" i="27" a="1"/>
  <c r="D945" i="27" s="1"/>
  <c r="C945" i="27"/>
  <c r="D953" i="27" a="1"/>
  <c r="D953" i="27" s="1"/>
  <c r="C953" i="27"/>
  <c r="D961" i="27" a="1"/>
  <c r="D961" i="27" s="1"/>
  <c r="C961" i="27"/>
  <c r="D969" i="27" a="1"/>
  <c r="D969" i="27" s="1"/>
  <c r="C969" i="27"/>
  <c r="D977" i="27" a="1"/>
  <c r="D977" i="27" s="1"/>
  <c r="C977" i="27"/>
  <c r="D985" i="27" a="1"/>
  <c r="D985" i="27" s="1"/>
  <c r="C985" i="27"/>
  <c r="D993" i="27" a="1"/>
  <c r="D993" i="27" s="1"/>
  <c r="C993" i="27"/>
  <c r="D3" i="27" a="1"/>
  <c r="D3" i="27" s="1"/>
  <c r="C3" i="27"/>
  <c r="D67" i="27" a="1"/>
  <c r="D67" i="27" s="1"/>
  <c r="C67" i="27"/>
  <c r="C107" i="27"/>
  <c r="D107" i="27" a="1"/>
  <c r="D107" i="27" s="1"/>
  <c r="C147" i="27"/>
  <c r="D147" i="27" a="1"/>
  <c r="D147" i="27" s="1"/>
  <c r="C179" i="27"/>
  <c r="D179" i="27" a="1"/>
  <c r="D179" i="27" s="1"/>
  <c r="C211" i="27"/>
  <c r="D211" i="27" a="1"/>
  <c r="D211" i="27" s="1"/>
  <c r="C243" i="27"/>
  <c r="D243" i="27" a="1"/>
  <c r="D243" i="27" s="1"/>
  <c r="C299" i="27"/>
  <c r="D299" i="27" a="1"/>
  <c r="D299" i="27" s="1"/>
  <c r="C28" i="27"/>
  <c r="D28" i="27" a="1"/>
  <c r="D28" i="27" s="1"/>
  <c r="C76" i="27"/>
  <c r="D76" i="27" a="1"/>
  <c r="D76" i="27" s="1"/>
  <c r="D108" i="27" a="1"/>
  <c r="D108" i="27" s="1"/>
  <c r="C108" i="27"/>
  <c r="D156" i="27" a="1"/>
  <c r="D156" i="27" s="1"/>
  <c r="C156" i="27"/>
  <c r="C212" i="27"/>
  <c r="D212" i="27" a="1"/>
  <c r="D212" i="27" s="1"/>
  <c r="D260" i="27" a="1"/>
  <c r="D260" i="27" s="1"/>
  <c r="C260" i="27"/>
  <c r="D300" i="27" a="1"/>
  <c r="D300" i="27" s="1"/>
  <c r="C300" i="27"/>
  <c r="C5" i="27"/>
  <c r="D5" i="27" a="1"/>
  <c r="D5" i="27" s="1"/>
  <c r="C13" i="27"/>
  <c r="D13" i="27" a="1"/>
  <c r="D13" i="27" s="1"/>
  <c r="D21" i="27" a="1"/>
  <c r="D21" i="27" s="1"/>
  <c r="C21" i="27"/>
  <c r="C29" i="27"/>
  <c r="D29" i="27" a="1"/>
  <c r="D29" i="27" s="1"/>
  <c r="C37" i="27"/>
  <c r="D37" i="27" a="1"/>
  <c r="D37" i="27" s="1"/>
  <c r="C45" i="27"/>
  <c r="D45" i="27" a="1"/>
  <c r="D45" i="27" s="1"/>
  <c r="C53" i="27"/>
  <c r="D53" i="27" a="1"/>
  <c r="D53" i="27" s="1"/>
  <c r="C61" i="27"/>
  <c r="D61" i="27" a="1"/>
  <c r="D61" i="27" s="1"/>
  <c r="D69" i="27" a="1"/>
  <c r="D69" i="27" s="1"/>
  <c r="C69" i="27"/>
  <c r="C77" i="27"/>
  <c r="D77" i="27" a="1"/>
  <c r="D77" i="27" s="1"/>
  <c r="C85" i="27"/>
  <c r="D85" i="27" a="1"/>
  <c r="D85" i="27" s="1"/>
  <c r="C93" i="27"/>
  <c r="D93" i="27" a="1"/>
  <c r="D93" i="27" s="1"/>
  <c r="C101" i="27"/>
  <c r="D101" i="27" a="1"/>
  <c r="D101" i="27" s="1"/>
  <c r="D109" i="27" a="1"/>
  <c r="D109" i="27" s="1"/>
  <c r="C109" i="27"/>
  <c r="C117" i="27"/>
  <c r="D117" i="27" a="1"/>
  <c r="D117" i="27" s="1"/>
  <c r="C125" i="27"/>
  <c r="D125" i="27" a="1"/>
  <c r="D125" i="27" s="1"/>
  <c r="D133" i="27" a="1"/>
  <c r="D133" i="27" s="1"/>
  <c r="C133" i="27"/>
  <c r="D141" i="27" a="1"/>
  <c r="D141" i="27" s="1"/>
  <c r="C141" i="27"/>
  <c r="C149" i="27"/>
  <c r="D149" i="27" a="1"/>
  <c r="D149" i="27" s="1"/>
  <c r="C157" i="27"/>
  <c r="D157" i="27" a="1"/>
  <c r="D157" i="27" s="1"/>
  <c r="C165" i="27"/>
  <c r="D165" i="27" a="1"/>
  <c r="D165" i="27" s="1"/>
  <c r="D173" i="27" a="1"/>
  <c r="D173" i="27" s="1"/>
  <c r="C173" i="27"/>
  <c r="C181" i="27"/>
  <c r="D181" i="27" a="1"/>
  <c r="D181" i="27" s="1"/>
  <c r="C189" i="27"/>
  <c r="D189" i="27" a="1"/>
  <c r="D189" i="27" s="1"/>
  <c r="C197" i="27"/>
  <c r="D197" i="27" a="1"/>
  <c r="D197" i="27" s="1"/>
  <c r="D205" i="27" a="1"/>
  <c r="D205" i="27" s="1"/>
  <c r="C205" i="27"/>
  <c r="D213" i="27" a="1"/>
  <c r="D213" i="27" s="1"/>
  <c r="C213" i="27"/>
  <c r="C221" i="27"/>
  <c r="D221" i="27" a="1"/>
  <c r="D221" i="27" s="1"/>
  <c r="C229" i="27"/>
  <c r="D229" i="27" a="1"/>
  <c r="D229" i="27" s="1"/>
  <c r="D237" i="27" a="1"/>
  <c r="D237" i="27" s="1"/>
  <c r="C237" i="27"/>
  <c r="C245" i="27"/>
  <c r="D245" i="27" a="1"/>
  <c r="D245" i="27" s="1"/>
  <c r="C253" i="27"/>
  <c r="D253" i="27" a="1"/>
  <c r="D253" i="27" s="1"/>
  <c r="C261" i="27"/>
  <c r="D261" i="27" a="1"/>
  <c r="D261" i="27" s="1"/>
  <c r="D269" i="27" a="1"/>
  <c r="D269" i="27" s="1"/>
  <c r="C269" i="27"/>
  <c r="D277" i="27" a="1"/>
  <c r="D277" i="27" s="1"/>
  <c r="C277" i="27"/>
  <c r="C285" i="27"/>
  <c r="D285" i="27" a="1"/>
  <c r="D285" i="27" s="1"/>
  <c r="C293" i="27"/>
  <c r="D293" i="27" a="1"/>
  <c r="D293" i="27" s="1"/>
  <c r="D301" i="27" a="1"/>
  <c r="D301" i="27" s="1"/>
  <c r="C301" i="27"/>
  <c r="C309" i="27"/>
  <c r="D309" i="27" a="1"/>
  <c r="D309" i="27" s="1"/>
  <c r="D11" i="27" a="1"/>
  <c r="D11" i="27" s="1"/>
  <c r="C11" i="27"/>
  <c r="C59" i="27"/>
  <c r="D59" i="27" a="1"/>
  <c r="D59" i="27" s="1"/>
  <c r="C91" i="27"/>
  <c r="D91" i="27" a="1"/>
  <c r="D91" i="27" s="1"/>
  <c r="C131" i="27"/>
  <c r="D131" i="27" a="1"/>
  <c r="D131" i="27" s="1"/>
  <c r="C171" i="27"/>
  <c r="D171" i="27" a="1"/>
  <c r="D171" i="27" s="1"/>
  <c r="C227" i="27"/>
  <c r="D227" i="27" a="1"/>
  <c r="D227" i="27" s="1"/>
  <c r="C275" i="27"/>
  <c r="D275" i="27" a="1"/>
  <c r="D275" i="27" s="1"/>
  <c r="C20" i="27"/>
  <c r="D20" i="27" a="1"/>
  <c r="D20" i="27" s="1"/>
  <c r="C68" i="27"/>
  <c r="D68" i="27" a="1"/>
  <c r="D68" i="27" s="1"/>
  <c r="C116" i="27"/>
  <c r="D116" i="27" a="1"/>
  <c r="D116" i="27" s="1"/>
  <c r="D180" i="27" a="1"/>
  <c r="D180" i="27" s="1"/>
  <c r="C180" i="27"/>
  <c r="C220" i="27"/>
  <c r="D220" i="27" a="1"/>
  <c r="D220" i="27" s="1"/>
  <c r="C276" i="27"/>
  <c r="D276" i="27" a="1"/>
  <c r="D276" i="27" s="1"/>
  <c r="C6" i="27"/>
  <c r="D6" i="27" a="1"/>
  <c r="D6" i="27" s="1"/>
  <c r="C14" i="27"/>
  <c r="D14" i="27" a="1"/>
  <c r="D14" i="27" s="1"/>
  <c r="C22" i="27"/>
  <c r="D22" i="27" a="1"/>
  <c r="D22" i="27" s="1"/>
  <c r="C30" i="27"/>
  <c r="D30" i="27" a="1"/>
  <c r="D30" i="27" s="1"/>
  <c r="C38" i="27"/>
  <c r="D38" i="27" a="1"/>
  <c r="D38" i="27" s="1"/>
  <c r="C46" i="27"/>
  <c r="D46" i="27" a="1"/>
  <c r="D46" i="27" s="1"/>
  <c r="C54" i="27"/>
  <c r="D54" i="27" a="1"/>
  <c r="D54" i="27" s="1"/>
  <c r="C62" i="27"/>
  <c r="D62" i="27" a="1"/>
  <c r="D62" i="27" s="1"/>
  <c r="C70" i="27"/>
  <c r="D70" i="27" a="1"/>
  <c r="D70" i="27" s="1"/>
  <c r="C78" i="27"/>
  <c r="D78" i="27" a="1"/>
  <c r="D78" i="27" s="1"/>
  <c r="C86" i="27"/>
  <c r="D86" i="27" a="1"/>
  <c r="D86" i="27" s="1"/>
  <c r="C94" i="27"/>
  <c r="D94" i="27" a="1"/>
  <c r="D94" i="27" s="1"/>
  <c r="C102" i="27"/>
  <c r="D102" i="27" a="1"/>
  <c r="D102" i="27" s="1"/>
  <c r="C110" i="27"/>
  <c r="D110" i="27" a="1"/>
  <c r="D110" i="27" s="1"/>
  <c r="C118" i="27"/>
  <c r="D118" i="27" a="1"/>
  <c r="D118" i="27" s="1"/>
  <c r="C126" i="27"/>
  <c r="D126" i="27" a="1"/>
  <c r="D126" i="27" s="1"/>
  <c r="C134" i="27"/>
  <c r="D134" i="27" a="1"/>
  <c r="D134" i="27" s="1"/>
  <c r="C142" i="27"/>
  <c r="D142" i="27" a="1"/>
  <c r="D142" i="27" s="1"/>
  <c r="C150" i="27"/>
  <c r="D150" i="27" a="1"/>
  <c r="D150" i="27" s="1"/>
  <c r="C158" i="27"/>
  <c r="D158" i="27" a="1"/>
  <c r="D158" i="27" s="1"/>
  <c r="C166" i="27"/>
  <c r="D166" i="27" a="1"/>
  <c r="D166" i="27" s="1"/>
  <c r="C174" i="27"/>
  <c r="D174" i="27" a="1"/>
  <c r="D174" i="27" s="1"/>
  <c r="C182" i="27"/>
  <c r="D182" i="27" a="1"/>
  <c r="D182" i="27" s="1"/>
  <c r="C190" i="27"/>
  <c r="D190" i="27" a="1"/>
  <c r="D190" i="27" s="1"/>
  <c r="C198" i="27"/>
  <c r="D198" i="27" a="1"/>
  <c r="D198" i="27" s="1"/>
  <c r="C206" i="27"/>
  <c r="D206" i="27" a="1"/>
  <c r="D206" i="27" s="1"/>
  <c r="C214" i="27"/>
  <c r="D214" i="27" a="1"/>
  <c r="D214" i="27" s="1"/>
  <c r="C222" i="27"/>
  <c r="D222" i="27" a="1"/>
  <c r="D222" i="27" s="1"/>
  <c r="C230" i="27"/>
  <c r="D230" i="27" a="1"/>
  <c r="D230" i="27" s="1"/>
  <c r="C238" i="27"/>
  <c r="D238" i="27" a="1"/>
  <c r="D238" i="27" s="1"/>
  <c r="C246" i="27"/>
  <c r="D246" i="27" a="1"/>
  <c r="D246" i="27" s="1"/>
  <c r="C254" i="27"/>
  <c r="D254" i="27" a="1"/>
  <c r="D254" i="27" s="1"/>
  <c r="C262" i="27"/>
  <c r="D262" i="27" a="1"/>
  <c r="D262" i="27" s="1"/>
  <c r="C270" i="27"/>
  <c r="D270" i="27" a="1"/>
  <c r="D270" i="27" s="1"/>
  <c r="C278" i="27"/>
  <c r="D278" i="27" a="1"/>
  <c r="D278" i="27" s="1"/>
  <c r="C286" i="27"/>
  <c r="D286" i="27" a="1"/>
  <c r="D286" i="27" s="1"/>
  <c r="C294" i="27"/>
  <c r="D294" i="27" a="1"/>
  <c r="D294" i="27" s="1"/>
  <c r="C302" i="27"/>
  <c r="D302" i="27" a="1"/>
  <c r="D302" i="27" s="1"/>
  <c r="C310" i="27"/>
  <c r="D310" i="27" a="1"/>
  <c r="D310" i="27" s="1"/>
  <c r="C27" i="27"/>
  <c r="D27" i="27" a="1"/>
  <c r="D27" i="27" s="1"/>
  <c r="D75" i="27" a="1"/>
  <c r="D75" i="27" s="1"/>
  <c r="C75" i="27"/>
  <c r="C139" i="27"/>
  <c r="D139" i="27" a="1"/>
  <c r="D139" i="27" s="1"/>
  <c r="C267" i="27"/>
  <c r="D267" i="27" a="1"/>
  <c r="D267" i="27" s="1"/>
  <c r="D44" i="27" a="1"/>
  <c r="D44" i="27" s="1"/>
  <c r="C44" i="27"/>
  <c r="C92" i="27"/>
  <c r="D92" i="27" a="1"/>
  <c r="D92" i="27" s="1"/>
  <c r="C124" i="27"/>
  <c r="D124" i="27" a="1"/>
  <c r="D124" i="27" s="1"/>
  <c r="D164" i="27" a="1"/>
  <c r="D164" i="27" s="1"/>
  <c r="C164" i="27"/>
  <c r="C204" i="27"/>
  <c r="D204" i="27" a="1"/>
  <c r="D204" i="27" s="1"/>
  <c r="D244" i="27" a="1"/>
  <c r="D244" i="27" s="1"/>
  <c r="C244" i="27"/>
  <c r="D284" i="27" a="1"/>
  <c r="D284" i="27" s="1"/>
  <c r="C284" i="27"/>
  <c r="C7" i="27"/>
  <c r="D7" i="27" a="1"/>
  <c r="D7" i="27" s="1"/>
  <c r="C15" i="27"/>
  <c r="D15" i="27" a="1"/>
  <c r="D15" i="27" s="1"/>
  <c r="C23" i="27"/>
  <c r="D23" i="27" a="1"/>
  <c r="D23" i="27" s="1"/>
  <c r="C31" i="27"/>
  <c r="D31" i="27" a="1"/>
  <c r="D31" i="27" s="1"/>
  <c r="C39" i="27"/>
  <c r="D39" i="27" a="1"/>
  <c r="D39" i="27" s="1"/>
  <c r="C47" i="27"/>
  <c r="D47" i="27" a="1"/>
  <c r="D47" i="27" s="1"/>
  <c r="F47" i="27"/>
  <c r="C55" i="27"/>
  <c r="D55" i="27" a="1"/>
  <c r="D55" i="27" s="1"/>
  <c r="C63" i="27"/>
  <c r="D63" i="27" a="1"/>
  <c r="D63" i="27" s="1"/>
  <c r="C71" i="27"/>
  <c r="D71" i="27" a="1"/>
  <c r="D71" i="27" s="1"/>
  <c r="C79" i="27"/>
  <c r="D79" i="27" a="1"/>
  <c r="D79" i="27" s="1"/>
  <c r="C87" i="27"/>
  <c r="D87" i="27" a="1"/>
  <c r="D87" i="27" s="1"/>
  <c r="C95" i="27"/>
  <c r="D95" i="27" a="1"/>
  <c r="D95" i="27" s="1"/>
  <c r="C103" i="27"/>
  <c r="D103" i="27" a="1"/>
  <c r="D103" i="27" s="1"/>
  <c r="C111" i="27"/>
  <c r="D111" i="27" a="1"/>
  <c r="D111" i="27" s="1"/>
  <c r="C119" i="27"/>
  <c r="D119" i="27" a="1"/>
  <c r="D119" i="27" s="1"/>
  <c r="C127" i="27"/>
  <c r="D127" i="27" a="1"/>
  <c r="D127" i="27" s="1"/>
  <c r="C135" i="27"/>
  <c r="D135" i="27" a="1"/>
  <c r="D135" i="27" s="1"/>
  <c r="C143" i="27"/>
  <c r="D143" i="27" a="1"/>
  <c r="D143" i="27" s="1"/>
  <c r="C151" i="27"/>
  <c r="D151" i="27" a="1"/>
  <c r="D151" i="27" s="1"/>
  <c r="C159" i="27"/>
  <c r="D159" i="27" a="1"/>
  <c r="D159" i="27" s="1"/>
  <c r="C167" i="27"/>
  <c r="D167" i="27" a="1"/>
  <c r="D167" i="27" s="1"/>
  <c r="C175" i="27"/>
  <c r="D175" i="27" a="1"/>
  <c r="D175" i="27" s="1"/>
  <c r="C183" i="27"/>
  <c r="D183" i="27" a="1"/>
  <c r="D183" i="27" s="1"/>
  <c r="C191" i="27"/>
  <c r="D191" i="27" a="1"/>
  <c r="D191" i="27" s="1"/>
  <c r="C199" i="27"/>
  <c r="D199" i="27" a="1"/>
  <c r="D199" i="27" s="1"/>
  <c r="C207" i="27"/>
  <c r="D207" i="27" a="1"/>
  <c r="D207" i="27" s="1"/>
  <c r="C215" i="27"/>
  <c r="D215" i="27" a="1"/>
  <c r="D215" i="27" s="1"/>
  <c r="C223" i="27"/>
  <c r="D223" i="27" a="1"/>
  <c r="D223" i="27" s="1"/>
  <c r="C231" i="27"/>
  <c r="D231" i="27" a="1"/>
  <c r="D231" i="27" s="1"/>
  <c r="C239" i="27"/>
  <c r="D239" i="27" a="1"/>
  <c r="D239" i="27" s="1"/>
  <c r="C247" i="27"/>
  <c r="D247" i="27" a="1"/>
  <c r="D247" i="27" s="1"/>
  <c r="C255" i="27"/>
  <c r="D255" i="27" a="1"/>
  <c r="D255" i="27" s="1"/>
  <c r="C263" i="27"/>
  <c r="D263" i="27" a="1"/>
  <c r="D263" i="27" s="1"/>
  <c r="C271" i="27"/>
  <c r="D271" i="27" a="1"/>
  <c r="D271" i="27" s="1"/>
  <c r="C279" i="27"/>
  <c r="D279" i="27" a="1"/>
  <c r="D279" i="27" s="1"/>
  <c r="C287" i="27"/>
  <c r="D287" i="27" a="1"/>
  <c r="D287" i="27" s="1"/>
  <c r="C295" i="27"/>
  <c r="D295" i="27" a="1"/>
  <c r="D295" i="27" s="1"/>
  <c r="C303" i="27"/>
  <c r="D303" i="27" a="1"/>
  <c r="D303" i="27" s="1"/>
  <c r="C311" i="27"/>
  <c r="D311" i="27" a="1"/>
  <c r="D311" i="27" s="1"/>
  <c r="C35" i="27"/>
  <c r="D35" i="27" a="1"/>
  <c r="D35" i="27" s="1"/>
  <c r="C115" i="27"/>
  <c r="D115" i="27" a="1"/>
  <c r="D115" i="27" s="1"/>
  <c r="D187" i="27" a="1"/>
  <c r="D187" i="27" s="1"/>
  <c r="C187" i="27"/>
  <c r="D219" i="27" a="1"/>
  <c r="D219" i="27" s="1"/>
  <c r="C219" i="27"/>
  <c r="C259" i="27"/>
  <c r="D259" i="27" a="1"/>
  <c r="D259" i="27" s="1"/>
  <c r="D307" i="27" a="1"/>
  <c r="D307" i="27" s="1"/>
  <c r="C307" i="27"/>
  <c r="C12" i="27"/>
  <c r="D12" i="27" a="1"/>
  <c r="D12" i="27" s="1"/>
  <c r="D52" i="27" a="1"/>
  <c r="D52" i="27" s="1"/>
  <c r="C52" i="27"/>
  <c r="C84" i="27"/>
  <c r="D84" i="27" a="1"/>
  <c r="D84" i="27" s="1"/>
  <c r="D132" i="27" a="1"/>
  <c r="D132" i="27" s="1"/>
  <c r="C132" i="27"/>
  <c r="C188" i="27"/>
  <c r="D188" i="27" a="1"/>
  <c r="D188" i="27" s="1"/>
  <c r="D228" i="27" a="1"/>
  <c r="D228" i="27" s="1"/>
  <c r="C228" i="27"/>
  <c r="C252" i="27"/>
  <c r="D252" i="27" a="1"/>
  <c r="D252" i="27" s="1"/>
  <c r="D292" i="27" a="1"/>
  <c r="D292" i="27" s="1"/>
  <c r="C292" i="27"/>
  <c r="C8" i="27"/>
  <c r="D8" i="27" a="1"/>
  <c r="D8" i="27" s="1"/>
  <c r="C16" i="27"/>
  <c r="D16" i="27" a="1"/>
  <c r="D16" i="27" s="1"/>
  <c r="C24" i="27"/>
  <c r="D24" i="27" a="1"/>
  <c r="D24" i="27" s="1"/>
  <c r="C32" i="27"/>
  <c r="D32" i="27" a="1"/>
  <c r="D32" i="27" s="1"/>
  <c r="C40" i="27"/>
  <c r="D40" i="27" a="1"/>
  <c r="D40" i="27" s="1"/>
  <c r="C48" i="27"/>
  <c r="D48" i="27" a="1"/>
  <c r="D48" i="27" s="1"/>
  <c r="C56" i="27"/>
  <c r="D56" i="27" a="1"/>
  <c r="D56" i="27" s="1"/>
  <c r="C64" i="27"/>
  <c r="D64" i="27" a="1"/>
  <c r="D64" i="27" s="1"/>
  <c r="C72" i="27"/>
  <c r="D72" i="27" a="1"/>
  <c r="D72" i="27" s="1"/>
  <c r="C80" i="27"/>
  <c r="D80" i="27" a="1"/>
  <c r="D80" i="27" s="1"/>
  <c r="C88" i="27"/>
  <c r="D88" i="27" a="1"/>
  <c r="D88" i="27" s="1"/>
  <c r="C96" i="27"/>
  <c r="D96" i="27" a="1"/>
  <c r="D96" i="27" s="1"/>
  <c r="C104" i="27"/>
  <c r="D104" i="27" a="1"/>
  <c r="D104" i="27" s="1"/>
  <c r="C112" i="27"/>
  <c r="D112" i="27" a="1"/>
  <c r="D112" i="27" s="1"/>
  <c r="C120" i="27"/>
  <c r="D120" i="27" a="1"/>
  <c r="D120" i="27" s="1"/>
  <c r="C128" i="27"/>
  <c r="D128" i="27" a="1"/>
  <c r="D128" i="27" s="1"/>
  <c r="C136" i="27"/>
  <c r="D136" i="27" a="1"/>
  <c r="D136" i="27" s="1"/>
  <c r="C144" i="27"/>
  <c r="D144" i="27" a="1"/>
  <c r="D144" i="27" s="1"/>
  <c r="C152" i="27"/>
  <c r="D152" i="27" a="1"/>
  <c r="D152" i="27" s="1"/>
  <c r="C160" i="27"/>
  <c r="D160" i="27" a="1"/>
  <c r="D160" i="27" s="1"/>
  <c r="C168" i="27"/>
  <c r="D168" i="27" a="1"/>
  <c r="D168" i="27" s="1"/>
  <c r="C176" i="27"/>
  <c r="D176" i="27" a="1"/>
  <c r="D176" i="27" s="1"/>
  <c r="C184" i="27"/>
  <c r="D184" i="27" a="1"/>
  <c r="D184" i="27" s="1"/>
  <c r="C192" i="27"/>
  <c r="D192" i="27" a="1"/>
  <c r="D192" i="27" s="1"/>
  <c r="C200" i="27"/>
  <c r="D200" i="27" a="1"/>
  <c r="D200" i="27" s="1"/>
  <c r="C208" i="27"/>
  <c r="D208" i="27" a="1"/>
  <c r="D208" i="27" s="1"/>
  <c r="C216" i="27"/>
  <c r="D216" i="27" a="1"/>
  <c r="D216" i="27" s="1"/>
  <c r="C224" i="27"/>
  <c r="D224" i="27" a="1"/>
  <c r="D224" i="27" s="1"/>
  <c r="C232" i="27"/>
  <c r="D232" i="27" a="1"/>
  <c r="D232" i="27" s="1"/>
  <c r="C240" i="27"/>
  <c r="D240" i="27" a="1"/>
  <c r="D240" i="27" s="1"/>
  <c r="C248" i="27"/>
  <c r="D248" i="27" a="1"/>
  <c r="D248" i="27" s="1"/>
  <c r="C256" i="27"/>
  <c r="D256" i="27" a="1"/>
  <c r="D256" i="27" s="1"/>
  <c r="C264" i="27"/>
  <c r="D264" i="27" a="1"/>
  <c r="D264" i="27" s="1"/>
  <c r="C272" i="27"/>
  <c r="D272" i="27" a="1"/>
  <c r="D272" i="27" s="1"/>
  <c r="C280" i="27"/>
  <c r="D280" i="27" a="1"/>
  <c r="D280" i="27" s="1"/>
  <c r="C288" i="27"/>
  <c r="D288" i="27" a="1"/>
  <c r="D288" i="27" s="1"/>
  <c r="C296" i="27"/>
  <c r="D296" i="27" a="1"/>
  <c r="D296" i="27" s="1"/>
  <c r="C304" i="27"/>
  <c r="D304" i="27" a="1"/>
  <c r="D304" i="27" s="1"/>
  <c r="C312" i="27"/>
  <c r="D312" i="27" a="1"/>
  <c r="D312" i="27" s="1"/>
  <c r="C19" i="27"/>
  <c r="D19" i="27" a="1"/>
  <c r="D19" i="27" s="1"/>
  <c r="C51" i="27"/>
  <c r="D51" i="27" a="1"/>
  <c r="D51" i="27" s="1"/>
  <c r="C99" i="27"/>
  <c r="D99" i="27" a="1"/>
  <c r="D99" i="27" s="1"/>
  <c r="C163" i="27"/>
  <c r="D163" i="27" a="1"/>
  <c r="D163" i="27" s="1"/>
  <c r="D195" i="27" a="1"/>
  <c r="D195" i="27" s="1"/>
  <c r="C195" i="27"/>
  <c r="D251" i="27" a="1"/>
  <c r="D251" i="27" s="1"/>
  <c r="C251" i="27"/>
  <c r="C291" i="27"/>
  <c r="D291" i="27" a="1"/>
  <c r="D291" i="27" s="1"/>
  <c r="C36" i="27"/>
  <c r="D36" i="27" a="1"/>
  <c r="D36" i="27" s="1"/>
  <c r="C100" i="27"/>
  <c r="D100" i="27" a="1"/>
  <c r="D100" i="27" s="1"/>
  <c r="C148" i="27"/>
  <c r="D148" i="27" a="1"/>
  <c r="D148" i="27" s="1"/>
  <c r="C172" i="27"/>
  <c r="D172" i="27" a="1"/>
  <c r="D172" i="27" s="1"/>
  <c r="D196" i="27" a="1"/>
  <c r="D196" i="27" s="1"/>
  <c r="C196" i="27"/>
  <c r="C236" i="27"/>
  <c r="D236" i="27" a="1"/>
  <c r="D236" i="27" s="1"/>
  <c r="C268" i="27"/>
  <c r="D268" i="27" a="1"/>
  <c r="D268" i="27" s="1"/>
  <c r="C308" i="27"/>
  <c r="D308" i="27" a="1"/>
  <c r="D308" i="27" s="1"/>
  <c r="C9" i="27"/>
  <c r="D9" i="27" a="1"/>
  <c r="D9" i="27" s="1"/>
  <c r="C17" i="27"/>
  <c r="D17" i="27" a="1"/>
  <c r="D17" i="27" s="1"/>
  <c r="C25" i="27"/>
  <c r="D25" i="27" a="1"/>
  <c r="D25" i="27" s="1"/>
  <c r="C33" i="27"/>
  <c r="D33" i="27" a="1"/>
  <c r="D33" i="27" s="1"/>
  <c r="C41" i="27"/>
  <c r="D41" i="27" a="1"/>
  <c r="D41" i="27" s="1"/>
  <c r="C49" i="27"/>
  <c r="D49" i="27" a="1"/>
  <c r="D49" i="27" s="1"/>
  <c r="C57" i="27"/>
  <c r="D57" i="27" a="1"/>
  <c r="D57" i="27" s="1"/>
  <c r="C65" i="27"/>
  <c r="D65" i="27" a="1"/>
  <c r="D65" i="27" s="1"/>
  <c r="C73" i="27"/>
  <c r="D73" i="27" a="1"/>
  <c r="D73" i="27" s="1"/>
  <c r="C81" i="27"/>
  <c r="D81" i="27" a="1"/>
  <c r="D81" i="27" s="1"/>
  <c r="C89" i="27"/>
  <c r="D89" i="27" a="1"/>
  <c r="D89" i="27" s="1"/>
  <c r="C97" i="27"/>
  <c r="D97" i="27" a="1"/>
  <c r="D97" i="27" s="1"/>
  <c r="C105" i="27"/>
  <c r="D105" i="27" a="1"/>
  <c r="D105" i="27" s="1"/>
  <c r="C113" i="27"/>
  <c r="D113" i="27" a="1"/>
  <c r="D113" i="27" s="1"/>
  <c r="C121" i="27"/>
  <c r="D121" i="27" a="1"/>
  <c r="D121" i="27" s="1"/>
  <c r="C129" i="27"/>
  <c r="D129" i="27" a="1"/>
  <c r="D129" i="27" s="1"/>
  <c r="C137" i="27"/>
  <c r="D137" i="27" a="1"/>
  <c r="D137" i="27" s="1"/>
  <c r="C145" i="27"/>
  <c r="D145" i="27" a="1"/>
  <c r="D145" i="27" s="1"/>
  <c r="C153" i="27"/>
  <c r="D153" i="27" a="1"/>
  <c r="D153" i="27" s="1"/>
  <c r="C161" i="27"/>
  <c r="D161" i="27" a="1"/>
  <c r="D161" i="27" s="1"/>
  <c r="C169" i="27"/>
  <c r="D169" i="27" a="1"/>
  <c r="D169" i="27" s="1"/>
  <c r="C177" i="27"/>
  <c r="D177" i="27" a="1"/>
  <c r="D177" i="27" s="1"/>
  <c r="C185" i="27"/>
  <c r="D185" i="27" a="1"/>
  <c r="D185" i="27" s="1"/>
  <c r="C193" i="27"/>
  <c r="D193" i="27" a="1"/>
  <c r="D193" i="27" s="1"/>
  <c r="C201" i="27"/>
  <c r="D201" i="27" a="1"/>
  <c r="D201" i="27" s="1"/>
  <c r="C209" i="27"/>
  <c r="D209" i="27" a="1"/>
  <c r="D209" i="27" s="1"/>
  <c r="C217" i="27"/>
  <c r="D217" i="27" a="1"/>
  <c r="D217" i="27" s="1"/>
  <c r="C225" i="27"/>
  <c r="D225" i="27" a="1"/>
  <c r="D225" i="27" s="1"/>
  <c r="C233" i="27"/>
  <c r="D233" i="27" a="1"/>
  <c r="D233" i="27" s="1"/>
  <c r="C241" i="27"/>
  <c r="D241" i="27" a="1"/>
  <c r="D241" i="27" s="1"/>
  <c r="C249" i="27"/>
  <c r="D249" i="27" a="1"/>
  <c r="D249" i="27" s="1"/>
  <c r="C257" i="27"/>
  <c r="D257" i="27" a="1"/>
  <c r="D257" i="27" s="1"/>
  <c r="C265" i="27"/>
  <c r="D265" i="27" a="1"/>
  <c r="D265" i="27" s="1"/>
  <c r="C273" i="27"/>
  <c r="D273" i="27" a="1"/>
  <c r="D273" i="27" s="1"/>
  <c r="C281" i="27"/>
  <c r="D281" i="27" a="1"/>
  <c r="D281" i="27" s="1"/>
  <c r="C289" i="27"/>
  <c r="D289" i="27" a="1"/>
  <c r="D289" i="27" s="1"/>
  <c r="C297" i="27"/>
  <c r="D297" i="27" a="1"/>
  <c r="D297" i="27" s="1"/>
  <c r="C305" i="27"/>
  <c r="D305" i="27" a="1"/>
  <c r="D305" i="27" s="1"/>
  <c r="C313" i="27"/>
  <c r="D313" i="27" a="1"/>
  <c r="D313" i="27" s="1"/>
  <c r="C43" i="27"/>
  <c r="D43" i="27" a="1"/>
  <c r="D43" i="27" s="1"/>
  <c r="C83" i="27"/>
  <c r="D83" i="27" a="1"/>
  <c r="D83" i="27" s="1"/>
  <c r="D123" i="27" a="1"/>
  <c r="D123" i="27" s="1"/>
  <c r="C123" i="27"/>
  <c r="D155" i="27" a="1"/>
  <c r="D155" i="27" s="1"/>
  <c r="C155" i="27"/>
  <c r="D203" i="27" a="1"/>
  <c r="D203" i="27" s="1"/>
  <c r="C203" i="27"/>
  <c r="C235" i="27"/>
  <c r="D235" i="27" a="1"/>
  <c r="D235" i="27" s="1"/>
  <c r="D283" i="27" a="1"/>
  <c r="D283" i="27" s="1"/>
  <c r="C283" i="27"/>
  <c r="C4" i="27"/>
  <c r="D4" i="27" a="1"/>
  <c r="D4" i="27" s="1"/>
  <c r="C60" i="27"/>
  <c r="D60" i="27" a="1"/>
  <c r="D60" i="27" s="1"/>
  <c r="C140" i="27"/>
  <c r="D140" i="27" a="1"/>
  <c r="D140" i="27" s="1"/>
  <c r="C2" i="27"/>
  <c r="D2" i="27" a="1"/>
  <c r="D2" i="27" s="1"/>
  <c r="C10" i="27"/>
  <c r="D10" i="27" a="1"/>
  <c r="D10" i="27" s="1"/>
  <c r="C18" i="27"/>
  <c r="D18" i="27" a="1"/>
  <c r="D18" i="27" s="1"/>
  <c r="C26" i="27"/>
  <c r="D26" i="27" a="1"/>
  <c r="D26" i="27" s="1"/>
  <c r="C34" i="27"/>
  <c r="D34" i="27" a="1"/>
  <c r="D34" i="27" s="1"/>
  <c r="C42" i="27"/>
  <c r="D42" i="27" a="1"/>
  <c r="D42" i="27" s="1"/>
  <c r="C50" i="27"/>
  <c r="D50" i="27" a="1"/>
  <c r="D50" i="27" s="1"/>
  <c r="C58" i="27"/>
  <c r="D58" i="27" a="1"/>
  <c r="D58" i="27" s="1"/>
  <c r="C66" i="27"/>
  <c r="D66" i="27" a="1"/>
  <c r="D66" i="27" s="1"/>
  <c r="C74" i="27"/>
  <c r="D74" i="27" a="1"/>
  <c r="D74" i="27" s="1"/>
  <c r="C82" i="27"/>
  <c r="D82" i="27" a="1"/>
  <c r="D82" i="27" s="1"/>
  <c r="C90" i="27"/>
  <c r="D90" i="27" a="1"/>
  <c r="D90" i="27" s="1"/>
  <c r="C98" i="27"/>
  <c r="D98" i="27" a="1"/>
  <c r="D98" i="27" s="1"/>
  <c r="C106" i="27"/>
  <c r="D106" i="27" a="1"/>
  <c r="D106" i="27" s="1"/>
  <c r="C114" i="27"/>
  <c r="D114" i="27" a="1"/>
  <c r="D114" i="27" s="1"/>
  <c r="C122" i="27"/>
  <c r="D122" i="27" a="1"/>
  <c r="D122" i="27" s="1"/>
  <c r="C130" i="27"/>
  <c r="D130" i="27" a="1"/>
  <c r="D130" i="27" s="1"/>
  <c r="C138" i="27"/>
  <c r="D138" i="27" a="1"/>
  <c r="D138" i="27" s="1"/>
  <c r="C146" i="27"/>
  <c r="D146" i="27" a="1"/>
  <c r="D146" i="27" s="1"/>
  <c r="C154" i="27"/>
  <c r="D154" i="27" a="1"/>
  <c r="D154" i="27" s="1"/>
  <c r="C162" i="27"/>
  <c r="D162" i="27" a="1"/>
  <c r="D162" i="27" s="1"/>
  <c r="C170" i="27"/>
  <c r="D170" i="27" a="1"/>
  <c r="D170" i="27" s="1"/>
  <c r="C178" i="27"/>
  <c r="D178" i="27" a="1"/>
  <c r="D178" i="27" s="1"/>
  <c r="C186" i="27"/>
  <c r="D186" i="27" a="1"/>
  <c r="D186" i="27" s="1"/>
  <c r="C194" i="27"/>
  <c r="D194" i="27" a="1"/>
  <c r="D194" i="27" s="1"/>
  <c r="C202" i="27"/>
  <c r="D202" i="27" a="1"/>
  <c r="D202" i="27" s="1"/>
  <c r="C210" i="27"/>
  <c r="D210" i="27" a="1"/>
  <c r="D210" i="27" s="1"/>
  <c r="C218" i="27"/>
  <c r="D218" i="27" a="1"/>
  <c r="D218" i="27" s="1"/>
  <c r="C226" i="27"/>
  <c r="D226" i="27" a="1"/>
  <c r="D226" i="27" s="1"/>
  <c r="C234" i="27"/>
  <c r="D234" i="27" a="1"/>
  <c r="D234" i="27" s="1"/>
  <c r="C242" i="27"/>
  <c r="D242" i="27" a="1"/>
  <c r="D242" i="27" s="1"/>
  <c r="C250" i="27"/>
  <c r="D250" i="27" a="1"/>
  <c r="D250" i="27" s="1"/>
  <c r="C258" i="27"/>
  <c r="D258" i="27" a="1"/>
  <c r="D258" i="27" s="1"/>
  <c r="C266" i="27"/>
  <c r="D266" i="27" a="1"/>
  <c r="D266" i="27" s="1"/>
  <c r="C274" i="27"/>
  <c r="D274" i="27" a="1"/>
  <c r="D274" i="27" s="1"/>
  <c r="C282" i="27"/>
  <c r="D282" i="27" a="1"/>
  <c r="D282" i="27" s="1"/>
  <c r="C290" i="27"/>
  <c r="D290" i="27" a="1"/>
  <c r="D290" i="27" s="1"/>
  <c r="C298" i="27"/>
  <c r="D298" i="27" a="1"/>
  <c r="D298" i="27" s="1"/>
  <c r="C306" i="27"/>
  <c r="D306" i="27" a="1"/>
  <c r="D306" i="27" s="1"/>
  <c r="C314" i="27"/>
  <c r="D314" i="27" a="1"/>
  <c r="D314" i="27" s="1"/>
  <c r="F4" i="27"/>
  <c r="I2" i="27"/>
  <c r="F2" i="27"/>
  <c r="I3" i="27"/>
  <c r="F3" i="27"/>
  <c r="I4" i="27"/>
  <c r="I5" i="27"/>
  <c r="F5" i="27"/>
  <c r="I6" i="27"/>
  <c r="F6" i="27"/>
  <c r="I7" i="27"/>
  <c r="F7" i="27"/>
  <c r="I8" i="27"/>
  <c r="F8" i="27"/>
  <c r="I9" i="27"/>
  <c r="F9" i="27"/>
  <c r="I10" i="27"/>
  <c r="F10" i="27"/>
  <c r="I11" i="27"/>
  <c r="F11" i="27"/>
  <c r="I12" i="27"/>
  <c r="F12" i="27"/>
  <c r="I13" i="27"/>
  <c r="F13" i="27"/>
  <c r="I14" i="27"/>
  <c r="F14" i="27"/>
  <c r="I15" i="27"/>
  <c r="F15" i="27"/>
  <c r="I16" i="27"/>
  <c r="F16" i="27"/>
  <c r="I17" i="27"/>
  <c r="F17" i="27"/>
  <c r="I18" i="27"/>
  <c r="F18" i="27"/>
  <c r="I19" i="27"/>
  <c r="F19" i="27"/>
  <c r="I20" i="27"/>
  <c r="F20" i="27"/>
  <c r="I21" i="27"/>
  <c r="F21" i="27"/>
  <c r="I22" i="27"/>
  <c r="F22" i="27"/>
  <c r="I23" i="27"/>
  <c r="F23" i="27"/>
  <c r="I24" i="27"/>
  <c r="F24" i="27"/>
  <c r="I25" i="27"/>
  <c r="F25" i="27"/>
  <c r="I26" i="27"/>
  <c r="F26" i="27"/>
  <c r="I27" i="27"/>
  <c r="F27" i="27"/>
  <c r="I28" i="27"/>
  <c r="F28" i="27"/>
  <c r="I29" i="27"/>
  <c r="F29" i="27"/>
  <c r="I30" i="27"/>
  <c r="F30" i="27"/>
  <c r="I31" i="27"/>
  <c r="F31" i="27"/>
  <c r="I32" i="27"/>
  <c r="F32" i="27"/>
  <c r="I33" i="27"/>
  <c r="F33" i="27"/>
  <c r="I34" i="27"/>
  <c r="F34" i="27"/>
  <c r="I35" i="27"/>
  <c r="F35" i="27"/>
  <c r="I36" i="27"/>
  <c r="F36" i="27"/>
  <c r="I37" i="27"/>
  <c r="F37" i="27"/>
  <c r="I38" i="27"/>
  <c r="F38" i="27"/>
  <c r="I39" i="27"/>
  <c r="F39" i="27"/>
  <c r="I40" i="27"/>
  <c r="F40" i="27"/>
  <c r="I41" i="27"/>
  <c r="F41" i="27"/>
  <c r="I42" i="27"/>
  <c r="F42" i="27"/>
  <c r="I43" i="27"/>
  <c r="F43" i="27"/>
  <c r="I44" i="27"/>
  <c r="F44" i="27"/>
  <c r="I45" i="27"/>
  <c r="F45" i="27"/>
  <c r="I46" i="27"/>
  <c r="F46" i="27"/>
  <c r="I47" i="27"/>
  <c r="I48" i="27"/>
  <c r="F48" i="27"/>
  <c r="I49" i="27"/>
  <c r="F49" i="27"/>
  <c r="I50" i="27"/>
  <c r="F50" i="27"/>
  <c r="I51" i="27"/>
  <c r="F51" i="27"/>
  <c r="I52" i="27"/>
  <c r="F52" i="27"/>
  <c r="I53" i="27"/>
  <c r="F53" i="27"/>
  <c r="I54" i="27"/>
  <c r="F54" i="27"/>
  <c r="I55" i="27"/>
  <c r="F55" i="27"/>
  <c r="I56" i="27"/>
  <c r="F56" i="27"/>
  <c r="I57" i="27"/>
  <c r="F57" i="27"/>
  <c r="I58" i="27"/>
  <c r="F58" i="27"/>
  <c r="I59" i="27"/>
  <c r="F59" i="27"/>
  <c r="I60" i="27"/>
  <c r="F60" i="27"/>
  <c r="I61" i="27"/>
  <c r="F61" i="27"/>
  <c r="I62" i="27"/>
  <c r="F62" i="27"/>
  <c r="I63" i="27"/>
  <c r="F63" i="27"/>
  <c r="I64" i="27"/>
  <c r="F64" i="27"/>
  <c r="I65" i="27"/>
  <c r="F65" i="27"/>
  <c r="I66" i="27"/>
  <c r="F66" i="27"/>
  <c r="I67" i="27"/>
  <c r="F67" i="27"/>
  <c r="I68" i="27"/>
  <c r="F68" i="27"/>
  <c r="I69" i="27"/>
  <c r="F69" i="27"/>
  <c r="I70" i="27"/>
  <c r="F70" i="27"/>
  <c r="I71" i="27"/>
  <c r="F71" i="27"/>
  <c r="I72" i="27"/>
  <c r="F72" i="27"/>
  <c r="I73" i="27"/>
  <c r="F73" i="27"/>
  <c r="I74" i="27"/>
  <c r="F74" i="27"/>
  <c r="I75" i="27"/>
  <c r="F75" i="27"/>
  <c r="I76" i="27"/>
  <c r="F76" i="27"/>
  <c r="I77" i="27"/>
  <c r="F77" i="27"/>
  <c r="I78" i="27"/>
  <c r="F78" i="27"/>
  <c r="I79" i="27"/>
  <c r="F79" i="27"/>
  <c r="I80" i="27"/>
  <c r="F80" i="27"/>
  <c r="I81" i="27"/>
  <c r="F81" i="27"/>
  <c r="I82" i="27"/>
  <c r="F82" i="27"/>
  <c r="I83" i="27"/>
  <c r="F83" i="27"/>
  <c r="I84" i="27"/>
  <c r="F84" i="27"/>
  <c r="I85" i="27"/>
  <c r="F85" i="27"/>
  <c r="I86" i="27"/>
  <c r="F86" i="27"/>
  <c r="I87" i="27"/>
  <c r="F87" i="27"/>
  <c r="I88" i="27"/>
  <c r="F88" i="27"/>
  <c r="I89" i="27"/>
  <c r="F89" i="27"/>
  <c r="I90" i="27"/>
  <c r="F90" i="27"/>
  <c r="I91" i="27"/>
  <c r="F91" i="27"/>
  <c r="I92" i="27"/>
  <c r="F92" i="27"/>
  <c r="I93" i="27"/>
  <c r="F93" i="27"/>
  <c r="I94" i="27"/>
  <c r="F94" i="27"/>
  <c r="I95" i="27"/>
  <c r="F95" i="27"/>
  <c r="I96" i="27"/>
  <c r="F96" i="27"/>
  <c r="I97" i="27"/>
  <c r="F97" i="27"/>
  <c r="I98" i="27"/>
  <c r="F98" i="27"/>
  <c r="I99" i="27"/>
  <c r="F99" i="27"/>
  <c r="I100" i="27"/>
  <c r="F100" i="27"/>
  <c r="I101" i="27"/>
  <c r="F101" i="27"/>
  <c r="I102" i="27"/>
  <c r="F102" i="27"/>
  <c r="I103" i="27"/>
  <c r="F103" i="27"/>
  <c r="I104" i="27"/>
  <c r="F104" i="27"/>
  <c r="I105" i="27"/>
  <c r="F105" i="27"/>
  <c r="I106" i="27"/>
  <c r="F106" i="27"/>
  <c r="I107" i="27"/>
  <c r="F107" i="27"/>
  <c r="I108" i="27"/>
  <c r="F108" i="27"/>
  <c r="I109" i="27"/>
  <c r="F109" i="27"/>
  <c r="I110" i="27"/>
  <c r="F110" i="27"/>
  <c r="I111" i="27"/>
  <c r="F111" i="27"/>
  <c r="I112" i="27"/>
  <c r="F112" i="27"/>
  <c r="I113" i="27"/>
  <c r="F113" i="27"/>
  <c r="I114" i="27"/>
  <c r="F114" i="27"/>
  <c r="I115" i="27"/>
  <c r="F115" i="27"/>
  <c r="I116" i="27"/>
  <c r="F116" i="27"/>
  <c r="I117" i="27"/>
  <c r="F117" i="27"/>
  <c r="I118" i="27"/>
  <c r="F118" i="27"/>
  <c r="I119" i="27"/>
  <c r="F119" i="27"/>
  <c r="I120" i="27"/>
  <c r="F120" i="27"/>
  <c r="I121" i="27"/>
  <c r="F121" i="27"/>
  <c r="I122" i="27"/>
  <c r="F122" i="27"/>
  <c r="I123" i="27"/>
  <c r="F123" i="27"/>
  <c r="I124" i="27"/>
  <c r="F124" i="27"/>
  <c r="I125" i="27"/>
  <c r="F125" i="27"/>
  <c r="I126" i="27"/>
  <c r="F126" i="27"/>
  <c r="I127" i="27"/>
  <c r="F127" i="27"/>
  <c r="I128" i="27"/>
  <c r="F128" i="27"/>
  <c r="I129" i="27"/>
  <c r="F129" i="27"/>
  <c r="I130" i="27"/>
  <c r="F130" i="27"/>
  <c r="I131" i="27"/>
  <c r="F131" i="27"/>
  <c r="I132" i="27"/>
  <c r="F132" i="27"/>
  <c r="I133" i="27"/>
  <c r="F133" i="27"/>
  <c r="I134" i="27"/>
  <c r="F134" i="27"/>
  <c r="I135" i="27"/>
  <c r="F135" i="27"/>
  <c r="I136" i="27"/>
  <c r="F136" i="27"/>
  <c r="I137" i="27"/>
  <c r="F137" i="27"/>
  <c r="I138" i="27"/>
  <c r="F138" i="27"/>
  <c r="I139" i="27"/>
  <c r="F139" i="27"/>
  <c r="I140" i="27"/>
  <c r="F140" i="27"/>
  <c r="I141" i="27"/>
  <c r="F141" i="27"/>
  <c r="I142" i="27"/>
  <c r="F142" i="27"/>
  <c r="I143" i="27"/>
  <c r="F143" i="27"/>
  <c r="I144" i="27"/>
  <c r="F144" i="27"/>
  <c r="I145" i="27"/>
  <c r="F145" i="27"/>
  <c r="I146" i="27"/>
  <c r="F146" i="27"/>
  <c r="I147" i="27"/>
  <c r="F147" i="27"/>
  <c r="I148" i="27"/>
  <c r="F148" i="27"/>
  <c r="I149" i="27"/>
  <c r="F149" i="27"/>
  <c r="I150" i="27"/>
  <c r="F150" i="27"/>
  <c r="I151" i="27"/>
  <c r="F151" i="27"/>
  <c r="I152" i="27"/>
  <c r="F152" i="27"/>
  <c r="I153" i="27"/>
  <c r="F153" i="27"/>
  <c r="I154" i="27"/>
  <c r="F154" i="27"/>
  <c r="I155" i="27"/>
  <c r="F155" i="27"/>
  <c r="I156" i="27"/>
  <c r="F156" i="27"/>
  <c r="I157" i="27"/>
  <c r="F157" i="27"/>
  <c r="I158" i="27"/>
  <c r="F158" i="27"/>
  <c r="I159" i="27"/>
  <c r="F159" i="27"/>
  <c r="I160" i="27"/>
  <c r="F160" i="27"/>
  <c r="I161" i="27"/>
  <c r="F161" i="27"/>
  <c r="I162" i="27"/>
  <c r="F162" i="27"/>
  <c r="I163" i="27"/>
  <c r="F163" i="27"/>
  <c r="I164" i="27"/>
  <c r="F164" i="27"/>
  <c r="I165" i="27"/>
  <c r="F165" i="27"/>
  <c r="I166" i="27"/>
  <c r="F166" i="27"/>
  <c r="I167" i="27"/>
  <c r="F167" i="27"/>
  <c r="I168" i="27"/>
  <c r="F168" i="27"/>
  <c r="I169" i="27"/>
  <c r="F169" i="27"/>
  <c r="I170" i="27"/>
  <c r="F170" i="27"/>
  <c r="I171" i="27"/>
  <c r="F171" i="27"/>
  <c r="I172" i="27"/>
  <c r="F172" i="27"/>
  <c r="I173" i="27"/>
  <c r="F173" i="27"/>
  <c r="I174" i="27"/>
  <c r="F174" i="27"/>
  <c r="I175" i="27"/>
  <c r="F175" i="27"/>
  <c r="I176" i="27"/>
  <c r="F176" i="27"/>
  <c r="I177" i="27"/>
  <c r="F177" i="27"/>
  <c r="I178" i="27"/>
  <c r="F178" i="27"/>
  <c r="I179" i="27"/>
  <c r="F179" i="27"/>
  <c r="I180" i="27"/>
  <c r="F180" i="27"/>
  <c r="I181" i="27"/>
  <c r="F181" i="27"/>
  <c r="I182" i="27"/>
  <c r="F182" i="27"/>
  <c r="I183" i="27"/>
  <c r="F183" i="27"/>
  <c r="I184" i="27"/>
  <c r="F184" i="27"/>
  <c r="I185" i="27"/>
  <c r="F185" i="27"/>
  <c r="I186" i="27"/>
  <c r="F186" i="27"/>
  <c r="I187" i="27"/>
  <c r="F187" i="27"/>
  <c r="I188" i="27"/>
  <c r="F188" i="27"/>
  <c r="I189" i="27"/>
  <c r="F189" i="27"/>
  <c r="I190" i="27"/>
  <c r="F190" i="27"/>
  <c r="I191" i="27"/>
  <c r="F191" i="27"/>
  <c r="I192" i="27"/>
  <c r="F192" i="27"/>
  <c r="I193" i="27"/>
  <c r="F193" i="27"/>
  <c r="I194" i="27"/>
  <c r="F194" i="27"/>
  <c r="I195" i="27"/>
  <c r="F195" i="27"/>
  <c r="I196" i="27"/>
  <c r="F196" i="27"/>
  <c r="I197" i="27"/>
  <c r="F197" i="27"/>
  <c r="I198" i="27"/>
  <c r="F198" i="27"/>
  <c r="I199" i="27"/>
  <c r="F199" i="27"/>
  <c r="I200" i="27"/>
  <c r="F200" i="27"/>
  <c r="I201" i="27"/>
  <c r="F201" i="27"/>
  <c r="I202" i="27"/>
  <c r="F202" i="27"/>
  <c r="I203" i="27"/>
  <c r="F203" i="27"/>
  <c r="I204" i="27"/>
  <c r="F204" i="27"/>
  <c r="I205" i="27"/>
  <c r="F205" i="27"/>
  <c r="I206" i="27"/>
  <c r="F206" i="27"/>
  <c r="I207" i="27"/>
  <c r="F207" i="27"/>
  <c r="I208" i="27"/>
  <c r="F208" i="27"/>
  <c r="I209" i="27"/>
  <c r="F209" i="27"/>
  <c r="I210" i="27"/>
  <c r="F210" i="27"/>
  <c r="I211" i="27"/>
  <c r="F211" i="27"/>
  <c r="I212" i="27"/>
  <c r="F212" i="27"/>
  <c r="I213" i="27"/>
  <c r="F213" i="27"/>
  <c r="I214" i="27"/>
  <c r="F214" i="27"/>
  <c r="I215" i="27"/>
  <c r="F215" i="27"/>
  <c r="I216" i="27"/>
  <c r="F216" i="27"/>
  <c r="I217" i="27"/>
  <c r="F217" i="27"/>
  <c r="I218" i="27"/>
  <c r="F218" i="27"/>
  <c r="I219" i="27"/>
  <c r="F219" i="27"/>
  <c r="I220" i="27"/>
  <c r="F220" i="27"/>
  <c r="I221" i="27"/>
  <c r="F221" i="27"/>
  <c r="I222" i="27"/>
  <c r="F222" i="27"/>
  <c r="I223" i="27"/>
  <c r="F223" i="27"/>
  <c r="I224" i="27"/>
  <c r="F224" i="27"/>
  <c r="I225" i="27"/>
  <c r="F225" i="27"/>
  <c r="I226" i="27"/>
  <c r="F226" i="27"/>
  <c r="I227" i="27"/>
  <c r="F227" i="27"/>
  <c r="I228" i="27"/>
  <c r="F228" i="27"/>
  <c r="I229" i="27"/>
  <c r="F229" i="27"/>
  <c r="I230" i="27"/>
  <c r="F230" i="27"/>
  <c r="I231" i="27"/>
  <c r="F231" i="27"/>
  <c r="I232" i="27"/>
  <c r="F232" i="27"/>
  <c r="I233" i="27"/>
  <c r="F233" i="27"/>
  <c r="I234" i="27"/>
  <c r="F234" i="27"/>
  <c r="I235" i="27"/>
  <c r="F235" i="27"/>
  <c r="I236" i="27"/>
  <c r="F236" i="27"/>
  <c r="I237" i="27"/>
  <c r="F237" i="27"/>
  <c r="I238" i="27"/>
  <c r="F238" i="27"/>
  <c r="I239" i="27"/>
  <c r="F239" i="27"/>
  <c r="I240" i="27"/>
  <c r="F240" i="27"/>
  <c r="I241" i="27"/>
  <c r="F241" i="27"/>
  <c r="I242" i="27"/>
  <c r="F242" i="27"/>
  <c r="I243" i="27"/>
  <c r="F243" i="27"/>
  <c r="I244" i="27"/>
  <c r="F244" i="27"/>
  <c r="I245" i="27"/>
  <c r="F245" i="27"/>
  <c r="I246" i="27"/>
  <c r="F246" i="27"/>
  <c r="I247" i="27"/>
  <c r="F247" i="27"/>
  <c r="I248" i="27"/>
  <c r="F248" i="27"/>
  <c r="I249" i="27"/>
  <c r="F249" i="27"/>
  <c r="I250" i="27"/>
  <c r="F250" i="27"/>
  <c r="I251" i="27"/>
  <c r="F251" i="27"/>
  <c r="I252" i="27"/>
  <c r="F252" i="27"/>
  <c r="I253" i="27"/>
  <c r="F253" i="27"/>
  <c r="I254" i="27"/>
  <c r="F254" i="27"/>
  <c r="I255" i="27"/>
  <c r="F255" i="27"/>
  <c r="I256" i="27"/>
  <c r="F256" i="27"/>
  <c r="I257" i="27"/>
  <c r="F257" i="27"/>
  <c r="I258" i="27"/>
  <c r="F258" i="27"/>
  <c r="I259" i="27"/>
  <c r="F259" i="27"/>
  <c r="I260" i="27"/>
  <c r="F260" i="27"/>
  <c r="I261" i="27"/>
  <c r="F261" i="27"/>
  <c r="I262" i="27"/>
  <c r="F262" i="27"/>
  <c r="I263" i="27"/>
  <c r="F263" i="27"/>
  <c r="I264" i="27"/>
  <c r="F264" i="27"/>
  <c r="I265" i="27"/>
  <c r="F265" i="27"/>
  <c r="I266" i="27"/>
  <c r="F266" i="27"/>
  <c r="I267" i="27"/>
  <c r="F267" i="27"/>
  <c r="I268" i="27"/>
  <c r="F268" i="27"/>
  <c r="I269" i="27"/>
  <c r="F269" i="27"/>
  <c r="I270" i="27"/>
  <c r="F270" i="27"/>
  <c r="I271" i="27"/>
  <c r="F271" i="27"/>
  <c r="I272" i="27"/>
  <c r="F272" i="27"/>
  <c r="I273" i="27"/>
  <c r="F273" i="27"/>
  <c r="I274" i="27"/>
  <c r="F274" i="27"/>
  <c r="I275" i="27"/>
  <c r="F275" i="27"/>
  <c r="I276" i="27"/>
  <c r="F276" i="27"/>
  <c r="I277" i="27"/>
  <c r="F277" i="27"/>
  <c r="I278" i="27"/>
  <c r="F278" i="27"/>
  <c r="I279" i="27"/>
  <c r="F279" i="27"/>
  <c r="I280" i="27"/>
  <c r="F280" i="27"/>
  <c r="I281" i="27"/>
  <c r="F281" i="27"/>
  <c r="I282" i="27"/>
  <c r="F282" i="27"/>
  <c r="I283" i="27"/>
  <c r="F283" i="27"/>
  <c r="I284" i="27"/>
  <c r="F284" i="27"/>
  <c r="I285" i="27"/>
  <c r="F285" i="27"/>
  <c r="I286" i="27"/>
  <c r="F286" i="27"/>
  <c r="I287" i="27"/>
  <c r="F287" i="27"/>
  <c r="I288" i="27"/>
  <c r="F288" i="27"/>
  <c r="I289" i="27"/>
  <c r="F289" i="27"/>
  <c r="I290" i="27"/>
  <c r="F290" i="27"/>
  <c r="I291" i="27"/>
  <c r="F291" i="27"/>
  <c r="I292" i="27"/>
  <c r="F292" i="27"/>
  <c r="I293" i="27"/>
  <c r="F293" i="27"/>
  <c r="I294" i="27"/>
  <c r="F294" i="27"/>
  <c r="I295" i="27"/>
  <c r="F295" i="27"/>
  <c r="I296" i="27"/>
  <c r="F296" i="27"/>
  <c r="I297" i="27"/>
  <c r="F297" i="27"/>
  <c r="I298" i="27"/>
  <c r="F298" i="27"/>
  <c r="I299" i="27"/>
  <c r="F299" i="27"/>
  <c r="I300" i="27"/>
  <c r="F300" i="27"/>
  <c r="I301" i="27"/>
  <c r="F301" i="27"/>
  <c r="I302" i="27"/>
  <c r="F302" i="27"/>
  <c r="I303" i="27"/>
  <c r="F303" i="27"/>
  <c r="I304" i="27"/>
  <c r="F304" i="27"/>
  <c r="I305" i="27"/>
  <c r="F305" i="27"/>
  <c r="I306" i="27"/>
  <c r="F306" i="27"/>
  <c r="I307" i="27"/>
  <c r="F307" i="27"/>
  <c r="I308" i="27"/>
  <c r="F308" i="27"/>
  <c r="I309" i="27"/>
  <c r="F309" i="27"/>
  <c r="I310" i="27"/>
  <c r="F310" i="27"/>
  <c r="I311" i="27"/>
  <c r="F311" i="27"/>
  <c r="I312" i="27"/>
  <c r="F312" i="27"/>
  <c r="I313" i="27"/>
  <c r="F313" i="27"/>
  <c r="I314" i="27"/>
  <c r="F314" i="27"/>
  <c r="I315" i="27"/>
  <c r="F315" i="27"/>
  <c r="I316" i="27"/>
  <c r="F316" i="27"/>
  <c r="I317" i="27"/>
  <c r="F317" i="27"/>
  <c r="I318" i="27"/>
  <c r="F318" i="27"/>
  <c r="I319" i="27"/>
  <c r="F319" i="27"/>
  <c r="I320" i="27"/>
  <c r="F320" i="27"/>
  <c r="I321" i="27"/>
  <c r="F321" i="27"/>
  <c r="I322" i="27"/>
  <c r="F322" i="27"/>
  <c r="I323" i="27"/>
  <c r="F323" i="27"/>
  <c r="I324" i="27"/>
  <c r="F324" i="27"/>
  <c r="I325" i="27"/>
  <c r="F325" i="27"/>
  <c r="I326" i="27"/>
  <c r="F326" i="27"/>
  <c r="I327" i="27"/>
  <c r="F327" i="27"/>
  <c r="I328" i="27"/>
  <c r="F328" i="27"/>
  <c r="I329" i="27"/>
  <c r="F329" i="27"/>
  <c r="I330" i="27"/>
  <c r="F330" i="27"/>
  <c r="I331" i="27"/>
  <c r="F331" i="27"/>
  <c r="I332" i="27"/>
  <c r="F332" i="27"/>
  <c r="I333" i="27"/>
  <c r="F333" i="27"/>
  <c r="I334" i="27"/>
  <c r="F334" i="27"/>
  <c r="I335" i="27"/>
  <c r="F335" i="27"/>
  <c r="I336" i="27"/>
  <c r="F336" i="27"/>
  <c r="I337" i="27"/>
  <c r="F337" i="27"/>
  <c r="I338" i="27"/>
  <c r="F338" i="27"/>
  <c r="I339" i="27"/>
  <c r="F339" i="27"/>
  <c r="I340" i="27"/>
  <c r="F340" i="27"/>
  <c r="I341" i="27"/>
  <c r="F341" i="27"/>
  <c r="I342" i="27"/>
  <c r="F342" i="27"/>
  <c r="I343" i="27"/>
  <c r="F343" i="27"/>
  <c r="I344" i="27"/>
  <c r="F344" i="27"/>
  <c r="I345" i="27"/>
  <c r="F345" i="27"/>
  <c r="I346" i="27"/>
  <c r="F346" i="27"/>
  <c r="I347" i="27"/>
  <c r="F347" i="27"/>
  <c r="I348" i="27"/>
  <c r="F348" i="27"/>
  <c r="I349" i="27"/>
  <c r="F349" i="27"/>
  <c r="I350" i="27"/>
  <c r="F350" i="27"/>
  <c r="I351" i="27"/>
  <c r="F351" i="27"/>
  <c r="I352" i="27"/>
  <c r="F352" i="27"/>
  <c r="I353" i="27"/>
  <c r="F353" i="27"/>
  <c r="I354" i="27"/>
  <c r="F354" i="27"/>
  <c r="I355" i="27"/>
  <c r="F355" i="27"/>
  <c r="I356" i="27"/>
  <c r="F356" i="27"/>
  <c r="I357" i="27"/>
  <c r="F357" i="27"/>
  <c r="I358" i="27"/>
  <c r="F358" i="27"/>
  <c r="I359" i="27"/>
  <c r="F359" i="27"/>
  <c r="I360" i="27"/>
  <c r="F360" i="27"/>
  <c r="I361" i="27"/>
  <c r="F361" i="27"/>
  <c r="I362" i="27"/>
  <c r="F362" i="27"/>
  <c r="I363" i="27"/>
  <c r="F363" i="27"/>
  <c r="I364" i="27"/>
  <c r="F364" i="27"/>
  <c r="I365" i="27"/>
  <c r="F365" i="27"/>
  <c r="I366" i="27"/>
  <c r="F366" i="27"/>
  <c r="I367" i="27"/>
  <c r="F367" i="27"/>
  <c r="I368" i="27"/>
  <c r="F368" i="27"/>
  <c r="I369" i="27"/>
  <c r="F369" i="27"/>
  <c r="I370" i="27"/>
  <c r="F370" i="27"/>
  <c r="I371" i="27"/>
  <c r="F371" i="27"/>
  <c r="I372" i="27"/>
  <c r="F372" i="27"/>
  <c r="I373" i="27"/>
  <c r="F373" i="27"/>
  <c r="I374" i="27"/>
  <c r="F374" i="27"/>
  <c r="I375" i="27"/>
  <c r="F375" i="27"/>
  <c r="I376" i="27"/>
  <c r="F376" i="27"/>
  <c r="I377" i="27"/>
  <c r="F377" i="27"/>
  <c r="I378" i="27"/>
  <c r="F378" i="27"/>
  <c r="I379" i="27"/>
  <c r="F379" i="27"/>
  <c r="I380" i="27"/>
  <c r="F380" i="27"/>
  <c r="I381" i="27"/>
  <c r="F381" i="27"/>
  <c r="I382" i="27"/>
  <c r="F382" i="27"/>
  <c r="I383" i="27"/>
  <c r="F383" i="27"/>
  <c r="I384" i="27"/>
  <c r="F384" i="27"/>
  <c r="I385" i="27"/>
  <c r="F385" i="27"/>
  <c r="I386" i="27"/>
  <c r="F386" i="27"/>
  <c r="I387" i="27"/>
  <c r="F387" i="27"/>
  <c r="I388" i="27"/>
  <c r="F388" i="27"/>
  <c r="I389" i="27"/>
  <c r="F389" i="27"/>
  <c r="I390" i="27"/>
  <c r="F390" i="27"/>
  <c r="I391" i="27"/>
  <c r="F391" i="27"/>
  <c r="I392" i="27"/>
  <c r="F392" i="27"/>
  <c r="I393" i="27"/>
  <c r="F393" i="27"/>
  <c r="I394" i="27"/>
  <c r="F394" i="27"/>
  <c r="I395" i="27"/>
  <c r="F395" i="27"/>
  <c r="I396" i="27"/>
  <c r="F396" i="27"/>
  <c r="I397" i="27"/>
  <c r="F397" i="27"/>
  <c r="I398" i="27"/>
  <c r="F398" i="27"/>
  <c r="I399" i="27"/>
  <c r="F399" i="27"/>
  <c r="I400" i="27"/>
  <c r="F400" i="27"/>
  <c r="I401" i="27"/>
  <c r="F401" i="27"/>
  <c r="I402" i="27"/>
  <c r="F402" i="27"/>
  <c r="I403" i="27"/>
  <c r="F403" i="27"/>
  <c r="I404" i="27"/>
  <c r="F404" i="27"/>
  <c r="I405" i="27"/>
  <c r="F405" i="27"/>
  <c r="I406" i="27"/>
  <c r="F406" i="27"/>
  <c r="I407" i="27"/>
  <c r="F407" i="27"/>
  <c r="I408" i="27"/>
  <c r="F408" i="27"/>
  <c r="I409" i="27"/>
  <c r="F409" i="27"/>
  <c r="I410" i="27"/>
  <c r="F410" i="27"/>
  <c r="I411" i="27"/>
  <c r="F411" i="27"/>
  <c r="I412" i="27"/>
  <c r="F412" i="27"/>
  <c r="I413" i="27"/>
  <c r="F413" i="27"/>
  <c r="I414" i="27"/>
  <c r="F414" i="27"/>
  <c r="I415" i="27"/>
  <c r="F415" i="27"/>
  <c r="I416" i="27"/>
  <c r="F416" i="27"/>
  <c r="I417" i="27"/>
  <c r="F417" i="27"/>
  <c r="I418" i="27"/>
  <c r="F418" i="27"/>
  <c r="I419" i="27"/>
  <c r="F419" i="27"/>
  <c r="I420" i="27"/>
  <c r="F420" i="27"/>
  <c r="I421" i="27"/>
  <c r="F421" i="27"/>
  <c r="I422" i="27"/>
  <c r="F422" i="27"/>
  <c r="I423" i="27"/>
  <c r="F423" i="27"/>
  <c r="I424" i="27"/>
  <c r="F424" i="27"/>
  <c r="I425" i="27"/>
  <c r="F425" i="27"/>
  <c r="I426" i="27"/>
  <c r="F426" i="27"/>
  <c r="I427" i="27"/>
  <c r="F427" i="27"/>
  <c r="I428" i="27"/>
  <c r="F428" i="27"/>
  <c r="I429" i="27"/>
  <c r="F429" i="27"/>
  <c r="I430" i="27"/>
  <c r="F430" i="27"/>
  <c r="I431" i="27"/>
  <c r="F431" i="27"/>
  <c r="I432" i="27"/>
  <c r="F432" i="27"/>
  <c r="I433" i="27"/>
  <c r="F433" i="27"/>
  <c r="I434" i="27"/>
  <c r="F434" i="27"/>
  <c r="I435" i="27"/>
  <c r="F435" i="27"/>
  <c r="I436" i="27"/>
  <c r="F436" i="27"/>
  <c r="I437" i="27"/>
  <c r="F437" i="27"/>
  <c r="I438" i="27"/>
  <c r="F438" i="27"/>
  <c r="I439" i="27"/>
  <c r="F439" i="27"/>
  <c r="I440" i="27"/>
  <c r="F440" i="27"/>
  <c r="I441" i="27"/>
  <c r="F441" i="27"/>
  <c r="I442" i="27"/>
  <c r="F442" i="27"/>
  <c r="I443" i="27"/>
  <c r="F443" i="27"/>
  <c r="I444" i="27"/>
  <c r="F444" i="27"/>
  <c r="I445" i="27"/>
  <c r="F445" i="27"/>
  <c r="I446" i="27"/>
  <c r="F446" i="27"/>
  <c r="I447" i="27"/>
  <c r="F447" i="27"/>
  <c r="I448" i="27"/>
  <c r="F448" i="27"/>
  <c r="I449" i="27"/>
  <c r="F449" i="27"/>
  <c r="I450" i="27"/>
  <c r="F450" i="27"/>
  <c r="I451" i="27"/>
  <c r="F451" i="27"/>
  <c r="I452" i="27"/>
  <c r="F452" i="27"/>
  <c r="I453" i="27"/>
  <c r="F453" i="27"/>
  <c r="I454" i="27"/>
  <c r="F454" i="27"/>
  <c r="I455" i="27"/>
  <c r="F455" i="27"/>
  <c r="I456" i="27"/>
  <c r="F456" i="27"/>
  <c r="I457" i="27"/>
  <c r="F457" i="27"/>
  <c r="I458" i="27"/>
  <c r="F458" i="27"/>
  <c r="I459" i="27"/>
  <c r="F459" i="27"/>
  <c r="I460" i="27"/>
  <c r="F460" i="27"/>
  <c r="I461" i="27"/>
  <c r="F461" i="27"/>
  <c r="I462" i="27"/>
  <c r="F462" i="27"/>
  <c r="I463" i="27"/>
  <c r="F463" i="27"/>
  <c r="I464" i="27"/>
  <c r="F464" i="27"/>
  <c r="I465" i="27"/>
  <c r="F465" i="27"/>
  <c r="I466" i="27"/>
  <c r="F466" i="27"/>
  <c r="I467" i="27"/>
  <c r="F467" i="27"/>
  <c r="I468" i="27"/>
  <c r="F468" i="27"/>
  <c r="I469" i="27"/>
  <c r="F469" i="27"/>
  <c r="I470" i="27"/>
  <c r="F470" i="27"/>
  <c r="I471" i="27"/>
  <c r="F471" i="27"/>
  <c r="I472" i="27"/>
  <c r="F472" i="27"/>
  <c r="I473" i="27"/>
  <c r="F473" i="27"/>
  <c r="I474" i="27"/>
  <c r="F474" i="27"/>
  <c r="I475" i="27"/>
  <c r="F475" i="27"/>
  <c r="I476" i="27"/>
  <c r="F476" i="27"/>
  <c r="I477" i="27"/>
  <c r="F477" i="27"/>
  <c r="I478" i="27"/>
  <c r="F478" i="27"/>
  <c r="I479" i="27"/>
  <c r="F479" i="27"/>
  <c r="I480" i="27"/>
  <c r="F480" i="27"/>
  <c r="I481" i="27"/>
  <c r="F481" i="27"/>
  <c r="I482" i="27"/>
  <c r="F482" i="27"/>
  <c r="I483" i="27"/>
  <c r="F483" i="27"/>
  <c r="I484" i="27"/>
  <c r="F484" i="27"/>
  <c r="I485" i="27"/>
  <c r="F485" i="27"/>
  <c r="I486" i="27"/>
  <c r="F486" i="27"/>
  <c r="I487" i="27"/>
  <c r="F487" i="27"/>
  <c r="I488" i="27"/>
  <c r="F488" i="27"/>
  <c r="I489" i="27"/>
  <c r="F489" i="27"/>
  <c r="I490" i="27"/>
  <c r="F490" i="27"/>
  <c r="I491" i="27"/>
  <c r="F491" i="27"/>
  <c r="I492" i="27"/>
  <c r="F492" i="27"/>
  <c r="I493" i="27"/>
  <c r="F493" i="27"/>
  <c r="I494" i="27"/>
  <c r="F494" i="27"/>
  <c r="I495" i="27"/>
  <c r="F495" i="27"/>
  <c r="I496" i="27"/>
  <c r="F496" i="27"/>
  <c r="I497" i="27"/>
  <c r="F497" i="27"/>
  <c r="I498" i="27"/>
  <c r="F498" i="27"/>
  <c r="I499" i="27"/>
  <c r="F499" i="27"/>
  <c r="I500" i="27"/>
  <c r="F500" i="27"/>
  <c r="I501" i="27"/>
  <c r="F501" i="27"/>
  <c r="I502" i="27"/>
  <c r="F502" i="27"/>
  <c r="I503" i="27"/>
  <c r="F503" i="27"/>
  <c r="I504" i="27"/>
  <c r="F504" i="27"/>
  <c r="I505" i="27"/>
  <c r="F505" i="27"/>
  <c r="I506" i="27"/>
  <c r="F506" i="27"/>
  <c r="I507" i="27"/>
  <c r="F507" i="27"/>
  <c r="I508" i="27"/>
  <c r="F508" i="27"/>
  <c r="I509" i="27"/>
  <c r="F509" i="27"/>
  <c r="I510" i="27"/>
  <c r="F510" i="27"/>
  <c r="I511" i="27"/>
  <c r="F511" i="27"/>
  <c r="I512" i="27"/>
  <c r="F512" i="27"/>
  <c r="I513" i="27"/>
  <c r="F513" i="27"/>
  <c r="I514" i="27"/>
  <c r="F514" i="27"/>
  <c r="I515" i="27"/>
  <c r="F515" i="27"/>
  <c r="I516" i="27"/>
  <c r="F516" i="27"/>
  <c r="I517" i="27"/>
  <c r="F517" i="27"/>
  <c r="I518" i="27"/>
  <c r="F518" i="27"/>
  <c r="I519" i="27"/>
  <c r="F519" i="27"/>
  <c r="I520" i="27"/>
  <c r="F520" i="27"/>
  <c r="I521" i="27"/>
  <c r="F521" i="27"/>
  <c r="I522" i="27"/>
  <c r="F522" i="27"/>
  <c r="I523" i="27"/>
  <c r="F523" i="27"/>
  <c r="I524" i="27"/>
  <c r="F524" i="27"/>
  <c r="I525" i="27"/>
  <c r="F525" i="27"/>
  <c r="I526" i="27"/>
  <c r="F526" i="27"/>
  <c r="I527" i="27"/>
  <c r="F527" i="27"/>
  <c r="I528" i="27"/>
  <c r="F528" i="27"/>
  <c r="I529" i="27"/>
  <c r="F529" i="27"/>
  <c r="I530" i="27"/>
  <c r="F530" i="27"/>
  <c r="I531" i="27"/>
  <c r="F531" i="27"/>
  <c r="I532" i="27"/>
  <c r="F532" i="27"/>
  <c r="I533" i="27"/>
  <c r="F533" i="27"/>
  <c r="I534" i="27"/>
  <c r="F534" i="27"/>
  <c r="I535" i="27"/>
  <c r="F535" i="27"/>
  <c r="I536" i="27"/>
  <c r="F536" i="27"/>
  <c r="I537" i="27"/>
  <c r="F537" i="27"/>
  <c r="I538" i="27"/>
  <c r="F538" i="27"/>
  <c r="I539" i="27"/>
  <c r="F539" i="27"/>
  <c r="I540" i="27"/>
  <c r="F540" i="27"/>
  <c r="I541" i="27"/>
  <c r="F541" i="27"/>
  <c r="I542" i="27"/>
  <c r="F542" i="27"/>
  <c r="I543" i="27"/>
  <c r="F543" i="27"/>
  <c r="I544" i="27"/>
  <c r="F544" i="27"/>
  <c r="I545" i="27"/>
  <c r="F545" i="27"/>
  <c r="I546" i="27"/>
  <c r="F546" i="27"/>
  <c r="I547" i="27"/>
  <c r="F547" i="27"/>
  <c r="I548" i="27"/>
  <c r="F548" i="27"/>
  <c r="I549" i="27"/>
  <c r="F549" i="27"/>
  <c r="I550" i="27"/>
  <c r="F550" i="27"/>
  <c r="I551" i="27"/>
  <c r="F551" i="27"/>
  <c r="I552" i="27"/>
  <c r="F552" i="27"/>
  <c r="I553" i="27"/>
  <c r="F553" i="27"/>
  <c r="I554" i="27"/>
  <c r="F554" i="27"/>
  <c r="I555" i="27"/>
  <c r="F555" i="27"/>
  <c r="I556" i="27"/>
  <c r="F556" i="27"/>
  <c r="I557" i="27"/>
  <c r="F557" i="27"/>
  <c r="I558" i="27"/>
  <c r="F558" i="27"/>
  <c r="I559" i="27"/>
  <c r="F559" i="27"/>
  <c r="I560" i="27"/>
  <c r="F560" i="27"/>
  <c r="I561" i="27"/>
  <c r="F561" i="27"/>
  <c r="I562" i="27"/>
  <c r="F562" i="27"/>
  <c r="I563" i="27"/>
  <c r="F563" i="27"/>
  <c r="I564" i="27"/>
  <c r="F564" i="27"/>
  <c r="I565" i="27"/>
  <c r="F565" i="27"/>
  <c r="I566" i="27"/>
  <c r="F566" i="27"/>
  <c r="I567" i="27"/>
  <c r="F567" i="27"/>
  <c r="I568" i="27"/>
  <c r="F568" i="27"/>
  <c r="I569" i="27"/>
  <c r="F569" i="27"/>
  <c r="I570" i="27"/>
  <c r="F570" i="27"/>
  <c r="I571" i="27"/>
  <c r="F571" i="27"/>
  <c r="I572" i="27"/>
  <c r="F572" i="27"/>
  <c r="I573" i="27"/>
  <c r="F573" i="27"/>
  <c r="I574" i="27"/>
  <c r="F574" i="27"/>
  <c r="I575" i="27"/>
  <c r="F575" i="27"/>
  <c r="I576" i="27"/>
  <c r="F576" i="27"/>
  <c r="I577" i="27"/>
  <c r="F577" i="27"/>
  <c r="I578" i="27"/>
  <c r="F578" i="27"/>
  <c r="I579" i="27"/>
  <c r="F579" i="27"/>
  <c r="I580" i="27"/>
  <c r="F580" i="27"/>
  <c r="I581" i="27"/>
  <c r="F581" i="27"/>
  <c r="I582" i="27"/>
  <c r="F582" i="27"/>
  <c r="I583" i="27"/>
  <c r="F583" i="27"/>
  <c r="I584" i="27"/>
  <c r="F584" i="27"/>
  <c r="I585" i="27"/>
  <c r="F585" i="27"/>
  <c r="I586" i="27"/>
  <c r="F586" i="27"/>
  <c r="I587" i="27"/>
  <c r="F587" i="27"/>
  <c r="I588" i="27"/>
  <c r="F588" i="27"/>
  <c r="I589" i="27"/>
  <c r="F589" i="27"/>
  <c r="I590" i="27"/>
  <c r="F590" i="27"/>
  <c r="I591" i="27"/>
  <c r="F591" i="27"/>
  <c r="I592" i="27"/>
  <c r="F592" i="27"/>
  <c r="I593" i="27"/>
  <c r="F593" i="27"/>
  <c r="I594" i="27"/>
  <c r="F594" i="27"/>
  <c r="I595" i="27"/>
  <c r="F595" i="27"/>
  <c r="I596" i="27"/>
  <c r="F596" i="27"/>
  <c r="I597" i="27"/>
  <c r="F597" i="27"/>
  <c r="I598" i="27"/>
  <c r="F598" i="27"/>
  <c r="I599" i="27"/>
  <c r="F599" i="27"/>
  <c r="I600" i="27"/>
  <c r="F600" i="27"/>
  <c r="I601" i="27"/>
  <c r="F601" i="27"/>
  <c r="I602" i="27"/>
  <c r="F602" i="27"/>
  <c r="I603" i="27"/>
  <c r="F603" i="27"/>
  <c r="I604" i="27"/>
  <c r="F604" i="27"/>
  <c r="I605" i="27"/>
  <c r="F605" i="27"/>
  <c r="I606" i="27"/>
  <c r="F606" i="27"/>
  <c r="I607" i="27"/>
  <c r="F607" i="27"/>
  <c r="I608" i="27"/>
  <c r="F608" i="27"/>
  <c r="I609" i="27"/>
  <c r="F609" i="27"/>
  <c r="I610" i="27"/>
  <c r="F610" i="27"/>
  <c r="I611" i="27"/>
  <c r="F611" i="27"/>
  <c r="I612" i="27"/>
  <c r="F612" i="27"/>
  <c r="I613" i="27"/>
  <c r="F613" i="27"/>
  <c r="I614" i="27"/>
  <c r="F614" i="27"/>
  <c r="I615" i="27"/>
  <c r="F615" i="27"/>
  <c r="I616" i="27"/>
  <c r="F616" i="27"/>
  <c r="I617" i="27"/>
  <c r="F617" i="27"/>
  <c r="I618" i="27"/>
  <c r="F618" i="27"/>
  <c r="I619" i="27"/>
  <c r="F619" i="27"/>
  <c r="I620" i="27"/>
  <c r="F620" i="27"/>
  <c r="I621" i="27"/>
  <c r="F621" i="27"/>
  <c r="I622" i="27"/>
  <c r="F622" i="27"/>
  <c r="I623" i="27"/>
  <c r="F623" i="27"/>
  <c r="I624" i="27"/>
  <c r="F624" i="27"/>
  <c r="I625" i="27"/>
  <c r="F625" i="27"/>
  <c r="I626" i="27"/>
  <c r="F626" i="27"/>
  <c r="I627" i="27"/>
  <c r="F627" i="27"/>
  <c r="I628" i="27"/>
  <c r="F628" i="27"/>
  <c r="I629" i="27"/>
  <c r="F629" i="27"/>
  <c r="I630" i="27"/>
  <c r="F630" i="27"/>
  <c r="I631" i="27"/>
  <c r="F631" i="27"/>
  <c r="I632" i="27"/>
  <c r="F632" i="27"/>
  <c r="I633" i="27"/>
  <c r="F633" i="27"/>
  <c r="I634" i="27"/>
  <c r="F634" i="27"/>
  <c r="I635" i="27"/>
  <c r="F635" i="27"/>
  <c r="I636" i="27"/>
  <c r="F636" i="27"/>
  <c r="I637" i="27"/>
  <c r="F637" i="27"/>
  <c r="I638" i="27"/>
  <c r="F638" i="27"/>
  <c r="I639" i="27"/>
  <c r="F639" i="27"/>
  <c r="I640" i="27"/>
  <c r="F640" i="27"/>
  <c r="I641" i="27"/>
  <c r="F641" i="27"/>
  <c r="I642" i="27"/>
  <c r="F642" i="27"/>
  <c r="I643" i="27"/>
  <c r="F643" i="27"/>
  <c r="I644" i="27"/>
  <c r="F644" i="27"/>
  <c r="I645" i="27"/>
  <c r="F645" i="27"/>
  <c r="I646" i="27"/>
  <c r="F646" i="27"/>
  <c r="I647" i="27"/>
  <c r="F647" i="27"/>
  <c r="I648" i="27"/>
  <c r="F648" i="27"/>
  <c r="I649" i="27"/>
  <c r="F649" i="27"/>
  <c r="I650" i="27"/>
  <c r="F650" i="27"/>
  <c r="I651" i="27"/>
  <c r="F651" i="27"/>
  <c r="I652" i="27"/>
  <c r="F652" i="27"/>
  <c r="I653" i="27"/>
  <c r="F653" i="27"/>
  <c r="I654" i="27"/>
  <c r="F654" i="27"/>
  <c r="I655" i="27"/>
  <c r="F655" i="27"/>
  <c r="I656" i="27"/>
  <c r="F656" i="27"/>
  <c r="I657" i="27"/>
  <c r="F657" i="27"/>
  <c r="I658" i="27"/>
  <c r="F658" i="27"/>
  <c r="I659" i="27"/>
  <c r="F659" i="27"/>
  <c r="I660" i="27"/>
  <c r="F660" i="27"/>
  <c r="I661" i="27"/>
  <c r="F661" i="27"/>
  <c r="I662" i="27"/>
  <c r="F662" i="27"/>
  <c r="I663" i="27"/>
  <c r="F663" i="27"/>
  <c r="I664" i="27"/>
  <c r="F664" i="27"/>
  <c r="I665" i="27"/>
  <c r="F665" i="27"/>
  <c r="I666" i="27"/>
  <c r="F666" i="27"/>
  <c r="I667" i="27"/>
  <c r="F667" i="27"/>
  <c r="I668" i="27"/>
  <c r="F668" i="27"/>
  <c r="I669" i="27"/>
  <c r="F669" i="27"/>
  <c r="I670" i="27"/>
  <c r="F670" i="27"/>
  <c r="I671" i="27"/>
  <c r="F671" i="27"/>
  <c r="I672" i="27"/>
  <c r="F672" i="27"/>
  <c r="I673" i="27"/>
  <c r="F673" i="27"/>
  <c r="I674" i="27"/>
  <c r="F674" i="27"/>
  <c r="I675" i="27"/>
  <c r="F675" i="27"/>
  <c r="I676" i="27"/>
  <c r="F676" i="27"/>
  <c r="I677" i="27"/>
  <c r="F677" i="27"/>
  <c r="I678" i="27"/>
  <c r="F678" i="27"/>
  <c r="I679" i="27"/>
  <c r="F679" i="27"/>
  <c r="I680" i="27"/>
  <c r="F680" i="27"/>
  <c r="I681" i="27"/>
  <c r="F681" i="27"/>
  <c r="I682" i="27"/>
  <c r="F682" i="27"/>
  <c r="I683" i="27"/>
  <c r="F683" i="27"/>
  <c r="I684" i="27"/>
  <c r="F684" i="27"/>
  <c r="I685" i="27"/>
  <c r="F685" i="27"/>
  <c r="I686" i="27"/>
  <c r="F686" i="27"/>
  <c r="I687" i="27"/>
  <c r="F687" i="27"/>
  <c r="I688" i="27"/>
  <c r="F688" i="27"/>
  <c r="I689" i="27"/>
  <c r="F689" i="27"/>
  <c r="I690" i="27"/>
  <c r="F690" i="27"/>
  <c r="I691" i="27"/>
  <c r="F691" i="27"/>
  <c r="I692" i="27"/>
  <c r="F692" i="27"/>
  <c r="I693" i="27"/>
  <c r="F693" i="27"/>
  <c r="I694" i="27"/>
  <c r="F694" i="27"/>
  <c r="I695" i="27"/>
  <c r="F695" i="27"/>
  <c r="I696" i="27"/>
  <c r="F696" i="27"/>
  <c r="I697" i="27"/>
  <c r="F697" i="27"/>
  <c r="I698" i="27"/>
  <c r="F698" i="27"/>
  <c r="I699" i="27"/>
  <c r="F699" i="27"/>
  <c r="I700" i="27"/>
  <c r="F700" i="27"/>
  <c r="I701" i="27"/>
  <c r="F701" i="27"/>
  <c r="I702" i="27"/>
  <c r="F702" i="27"/>
  <c r="I703" i="27"/>
  <c r="F703" i="27"/>
  <c r="I704" i="27"/>
  <c r="F704" i="27"/>
  <c r="I705" i="27"/>
  <c r="F705" i="27"/>
  <c r="I706" i="27"/>
  <c r="F706" i="27"/>
  <c r="I707" i="27"/>
  <c r="F707" i="27"/>
  <c r="I708" i="27"/>
  <c r="F708" i="27"/>
  <c r="I709" i="27"/>
  <c r="F709" i="27"/>
  <c r="I710" i="27"/>
  <c r="F710" i="27"/>
  <c r="I711" i="27"/>
  <c r="F711" i="27"/>
  <c r="I712" i="27"/>
  <c r="F712" i="27"/>
  <c r="I713" i="27"/>
  <c r="F713" i="27"/>
  <c r="I714" i="27"/>
  <c r="F714" i="27"/>
  <c r="I715" i="27"/>
  <c r="F715" i="27"/>
  <c r="I716" i="27"/>
  <c r="F716" i="27"/>
  <c r="I717" i="27"/>
  <c r="F717" i="27"/>
  <c r="I718" i="27"/>
  <c r="F718" i="27"/>
  <c r="I719" i="27"/>
  <c r="F719" i="27"/>
  <c r="I720" i="27"/>
  <c r="F720" i="27"/>
  <c r="I721" i="27"/>
  <c r="F721" i="27"/>
  <c r="I722" i="27"/>
  <c r="F722" i="27"/>
  <c r="I723" i="27"/>
  <c r="F723" i="27"/>
  <c r="I724" i="27"/>
  <c r="F724" i="27"/>
  <c r="I725" i="27"/>
  <c r="F725" i="27"/>
  <c r="I726" i="27"/>
  <c r="F726" i="27"/>
  <c r="I727" i="27"/>
  <c r="F727" i="27"/>
  <c r="I728" i="27"/>
  <c r="F728" i="27"/>
  <c r="I729" i="27"/>
  <c r="F729" i="27"/>
  <c r="I730" i="27"/>
  <c r="F730" i="27"/>
  <c r="I731" i="27"/>
  <c r="F731" i="27"/>
  <c r="I732" i="27"/>
  <c r="F732" i="27"/>
  <c r="I733" i="27"/>
  <c r="F733" i="27"/>
  <c r="I734" i="27"/>
  <c r="F734" i="27"/>
  <c r="I735" i="27"/>
  <c r="F735" i="27"/>
  <c r="I736" i="27"/>
  <c r="F736" i="27"/>
  <c r="I737" i="27"/>
  <c r="F737" i="27"/>
  <c r="I738" i="27"/>
  <c r="F738" i="27"/>
  <c r="I739" i="27"/>
  <c r="F739" i="27"/>
  <c r="I740" i="27"/>
  <c r="F740" i="27"/>
  <c r="I741" i="27"/>
  <c r="F741" i="27"/>
  <c r="I742" i="27"/>
  <c r="F742" i="27"/>
  <c r="I743" i="27"/>
  <c r="F743" i="27"/>
  <c r="I744" i="27"/>
  <c r="F744" i="27"/>
  <c r="I745" i="27"/>
  <c r="F745" i="27"/>
  <c r="I746" i="27"/>
  <c r="F746" i="27"/>
  <c r="I747" i="27"/>
  <c r="F747" i="27"/>
  <c r="I748" i="27"/>
  <c r="F748" i="27"/>
  <c r="I749" i="27"/>
  <c r="F749" i="27"/>
  <c r="I750" i="27"/>
  <c r="F750" i="27"/>
  <c r="I751" i="27"/>
  <c r="F751" i="27"/>
  <c r="I752" i="27"/>
  <c r="F752" i="27"/>
  <c r="I753" i="27"/>
  <c r="F753" i="27"/>
  <c r="I754" i="27"/>
  <c r="F754" i="27"/>
  <c r="I755" i="27"/>
  <c r="F755" i="27"/>
  <c r="I756" i="27"/>
  <c r="F756" i="27"/>
  <c r="I757" i="27"/>
  <c r="F757" i="27"/>
  <c r="I758" i="27"/>
  <c r="F758" i="27"/>
  <c r="I759" i="27"/>
  <c r="F759" i="27"/>
  <c r="I760" i="27"/>
  <c r="F760" i="27"/>
  <c r="I761" i="27"/>
  <c r="F761" i="27"/>
  <c r="I762" i="27"/>
  <c r="F762" i="27"/>
  <c r="I763" i="27"/>
  <c r="F763" i="27"/>
  <c r="I764" i="27"/>
  <c r="F764" i="27"/>
  <c r="I765" i="27"/>
  <c r="F765" i="27"/>
  <c r="I766" i="27"/>
  <c r="F766" i="27"/>
  <c r="I767" i="27"/>
  <c r="F767" i="27"/>
  <c r="I768" i="27"/>
  <c r="F768" i="27"/>
  <c r="I769" i="27"/>
  <c r="F769" i="27"/>
  <c r="I770" i="27"/>
  <c r="F770" i="27"/>
  <c r="I771" i="27"/>
  <c r="F771" i="27"/>
  <c r="I772" i="27"/>
  <c r="F772" i="27"/>
  <c r="I773" i="27"/>
  <c r="F773" i="27"/>
  <c r="I774" i="27"/>
  <c r="F774" i="27"/>
  <c r="I775" i="27"/>
  <c r="F775" i="27"/>
  <c r="I776" i="27"/>
  <c r="F776" i="27"/>
  <c r="I777" i="27"/>
  <c r="F777" i="27"/>
  <c r="I778" i="27"/>
  <c r="F778" i="27"/>
  <c r="I779" i="27"/>
  <c r="F779" i="27"/>
  <c r="I780" i="27"/>
  <c r="F780" i="27"/>
  <c r="I781" i="27"/>
  <c r="F781" i="27"/>
  <c r="I782" i="27"/>
  <c r="F782" i="27"/>
  <c r="I783" i="27"/>
  <c r="F783" i="27"/>
  <c r="I784" i="27"/>
  <c r="F784" i="27"/>
  <c r="I785" i="27"/>
  <c r="F785" i="27"/>
  <c r="I786" i="27"/>
  <c r="F786" i="27"/>
  <c r="I787" i="27"/>
  <c r="F787" i="27"/>
  <c r="I788" i="27"/>
  <c r="F788" i="27"/>
  <c r="I789" i="27"/>
  <c r="F789" i="27"/>
  <c r="I790" i="27"/>
  <c r="F790" i="27"/>
  <c r="I791" i="27"/>
  <c r="F791" i="27"/>
  <c r="I792" i="27"/>
  <c r="F792" i="27"/>
  <c r="I793" i="27"/>
  <c r="F793" i="27"/>
  <c r="I794" i="27"/>
  <c r="F794" i="27"/>
  <c r="I795" i="27"/>
  <c r="F795" i="27"/>
  <c r="I796" i="27"/>
  <c r="F796" i="27"/>
  <c r="I797" i="27"/>
  <c r="F797" i="27"/>
  <c r="I798" i="27"/>
  <c r="F798" i="27"/>
  <c r="I799" i="27"/>
  <c r="F799" i="27"/>
  <c r="I800" i="27"/>
  <c r="F800" i="27"/>
  <c r="I801" i="27"/>
  <c r="F801" i="27"/>
  <c r="I802" i="27"/>
  <c r="F802" i="27"/>
  <c r="I803" i="27"/>
  <c r="F803" i="27"/>
  <c r="I804" i="27"/>
  <c r="F804" i="27"/>
  <c r="I805" i="27"/>
  <c r="F805" i="27"/>
  <c r="I806" i="27"/>
  <c r="F806" i="27"/>
  <c r="I807" i="27"/>
  <c r="F807" i="27"/>
  <c r="I808" i="27"/>
  <c r="F808" i="27"/>
  <c r="I809" i="27"/>
  <c r="F809" i="27"/>
  <c r="I810" i="27"/>
  <c r="F810" i="27"/>
  <c r="I811" i="27"/>
  <c r="F811" i="27"/>
  <c r="I812" i="27"/>
  <c r="F812" i="27"/>
  <c r="I813" i="27"/>
  <c r="F813" i="27"/>
  <c r="I814" i="27"/>
  <c r="F814" i="27"/>
  <c r="I815" i="27"/>
  <c r="F815" i="27"/>
  <c r="I816" i="27"/>
  <c r="F816" i="27"/>
  <c r="I817" i="27"/>
  <c r="F817" i="27"/>
  <c r="I818" i="27"/>
  <c r="F818" i="27"/>
  <c r="I819" i="27"/>
  <c r="F819" i="27"/>
  <c r="I820" i="27"/>
  <c r="F820" i="27"/>
  <c r="I821" i="27"/>
  <c r="F821" i="27"/>
  <c r="I822" i="27"/>
  <c r="F822" i="27"/>
  <c r="I823" i="27"/>
  <c r="F823" i="27"/>
  <c r="I824" i="27"/>
  <c r="F824" i="27"/>
  <c r="I825" i="27"/>
  <c r="F825" i="27"/>
  <c r="I826" i="27"/>
  <c r="F826" i="27"/>
  <c r="I827" i="27"/>
  <c r="F827" i="27"/>
  <c r="I828" i="27"/>
  <c r="F828" i="27"/>
  <c r="I829" i="27"/>
  <c r="F829" i="27"/>
  <c r="I830" i="27"/>
  <c r="F830" i="27"/>
  <c r="I831" i="27"/>
  <c r="F831" i="27"/>
  <c r="I832" i="27"/>
  <c r="F832" i="27"/>
  <c r="I833" i="27"/>
  <c r="F833" i="27"/>
  <c r="I834" i="27"/>
  <c r="F834" i="27"/>
  <c r="I835" i="27"/>
  <c r="F835" i="27"/>
  <c r="I836" i="27"/>
  <c r="F836" i="27"/>
  <c r="I837" i="27"/>
  <c r="F837" i="27"/>
  <c r="I838" i="27"/>
  <c r="F838" i="27"/>
  <c r="I839" i="27"/>
  <c r="F839" i="27"/>
  <c r="I840" i="27"/>
  <c r="F840" i="27"/>
  <c r="I841" i="27"/>
  <c r="F841" i="27"/>
  <c r="I842" i="27"/>
  <c r="F842" i="27"/>
  <c r="I843" i="27"/>
  <c r="F843" i="27"/>
  <c r="I844" i="27"/>
  <c r="F844" i="27"/>
  <c r="I845" i="27"/>
  <c r="F845" i="27"/>
  <c r="I846" i="27"/>
  <c r="F846" i="27"/>
  <c r="I847" i="27"/>
  <c r="F847" i="27"/>
  <c r="I848" i="27"/>
  <c r="F848" i="27"/>
  <c r="I849" i="27"/>
  <c r="F849" i="27"/>
  <c r="I850" i="27"/>
  <c r="F850" i="27"/>
  <c r="I851" i="27"/>
  <c r="F851" i="27"/>
  <c r="I852" i="27"/>
  <c r="F852" i="27"/>
  <c r="I853" i="27"/>
  <c r="F853" i="27"/>
  <c r="I854" i="27"/>
  <c r="F854" i="27"/>
  <c r="I855" i="27"/>
  <c r="F855" i="27"/>
  <c r="I856" i="27"/>
  <c r="F856" i="27"/>
  <c r="I857" i="27"/>
  <c r="F857" i="27"/>
  <c r="I858" i="27"/>
  <c r="F858" i="27"/>
  <c r="I859" i="27"/>
  <c r="F859" i="27"/>
  <c r="I860" i="27"/>
  <c r="F860" i="27"/>
  <c r="I861" i="27"/>
  <c r="F861" i="27"/>
  <c r="I862" i="27"/>
  <c r="F862" i="27"/>
  <c r="I863" i="27"/>
  <c r="F863" i="27"/>
  <c r="I864" i="27"/>
  <c r="F864" i="27"/>
  <c r="I865" i="27"/>
  <c r="F865" i="27"/>
  <c r="I866" i="27"/>
  <c r="F866" i="27"/>
  <c r="I867" i="27"/>
  <c r="F867" i="27"/>
  <c r="I868" i="27"/>
  <c r="F868" i="27"/>
  <c r="I869" i="27"/>
  <c r="F869" i="27"/>
  <c r="I870" i="27"/>
  <c r="F870" i="27"/>
  <c r="I871" i="27"/>
  <c r="F871" i="27"/>
  <c r="I872" i="27"/>
  <c r="F872" i="27"/>
  <c r="I873" i="27"/>
  <c r="F873" i="27"/>
  <c r="I874" i="27"/>
  <c r="F874" i="27"/>
  <c r="I875" i="27"/>
  <c r="F875" i="27"/>
  <c r="I876" i="27"/>
  <c r="F876" i="27"/>
  <c r="I877" i="27"/>
  <c r="F877" i="27"/>
  <c r="I878" i="27"/>
  <c r="F878" i="27"/>
  <c r="I879" i="27"/>
  <c r="F879" i="27"/>
  <c r="I880" i="27"/>
  <c r="F880" i="27"/>
  <c r="I881" i="27"/>
  <c r="F881" i="27"/>
  <c r="I882" i="27"/>
  <c r="F882" i="27"/>
  <c r="I883" i="27"/>
  <c r="F883" i="27"/>
  <c r="I884" i="27"/>
  <c r="F884" i="27"/>
  <c r="I885" i="27"/>
  <c r="F885" i="27"/>
  <c r="I886" i="27"/>
  <c r="F886" i="27"/>
  <c r="I887" i="27"/>
  <c r="F887" i="27"/>
  <c r="I888" i="27"/>
  <c r="F888" i="27"/>
  <c r="I889" i="27"/>
  <c r="F889" i="27"/>
  <c r="I890" i="27"/>
  <c r="F890" i="27"/>
  <c r="I891" i="27"/>
  <c r="F891" i="27"/>
  <c r="I892" i="27"/>
  <c r="F892" i="27"/>
  <c r="I893" i="27"/>
  <c r="F893" i="27"/>
  <c r="I894" i="27"/>
  <c r="F894" i="27"/>
  <c r="I895" i="27"/>
  <c r="F895" i="27"/>
  <c r="I896" i="27"/>
  <c r="F896" i="27"/>
  <c r="I897" i="27"/>
  <c r="F897" i="27"/>
  <c r="I898" i="27"/>
  <c r="F898" i="27"/>
  <c r="I899" i="27"/>
  <c r="F899" i="27"/>
  <c r="I900" i="27"/>
  <c r="F900" i="27"/>
  <c r="I901" i="27"/>
  <c r="F901" i="27"/>
  <c r="I902" i="27"/>
  <c r="F902" i="27"/>
  <c r="I903" i="27"/>
  <c r="F903" i="27"/>
  <c r="I904" i="27"/>
  <c r="F904" i="27"/>
  <c r="I905" i="27"/>
  <c r="F905" i="27"/>
  <c r="I906" i="27"/>
  <c r="F906" i="27"/>
  <c r="I907" i="27"/>
  <c r="F907" i="27"/>
  <c r="I908" i="27"/>
  <c r="F908" i="27"/>
  <c r="I909" i="27"/>
  <c r="F909" i="27"/>
  <c r="I910" i="27"/>
  <c r="F910" i="27"/>
  <c r="I911" i="27"/>
  <c r="F911" i="27"/>
  <c r="I912" i="27"/>
  <c r="F912" i="27"/>
  <c r="I913" i="27"/>
  <c r="F913" i="27"/>
  <c r="I914" i="27"/>
  <c r="F914" i="27"/>
  <c r="I915" i="27"/>
  <c r="F915" i="27"/>
  <c r="I916" i="27"/>
  <c r="F916" i="27"/>
  <c r="I917" i="27"/>
  <c r="F917" i="27"/>
  <c r="I918" i="27"/>
  <c r="F918" i="27"/>
  <c r="I919" i="27"/>
  <c r="F919" i="27"/>
  <c r="I920" i="27"/>
  <c r="F920" i="27"/>
  <c r="I921" i="27"/>
  <c r="F921" i="27"/>
  <c r="I922" i="27"/>
  <c r="F922" i="27"/>
  <c r="I923" i="27"/>
  <c r="F923" i="27"/>
  <c r="I924" i="27"/>
  <c r="F924" i="27"/>
  <c r="I925" i="27"/>
  <c r="F925" i="27"/>
  <c r="I926" i="27"/>
  <c r="F926" i="27"/>
  <c r="I927" i="27"/>
  <c r="F927" i="27"/>
  <c r="I928" i="27"/>
  <c r="F928" i="27"/>
  <c r="I929" i="27"/>
  <c r="F929" i="27"/>
  <c r="I930" i="27"/>
  <c r="F930" i="27"/>
  <c r="I931" i="27"/>
  <c r="F931" i="27"/>
  <c r="I932" i="27"/>
  <c r="F932" i="27"/>
  <c r="I933" i="27"/>
  <c r="F933" i="27"/>
  <c r="I934" i="27"/>
  <c r="F934" i="27"/>
  <c r="I935" i="27"/>
  <c r="F935" i="27"/>
  <c r="I936" i="27"/>
  <c r="F936" i="27"/>
  <c r="I937" i="27"/>
  <c r="F937" i="27"/>
  <c r="I938" i="27"/>
  <c r="F938" i="27"/>
  <c r="I939" i="27"/>
  <c r="F939" i="27"/>
  <c r="I940" i="27"/>
  <c r="F940" i="27"/>
  <c r="I941" i="27"/>
  <c r="F941" i="27"/>
  <c r="I942" i="27"/>
  <c r="F942" i="27"/>
  <c r="I943" i="27"/>
  <c r="F943" i="27"/>
  <c r="I944" i="27"/>
  <c r="F944" i="27"/>
  <c r="I945" i="27"/>
  <c r="F945" i="27"/>
  <c r="I946" i="27"/>
  <c r="F946" i="27"/>
  <c r="I947" i="27"/>
  <c r="F947" i="27"/>
  <c r="I948" i="27"/>
  <c r="F948" i="27"/>
  <c r="I949" i="27"/>
  <c r="F949" i="27"/>
  <c r="I950" i="27"/>
  <c r="F950" i="27"/>
  <c r="I951" i="27"/>
  <c r="F951" i="27"/>
  <c r="I952" i="27"/>
  <c r="F952" i="27"/>
  <c r="I953" i="27"/>
  <c r="F953" i="27"/>
  <c r="I954" i="27"/>
  <c r="F954" i="27"/>
  <c r="I955" i="27"/>
  <c r="F955" i="27"/>
  <c r="I956" i="27"/>
  <c r="F956" i="27"/>
  <c r="I957" i="27"/>
  <c r="F957" i="27"/>
  <c r="I958" i="27"/>
  <c r="F958" i="27"/>
  <c r="I959" i="27"/>
  <c r="F959" i="27"/>
  <c r="I960" i="27"/>
  <c r="F960" i="27"/>
  <c r="I961" i="27"/>
  <c r="F961" i="27"/>
  <c r="I962" i="27"/>
  <c r="F962" i="27"/>
  <c r="I963" i="27"/>
  <c r="F963" i="27"/>
  <c r="I964" i="27"/>
  <c r="F964" i="27"/>
  <c r="I965" i="27"/>
  <c r="F965" i="27"/>
  <c r="I966" i="27"/>
  <c r="F966" i="27"/>
  <c r="I967" i="27"/>
  <c r="F967" i="27"/>
  <c r="I968" i="27"/>
  <c r="F968" i="27"/>
  <c r="I969" i="27"/>
  <c r="F969" i="27"/>
  <c r="I970" i="27"/>
  <c r="F970" i="27"/>
  <c r="I971" i="27"/>
  <c r="F971" i="27"/>
  <c r="I972" i="27"/>
  <c r="F972" i="27"/>
  <c r="I973" i="27"/>
  <c r="F973" i="27"/>
  <c r="I974" i="27"/>
  <c r="F974" i="27"/>
  <c r="I975" i="27"/>
  <c r="F975" i="27"/>
  <c r="I976" i="27"/>
  <c r="F976" i="27"/>
  <c r="I977" i="27"/>
  <c r="F977" i="27"/>
  <c r="I978" i="27"/>
  <c r="F978" i="27"/>
  <c r="I979" i="27"/>
  <c r="F979" i="27"/>
  <c r="I980" i="27"/>
  <c r="F980" i="27"/>
  <c r="I981" i="27"/>
  <c r="F981" i="27"/>
  <c r="I982" i="27"/>
  <c r="F982" i="27"/>
  <c r="I983" i="27"/>
  <c r="F983" i="27"/>
  <c r="I984" i="27"/>
  <c r="F984" i="27"/>
  <c r="I985" i="27"/>
  <c r="F985" i="27"/>
  <c r="I986" i="27"/>
  <c r="F986" i="27"/>
  <c r="I987" i="27"/>
  <c r="F987" i="27"/>
  <c r="I988" i="27"/>
  <c r="F988" i="27"/>
  <c r="I989" i="27"/>
  <c r="F989" i="27"/>
  <c r="I990" i="27"/>
  <c r="F990" i="27"/>
  <c r="I991" i="27"/>
  <c r="F991" i="27"/>
  <c r="I992" i="27"/>
  <c r="F992" i="27"/>
  <c r="I993" i="27"/>
  <c r="F993" i="27"/>
  <c r="I994" i="27"/>
  <c r="F994" i="27"/>
  <c r="I995" i="27"/>
  <c r="F995" i="27"/>
  <c r="I996" i="27"/>
  <c r="F996" i="27"/>
  <c r="I997" i="27"/>
  <c r="F997" i="27"/>
  <c r="I998" i="27"/>
  <c r="F998" i="27"/>
  <c r="I999" i="27"/>
  <c r="F999" i="27"/>
  <c r="I1000" i="27"/>
  <c r="F1000" i="27"/>
  <c r="R11" i="51" l="1"/>
  <c r="G362" i="27" l="1"/>
  <c r="G380" i="27"/>
  <c r="G383" i="27"/>
  <c r="G388" i="27"/>
  <c r="G396" i="27"/>
  <c r="G403" i="27"/>
  <c r="G405" i="27"/>
  <c r="G408" i="27"/>
  <c r="G410" i="27"/>
  <c r="G412" i="27"/>
  <c r="G416" i="27"/>
  <c r="G424" i="27"/>
  <c r="G427" i="27"/>
  <c r="G479" i="27"/>
  <c r="G488" i="27"/>
  <c r="G519" i="27"/>
  <c r="G524" i="27"/>
  <c r="G531" i="27"/>
  <c r="G536" i="27"/>
  <c r="G544" i="27"/>
  <c r="G563" i="27"/>
  <c r="G590" i="27"/>
  <c r="G609" i="27"/>
  <c r="G612" i="27"/>
  <c r="G627" i="27"/>
  <c r="G629" i="27"/>
  <c r="G630" i="27"/>
  <c r="G632" i="27"/>
  <c r="G637" i="27"/>
  <c r="G659" i="27"/>
  <c r="G661" i="27"/>
  <c r="G673" i="27"/>
  <c r="G675" i="27"/>
  <c r="G678" i="27"/>
  <c r="G683" i="27"/>
  <c r="G684" i="27"/>
  <c r="G686" i="27"/>
  <c r="G698" i="27"/>
  <c r="G701" i="27"/>
  <c r="G724" i="27"/>
  <c r="G733" i="27"/>
  <c r="G746" i="27"/>
  <c r="G780" i="27"/>
  <c r="G786" i="27"/>
  <c r="G796" i="27"/>
  <c r="G800" i="27"/>
  <c r="G804" i="27"/>
  <c r="G805" i="27"/>
  <c r="G807" i="27"/>
  <c r="G809" i="27"/>
  <c r="G825" i="27"/>
  <c r="G831" i="27"/>
  <c r="G833" i="27"/>
  <c r="G847" i="27"/>
  <c r="G849" i="27"/>
  <c r="G861" i="27"/>
  <c r="G865" i="27"/>
  <c r="G871" i="27"/>
  <c r="G891" i="27"/>
  <c r="G897" i="27"/>
  <c r="G903" i="27"/>
  <c r="G925" i="27"/>
  <c r="G927" i="27"/>
  <c r="G936" i="27"/>
  <c r="G958" i="27"/>
  <c r="B488" i="27"/>
  <c r="B531" i="27"/>
  <c r="B903" i="27"/>
  <c r="B849" i="27"/>
  <c r="B891" i="27"/>
  <c r="B925" i="27"/>
  <c r="B825" i="27"/>
  <c r="B698" i="27"/>
  <c r="B632" i="27"/>
  <c r="B958" i="27"/>
  <c r="B807" i="27"/>
  <c r="B805" i="27"/>
  <c r="B936" i="27"/>
  <c r="B424" i="27"/>
  <c r="B809" i="27"/>
  <c r="B637" i="27"/>
  <c r="B733" i="27"/>
  <c r="B833" i="27"/>
  <c r="B724" i="27"/>
  <c r="B847" i="27"/>
  <c r="B831" i="27"/>
  <c r="B479" i="27"/>
  <c r="B804" i="27"/>
  <c r="B405" i="27"/>
  <c r="B746" i="27"/>
  <c r="B800" i="27"/>
  <c r="B403" i="27"/>
  <c r="B519" i="27"/>
  <c r="B659" i="27"/>
  <c r="B871" i="27"/>
  <c r="B865" i="27"/>
  <c r="B780" i="27"/>
  <c r="B701" i="27"/>
  <c r="B630" i="27"/>
  <c r="B629" i="27"/>
  <c r="B897" i="27"/>
  <c r="B661" i="27"/>
  <c r="B861" i="27"/>
  <c r="B927" i="27"/>
  <c r="B427" i="27"/>
  <c r="G491" i="27" l="1"/>
  <c r="G303" i="27"/>
  <c r="G381" i="27"/>
  <c r="G580" i="27"/>
  <c r="J927" i="27"/>
  <c r="G909" i="27"/>
  <c r="G625" i="27"/>
  <c r="G915" i="27"/>
  <c r="G360" i="27"/>
  <c r="G459" i="27"/>
  <c r="G946" i="27"/>
  <c r="G827" i="27"/>
  <c r="J724" i="27"/>
  <c r="G269" i="27"/>
  <c r="G990" i="27"/>
  <c r="G950" i="27"/>
  <c r="G938" i="27"/>
  <c r="G567" i="27"/>
  <c r="G261" i="27"/>
  <c r="G879" i="27"/>
  <c r="G813" i="27"/>
  <c r="J807" i="27"/>
  <c r="G606" i="27"/>
  <c r="G364" i="27"/>
  <c r="G253" i="27"/>
  <c r="G241" i="27"/>
  <c r="G251" i="27"/>
  <c r="G815" i="27"/>
  <c r="G801" i="27"/>
  <c r="G622" i="27"/>
  <c r="G441" i="27"/>
  <c r="G267" i="27"/>
  <c r="G259" i="27"/>
  <c r="G209" i="27"/>
  <c r="J903" i="27"/>
  <c r="G794" i="27"/>
  <c r="G748" i="27"/>
  <c r="G476" i="27"/>
  <c r="G376" i="27"/>
  <c r="G976" i="27"/>
  <c r="G859" i="27"/>
  <c r="G543" i="27"/>
  <c r="G378" i="27"/>
  <c r="G341" i="27"/>
  <c r="G917" i="27"/>
  <c r="G639" i="27"/>
  <c r="G227" i="27"/>
  <c r="G763" i="27"/>
  <c r="G960" i="27"/>
  <c r="G700" i="27"/>
  <c r="G638" i="27"/>
  <c r="G390" i="27"/>
  <c r="G358" i="27"/>
  <c r="G944" i="27"/>
  <c r="J861" i="27"/>
  <c r="G855" i="27"/>
  <c r="J849" i="27"/>
  <c r="G539" i="27"/>
  <c r="G273" i="27"/>
  <c r="G952" i="27"/>
  <c r="G887" i="27"/>
  <c r="G795" i="27"/>
  <c r="G793" i="27"/>
  <c r="G728" i="27"/>
  <c r="G881" i="27"/>
  <c r="J847" i="27"/>
  <c r="G835" i="27"/>
  <c r="J809" i="27"/>
  <c r="G764" i="27"/>
  <c r="G714" i="27"/>
  <c r="G691" i="27"/>
  <c r="G654" i="27"/>
  <c r="G455" i="27"/>
  <c r="G349" i="27"/>
  <c r="G623" i="27"/>
  <c r="G338" i="27"/>
  <c r="G954" i="27"/>
  <c r="G911" i="27"/>
  <c r="G761" i="27"/>
  <c r="G727" i="27"/>
  <c r="G564" i="27"/>
  <c r="G493" i="27"/>
  <c r="G463" i="27"/>
  <c r="G448" i="27"/>
  <c r="G409" i="27"/>
  <c r="G285" i="27"/>
  <c r="G215" i="27"/>
  <c r="G211" i="27"/>
  <c r="J958" i="27"/>
  <c r="G526" i="27"/>
  <c r="G499" i="27"/>
  <c r="G477" i="27"/>
  <c r="G389" i="27"/>
  <c r="G356" i="27"/>
  <c r="G299" i="27"/>
  <c r="G333" i="27"/>
  <c r="G907" i="27"/>
  <c r="G782" i="27"/>
  <c r="G729" i="27"/>
  <c r="G693" i="27"/>
  <c r="J632" i="27"/>
  <c r="G535" i="27"/>
  <c r="G462" i="27"/>
  <c r="G350" i="27"/>
  <c r="G318" i="27"/>
  <c r="G229" i="27"/>
  <c r="G225" i="27"/>
  <c r="G919" i="27"/>
  <c r="G883" i="27"/>
  <c r="G873" i="27"/>
  <c r="J865" i="27"/>
  <c r="G857" i="27"/>
  <c r="G853" i="27"/>
  <c r="G777" i="27"/>
  <c r="G641" i="27"/>
  <c r="G548" i="27"/>
  <c r="G399" i="27"/>
  <c r="G956" i="27"/>
  <c r="G885" i="27"/>
  <c r="G730" i="27"/>
  <c r="G688" i="27"/>
  <c r="G558" i="27"/>
  <c r="G510" i="27"/>
  <c r="G504" i="27"/>
  <c r="G433" i="27"/>
  <c r="G354" i="27"/>
  <c r="G295" i="27"/>
  <c r="G223" i="27"/>
  <c r="G217" i="27"/>
  <c r="G988" i="27"/>
  <c r="G972" i="27"/>
  <c r="G968" i="27"/>
  <c r="G964" i="27"/>
  <c r="G948" i="27"/>
  <c r="G933" i="27"/>
  <c r="G929" i="27"/>
  <c r="G913" i="27"/>
  <c r="J897" i="27"/>
  <c r="G875" i="27"/>
  <c r="J871" i="27"/>
  <c r="J831" i="27"/>
  <c r="G783" i="27"/>
  <c r="G776" i="27"/>
  <c r="G745" i="27"/>
  <c r="G717" i="27"/>
  <c r="G645" i="27"/>
  <c r="G600" i="27"/>
  <c r="G570" i="27"/>
  <c r="G512" i="27"/>
  <c r="G483" i="27"/>
  <c r="G472" i="27"/>
  <c r="G432" i="27"/>
  <c r="G301" i="27"/>
  <c r="G257" i="27"/>
  <c r="G974" i="27"/>
  <c r="J925" i="27"/>
  <c r="G905" i="27"/>
  <c r="G877" i="27"/>
  <c r="G843" i="27"/>
  <c r="G841" i="27"/>
  <c r="G839" i="27"/>
  <c r="G837" i="27"/>
  <c r="J833" i="27"/>
  <c r="G811" i="27"/>
  <c r="G785" i="27"/>
  <c r="G760" i="27"/>
  <c r="J637" i="27"/>
  <c r="G593" i="27"/>
  <c r="G562" i="27"/>
  <c r="G556" i="27"/>
  <c r="G538" i="27"/>
  <c r="G532" i="27"/>
  <c r="J488" i="27"/>
  <c r="J479" i="27"/>
  <c r="G425" i="27"/>
  <c r="G352" i="27"/>
  <c r="G711" i="27"/>
  <c r="G508" i="27"/>
  <c r="G482" i="27"/>
  <c r="G379" i="27"/>
  <c r="G367" i="27"/>
  <c r="G672" i="27"/>
  <c r="G643" i="27"/>
  <c r="G636" i="27"/>
  <c r="G406" i="27"/>
  <c r="G970" i="27"/>
  <c r="G966" i="27"/>
  <c r="G962" i="27"/>
  <c r="G935" i="27"/>
  <c r="G931" i="27"/>
  <c r="G784" i="27"/>
  <c r="G662" i="27"/>
  <c r="G657" i="27"/>
  <c r="G596" i="27"/>
  <c r="G568" i="27"/>
  <c r="G550" i="27"/>
  <c r="G530" i="27"/>
  <c r="G507" i="27"/>
  <c r="G475" i="27"/>
  <c r="G460" i="27"/>
  <c r="G428" i="27"/>
  <c r="G371" i="27"/>
  <c r="G676" i="27"/>
  <c r="G648" i="27"/>
  <c r="G576" i="27"/>
  <c r="G515" i="27"/>
  <c r="G313" i="27"/>
  <c r="G283" i="27"/>
  <c r="G366" i="27"/>
  <c r="G289" i="27"/>
  <c r="G287" i="27"/>
  <c r="G243" i="27"/>
  <c r="G219" i="27"/>
  <c r="G213" i="27"/>
  <c r="G435" i="27"/>
  <c r="G421" i="27"/>
  <c r="G387" i="27"/>
  <c r="G357" i="27"/>
  <c r="G263" i="27"/>
  <c r="G401" i="27"/>
  <c r="G293" i="27"/>
  <c r="G291" i="27"/>
  <c r="G265" i="27"/>
  <c r="G255" i="27"/>
  <c r="G221" i="27"/>
  <c r="G466" i="27"/>
  <c r="G415" i="27"/>
  <c r="G374" i="27"/>
  <c r="G249" i="27"/>
  <c r="G207" i="27"/>
  <c r="G270" i="27"/>
  <c r="G1000" i="27"/>
  <c r="G998" i="27"/>
  <c r="G996" i="27"/>
  <c r="G994" i="27"/>
  <c r="G941" i="27"/>
  <c r="G939" i="27"/>
  <c r="G921" i="27"/>
  <c r="G901" i="27"/>
  <c r="G899" i="27"/>
  <c r="G895" i="27"/>
  <c r="G893" i="27"/>
  <c r="G869" i="27"/>
  <c r="G867" i="27"/>
  <c r="G863" i="27"/>
  <c r="G851" i="27"/>
  <c r="G821" i="27"/>
  <c r="G803" i="27"/>
  <c r="G799" i="27"/>
  <c r="G775" i="27"/>
  <c r="G743" i="27"/>
  <c r="G732" i="27"/>
  <c r="G712" i="27"/>
  <c r="G669" i="27"/>
  <c r="G651" i="27"/>
  <c r="G640" i="27"/>
  <c r="G608" i="27"/>
  <c r="G560" i="27"/>
  <c r="G992" i="27"/>
  <c r="G986" i="27"/>
  <c r="G984" i="27"/>
  <c r="G982" i="27"/>
  <c r="G980" i="27"/>
  <c r="G978" i="27"/>
  <c r="G889" i="27"/>
  <c r="G823" i="27"/>
  <c r="G819" i="27"/>
  <c r="G817" i="27"/>
  <c r="G772" i="27"/>
  <c r="G756" i="27"/>
  <c r="G740" i="27"/>
  <c r="G715" i="27"/>
  <c r="G689" i="27"/>
  <c r="G671" i="27"/>
  <c r="G660" i="27"/>
  <c r="G656" i="27"/>
  <c r="G621" i="27"/>
  <c r="G611" i="27"/>
  <c r="J780" i="27"/>
  <c r="G778" i="27"/>
  <c r="G759" i="27"/>
  <c r="J746" i="27"/>
  <c r="J698" i="27"/>
  <c r="G942" i="27"/>
  <c r="G829" i="27"/>
  <c r="G762" i="27"/>
  <c r="G716" i="27"/>
  <c r="G694" i="27"/>
  <c r="G668" i="27"/>
  <c r="G607" i="27"/>
  <c r="G595" i="27"/>
  <c r="G584" i="27"/>
  <c r="G571" i="27"/>
  <c r="G781" i="27"/>
  <c r="G779" i="27"/>
  <c r="G747" i="27"/>
  <c r="G680" i="27"/>
  <c r="G664" i="27"/>
  <c r="G628" i="27"/>
  <c r="G589" i="27"/>
  <c r="G744" i="27"/>
  <c r="G708" i="27"/>
  <c r="G653" i="27"/>
  <c r="G592" i="27"/>
  <c r="G575" i="27"/>
  <c r="G923" i="27"/>
  <c r="G845" i="27"/>
  <c r="G797" i="27"/>
  <c r="G788" i="27"/>
  <c r="G765" i="27"/>
  <c r="G749" i="27"/>
  <c r="J733" i="27"/>
  <c r="G731" i="27"/>
  <c r="G591" i="27"/>
  <c r="G713" i="27"/>
  <c r="G687" i="27"/>
  <c r="G670" i="27"/>
  <c r="G655" i="27"/>
  <c r="G624" i="27"/>
  <c r="G572" i="27"/>
  <c r="G514" i="27"/>
  <c r="G511" i="27"/>
  <c r="G495" i="27"/>
  <c r="G487" i="27"/>
  <c r="G616" i="27"/>
  <c r="G552" i="27"/>
  <c r="G520" i="27"/>
  <c r="G516" i="27"/>
  <c r="G503" i="27"/>
  <c r="G471" i="27"/>
  <c r="G467" i="27"/>
  <c r="G492" i="27"/>
  <c r="G445" i="27"/>
  <c r="G577" i="27"/>
  <c r="G551" i="27"/>
  <c r="G523" i="27"/>
  <c r="G494" i="27"/>
  <c r="G461" i="27"/>
  <c r="G440" i="27"/>
  <c r="G605" i="27"/>
  <c r="G579" i="27"/>
  <c r="G522" i="27"/>
  <c r="G478" i="27"/>
  <c r="G540" i="27"/>
  <c r="G451" i="27"/>
  <c r="G528" i="27"/>
  <c r="G509" i="27"/>
  <c r="G498" i="27"/>
  <c r="G437" i="27"/>
  <c r="G456" i="27"/>
  <c r="G450" i="27"/>
  <c r="G417" i="27"/>
  <c r="G402" i="27"/>
  <c r="G400" i="27"/>
  <c r="G375" i="27"/>
  <c r="G323" i="27"/>
  <c r="G315" i="27"/>
  <c r="G305" i="27"/>
  <c r="G279" i="27"/>
  <c r="G235" i="27"/>
  <c r="G429" i="27"/>
  <c r="G419" i="27"/>
  <c r="G398" i="27"/>
  <c r="G348" i="27"/>
  <c r="G345" i="27"/>
  <c r="G331" i="27"/>
  <c r="G411" i="27"/>
  <c r="G407" i="27"/>
  <c r="G325" i="27"/>
  <c r="G322" i="27"/>
  <c r="G307" i="27"/>
  <c r="G286" i="27"/>
  <c r="G447" i="27"/>
  <c r="G368" i="27"/>
  <c r="G281" i="27"/>
  <c r="G260" i="27"/>
  <c r="G239" i="27"/>
  <c r="G208" i="27"/>
  <c r="G342" i="27"/>
  <c r="G340" i="27"/>
  <c r="G328" i="27"/>
  <c r="G309" i="27"/>
  <c r="G297" i="27"/>
  <c r="G275" i="27"/>
  <c r="G423" i="27"/>
  <c r="G370" i="27"/>
  <c r="G277" i="27"/>
  <c r="G271" i="27"/>
  <c r="G245" i="27"/>
  <c r="G372" i="27"/>
  <c r="G344" i="27"/>
  <c r="G319" i="27"/>
  <c r="G314" i="27"/>
  <c r="G346" i="27"/>
  <c r="G329" i="27"/>
  <c r="G321" i="27"/>
  <c r="G311" i="27"/>
  <c r="G247" i="27"/>
  <c r="G237" i="27"/>
  <c r="G233" i="27"/>
  <c r="G231" i="27"/>
  <c r="H865" i="27"/>
  <c r="H897" i="27"/>
  <c r="H871" i="27"/>
  <c r="H861" i="27"/>
  <c r="H659" i="27"/>
  <c r="H936" i="27"/>
  <c r="H903" i="27"/>
  <c r="H958" i="27"/>
  <c r="H925" i="27"/>
  <c r="H630" i="27"/>
  <c r="H927" i="27"/>
  <c r="H825" i="27"/>
  <c r="H809" i="27"/>
  <c r="H804" i="27"/>
  <c r="H780" i="27"/>
  <c r="H701" i="27"/>
  <c r="H629" i="27"/>
  <c r="H849" i="27"/>
  <c r="H833" i="27"/>
  <c r="H807" i="27"/>
  <c r="H800" i="27"/>
  <c r="H891" i="27"/>
  <c r="H805" i="27"/>
  <c r="H746" i="27"/>
  <c r="H519" i="27"/>
  <c r="H847" i="27"/>
  <c r="H831" i="27"/>
  <c r="H698" i="27"/>
  <c r="H724" i="27"/>
  <c r="H637" i="27"/>
  <c r="H733" i="27"/>
  <c r="J661" i="27"/>
  <c r="H661" i="27"/>
  <c r="H632" i="27"/>
  <c r="H531" i="27"/>
  <c r="H479" i="27"/>
  <c r="H424" i="27"/>
  <c r="H427" i="27"/>
  <c r="H405" i="27"/>
  <c r="H488" i="27"/>
  <c r="H403" i="27"/>
  <c r="G973" i="27"/>
  <c r="G985" i="27"/>
  <c r="G983" i="27"/>
  <c r="G926" i="27"/>
  <c r="G882" i="27"/>
  <c r="G955" i="27"/>
  <c r="G943" i="27"/>
  <c r="G940" i="27"/>
  <c r="G937" i="27"/>
  <c r="G846" i="27"/>
  <c r="G844" i="27"/>
  <c r="G993" i="27"/>
  <c r="G991" i="27"/>
  <c r="G977" i="27"/>
  <c r="G975" i="27"/>
  <c r="G961" i="27"/>
  <c r="G959" i="27"/>
  <c r="G930" i="27"/>
  <c r="G910" i="27"/>
  <c r="G866" i="27"/>
  <c r="G814" i="27"/>
  <c r="G599" i="27"/>
  <c r="G947" i="27"/>
  <c r="G989" i="27"/>
  <c r="G957" i="27"/>
  <c r="G997" i="27"/>
  <c r="G995" i="27"/>
  <c r="G981" i="27"/>
  <c r="G979" i="27"/>
  <c r="G965" i="27"/>
  <c r="G963" i="27"/>
  <c r="G949" i="27"/>
  <c r="G898" i="27"/>
  <c r="G862" i="27"/>
  <c r="G860" i="27"/>
  <c r="G987" i="27"/>
  <c r="G971" i="27"/>
  <c r="G914" i="27"/>
  <c r="G692" i="27"/>
  <c r="G999" i="27"/>
  <c r="G969" i="27"/>
  <c r="G967" i="27"/>
  <c r="G953" i="27"/>
  <c r="G951" i="27"/>
  <c r="G830" i="27"/>
  <c r="G791" i="27"/>
  <c r="G945" i="27"/>
  <c r="J936" i="27"/>
  <c r="G934" i="27"/>
  <c r="G928" i="27"/>
  <c r="G912" i="27"/>
  <c r="G896" i="27"/>
  <c r="G880" i="27"/>
  <c r="G864" i="27"/>
  <c r="G820" i="27"/>
  <c r="G755" i="27"/>
  <c r="G723" i="27"/>
  <c r="G677" i="27"/>
  <c r="G453" i="27"/>
  <c r="G894" i="27"/>
  <c r="G878" i="27"/>
  <c r="G850" i="27"/>
  <c r="G848" i="27"/>
  <c r="G834" i="27"/>
  <c r="G832" i="27"/>
  <c r="G826" i="27"/>
  <c r="G810" i="27"/>
  <c r="G754" i="27"/>
  <c r="G722" i="27"/>
  <c r="G635" i="27"/>
  <c r="G613" i="27"/>
  <c r="G908" i="27"/>
  <c r="G892" i="27"/>
  <c r="G876" i="27"/>
  <c r="G816" i="27"/>
  <c r="G790" i="27"/>
  <c r="G685" i="27"/>
  <c r="G924" i="27"/>
  <c r="G922" i="27"/>
  <c r="G906" i="27"/>
  <c r="G890" i="27"/>
  <c r="G874" i="27"/>
  <c r="G854" i="27"/>
  <c r="G852" i="27"/>
  <c r="G838" i="27"/>
  <c r="G836" i="27"/>
  <c r="G822" i="27"/>
  <c r="G806" i="27"/>
  <c r="G798" i="27"/>
  <c r="G920" i="27"/>
  <c r="G904" i="27"/>
  <c r="G888" i="27"/>
  <c r="G872" i="27"/>
  <c r="G828" i="27"/>
  <c r="G812" i="27"/>
  <c r="G802" i="27"/>
  <c r="G789" i="27"/>
  <c r="G771" i="27"/>
  <c r="G739" i="27"/>
  <c r="G707" i="27"/>
  <c r="G650" i="27"/>
  <c r="G521" i="27"/>
  <c r="G918" i="27"/>
  <c r="G902" i="27"/>
  <c r="G886" i="27"/>
  <c r="G870" i="27"/>
  <c r="G858" i="27"/>
  <c r="G856" i="27"/>
  <c r="G842" i="27"/>
  <c r="G840" i="27"/>
  <c r="G818" i="27"/>
  <c r="G770" i="27"/>
  <c r="G738" i="27"/>
  <c r="G706" i="27"/>
  <c r="G932" i="27"/>
  <c r="G916" i="27"/>
  <c r="G900" i="27"/>
  <c r="G884" i="27"/>
  <c r="G868" i="27"/>
  <c r="G824" i="27"/>
  <c r="G808" i="27"/>
  <c r="G642" i="27"/>
  <c r="J804" i="27"/>
  <c r="J800" i="27"/>
  <c r="G792" i="27"/>
  <c r="G766" i="27"/>
  <c r="G750" i="27"/>
  <c r="G734" i="27"/>
  <c r="G718" i="27"/>
  <c r="G702" i="27"/>
  <c r="G699" i="27"/>
  <c r="G690" i="27"/>
  <c r="G647" i="27"/>
  <c r="J629" i="27"/>
  <c r="G598" i="27"/>
  <c r="G573" i="27"/>
  <c r="G547" i="27"/>
  <c r="G518" i="27"/>
  <c r="G513" i="27"/>
  <c r="G768" i="27"/>
  <c r="G767" i="27"/>
  <c r="G752" i="27"/>
  <c r="G751" i="27"/>
  <c r="G736" i="27"/>
  <c r="G735" i="27"/>
  <c r="G720" i="27"/>
  <c r="G719" i="27"/>
  <c r="G704" i="27"/>
  <c r="G703" i="27"/>
  <c r="G696" i="27"/>
  <c r="G631" i="27"/>
  <c r="G619" i="27"/>
  <c r="G541" i="27"/>
  <c r="G769" i="27"/>
  <c r="G753" i="27"/>
  <c r="G737" i="27"/>
  <c r="G721" i="27"/>
  <c r="G705" i="27"/>
  <c r="G667" i="27"/>
  <c r="G666" i="27"/>
  <c r="G658" i="27"/>
  <c r="G652" i="27"/>
  <c r="G646" i="27"/>
  <c r="G615" i="27"/>
  <c r="G566" i="27"/>
  <c r="J701" i="27"/>
  <c r="G697" i="27"/>
  <c r="G695" i="27"/>
  <c r="G663" i="27"/>
  <c r="G644" i="27"/>
  <c r="G634" i="27"/>
  <c r="G534" i="27"/>
  <c r="G787" i="27"/>
  <c r="G774" i="27"/>
  <c r="G773" i="27"/>
  <c r="G758" i="27"/>
  <c r="G757" i="27"/>
  <c r="G742" i="27"/>
  <c r="G741" i="27"/>
  <c r="G726" i="27"/>
  <c r="G725" i="27"/>
  <c r="G710" i="27"/>
  <c r="G709" i="27"/>
  <c r="E661" i="27"/>
  <c r="G583" i="27"/>
  <c r="G470" i="27"/>
  <c r="G682" i="27"/>
  <c r="G674" i="27"/>
  <c r="J659" i="27"/>
  <c r="J630" i="27"/>
  <c r="G618" i="27"/>
  <c r="G614" i="27"/>
  <c r="G582" i="27"/>
  <c r="G679" i="27"/>
  <c r="G620" i="27"/>
  <c r="G626" i="27"/>
  <c r="G610" i="27"/>
  <c r="G594" i="27"/>
  <c r="G578" i="27"/>
  <c r="G561" i="27"/>
  <c r="G529" i="27"/>
  <c r="G486" i="27"/>
  <c r="G469" i="27"/>
  <c r="G431" i="27"/>
  <c r="G395" i="27"/>
  <c r="G549" i="27"/>
  <c r="G525" i="27"/>
  <c r="G485" i="27"/>
  <c r="G597" i="27"/>
  <c r="G581" i="27"/>
  <c r="G569" i="27"/>
  <c r="G546" i="27"/>
  <c r="G537" i="27"/>
  <c r="J519" i="27"/>
  <c r="G502" i="27"/>
  <c r="G559" i="27"/>
  <c r="G557" i="27"/>
  <c r="J531" i="27"/>
  <c r="G527" i="27"/>
  <c r="G517" i="27"/>
  <c r="G501" i="27"/>
  <c r="G681" i="27"/>
  <c r="G665" i="27"/>
  <c r="G649" i="27"/>
  <c r="G633" i="27"/>
  <c r="G617" i="27"/>
  <c r="G602" i="27"/>
  <c r="G601" i="27"/>
  <c r="G586" i="27"/>
  <c r="G585" i="27"/>
  <c r="G554" i="27"/>
  <c r="G545" i="27"/>
  <c r="G444" i="27"/>
  <c r="G413" i="27"/>
  <c r="G604" i="27"/>
  <c r="G603" i="27"/>
  <c r="G588" i="27"/>
  <c r="G587" i="27"/>
  <c r="G574" i="27"/>
  <c r="G565" i="27"/>
  <c r="G542" i="27"/>
  <c r="G533" i="27"/>
  <c r="G555" i="27"/>
  <c r="G553" i="27"/>
  <c r="G454" i="27"/>
  <c r="G438" i="27"/>
  <c r="G497" i="27"/>
  <c r="G496" i="27"/>
  <c r="G481" i="27"/>
  <c r="G480" i="27"/>
  <c r="G465" i="27"/>
  <c r="G464" i="27"/>
  <c r="G449" i="27"/>
  <c r="G426" i="27"/>
  <c r="G384" i="27"/>
  <c r="G446" i="27"/>
  <c r="G414" i="27"/>
  <c r="G298" i="27"/>
  <c r="G500" i="27"/>
  <c r="G484" i="27"/>
  <c r="G468" i="27"/>
  <c r="G452" i="27"/>
  <c r="G443" i="27"/>
  <c r="G436" i="27"/>
  <c r="G434" i="27"/>
  <c r="G397" i="27"/>
  <c r="G394" i="27"/>
  <c r="G392" i="27"/>
  <c r="G386" i="27"/>
  <c r="G422" i="27"/>
  <c r="G505" i="27"/>
  <c r="G489" i="27"/>
  <c r="G473" i="27"/>
  <c r="G457" i="27"/>
  <c r="G442" i="27"/>
  <c r="G506" i="27"/>
  <c r="G490" i="27"/>
  <c r="G474" i="27"/>
  <c r="G458" i="27"/>
  <c r="G439" i="27"/>
  <c r="G430" i="27"/>
  <c r="G385" i="27"/>
  <c r="G382" i="27"/>
  <c r="G355" i="27"/>
  <c r="G420" i="27"/>
  <c r="G418" i="27"/>
  <c r="G393" i="27"/>
  <c r="G391" i="27"/>
  <c r="G351" i="27"/>
  <c r="G324" i="27"/>
  <c r="G310" i="27"/>
  <c r="G302" i="27"/>
  <c r="G347" i="27"/>
  <c r="G330" i="27"/>
  <c r="G343" i="27"/>
  <c r="G336" i="27"/>
  <c r="G258" i="27"/>
  <c r="G359" i="27"/>
  <c r="G339" i="27"/>
  <c r="G404" i="27"/>
  <c r="G335" i="27"/>
  <c r="G363" i="27"/>
  <c r="G326" i="27"/>
  <c r="G337" i="27"/>
  <c r="G332" i="27"/>
  <c r="G377" i="27"/>
  <c r="G373" i="27"/>
  <c r="G369" i="27"/>
  <c r="G365" i="27"/>
  <c r="G361" i="27"/>
  <c r="G353" i="27"/>
  <c r="G316" i="27"/>
  <c r="G290" i="27"/>
  <c r="G272" i="27"/>
  <c r="G317" i="27"/>
  <c r="G312" i="27"/>
  <c r="G218" i="27"/>
  <c r="G280" i="27"/>
  <c r="G256" i="27"/>
  <c r="G334" i="27"/>
  <c r="G327" i="27"/>
  <c r="G320" i="27"/>
  <c r="G308" i="27"/>
  <c r="G238" i="27"/>
  <c r="G230" i="27"/>
  <c r="G300" i="27"/>
  <c r="G242" i="27"/>
  <c r="G292" i="27"/>
  <c r="G274" i="27"/>
  <c r="G266" i="27"/>
  <c r="G264" i="27"/>
  <c r="G226" i="27"/>
  <c r="G306" i="27"/>
  <c r="G294" i="27"/>
  <c r="G282" i="27"/>
  <c r="G248" i="27"/>
  <c r="G224" i="27"/>
  <c r="G288" i="27"/>
  <c r="G250" i="27"/>
  <c r="G240" i="27"/>
  <c r="G234" i="27"/>
  <c r="G232" i="27"/>
  <c r="G220" i="27"/>
  <c r="G254" i="27"/>
  <c r="G228" i="27"/>
  <c r="G222" i="27"/>
  <c r="G304" i="27"/>
  <c r="G296" i="27"/>
  <c r="G284" i="27"/>
  <c r="G278" i="27"/>
  <c r="G276" i="27"/>
  <c r="G268" i="27"/>
  <c r="G262" i="27"/>
  <c r="G252" i="27"/>
  <c r="G246" i="27"/>
  <c r="G244" i="27"/>
  <c r="G236" i="27"/>
  <c r="G206" i="27"/>
  <c r="G214" i="27"/>
  <c r="G210" i="27"/>
  <c r="G216" i="27"/>
  <c r="G212" i="27"/>
  <c r="G204" i="27"/>
  <c r="B491" i="27"/>
  <c r="H491" i="27" l="1"/>
  <c r="J491" i="27"/>
  <c r="E927" i="27"/>
  <c r="E724" i="27"/>
  <c r="E424" i="27"/>
  <c r="E807" i="27"/>
  <c r="E805" i="27"/>
  <c r="E861" i="27"/>
  <c r="E632" i="27"/>
  <c r="J805" i="27"/>
  <c r="E479" i="27"/>
  <c r="E825" i="27"/>
  <c r="E847" i="27"/>
  <c r="E925" i="27"/>
  <c r="E427" i="27"/>
  <c r="E746" i="27"/>
  <c r="J825" i="27"/>
  <c r="E403" i="27"/>
  <c r="E780" i="27"/>
  <c r="E637" i="27"/>
  <c r="E849" i="27"/>
  <c r="E865" i="27"/>
  <c r="E833" i="27"/>
  <c r="E958" i="27"/>
  <c r="E903" i="27"/>
  <c r="E488" i="27"/>
  <c r="E809" i="27"/>
  <c r="E871" i="27"/>
  <c r="J403" i="27"/>
  <c r="E405" i="27"/>
  <c r="E831" i="27"/>
  <c r="E897" i="27"/>
  <c r="E891" i="27"/>
  <c r="J405" i="27"/>
  <c r="J891" i="27"/>
  <c r="E733" i="27"/>
  <c r="E698" i="27"/>
  <c r="J427" i="27"/>
  <c r="E936" i="27"/>
  <c r="E531" i="27"/>
  <c r="J424" i="27"/>
  <c r="E701" i="27"/>
  <c r="E630" i="27"/>
  <c r="E800" i="27"/>
  <c r="E629" i="27"/>
  <c r="E519" i="27"/>
  <c r="E804" i="27"/>
  <c r="E659" i="27"/>
  <c r="E491" i="27"/>
  <c r="G205" i="27" l="1"/>
  <c r="G55" i="27"/>
  <c r="G194" i="27"/>
  <c r="G178" i="27"/>
  <c r="G162" i="27"/>
  <c r="G154" i="27"/>
  <c r="G138" i="27"/>
  <c r="G130" i="27"/>
  <c r="G122" i="27"/>
  <c r="G114" i="27"/>
  <c r="G106" i="27"/>
  <c r="G98" i="27"/>
  <c r="G90" i="27"/>
  <c r="G82" i="27"/>
  <c r="G74" i="27"/>
  <c r="G66" i="27"/>
  <c r="G50" i="27"/>
  <c r="G34" i="27"/>
  <c r="G26" i="27"/>
  <c r="G201" i="27"/>
  <c r="G193" i="27"/>
  <c r="G185" i="27"/>
  <c r="G177" i="27"/>
  <c r="G169" i="27"/>
  <c r="G161" i="27"/>
  <c r="G153" i="27"/>
  <c r="G145" i="27"/>
  <c r="G137" i="27"/>
  <c r="G129" i="27"/>
  <c r="G121" i="27"/>
  <c r="G113" i="27"/>
  <c r="G105" i="27"/>
  <c r="G97" i="27"/>
  <c r="G89" i="27"/>
  <c r="G81" i="27"/>
  <c r="G73" i="27"/>
  <c r="G65" i="27"/>
  <c r="G57" i="27"/>
  <c r="G49" i="27"/>
  <c r="G41" i="27"/>
  <c r="G33" i="27"/>
  <c r="G25" i="27"/>
  <c r="G199" i="27"/>
  <c r="G175" i="27"/>
  <c r="G151" i="27"/>
  <c r="G127" i="27"/>
  <c r="G103" i="27"/>
  <c r="G63" i="27"/>
  <c r="G202" i="27"/>
  <c r="G186" i="27"/>
  <c r="G170" i="27"/>
  <c r="G146" i="27"/>
  <c r="G58" i="27"/>
  <c r="G42" i="27"/>
  <c r="G200" i="27"/>
  <c r="G192" i="27"/>
  <c r="G184" i="27"/>
  <c r="G176" i="27"/>
  <c r="G168" i="27"/>
  <c r="G160" i="27"/>
  <c r="G152" i="27"/>
  <c r="G144" i="27"/>
  <c r="G136" i="27"/>
  <c r="G128" i="27"/>
  <c r="G120" i="27"/>
  <c r="G112" i="27"/>
  <c r="G104" i="27"/>
  <c r="G96" i="27"/>
  <c r="G88" i="27"/>
  <c r="G80" i="27"/>
  <c r="G72" i="27"/>
  <c r="G64" i="27"/>
  <c r="G56" i="27"/>
  <c r="G48" i="27"/>
  <c r="G40" i="27"/>
  <c r="G32" i="27"/>
  <c r="G24" i="27"/>
  <c r="G191" i="27"/>
  <c r="G159" i="27"/>
  <c r="G119" i="27"/>
  <c r="G87" i="27"/>
  <c r="G47" i="27"/>
  <c r="G23" i="27"/>
  <c r="G198" i="27"/>
  <c r="G190" i="27"/>
  <c r="G166" i="27"/>
  <c r="G142" i="27"/>
  <c r="G118" i="27"/>
  <c r="G86" i="27"/>
  <c r="G62" i="27"/>
  <c r="G46" i="27"/>
  <c r="G30" i="27"/>
  <c r="G197" i="27"/>
  <c r="G181" i="27"/>
  <c r="G165" i="27"/>
  <c r="G157" i="27"/>
  <c r="G149" i="27"/>
  <c r="G125" i="27"/>
  <c r="G117" i="27"/>
  <c r="G109" i="27"/>
  <c r="G101" i="27"/>
  <c r="G93" i="27"/>
  <c r="G85" i="27"/>
  <c r="G77" i="27"/>
  <c r="G69" i="27"/>
  <c r="G61" i="27"/>
  <c r="G53" i="27"/>
  <c r="G45" i="27"/>
  <c r="G37" i="27"/>
  <c r="G29" i="27"/>
  <c r="G21" i="27"/>
  <c r="G183" i="27"/>
  <c r="G143" i="27"/>
  <c r="G111" i="27"/>
  <c r="G79" i="27"/>
  <c r="G39" i="27"/>
  <c r="G182" i="27"/>
  <c r="G158" i="27"/>
  <c r="G126" i="27"/>
  <c r="G102" i="27"/>
  <c r="G78" i="27"/>
  <c r="G141" i="27"/>
  <c r="G196" i="27"/>
  <c r="G188" i="27"/>
  <c r="G180" i="27"/>
  <c r="G172" i="27"/>
  <c r="G164" i="27"/>
  <c r="G156" i="27"/>
  <c r="G148" i="27"/>
  <c r="G140" i="27"/>
  <c r="G132" i="27"/>
  <c r="G124" i="27"/>
  <c r="G116" i="27"/>
  <c r="G108" i="27"/>
  <c r="G100" i="27"/>
  <c r="G92" i="27"/>
  <c r="G84" i="27"/>
  <c r="G76" i="27"/>
  <c r="G68" i="27"/>
  <c r="G60" i="27"/>
  <c r="G52" i="27"/>
  <c r="G44" i="27"/>
  <c r="G36" i="27"/>
  <c r="G167" i="27"/>
  <c r="G135" i="27"/>
  <c r="G95" i="27"/>
  <c r="G71" i="27"/>
  <c r="G31" i="27"/>
  <c r="G174" i="27"/>
  <c r="G150" i="27"/>
  <c r="G134" i="27"/>
  <c r="G110" i="27"/>
  <c r="G94" i="27"/>
  <c r="G70" i="27"/>
  <c r="G54" i="27"/>
  <c r="G38" i="27"/>
  <c r="G189" i="27"/>
  <c r="G173" i="27"/>
  <c r="G133" i="27"/>
  <c r="G203" i="27"/>
  <c r="G195" i="27"/>
  <c r="G187" i="27"/>
  <c r="G179" i="27"/>
  <c r="G171" i="27"/>
  <c r="G163" i="27"/>
  <c r="G155" i="27"/>
  <c r="G147" i="27"/>
  <c r="G139" i="27"/>
  <c r="G131" i="27"/>
  <c r="G123" i="27"/>
  <c r="G115" i="27"/>
  <c r="G107" i="27"/>
  <c r="G99" i="27"/>
  <c r="G91" i="27"/>
  <c r="G83" i="27"/>
  <c r="G75" i="27"/>
  <c r="G67" i="27"/>
  <c r="G59" i="27"/>
  <c r="G51" i="27"/>
  <c r="G43" i="27"/>
  <c r="G35" i="27"/>
  <c r="G27" i="27"/>
  <c r="G10" i="27"/>
  <c r="G11" i="27"/>
  <c r="G8" i="27"/>
  <c r="G6" i="27"/>
  <c r="G5" i="27"/>
  <c r="G4" i="27"/>
  <c r="G9" i="27"/>
  <c r="G20" i="27"/>
  <c r="G3" i="27"/>
  <c r="G7" i="27"/>
  <c r="G18" i="27"/>
  <c r="G17" i="27"/>
  <c r="G15" i="27"/>
  <c r="G14" i="27"/>
  <c r="G2" i="27"/>
  <c r="G16" i="27"/>
  <c r="G12" i="27"/>
  <c r="B866" i="27"/>
  <c r="B932" i="27"/>
  <c r="B905" i="27"/>
  <c r="B696" i="27"/>
  <c r="B965" i="27"/>
  <c r="B811" i="27"/>
  <c r="B984" i="27"/>
  <c r="B728" i="27"/>
  <c r="B736" i="27"/>
  <c r="B886" i="27"/>
  <c r="B725" i="27"/>
  <c r="B771" i="27"/>
  <c r="B978" i="27"/>
  <c r="B738" i="27"/>
  <c r="B704" i="27"/>
  <c r="B827" i="27"/>
  <c r="B743" i="27"/>
  <c r="B987" i="27"/>
  <c r="B654" i="27"/>
  <c r="B990" i="27"/>
  <c r="B992" i="27"/>
  <c r="B846" i="27"/>
  <c r="B505" i="27"/>
  <c r="B775" i="27"/>
  <c r="B730" i="27"/>
  <c r="B877" i="27"/>
  <c r="B869" i="27"/>
  <c r="B765" i="27"/>
  <c r="B883" i="27"/>
  <c r="B750" i="27"/>
  <c r="B835" i="27"/>
  <c r="B702" i="27"/>
  <c r="B690" i="27"/>
  <c r="B641" i="27"/>
  <c r="B447" i="27"/>
  <c r="B707" i="27"/>
  <c r="B496" i="27"/>
  <c r="B806" i="27"/>
  <c r="B435" i="27"/>
  <c r="B957" i="27"/>
  <c r="B924" i="27"/>
  <c r="B442" i="27"/>
  <c r="B971" i="27"/>
  <c r="B994" i="27"/>
  <c r="B979" i="27"/>
  <c r="B959" i="27"/>
  <c r="B495" i="27"/>
  <c r="B667" i="27"/>
  <c r="B816" i="27"/>
  <c r="B636" i="27"/>
  <c r="B634" i="27"/>
  <c r="B530" i="27"/>
  <c r="B947" i="27"/>
  <c r="B763" i="27"/>
  <c r="B910" i="27"/>
  <c r="B842" i="27"/>
  <c r="B813" i="27"/>
  <c r="B727" i="27"/>
  <c r="B438" i="27"/>
  <c r="B737" i="27"/>
  <c r="B734" i="27"/>
  <c r="B426" i="27"/>
  <c r="B976" i="27"/>
  <c r="B951" i="27"/>
  <c r="B428" i="27"/>
  <c r="B645" i="27"/>
  <c r="B445" i="27"/>
  <c r="B767" i="27"/>
  <c r="B942" i="27"/>
  <c r="B854" i="27"/>
  <c r="B863" i="27"/>
  <c r="B534" i="27"/>
  <c r="B470" i="27"/>
  <c r="B693" i="27"/>
  <c r="B723" i="27"/>
  <c r="B467" i="27"/>
  <c r="B472" i="27"/>
  <c r="B995" i="27"/>
  <c r="B657" i="27"/>
  <c r="B946" i="27"/>
  <c r="B975" i="27"/>
  <c r="B881" i="27"/>
  <c r="B635" i="27"/>
  <c r="B507" i="27"/>
  <c r="B851" i="27"/>
  <c r="B974" i="27"/>
  <c r="B929" i="27"/>
  <c r="B808" i="27"/>
  <c r="B755" i="27"/>
  <c r="B476" i="27"/>
  <c r="B485" i="27"/>
  <c r="B930" i="27"/>
  <c r="B551" i="27"/>
  <c r="B431" i="27"/>
  <c r="B463" i="27"/>
  <c r="B443" i="27"/>
  <c r="B878" i="27"/>
  <c r="B461" i="27"/>
  <c r="B960" i="27"/>
  <c r="B650" i="27"/>
  <c r="B991" i="27"/>
  <c r="B920" i="27"/>
  <c r="B510" i="27"/>
  <c r="B845" i="27"/>
  <c r="B665" i="27"/>
  <c r="B748" i="27"/>
  <c r="B706" i="27"/>
  <c r="B464" i="27"/>
  <c r="B821" i="27"/>
  <c r="B937" i="27"/>
  <c r="B834" i="27"/>
  <c r="B482" i="27"/>
  <c r="B721" i="27"/>
  <c r="B926" i="27"/>
  <c r="B961" i="27"/>
  <c r="B864" i="27"/>
  <c r="B475" i="27"/>
  <c r="B713" i="27"/>
  <c r="B378" i="27"/>
  <c r="B953" i="27"/>
  <c r="B997" i="27"/>
  <c r="B764" i="27"/>
  <c r="B896" i="27"/>
  <c r="B726" i="27"/>
  <c r="B699" i="27"/>
  <c r="B450" i="27"/>
  <c r="B777" i="27"/>
  <c r="B934" i="27"/>
  <c r="B517" i="27"/>
  <c r="B779" i="27"/>
  <c r="B497" i="27"/>
  <c r="B371" i="27"/>
  <c r="B844" i="27"/>
  <c r="B760" i="27"/>
  <c r="B848" i="27"/>
  <c r="B625" i="27"/>
  <c r="B935" i="27"/>
  <c r="B722" i="27"/>
  <c r="B439" i="27"/>
  <c r="B911" i="27"/>
  <c r="B493" i="27"/>
  <c r="B391" i="27"/>
  <c r="B774" i="27"/>
  <c r="B923" i="27"/>
  <c r="B720" i="27"/>
  <c r="B638" i="27"/>
  <c r="B939" i="27"/>
  <c r="B907" i="27"/>
  <c r="B803" i="27"/>
  <c r="B752" i="27"/>
  <c r="B898" i="27"/>
  <c r="B662" i="27"/>
  <c r="B441" i="27"/>
  <c r="B955" i="27"/>
  <c r="B732" i="27"/>
  <c r="B783" i="27"/>
  <c r="B768" i="27"/>
  <c r="B508" i="27"/>
  <c r="B716" i="27"/>
  <c r="B492" i="27"/>
  <c r="B970" i="27"/>
  <c r="B761" i="27"/>
  <c r="B729" i="27"/>
  <c r="B372" i="27"/>
  <c r="B916" i="27"/>
  <c r="B977" i="27"/>
  <c r="B919" i="27"/>
  <c r="B658" i="27"/>
  <c r="B542" i="27"/>
  <c r="B446" i="27"/>
  <c r="B948" i="27"/>
  <c r="B499" i="27"/>
  <c r="B552" i="27"/>
  <c r="B894" i="27"/>
  <c r="B901" i="27"/>
  <c r="B820" i="27"/>
  <c r="B912" i="27"/>
  <c r="B489" i="27"/>
  <c r="B899" i="27"/>
  <c r="B703" i="27"/>
  <c r="B872" i="27"/>
  <c r="B643" i="27"/>
  <c r="B855" i="27"/>
  <c r="B465" i="27"/>
  <c r="B484" i="27"/>
  <c r="B922" i="27"/>
  <c r="B810" i="27"/>
  <c r="B986" i="27"/>
  <c r="B521" i="27"/>
  <c r="B425" i="27"/>
  <c r="B852" i="27"/>
  <c r="B819" i="27"/>
  <c r="B781" i="27"/>
  <c r="B879" i="27"/>
  <c r="B950" i="27"/>
  <c r="B486" i="27"/>
  <c r="B646" i="27"/>
  <c r="B941" i="27"/>
  <c r="B669" i="27"/>
  <c r="B652" i="27"/>
  <c r="B915" i="27"/>
  <c r="B829" i="27"/>
  <c r="B856" i="27"/>
  <c r="B444" i="27"/>
  <c r="B826" i="27"/>
  <c r="B867" i="27"/>
  <c r="B642" i="27"/>
  <c r="B498" i="27"/>
  <c r="B626" i="27"/>
  <c r="B875" i="27"/>
  <c r="B532" i="27"/>
  <c r="B449" i="27"/>
  <c r="B664" i="27"/>
  <c r="B917" i="27"/>
  <c r="B824" i="27"/>
  <c r="B462" i="27"/>
  <c r="B754" i="27"/>
  <c r="B624" i="27"/>
  <c r="B892" i="27"/>
  <c r="B433" i="27"/>
  <c r="B913" i="27"/>
  <c r="B749" i="27"/>
  <c r="B717" i="27"/>
  <c r="B460" i="27"/>
  <c r="B766" i="27"/>
  <c r="B655" i="27"/>
  <c r="B423" i="27"/>
  <c r="B640" i="27"/>
  <c r="B931" i="27"/>
  <c r="B888" i="27"/>
  <c r="B989" i="27"/>
  <c r="B933" i="27"/>
  <c r="B938" i="27"/>
  <c r="B509" i="27"/>
  <c r="B962" i="27"/>
  <c r="B928" i="27"/>
  <c r="B889" i="27"/>
  <c r="B745" i="27"/>
  <c r="B504" i="27"/>
  <c r="B473" i="27"/>
  <c r="B401" i="27"/>
  <c r="B906" i="27"/>
  <c r="B409" i="27"/>
  <c r="B884" i="27"/>
  <c r="B801" i="27"/>
  <c r="B739" i="27"/>
  <c r="B515" i="27"/>
  <c r="B968" i="27"/>
  <c r="B862" i="27"/>
  <c r="B708" i="27"/>
  <c r="B770" i="27"/>
  <c r="B998" i="27"/>
  <c r="B776" i="27"/>
  <c r="B815" i="27"/>
  <c r="B818" i="27"/>
  <c r="B830" i="27"/>
  <c r="B660" i="27"/>
  <c r="B648" i="27"/>
  <c r="B633" i="27"/>
  <c r="B514" i="27"/>
  <c r="B478" i="27"/>
  <c r="B773" i="27"/>
  <c r="B506" i="27"/>
  <c r="B692" i="27"/>
  <c r="B430" i="27"/>
  <c r="B458" i="27"/>
  <c r="B695" i="27"/>
  <c r="B828" i="27"/>
  <c r="B759" i="27"/>
  <c r="B651" i="27"/>
  <c r="B839" i="27"/>
  <c r="B689" i="27"/>
  <c r="B758" i="27"/>
  <c r="B943" i="27"/>
  <c r="B666" i="27"/>
  <c r="B904" i="27"/>
  <c r="B747" i="27"/>
  <c r="B880" i="27"/>
  <c r="B501" i="27"/>
  <c r="B555" i="27"/>
  <c r="B631" i="27"/>
  <c r="B711" i="27"/>
  <c r="B762" i="27"/>
  <c r="B422" i="27"/>
  <c r="B969" i="27"/>
  <c r="B902" i="27"/>
  <c r="B691" i="27"/>
  <c r="B944" i="27"/>
  <c r="B741" i="27"/>
  <c r="B981" i="27"/>
  <c r="B814" i="27"/>
  <c r="B967" i="27"/>
  <c r="B520" i="27"/>
  <c r="B481" i="27"/>
  <c r="B870" i="27"/>
  <c r="B553" i="27"/>
  <c r="B480" i="27"/>
  <c r="B914" i="27"/>
  <c r="B483" i="27"/>
  <c r="B885" i="27"/>
  <c r="B757" i="27"/>
  <c r="B843" i="27"/>
  <c r="B859" i="27"/>
  <c r="B838" i="27"/>
  <c r="B511" i="27"/>
  <c r="B952" i="27"/>
  <c r="B469" i="27"/>
  <c r="B700" i="27"/>
  <c r="B983" i="27"/>
  <c r="B533" i="27"/>
  <c r="B858" i="27"/>
  <c r="B868" i="27"/>
  <c r="B945" i="27"/>
  <c r="B644" i="27"/>
  <c r="B649" i="27"/>
  <c r="B873" i="27"/>
  <c r="B980" i="27"/>
  <c r="B823" i="27"/>
  <c r="B709" i="27"/>
  <c r="B518" i="27"/>
  <c r="B740" i="27"/>
  <c r="B500" i="27"/>
  <c r="B769" i="27"/>
  <c r="B940" i="27"/>
  <c r="B799" i="27"/>
  <c r="B817" i="27"/>
  <c r="B468" i="27"/>
  <c r="B853" i="27"/>
  <c r="B540" i="27"/>
  <c r="B490" i="27"/>
  <c r="B647" i="27"/>
  <c r="B949" i="27"/>
  <c r="B988" i="27"/>
  <c r="B918" i="27"/>
  <c r="B964" i="27"/>
  <c r="B512" i="27"/>
  <c r="B477" i="27"/>
  <c r="B513" i="27"/>
  <c r="B697" i="27"/>
  <c r="B857" i="27"/>
  <c r="B887" i="27"/>
  <c r="B487" i="27"/>
  <c r="B963" i="27"/>
  <c r="B437" i="27"/>
  <c r="B694" i="27"/>
  <c r="B985" i="27"/>
  <c r="B996" i="27"/>
  <c r="B837" i="27"/>
  <c r="B375" i="27"/>
  <c r="B440" i="27"/>
  <c r="B850" i="27"/>
  <c r="B812" i="27"/>
  <c r="B744" i="27"/>
  <c r="B982" i="27"/>
  <c r="B710" i="27"/>
  <c r="B712" i="27"/>
  <c r="B874" i="27"/>
  <c r="B772" i="27"/>
  <c r="B656" i="27"/>
  <c r="B1000" i="27"/>
  <c r="B972" i="27"/>
  <c r="B715" i="27"/>
  <c r="B860" i="27"/>
  <c r="B668" i="27"/>
  <c r="B429" i="27"/>
  <c r="B494" i="27"/>
  <c r="B782" i="27"/>
  <c r="B466" i="27"/>
  <c r="B836" i="27"/>
  <c r="B909" i="27"/>
  <c r="B890" i="27"/>
  <c r="B448" i="27"/>
  <c r="B436" i="27"/>
  <c r="B778" i="27"/>
  <c r="B895" i="27"/>
  <c r="B474" i="27"/>
  <c r="B522" i="27"/>
  <c r="B966" i="27"/>
  <c r="B541" i="27"/>
  <c r="B663" i="27"/>
  <c r="B420" i="27"/>
  <c r="B832" i="27"/>
  <c r="B999" i="27"/>
  <c r="B900" i="27"/>
  <c r="B731" i="27"/>
  <c r="B516" i="27"/>
  <c r="B841" i="27"/>
  <c r="B639" i="27"/>
  <c r="B400" i="27"/>
  <c r="B756" i="27"/>
  <c r="B735" i="27"/>
  <c r="B705" i="27"/>
  <c r="B822" i="27"/>
  <c r="B893" i="27"/>
  <c r="B840" i="27"/>
  <c r="B554" i="27"/>
  <c r="B421" i="27"/>
  <c r="B432" i="27"/>
  <c r="B714" i="27"/>
  <c r="B402" i="27"/>
  <c r="B908" i="27"/>
  <c r="B921" i="27"/>
  <c r="B882" i="27"/>
  <c r="B459" i="27"/>
  <c r="B802" i="27"/>
  <c r="B876" i="27"/>
  <c r="B753" i="27"/>
  <c r="B653" i="27"/>
  <c r="B742" i="27"/>
  <c r="B993" i="27"/>
  <c r="B956" i="27"/>
  <c r="B434" i="27"/>
  <c r="B954" i="27"/>
  <c r="B973" i="27"/>
  <c r="B751" i="27"/>
  <c r="B404" i="27"/>
  <c r="B471" i="27"/>
  <c r="H722" i="27" l="1"/>
  <c r="J722" i="27"/>
  <c r="E722" i="27"/>
  <c r="E882" i="27"/>
  <c r="J882" i="27"/>
  <c r="H882" i="27"/>
  <c r="J745" i="27"/>
  <c r="H745" i="27"/>
  <c r="E745" i="27"/>
  <c r="J689" i="27"/>
  <c r="E689" i="27"/>
  <c r="H689" i="27"/>
  <c r="E754" i="27"/>
  <c r="H754" i="27"/>
  <c r="J754" i="27"/>
  <c r="H930" i="27"/>
  <c r="J930" i="27"/>
  <c r="E930" i="27"/>
  <c r="E801" i="27"/>
  <c r="J801" i="27"/>
  <c r="H801" i="27"/>
  <c r="H762" i="27"/>
  <c r="E762" i="27"/>
  <c r="J762" i="27"/>
  <c r="H448" i="27"/>
  <c r="E448" i="27"/>
  <c r="J448" i="27"/>
  <c r="E957" i="27"/>
  <c r="H957" i="27"/>
  <c r="J957" i="27"/>
  <c r="J841" i="27"/>
  <c r="H841" i="27"/>
  <c r="E841" i="27"/>
  <c r="J505" i="27"/>
  <c r="E505" i="27"/>
  <c r="H505" i="27"/>
  <c r="E869" i="27"/>
  <c r="H869" i="27"/>
  <c r="J869" i="27"/>
  <c r="H989" i="27"/>
  <c r="J989" i="27"/>
  <c r="E989" i="27"/>
  <c r="H641" i="27"/>
  <c r="J641" i="27"/>
  <c r="E641" i="27"/>
  <c r="E644" i="27"/>
  <c r="J644" i="27"/>
  <c r="H644" i="27"/>
  <c r="J554" i="27"/>
  <c r="H554" i="27"/>
  <c r="E554" i="27"/>
  <c r="H905" i="27"/>
  <c r="E905" i="27"/>
  <c r="J905" i="27"/>
  <c r="J401" i="27"/>
  <c r="E401" i="27"/>
  <c r="H401" i="27"/>
  <c r="E899" i="27"/>
  <c r="J899" i="27"/>
  <c r="H899" i="27"/>
  <c r="H646" i="27"/>
  <c r="J646" i="27"/>
  <c r="E646" i="27"/>
  <c r="J850" i="27"/>
  <c r="E850" i="27"/>
  <c r="H850" i="27"/>
  <c r="H767" i="27"/>
  <c r="J767" i="27"/>
  <c r="E767" i="27"/>
  <c r="J954" i="27"/>
  <c r="E954" i="27"/>
  <c r="H954" i="27"/>
  <c r="J922" i="27"/>
  <c r="E922" i="27"/>
  <c r="H922" i="27"/>
  <c r="J818" i="27"/>
  <c r="H818" i="27"/>
  <c r="E818" i="27"/>
  <c r="E884" i="27"/>
  <c r="H884" i="27"/>
  <c r="J884" i="27"/>
  <c r="E973" i="27"/>
  <c r="H973" i="27"/>
  <c r="J973" i="27"/>
  <c r="J783" i="27"/>
  <c r="H783" i="27"/>
  <c r="E783" i="27"/>
  <c r="J909" i="27"/>
  <c r="E909" i="27"/>
  <c r="H909" i="27"/>
  <c r="E445" i="27"/>
  <c r="H445" i="27"/>
  <c r="J445" i="27"/>
  <c r="E472" i="27"/>
  <c r="J472" i="27"/>
  <c r="H472" i="27"/>
  <c r="E421" i="27"/>
  <c r="J421" i="27"/>
  <c r="H421" i="27"/>
  <c r="J747" i="27"/>
  <c r="E747" i="27"/>
  <c r="H747" i="27"/>
  <c r="H422" i="27"/>
  <c r="E422" i="27"/>
  <c r="J422" i="27"/>
  <c r="E468" i="27"/>
  <c r="J468" i="27"/>
  <c r="H468" i="27"/>
  <c r="H692" i="27"/>
  <c r="J692" i="27"/>
  <c r="E692" i="27"/>
  <c r="J881" i="27"/>
  <c r="E881" i="27"/>
  <c r="H881" i="27"/>
  <c r="E914" i="27"/>
  <c r="H914" i="27"/>
  <c r="J914" i="27"/>
  <c r="J657" i="27"/>
  <c r="H657" i="27"/>
  <c r="E657" i="27"/>
  <c r="E886" i="27"/>
  <c r="J886" i="27"/>
  <c r="H886" i="27"/>
  <c r="E845" i="27"/>
  <c r="J845" i="27"/>
  <c r="H845" i="27"/>
  <c r="E864" i="27"/>
  <c r="H864" i="27"/>
  <c r="J864" i="27"/>
  <c r="E874" i="27"/>
  <c r="H874" i="27"/>
  <c r="J874" i="27"/>
  <c r="E974" i="27"/>
  <c r="H974" i="27"/>
  <c r="J974" i="27"/>
  <c r="H932" i="27"/>
  <c r="J932" i="27"/>
  <c r="E932" i="27"/>
  <c r="J669" i="27"/>
  <c r="H669" i="27"/>
  <c r="E669" i="27"/>
  <c r="E667" i="27"/>
  <c r="H667" i="27"/>
  <c r="J667" i="27"/>
  <c r="H856" i="27"/>
  <c r="E856" i="27"/>
  <c r="J856" i="27"/>
  <c r="H443" i="27"/>
  <c r="E443" i="27"/>
  <c r="J443" i="27"/>
  <c r="H716" i="27"/>
  <c r="J716" i="27"/>
  <c r="E716" i="27"/>
  <c r="J725" i="27"/>
  <c r="E725" i="27"/>
  <c r="H725" i="27"/>
  <c r="H477" i="27"/>
  <c r="J477" i="27"/>
  <c r="E477" i="27"/>
  <c r="J750" i="27"/>
  <c r="E750" i="27"/>
  <c r="H750" i="27"/>
  <c r="H837" i="27"/>
  <c r="J837" i="27"/>
  <c r="E837" i="27"/>
  <c r="J955" i="27"/>
  <c r="E955" i="27"/>
  <c r="H955" i="27"/>
  <c r="E885" i="27"/>
  <c r="J885" i="27"/>
  <c r="H885" i="27"/>
  <c r="E828" i="27"/>
  <c r="J828" i="27"/>
  <c r="H828" i="27"/>
  <c r="H476" i="27"/>
  <c r="J476" i="27"/>
  <c r="E476" i="27"/>
  <c r="E732" i="27"/>
  <c r="H732" i="27"/>
  <c r="J732" i="27"/>
  <c r="J694" i="27"/>
  <c r="H694" i="27"/>
  <c r="E694" i="27"/>
  <c r="J425" i="27"/>
  <c r="E425" i="27"/>
  <c r="H425" i="27"/>
  <c r="H964" i="27"/>
  <c r="E964" i="27"/>
  <c r="J964" i="27"/>
  <c r="J848" i="27"/>
  <c r="E848" i="27"/>
  <c r="H848" i="27"/>
  <c r="H898" i="27"/>
  <c r="E898" i="27"/>
  <c r="J898" i="27"/>
  <c r="H830" i="27"/>
  <c r="J830" i="27"/>
  <c r="E830" i="27"/>
  <c r="E643" i="27"/>
  <c r="H643" i="27"/>
  <c r="J643" i="27"/>
  <c r="J516" i="27"/>
  <c r="H516" i="27"/>
  <c r="E516" i="27"/>
  <c r="E638" i="27"/>
  <c r="H638" i="27"/>
  <c r="J638" i="27"/>
  <c r="E995" i="27"/>
  <c r="J995" i="27"/>
  <c r="H995" i="27"/>
  <c r="H977" i="27"/>
  <c r="E977" i="27"/>
  <c r="J977" i="27"/>
  <c r="H430" i="27"/>
  <c r="E430" i="27"/>
  <c r="J430" i="27"/>
  <c r="H994" i="27"/>
  <c r="J994" i="27"/>
  <c r="E994" i="27"/>
  <c r="E662" i="27"/>
  <c r="H662" i="27"/>
  <c r="J662" i="27"/>
  <c r="H939" i="27"/>
  <c r="J939" i="27"/>
  <c r="E939" i="27"/>
  <c r="E860" i="27"/>
  <c r="H860" i="27"/>
  <c r="J860" i="27"/>
  <c r="H625" i="27"/>
  <c r="J625" i="27"/>
  <c r="E625" i="27"/>
  <c r="H449" i="27"/>
  <c r="E449" i="27"/>
  <c r="J449" i="27"/>
  <c r="E514" i="27"/>
  <c r="J514" i="27"/>
  <c r="H514" i="27"/>
  <c r="J876" i="27"/>
  <c r="H876" i="27"/>
  <c r="E876" i="27"/>
  <c r="J900" i="27"/>
  <c r="E900" i="27"/>
  <c r="H900" i="27"/>
  <c r="E991" i="27"/>
  <c r="H991" i="27"/>
  <c r="J991" i="27"/>
  <c r="H651" i="27"/>
  <c r="J651" i="27"/>
  <c r="E651" i="27"/>
  <c r="H761" i="27"/>
  <c r="J761" i="27"/>
  <c r="E761" i="27"/>
  <c r="H852" i="27"/>
  <c r="J852" i="27"/>
  <c r="E852" i="27"/>
  <c r="J740" i="27"/>
  <c r="H740" i="27"/>
  <c r="E740" i="27"/>
  <c r="H409" i="27"/>
  <c r="J409" i="27"/>
  <c r="E409" i="27"/>
  <c r="J917" i="27"/>
  <c r="H917" i="27"/>
  <c r="E917" i="27"/>
  <c r="J817" i="27"/>
  <c r="E817" i="27"/>
  <c r="H817" i="27"/>
  <c r="J918" i="27"/>
  <c r="E918" i="27"/>
  <c r="H918" i="27"/>
  <c r="E442" i="27"/>
  <c r="H442" i="27"/>
  <c r="J442" i="27"/>
  <c r="J892" i="27"/>
  <c r="E892" i="27"/>
  <c r="H892" i="27"/>
  <c r="J920" i="27"/>
  <c r="E920" i="27"/>
  <c r="H920" i="27"/>
  <c r="E868" i="27"/>
  <c r="J868" i="27"/>
  <c r="H868" i="27"/>
  <c r="J663" i="27"/>
  <c r="E663" i="27"/>
  <c r="H663" i="27"/>
  <c r="H693" i="27"/>
  <c r="E693" i="27"/>
  <c r="J693" i="27"/>
  <c r="H752" i="27"/>
  <c r="E752" i="27"/>
  <c r="J752" i="27"/>
  <c r="H511" i="27"/>
  <c r="J511" i="27"/>
  <c r="E511" i="27"/>
  <c r="H691" i="27"/>
  <c r="J691" i="27"/>
  <c r="E691" i="27"/>
  <c r="E652" i="27"/>
  <c r="H652" i="27"/>
  <c r="J652" i="27"/>
  <c r="J730" i="27"/>
  <c r="E730" i="27"/>
  <c r="H730" i="27"/>
  <c r="H816" i="27"/>
  <c r="J816" i="27"/>
  <c r="E816" i="27"/>
  <c r="E483" i="27"/>
  <c r="J483" i="27"/>
  <c r="H483" i="27"/>
  <c r="H857" i="27"/>
  <c r="E857" i="27"/>
  <c r="J857" i="27"/>
  <c r="J834" i="27"/>
  <c r="E834" i="27"/>
  <c r="H834" i="27"/>
  <c r="E910" i="27"/>
  <c r="J910" i="27"/>
  <c r="H910" i="27"/>
  <c r="J768" i="27"/>
  <c r="H768" i="27"/>
  <c r="E768" i="27"/>
  <c r="E945" i="27"/>
  <c r="J945" i="27"/>
  <c r="H945" i="27"/>
  <c r="J842" i="27"/>
  <c r="H842" i="27"/>
  <c r="E842" i="27"/>
  <c r="E776" i="27"/>
  <c r="H776" i="27"/>
  <c r="J776" i="27"/>
  <c r="H911" i="27"/>
  <c r="J911" i="27"/>
  <c r="E911" i="27"/>
  <c r="H507" i="27"/>
  <c r="E507" i="27"/>
  <c r="J507" i="27"/>
  <c r="J870" i="27"/>
  <c r="H870" i="27"/>
  <c r="E870" i="27"/>
  <c r="H489" i="27"/>
  <c r="J489" i="27"/>
  <c r="E489" i="27"/>
  <c r="H863" i="27"/>
  <c r="E863" i="27"/>
  <c r="J863" i="27"/>
  <c r="H990" i="27"/>
  <c r="J990" i="27"/>
  <c r="E990" i="27"/>
  <c r="H655" i="27"/>
  <c r="J655" i="27"/>
  <c r="E655" i="27"/>
  <c r="H711" i="27"/>
  <c r="J711" i="27"/>
  <c r="E711" i="27"/>
  <c r="H813" i="27"/>
  <c r="E813" i="27"/>
  <c r="J813" i="27"/>
  <c r="H501" i="27"/>
  <c r="E501" i="27"/>
  <c r="J501" i="27"/>
  <c r="H446" i="27"/>
  <c r="J446" i="27"/>
  <c r="E446" i="27"/>
  <c r="J649" i="27"/>
  <c r="H649" i="27"/>
  <c r="E649" i="27"/>
  <c r="J778" i="27"/>
  <c r="H778" i="27"/>
  <c r="E778" i="27"/>
  <c r="E426" i="27"/>
  <c r="H426" i="27"/>
  <c r="J426" i="27"/>
  <c r="J832" i="27"/>
  <c r="E832" i="27"/>
  <c r="H832" i="27"/>
  <c r="E820" i="27"/>
  <c r="J820" i="27"/>
  <c r="H820" i="27"/>
  <c r="H743" i="27"/>
  <c r="J743" i="27"/>
  <c r="E743" i="27"/>
  <c r="H551" i="27"/>
  <c r="J551" i="27"/>
  <c r="E551" i="27"/>
  <c r="J895" i="27"/>
  <c r="H895" i="27"/>
  <c r="E895" i="27"/>
  <c r="H756" i="27"/>
  <c r="E756" i="27"/>
  <c r="J756" i="27"/>
  <c r="J996" i="27"/>
  <c r="H996" i="27"/>
  <c r="E996" i="27"/>
  <c r="E771" i="27"/>
  <c r="J771" i="27"/>
  <c r="H771" i="27"/>
  <c r="E433" i="27"/>
  <c r="J433" i="27"/>
  <c r="H433" i="27"/>
  <c r="H944" i="27"/>
  <c r="J944" i="27"/>
  <c r="E944" i="27"/>
  <c r="J906" i="27"/>
  <c r="H906" i="27"/>
  <c r="E906" i="27"/>
  <c r="H522" i="27"/>
  <c r="E522" i="27"/>
  <c r="J522" i="27"/>
  <c r="J721" i="27"/>
  <c r="H721" i="27"/>
  <c r="E721" i="27"/>
  <c r="H770" i="27"/>
  <c r="J770" i="27"/>
  <c r="E770" i="27"/>
  <c r="H509" i="27"/>
  <c r="E509" i="27"/>
  <c r="J509" i="27"/>
  <c r="E434" i="27"/>
  <c r="J434" i="27"/>
  <c r="H434" i="27"/>
  <c r="J887" i="27"/>
  <c r="E887" i="27"/>
  <c r="H887" i="27"/>
  <c r="J993" i="27"/>
  <c r="H993" i="27"/>
  <c r="E993" i="27"/>
  <c r="H967" i="27"/>
  <c r="E967" i="27"/>
  <c r="J967" i="27"/>
  <c r="J758" i="27"/>
  <c r="H758" i="27"/>
  <c r="E758" i="27"/>
  <c r="H935" i="27"/>
  <c r="E935" i="27"/>
  <c r="J935" i="27"/>
  <c r="E753" i="27"/>
  <c r="J753" i="27"/>
  <c r="H753" i="27"/>
  <c r="J375" i="27"/>
  <c r="H375" i="27"/>
  <c r="E375" i="27"/>
  <c r="H658" i="27"/>
  <c r="J658" i="27"/>
  <c r="E658" i="27"/>
  <c r="H495" i="27"/>
  <c r="E495" i="27"/>
  <c r="J495" i="27"/>
  <c r="J553" i="27"/>
  <c r="H553" i="27"/>
  <c r="E553" i="27"/>
  <c r="E781" i="27"/>
  <c r="H781" i="27"/>
  <c r="J781" i="27"/>
  <c r="E923" i="27"/>
  <c r="J923" i="27"/>
  <c r="H923" i="27"/>
  <c r="J777" i="27"/>
  <c r="E777" i="27"/>
  <c r="H777" i="27"/>
  <c r="H708" i="27"/>
  <c r="J708" i="27"/>
  <c r="E708" i="27"/>
  <c r="J741" i="27"/>
  <c r="H741" i="27"/>
  <c r="E741" i="27"/>
  <c r="J458" i="27"/>
  <c r="E458" i="27"/>
  <c r="H458" i="27"/>
  <c r="E965" i="27"/>
  <c r="H965" i="27"/>
  <c r="J965" i="27"/>
  <c r="H829" i="27"/>
  <c r="J829" i="27"/>
  <c r="E829" i="27"/>
  <c r="J541" i="27"/>
  <c r="E541" i="27"/>
  <c r="H541" i="27"/>
  <c r="E736" i="27"/>
  <c r="J736" i="27"/>
  <c r="H736" i="27"/>
  <c r="E775" i="27"/>
  <c r="H775" i="27"/>
  <c r="J775" i="27"/>
  <c r="J402" i="27"/>
  <c r="E402" i="27"/>
  <c r="H402" i="27"/>
  <c r="J875" i="27"/>
  <c r="H875" i="27"/>
  <c r="E875" i="27"/>
  <c r="J440" i="27"/>
  <c r="E440" i="27"/>
  <c r="H440" i="27"/>
  <c r="E542" i="27"/>
  <c r="J542" i="27"/>
  <c r="H542" i="27"/>
  <c r="E555" i="27"/>
  <c r="J555" i="27"/>
  <c r="H555" i="27"/>
  <c r="H1000" i="27"/>
  <c r="E1000" i="27"/>
  <c r="J1000" i="27"/>
  <c r="H896" i="27"/>
  <c r="E896" i="27"/>
  <c r="J896" i="27"/>
  <c r="H492" i="27"/>
  <c r="J492" i="27"/>
  <c r="E492" i="27"/>
  <c r="H976" i="27"/>
  <c r="E976" i="27"/>
  <c r="J976" i="27"/>
  <c r="J960" i="27"/>
  <c r="E960" i="27"/>
  <c r="H960" i="27"/>
  <c r="J712" i="27"/>
  <c r="H712" i="27"/>
  <c r="E712" i="27"/>
  <c r="J952" i="27"/>
  <c r="E952" i="27"/>
  <c r="H952" i="27"/>
  <c r="E942" i="27"/>
  <c r="J942" i="27"/>
  <c r="H942" i="27"/>
  <c r="J660" i="27"/>
  <c r="E660" i="27"/>
  <c r="H660" i="27"/>
  <c r="J823" i="27"/>
  <c r="E823" i="27"/>
  <c r="H823" i="27"/>
  <c r="J766" i="27"/>
  <c r="H766" i="27"/>
  <c r="E766" i="27"/>
  <c r="H666" i="27"/>
  <c r="E666" i="27"/>
  <c r="J666" i="27"/>
  <c r="H707" i="27"/>
  <c r="E707" i="27"/>
  <c r="J707" i="27"/>
  <c r="H765" i="27"/>
  <c r="E765" i="27"/>
  <c r="J765" i="27"/>
  <c r="J821" i="27"/>
  <c r="H821" i="27"/>
  <c r="E821" i="27"/>
  <c r="J423" i="27"/>
  <c r="E423" i="27"/>
  <c r="H423" i="27"/>
  <c r="J734" i="27"/>
  <c r="H734" i="27"/>
  <c r="E734" i="27"/>
  <c r="H950" i="27"/>
  <c r="J950" i="27"/>
  <c r="E950" i="27"/>
  <c r="H959" i="27"/>
  <c r="J959" i="27"/>
  <c r="E959" i="27"/>
  <c r="H969" i="27"/>
  <c r="J969" i="27"/>
  <c r="E969" i="27"/>
  <c r="J391" i="27"/>
  <c r="H391" i="27"/>
  <c r="E391" i="27"/>
  <c r="J633" i="27"/>
  <c r="H633" i="27"/>
  <c r="E633" i="27"/>
  <c r="J469" i="27"/>
  <c r="H469" i="27"/>
  <c r="E469" i="27"/>
  <c r="H902" i="27"/>
  <c r="E902" i="27"/>
  <c r="J902" i="27"/>
  <c r="H464" i="27"/>
  <c r="E464" i="27"/>
  <c r="J464" i="27"/>
  <c r="H640" i="27"/>
  <c r="J640" i="27"/>
  <c r="E640" i="27"/>
  <c r="J779" i="27"/>
  <c r="H779" i="27"/>
  <c r="E779" i="27"/>
  <c r="J728" i="27"/>
  <c r="H728" i="27"/>
  <c r="E728" i="27"/>
  <c r="J504" i="27"/>
  <c r="H504" i="27"/>
  <c r="E504" i="27"/>
  <c r="J466" i="27"/>
  <c r="E466" i="27"/>
  <c r="H466" i="27"/>
  <c r="E378" i="27"/>
  <c r="H378" i="27"/>
  <c r="J378" i="27"/>
  <c r="J929" i="27"/>
  <c r="E929" i="27"/>
  <c r="H929" i="27"/>
  <c r="J438" i="27"/>
  <c r="E438" i="27"/>
  <c r="H438" i="27"/>
  <c r="J853" i="27"/>
  <c r="E853" i="27"/>
  <c r="H853" i="27"/>
  <c r="E978" i="27"/>
  <c r="H978" i="27"/>
  <c r="J978" i="27"/>
  <c r="H624" i="27"/>
  <c r="J624" i="27"/>
  <c r="E624" i="27"/>
  <c r="H880" i="27"/>
  <c r="E880" i="27"/>
  <c r="J880" i="27"/>
  <c r="E515" i="27"/>
  <c r="J515" i="27"/>
  <c r="H515" i="27"/>
  <c r="J858" i="27"/>
  <c r="E858" i="27"/>
  <c r="H858" i="27"/>
  <c r="J846" i="27"/>
  <c r="H846" i="27"/>
  <c r="E846" i="27"/>
  <c r="E696" i="27"/>
  <c r="J696" i="27"/>
  <c r="H696" i="27"/>
  <c r="H879" i="27"/>
  <c r="J879" i="27"/>
  <c r="E879" i="27"/>
  <c r="J481" i="27"/>
  <c r="H481" i="27"/>
  <c r="E481" i="27"/>
  <c r="J877" i="27"/>
  <c r="H877" i="27"/>
  <c r="E877" i="27"/>
  <c r="E985" i="27"/>
  <c r="H985" i="27"/>
  <c r="J985" i="27"/>
  <c r="E966" i="27"/>
  <c r="H966" i="27"/>
  <c r="J966" i="27"/>
  <c r="J487" i="27"/>
  <c r="E487" i="27"/>
  <c r="H487" i="27"/>
  <c r="H506" i="27"/>
  <c r="J506" i="27"/>
  <c r="E506" i="27"/>
  <c r="E482" i="27"/>
  <c r="H482" i="27"/>
  <c r="J482" i="27"/>
  <c r="E642" i="27"/>
  <c r="H642" i="27"/>
  <c r="J642" i="27"/>
  <c r="J802" i="27"/>
  <c r="H802" i="27"/>
  <c r="E802" i="27"/>
  <c r="H429" i="27"/>
  <c r="E429" i="27"/>
  <c r="J429" i="27"/>
  <c r="H907" i="27"/>
  <c r="E907" i="27"/>
  <c r="J907" i="27"/>
  <c r="H530" i="27"/>
  <c r="J530" i="27"/>
  <c r="E530" i="27"/>
  <c r="E956" i="27"/>
  <c r="H956" i="27"/>
  <c r="J956" i="27"/>
  <c r="J647" i="27"/>
  <c r="H647" i="27"/>
  <c r="E647" i="27"/>
  <c r="H997" i="27"/>
  <c r="E997" i="27"/>
  <c r="J997" i="27"/>
  <c r="H999" i="27"/>
  <c r="E999" i="27"/>
  <c r="J999" i="27"/>
  <c r="J665" i="27"/>
  <c r="E665" i="27"/>
  <c r="H665" i="27"/>
  <c r="H664" i="27"/>
  <c r="J664" i="27"/>
  <c r="E664" i="27"/>
  <c r="H727" i="27"/>
  <c r="J727" i="27"/>
  <c r="E727" i="27"/>
  <c r="E485" i="27"/>
  <c r="J485" i="27"/>
  <c r="H485" i="27"/>
  <c r="H497" i="27"/>
  <c r="J497" i="27"/>
  <c r="E497" i="27"/>
  <c r="E961" i="27"/>
  <c r="J961" i="27"/>
  <c r="H961" i="27"/>
  <c r="J690" i="27"/>
  <c r="H690" i="27"/>
  <c r="E690" i="27"/>
  <c r="H810" i="27"/>
  <c r="E810" i="27"/>
  <c r="J810" i="27"/>
  <c r="E763" i="27"/>
  <c r="J763" i="27"/>
  <c r="H763" i="27"/>
  <c r="J475" i="27"/>
  <c r="E475" i="27"/>
  <c r="H475" i="27"/>
  <c r="J843" i="27"/>
  <c r="H843" i="27"/>
  <c r="E843" i="27"/>
  <c r="J799" i="27"/>
  <c r="H799" i="27"/>
  <c r="E799" i="27"/>
  <c r="E471" i="27"/>
  <c r="H471" i="27"/>
  <c r="J471" i="27"/>
  <c r="J949" i="27"/>
  <c r="H949" i="27"/>
  <c r="E949" i="27"/>
  <c r="H912" i="27"/>
  <c r="J912" i="27"/>
  <c r="E912" i="27"/>
  <c r="H836" i="27"/>
  <c r="J836" i="27"/>
  <c r="E836" i="27"/>
  <c r="H844" i="27"/>
  <c r="J844" i="27"/>
  <c r="E844" i="27"/>
  <c r="E893" i="27"/>
  <c r="H893" i="27"/>
  <c r="J893" i="27"/>
  <c r="J981" i="27"/>
  <c r="H981" i="27"/>
  <c r="E981" i="27"/>
  <c r="E450" i="27"/>
  <c r="H450" i="27"/>
  <c r="J450" i="27"/>
  <c r="E431" i="27"/>
  <c r="J431" i="27"/>
  <c r="H431" i="27"/>
  <c r="H645" i="27"/>
  <c r="J645" i="27"/>
  <c r="E645" i="27"/>
  <c r="E982" i="27"/>
  <c r="H982" i="27"/>
  <c r="J982" i="27"/>
  <c r="E835" i="27"/>
  <c r="H835" i="27"/>
  <c r="J835" i="27"/>
  <c r="H751" i="27"/>
  <c r="E751" i="27"/>
  <c r="J751" i="27"/>
  <c r="E904" i="27"/>
  <c r="H904" i="27"/>
  <c r="J904" i="27"/>
  <c r="H653" i="27"/>
  <c r="E653" i="27"/>
  <c r="J653" i="27"/>
  <c r="E811" i="27"/>
  <c r="H811" i="27"/>
  <c r="J811" i="27"/>
  <c r="H654" i="27"/>
  <c r="J654" i="27"/>
  <c r="E654" i="27"/>
  <c r="H404" i="27"/>
  <c r="J404" i="27"/>
  <c r="E404" i="27"/>
  <c r="E463" i="27"/>
  <c r="H463" i="27"/>
  <c r="J463" i="27"/>
  <c r="J760" i="27"/>
  <c r="H760" i="27"/>
  <c r="E760" i="27"/>
  <c r="H782" i="27"/>
  <c r="E782" i="27"/>
  <c r="J782" i="27"/>
  <c r="J639" i="27"/>
  <c r="H639" i="27"/>
  <c r="E639" i="27"/>
  <c r="H827" i="27"/>
  <c r="E827" i="27"/>
  <c r="J827" i="27"/>
  <c r="E984" i="27"/>
  <c r="J984" i="27"/>
  <c r="H984" i="27"/>
  <c r="J933" i="27"/>
  <c r="E933" i="27"/>
  <c r="H933" i="27"/>
  <c r="E697" i="27"/>
  <c r="J697" i="27"/>
  <c r="H697" i="27"/>
  <c r="E947" i="27"/>
  <c r="J947" i="27"/>
  <c r="H947" i="27"/>
  <c r="J499" i="27"/>
  <c r="H499" i="27"/>
  <c r="E499" i="27"/>
  <c r="H987" i="27"/>
  <c r="J987" i="27"/>
  <c r="E987" i="27"/>
  <c r="H953" i="27"/>
  <c r="J953" i="27"/>
  <c r="E953" i="27"/>
  <c r="H533" i="27"/>
  <c r="J533" i="27"/>
  <c r="E533" i="27"/>
  <c r="E962" i="27"/>
  <c r="H962" i="27"/>
  <c r="J962" i="27"/>
  <c r="H819" i="27"/>
  <c r="J819" i="27"/>
  <c r="E819" i="27"/>
  <c r="E420" i="27"/>
  <c r="J420" i="27"/>
  <c r="H420" i="27"/>
  <c r="H432" i="27"/>
  <c r="E432" i="27"/>
  <c r="J432" i="27"/>
  <c r="J992" i="27"/>
  <c r="E992" i="27"/>
  <c r="H992" i="27"/>
  <c r="E986" i="27"/>
  <c r="H986" i="27"/>
  <c r="J986" i="27"/>
  <c r="J706" i="27"/>
  <c r="H706" i="27"/>
  <c r="E706" i="27"/>
  <c r="E729" i="27"/>
  <c r="J729" i="27"/>
  <c r="H729" i="27"/>
  <c r="J946" i="27"/>
  <c r="H946" i="27"/>
  <c r="E946" i="27"/>
  <c r="J815" i="27"/>
  <c r="E815" i="27"/>
  <c r="H815" i="27"/>
  <c r="H971" i="27"/>
  <c r="J971" i="27"/>
  <c r="E971" i="27"/>
  <c r="J715" i="27"/>
  <c r="E715" i="27"/>
  <c r="H715" i="27"/>
  <c r="H975" i="27"/>
  <c r="E975" i="27"/>
  <c r="J975" i="27"/>
  <c r="E704" i="27"/>
  <c r="H704" i="27"/>
  <c r="J704" i="27"/>
  <c r="J839" i="27"/>
  <c r="H839" i="27"/>
  <c r="E839" i="27"/>
  <c r="H872" i="27"/>
  <c r="J872" i="27"/>
  <c r="E872" i="27"/>
  <c r="E713" i="27"/>
  <c r="H713" i="27"/>
  <c r="J713" i="27"/>
  <c r="E513" i="27"/>
  <c r="H513" i="27"/>
  <c r="J513" i="27"/>
  <c r="J855" i="27"/>
  <c r="E855" i="27"/>
  <c r="H855" i="27"/>
  <c r="H428" i="27"/>
  <c r="E428" i="27"/>
  <c r="J428" i="27"/>
  <c r="J400" i="27"/>
  <c r="E400" i="27"/>
  <c r="H400" i="27"/>
  <c r="J806" i="27"/>
  <c r="E806" i="27"/>
  <c r="H806" i="27"/>
  <c r="H772" i="27"/>
  <c r="J772" i="27"/>
  <c r="E772" i="27"/>
  <c r="J473" i="27"/>
  <c r="H473" i="27"/>
  <c r="E473" i="27"/>
  <c r="H988" i="27"/>
  <c r="J988" i="27"/>
  <c r="E988" i="27"/>
  <c r="H774" i="27"/>
  <c r="E774" i="27"/>
  <c r="J774" i="27"/>
  <c r="H439" i="27"/>
  <c r="J439" i="27"/>
  <c r="E439" i="27"/>
  <c r="J470" i="27"/>
  <c r="H470" i="27"/>
  <c r="E470" i="27"/>
  <c r="E668" i="27"/>
  <c r="H668" i="27"/>
  <c r="J668" i="27"/>
  <c r="J928" i="27"/>
  <c r="E928" i="27"/>
  <c r="H928" i="27"/>
  <c r="J500" i="27"/>
  <c r="H500" i="27"/>
  <c r="E500" i="27"/>
  <c r="J938" i="27"/>
  <c r="H938" i="27"/>
  <c r="E938" i="27"/>
  <c r="J744" i="27"/>
  <c r="H744" i="27"/>
  <c r="E744" i="27"/>
  <c r="H731" i="27"/>
  <c r="J731" i="27"/>
  <c r="E731" i="27"/>
  <c r="J444" i="27"/>
  <c r="E444" i="27"/>
  <c r="H444" i="27"/>
  <c r="J486" i="27"/>
  <c r="H486" i="27"/>
  <c r="E486" i="27"/>
  <c r="J808" i="27"/>
  <c r="E808" i="27"/>
  <c r="H808" i="27"/>
  <c r="E948" i="27"/>
  <c r="H948" i="27"/>
  <c r="J948" i="27"/>
  <c r="E720" i="27"/>
  <c r="J720" i="27"/>
  <c r="H720" i="27"/>
  <c r="J695" i="27"/>
  <c r="E695" i="27"/>
  <c r="H695" i="27"/>
  <c r="H631" i="27"/>
  <c r="E631" i="27"/>
  <c r="J631" i="27"/>
  <c r="E803" i="27"/>
  <c r="J803" i="27"/>
  <c r="H803" i="27"/>
  <c r="E484" i="27"/>
  <c r="J484" i="27"/>
  <c r="H484" i="27"/>
  <c r="J372" i="27"/>
  <c r="E372" i="27"/>
  <c r="H372" i="27"/>
  <c r="J634" i="27"/>
  <c r="H634" i="27"/>
  <c r="E634" i="27"/>
  <c r="E435" i="27"/>
  <c r="J435" i="27"/>
  <c r="H435" i="27"/>
  <c r="E859" i="27"/>
  <c r="J859" i="27"/>
  <c r="H859" i="27"/>
  <c r="E894" i="27"/>
  <c r="J894" i="27"/>
  <c r="H894" i="27"/>
  <c r="H757" i="27"/>
  <c r="J757" i="27"/>
  <c r="E757" i="27"/>
  <c r="J983" i="27"/>
  <c r="E983" i="27"/>
  <c r="H983" i="27"/>
  <c r="J980" i="27"/>
  <c r="E980" i="27"/>
  <c r="H980" i="27"/>
  <c r="E534" i="27"/>
  <c r="J534" i="27"/>
  <c r="H534" i="27"/>
  <c r="E931" i="27"/>
  <c r="J931" i="27"/>
  <c r="H931" i="27"/>
  <c r="H532" i="27"/>
  <c r="E532" i="27"/>
  <c r="J532" i="27"/>
  <c r="E924" i="27"/>
  <c r="H924" i="27"/>
  <c r="J924" i="27"/>
  <c r="J478" i="27"/>
  <c r="E478" i="27"/>
  <c r="H478" i="27"/>
  <c r="J709" i="27"/>
  <c r="E709" i="27"/>
  <c r="H709" i="27"/>
  <c r="H812" i="27"/>
  <c r="J812" i="27"/>
  <c r="E812" i="27"/>
  <c r="E512" i="27"/>
  <c r="J512" i="27"/>
  <c r="H512" i="27"/>
  <c r="E826" i="27"/>
  <c r="H826" i="27"/>
  <c r="J826" i="27"/>
  <c r="H705" i="27"/>
  <c r="E705" i="27"/>
  <c r="J705" i="27"/>
  <c r="E436" i="27"/>
  <c r="H436" i="27"/>
  <c r="J436" i="27"/>
  <c r="E943" i="27"/>
  <c r="J943" i="27"/>
  <c r="H943" i="27"/>
  <c r="H919" i="27"/>
  <c r="E919" i="27"/>
  <c r="J919" i="27"/>
  <c r="J626" i="27"/>
  <c r="E626" i="27"/>
  <c r="H626" i="27"/>
  <c r="J883" i="27"/>
  <c r="E883" i="27"/>
  <c r="H883" i="27"/>
  <c r="E552" i="27"/>
  <c r="J552" i="27"/>
  <c r="H552" i="27"/>
  <c r="H460" i="27"/>
  <c r="E460" i="27"/>
  <c r="J460" i="27"/>
  <c r="H867" i="27"/>
  <c r="J867" i="27"/>
  <c r="E867" i="27"/>
  <c r="H726" i="27"/>
  <c r="J726" i="27"/>
  <c r="E726" i="27"/>
  <c r="H972" i="27"/>
  <c r="J972" i="27"/>
  <c r="E972" i="27"/>
  <c r="J963" i="27"/>
  <c r="E963" i="27"/>
  <c r="H963" i="27"/>
  <c r="E873" i="27"/>
  <c r="H873" i="27"/>
  <c r="J873" i="27"/>
  <c r="J840" i="27"/>
  <c r="E840" i="27"/>
  <c r="H840" i="27"/>
  <c r="E498" i="27"/>
  <c r="H498" i="27"/>
  <c r="J498" i="27"/>
  <c r="E508" i="27"/>
  <c r="H508" i="27"/>
  <c r="J508" i="27"/>
  <c r="E521" i="27"/>
  <c r="J521" i="27"/>
  <c r="H521" i="27"/>
  <c r="H496" i="27"/>
  <c r="J496" i="27"/>
  <c r="E496" i="27"/>
  <c r="E717" i="27"/>
  <c r="J717" i="27"/>
  <c r="H717" i="27"/>
  <c r="E913" i="27"/>
  <c r="H913" i="27"/>
  <c r="J913" i="27"/>
  <c r="E459" i="27"/>
  <c r="J459" i="27"/>
  <c r="H459" i="27"/>
  <c r="J437" i="27"/>
  <c r="H437" i="27"/>
  <c r="E437" i="27"/>
  <c r="J735" i="27"/>
  <c r="H735" i="27"/>
  <c r="E735" i="27"/>
  <c r="E518" i="27"/>
  <c r="J518" i="27"/>
  <c r="H518" i="27"/>
  <c r="H517" i="27"/>
  <c r="E517" i="27"/>
  <c r="J517" i="27"/>
  <c r="J970" i="27"/>
  <c r="H970" i="27"/>
  <c r="E970" i="27"/>
  <c r="H878" i="27"/>
  <c r="J878" i="27"/>
  <c r="E878" i="27"/>
  <c r="J490" i="27"/>
  <c r="H490" i="27"/>
  <c r="E490" i="27"/>
  <c r="E921" i="27"/>
  <c r="H921" i="27"/>
  <c r="J921" i="27"/>
  <c r="J824" i="27"/>
  <c r="E824" i="27"/>
  <c r="H824" i="27"/>
  <c r="J934" i="27"/>
  <c r="E934" i="27"/>
  <c r="H934" i="27"/>
  <c r="J890" i="27"/>
  <c r="E890" i="27"/>
  <c r="H890" i="27"/>
  <c r="E441" i="27"/>
  <c r="J441" i="27"/>
  <c r="H441" i="27"/>
  <c r="J714" i="27"/>
  <c r="H714" i="27"/>
  <c r="E714" i="27"/>
  <c r="H723" i="27"/>
  <c r="E723" i="27"/>
  <c r="J723" i="27"/>
  <c r="E769" i="27"/>
  <c r="J769" i="27"/>
  <c r="H769" i="27"/>
  <c r="E749" i="27"/>
  <c r="H749" i="27"/>
  <c r="J749" i="27"/>
  <c r="J998" i="27"/>
  <c r="E998" i="27"/>
  <c r="H998" i="27"/>
  <c r="J822" i="27"/>
  <c r="E822" i="27"/>
  <c r="H822" i="27"/>
  <c r="H862" i="27"/>
  <c r="E862" i="27"/>
  <c r="J862" i="27"/>
  <c r="E656" i="27"/>
  <c r="J656" i="27"/>
  <c r="H656" i="27"/>
  <c r="J648" i="27"/>
  <c r="E648" i="27"/>
  <c r="H648" i="27"/>
  <c r="H371" i="27"/>
  <c r="J371" i="27"/>
  <c r="E371" i="27"/>
  <c r="E636" i="27"/>
  <c r="H636" i="27"/>
  <c r="J636" i="27"/>
  <c r="J474" i="27"/>
  <c r="E474" i="27"/>
  <c r="H474" i="27"/>
  <c r="H700" i="27"/>
  <c r="E700" i="27"/>
  <c r="J700" i="27"/>
  <c r="E742" i="27"/>
  <c r="H742" i="27"/>
  <c r="J742" i="27"/>
  <c r="J759" i="27"/>
  <c r="E759" i="27"/>
  <c r="H759" i="27"/>
  <c r="E851" i="27"/>
  <c r="H851" i="27"/>
  <c r="J851" i="27"/>
  <c r="E926" i="27"/>
  <c r="J926" i="27"/>
  <c r="H926" i="27"/>
  <c r="J764" i="27"/>
  <c r="E764" i="27"/>
  <c r="H764" i="27"/>
  <c r="H467" i="27"/>
  <c r="E467" i="27"/>
  <c r="J467" i="27"/>
  <c r="J635" i="27"/>
  <c r="H635" i="27"/>
  <c r="E635" i="27"/>
  <c r="E461" i="27"/>
  <c r="H461" i="27"/>
  <c r="J461" i="27"/>
  <c r="E901" i="27"/>
  <c r="H901" i="27"/>
  <c r="J901" i="27"/>
  <c r="J915" i="27"/>
  <c r="E915" i="27"/>
  <c r="H915" i="27"/>
  <c r="E447" i="27"/>
  <c r="J447" i="27"/>
  <c r="H447" i="27"/>
  <c r="J650" i="27"/>
  <c r="H650" i="27"/>
  <c r="E650" i="27"/>
  <c r="J773" i="27"/>
  <c r="E773" i="27"/>
  <c r="H773" i="27"/>
  <c r="H951" i="27"/>
  <c r="J951" i="27"/>
  <c r="E951" i="27"/>
  <c r="E888" i="27"/>
  <c r="H888" i="27"/>
  <c r="J888" i="27"/>
  <c r="J937" i="27"/>
  <c r="H937" i="27"/>
  <c r="E937" i="27"/>
  <c r="E908" i="27"/>
  <c r="J908" i="27"/>
  <c r="H908" i="27"/>
  <c r="H941" i="27"/>
  <c r="J941" i="27"/>
  <c r="E941" i="27"/>
  <c r="H462" i="27"/>
  <c r="E462" i="27"/>
  <c r="J462" i="27"/>
  <c r="H465" i="27"/>
  <c r="J465" i="27"/>
  <c r="E465" i="27"/>
  <c r="H494" i="27"/>
  <c r="E494" i="27"/>
  <c r="J494" i="27"/>
  <c r="H748" i="27"/>
  <c r="J748" i="27"/>
  <c r="E748" i="27"/>
  <c r="H480" i="27"/>
  <c r="E480" i="27"/>
  <c r="J480" i="27"/>
  <c r="H979" i="27"/>
  <c r="J979" i="27"/>
  <c r="E979" i="27"/>
  <c r="H866" i="27"/>
  <c r="J866" i="27"/>
  <c r="E866" i="27"/>
  <c r="H755" i="27"/>
  <c r="J755" i="27"/>
  <c r="E755" i="27"/>
  <c r="J737" i="27"/>
  <c r="E737" i="27"/>
  <c r="H737" i="27"/>
  <c r="J916" i="27"/>
  <c r="H916" i="27"/>
  <c r="E916" i="27"/>
  <c r="E540" i="27"/>
  <c r="J540" i="27"/>
  <c r="H540" i="27"/>
  <c r="E739" i="27"/>
  <c r="H739" i="27"/>
  <c r="J739" i="27"/>
  <c r="E940" i="27"/>
  <c r="H940" i="27"/>
  <c r="J940" i="27"/>
  <c r="J520" i="27"/>
  <c r="E520" i="27"/>
  <c r="H520" i="27"/>
  <c r="H510" i="27"/>
  <c r="E510" i="27"/>
  <c r="J510" i="27"/>
  <c r="E699" i="27"/>
  <c r="H699" i="27"/>
  <c r="J699" i="27"/>
  <c r="H702" i="27"/>
  <c r="J702" i="27"/>
  <c r="E702" i="27"/>
  <c r="H838" i="27"/>
  <c r="E838" i="27"/>
  <c r="J838" i="27"/>
  <c r="H968" i="27"/>
  <c r="E968" i="27"/>
  <c r="J968" i="27"/>
  <c r="H493" i="27"/>
  <c r="J493" i="27"/>
  <c r="E493" i="27"/>
  <c r="E889" i="27"/>
  <c r="H889" i="27"/>
  <c r="J889" i="27"/>
  <c r="E738" i="27"/>
  <c r="H738" i="27"/>
  <c r="J738" i="27"/>
  <c r="H814" i="27"/>
  <c r="E814" i="27"/>
  <c r="J814" i="27"/>
  <c r="E854" i="27"/>
  <c r="J854" i="27"/>
  <c r="H854" i="27"/>
  <c r="J703" i="27"/>
  <c r="H703" i="27"/>
  <c r="E703" i="27"/>
  <c r="H710" i="27"/>
  <c r="J710" i="27"/>
  <c r="E710" i="27"/>
  <c r="G22" i="27"/>
  <c r="G28" i="27"/>
  <c r="G13" i="27"/>
  <c r="G19" i="27"/>
  <c r="B324" i="27"/>
  <c r="B356" i="27"/>
  <c r="B355" i="27"/>
  <c r="B335" i="27"/>
  <c r="J324" i="27" l="1"/>
  <c r="E324" i="27"/>
  <c r="H324" i="27"/>
  <c r="H356" i="27"/>
  <c r="J356" i="27"/>
  <c r="E356" i="27"/>
  <c r="J335" i="27"/>
  <c r="E335" i="27"/>
  <c r="H335" i="27"/>
  <c r="H355" i="27"/>
  <c r="E355" i="27"/>
  <c r="J355" i="27"/>
  <c r="B61" i="27"/>
  <c r="B264" i="27"/>
  <c r="B145" i="27"/>
  <c r="B64" i="27"/>
  <c r="B136" i="27"/>
  <c r="B52" i="27"/>
  <c r="B388" i="27"/>
  <c r="B59" i="27"/>
  <c r="B126" i="27"/>
  <c r="B161" i="27"/>
  <c r="B170" i="27"/>
  <c r="B302" i="27"/>
  <c r="B57" i="27"/>
  <c r="B191" i="27"/>
  <c r="B18" i="27"/>
  <c r="B39" i="27"/>
  <c r="B156" i="27"/>
  <c r="B132" i="27"/>
  <c r="B107" i="27"/>
  <c r="B76" i="27"/>
  <c r="B2" i="27"/>
  <c r="B194" i="27"/>
  <c r="B7" i="27"/>
  <c r="B20" i="27"/>
  <c r="B96" i="27"/>
  <c r="B36" i="27"/>
  <c r="B330" i="27"/>
  <c r="B153" i="27"/>
  <c r="B37" i="27"/>
  <c r="B146" i="27"/>
  <c r="B171" i="27"/>
  <c r="B108" i="27"/>
  <c r="B172" i="27"/>
  <c r="B320" i="27"/>
  <c r="B80" i="27"/>
  <c r="B46" i="27"/>
  <c r="B89" i="27"/>
  <c r="B159" i="27"/>
  <c r="B359" i="27"/>
  <c r="B56" i="27"/>
  <c r="B158" i="27"/>
  <c r="B114" i="27"/>
  <c r="B63" i="27"/>
  <c r="B343" i="27"/>
  <c r="B82" i="27"/>
  <c r="B272" i="27"/>
  <c r="B129" i="27"/>
  <c r="B102" i="27"/>
  <c r="B44" i="27"/>
  <c r="B141" i="27"/>
  <c r="B112" i="27"/>
  <c r="B164" i="27"/>
  <c r="B182" i="27"/>
  <c r="B326" i="27"/>
  <c r="B122" i="27"/>
  <c r="B342" i="27"/>
  <c r="B413" i="27"/>
  <c r="B31" i="27"/>
  <c r="B151" i="27"/>
  <c r="B139" i="27"/>
  <c r="B348" i="27"/>
  <c r="B144" i="27"/>
  <c r="B91" i="27"/>
  <c r="B65" i="27"/>
  <c r="B352" i="27"/>
  <c r="B88" i="27"/>
  <c r="B71" i="27"/>
  <c r="B417" i="27"/>
  <c r="B337" i="27"/>
  <c r="B119" i="27"/>
  <c r="B116" i="27"/>
  <c r="B147" i="27"/>
  <c r="B34" i="27"/>
  <c r="B135" i="27"/>
  <c r="B49" i="27"/>
  <c r="B291" i="27"/>
  <c r="B303" i="27"/>
  <c r="B336" i="27"/>
  <c r="B15" i="27"/>
  <c r="B73" i="27"/>
  <c r="B42" i="27"/>
  <c r="B333" i="27"/>
  <c r="B223" i="27"/>
  <c r="B83" i="27"/>
  <c r="B238" i="27"/>
  <c r="B265" i="27"/>
  <c r="B317" i="27"/>
  <c r="B149" i="27"/>
  <c r="B77" i="27"/>
  <c r="B316" i="27"/>
  <c r="B154" i="27"/>
  <c r="B224" i="27"/>
  <c r="B111" i="27"/>
  <c r="B55" i="27"/>
  <c r="B360" i="27"/>
  <c r="B273" i="27"/>
  <c r="B110" i="27"/>
  <c r="B4" i="27"/>
  <c r="B9" i="27"/>
  <c r="B128" i="27"/>
  <c r="B311" i="27"/>
  <c r="B67" i="27"/>
  <c r="B380" i="27"/>
  <c r="B11" i="27"/>
  <c r="B29" i="27"/>
  <c r="B142" i="27"/>
  <c r="B419" i="27"/>
  <c r="B118" i="27"/>
  <c r="B213" i="27"/>
  <c r="B347" i="27"/>
  <c r="B133" i="27"/>
  <c r="B286" i="27"/>
  <c r="B130" i="27"/>
  <c r="B23" i="27"/>
  <c r="B140" i="27"/>
  <c r="B414" i="27"/>
  <c r="B234" i="27"/>
  <c r="B331" i="27"/>
  <c r="B28" i="27"/>
  <c r="B60" i="27"/>
  <c r="B226" i="27"/>
  <c r="B30" i="27"/>
  <c r="B235" i="27"/>
  <c r="B17" i="27"/>
  <c r="B367" i="27"/>
  <c r="B249" i="27"/>
  <c r="B276" i="27"/>
  <c r="B32" i="27"/>
  <c r="B101" i="27"/>
  <c r="B183" i="27"/>
  <c r="B24" i="27"/>
  <c r="B81" i="27"/>
  <c r="B349" i="27"/>
  <c r="B25" i="27"/>
  <c r="B168" i="27"/>
  <c r="B155" i="27"/>
  <c r="B75" i="27"/>
  <c r="B313" i="27"/>
  <c r="B26" i="27"/>
  <c r="B79" i="27"/>
  <c r="B115" i="27"/>
  <c r="B134" i="27"/>
  <c r="B8" i="27"/>
  <c r="B12" i="27"/>
  <c r="B294" i="27"/>
  <c r="B104" i="27"/>
  <c r="B169" i="27"/>
  <c r="B165" i="27"/>
  <c r="B358" i="27"/>
  <c r="B90" i="27"/>
  <c r="B58" i="27"/>
  <c r="B93" i="27"/>
  <c r="B322" i="27"/>
  <c r="B35" i="27"/>
  <c r="B173" i="27"/>
  <c r="B62" i="27"/>
  <c r="B181" i="27"/>
  <c r="B166" i="27"/>
  <c r="B138" i="27"/>
  <c r="B19" i="27"/>
  <c r="B84" i="27"/>
  <c r="B27" i="27"/>
  <c r="B248" i="27"/>
  <c r="B43" i="27"/>
  <c r="B123" i="27"/>
  <c r="B325" i="27"/>
  <c r="B338" i="27"/>
  <c r="B152" i="27"/>
  <c r="B94" i="27"/>
  <c r="B240" i="27"/>
  <c r="B100" i="27"/>
  <c r="B131" i="27"/>
  <c r="B48" i="27"/>
  <c r="B321" i="27"/>
  <c r="B41" i="27"/>
  <c r="B274" i="27"/>
  <c r="B99" i="27"/>
  <c r="B280" i="27"/>
  <c r="B117" i="27"/>
  <c r="B271" i="27"/>
  <c r="B105" i="27"/>
  <c r="B68" i="27"/>
  <c r="B345" i="27"/>
  <c r="B106" i="27"/>
  <c r="B292" i="27"/>
  <c r="B230" i="27"/>
  <c r="B86" i="27"/>
  <c r="B332" i="27"/>
  <c r="B3" i="27"/>
  <c r="B239" i="27"/>
  <c r="B113" i="27"/>
  <c r="B416" i="27"/>
  <c r="B69" i="27"/>
  <c r="B411" i="27"/>
  <c r="B384" i="27"/>
  <c r="B279" i="27"/>
  <c r="B344" i="27"/>
  <c r="B21" i="27"/>
  <c r="B137" i="27"/>
  <c r="B121" i="27"/>
  <c r="B157" i="27"/>
  <c r="B312" i="27"/>
  <c r="B103" i="27"/>
  <c r="B415" i="27"/>
  <c r="B78" i="27"/>
  <c r="B98" i="27"/>
  <c r="B162" i="27"/>
  <c r="B351" i="27"/>
  <c r="B51" i="27"/>
  <c r="B120" i="27"/>
  <c r="B40" i="27"/>
  <c r="B346" i="27"/>
  <c r="B16" i="27"/>
  <c r="B295" i="27"/>
  <c r="B92" i="27"/>
  <c r="B125" i="27"/>
  <c r="B410" i="27"/>
  <c r="B408" i="27"/>
  <c r="B319" i="27"/>
  <c r="B163" i="27"/>
  <c r="B74" i="27"/>
  <c r="B14" i="27"/>
  <c r="B150" i="27"/>
  <c r="B390" i="27"/>
  <c r="B412" i="27"/>
  <c r="B95" i="27"/>
  <c r="B167" i="27"/>
  <c r="B87" i="27"/>
  <c r="B53" i="27"/>
  <c r="B385" i="27"/>
  <c r="B399" i="27"/>
  <c r="B354" i="27"/>
  <c r="B215" i="27"/>
  <c r="B85" i="27"/>
  <c r="B386" i="27"/>
  <c r="B148" i="27"/>
  <c r="B127" i="27"/>
  <c r="B377" i="27"/>
  <c r="B212" i="27"/>
  <c r="B231" i="27"/>
  <c r="B72" i="27"/>
  <c r="B253" i="27"/>
  <c r="B33" i="27"/>
  <c r="B70" i="27"/>
  <c r="B318" i="27"/>
  <c r="B10" i="27"/>
  <c r="B45" i="27"/>
  <c r="B38" i="27"/>
  <c r="B97" i="27"/>
  <c r="B22" i="27"/>
  <c r="B366" i="27"/>
  <c r="B376" i="27"/>
  <c r="B124" i="27"/>
  <c r="B143" i="27"/>
  <c r="B225" i="27"/>
  <c r="B350" i="27"/>
  <c r="B50" i="27"/>
  <c r="B160" i="27"/>
  <c r="B329" i="27"/>
  <c r="B407" i="27"/>
  <c r="B214" i="27"/>
  <c r="B334" i="27"/>
  <c r="B109" i="27"/>
  <c r="B418" i="27"/>
  <c r="B5" i="27"/>
  <c r="B13" i="27"/>
  <c r="B54" i="27"/>
  <c r="H194" i="27" l="1"/>
  <c r="J194" i="27"/>
  <c r="E194" i="27"/>
  <c r="H18" i="27"/>
  <c r="E18" i="27"/>
  <c r="J18" i="27"/>
  <c r="H419" i="27"/>
  <c r="J419" i="27"/>
  <c r="E419" i="27"/>
  <c r="J384" i="27"/>
  <c r="H384" i="27"/>
  <c r="E384" i="27"/>
  <c r="E414" i="27"/>
  <c r="J414" i="27"/>
  <c r="H414" i="27"/>
  <c r="J413" i="27"/>
  <c r="H413" i="27"/>
  <c r="E413" i="27"/>
  <c r="J418" i="27"/>
  <c r="H418" i="27"/>
  <c r="E418" i="27"/>
  <c r="J367" i="27"/>
  <c r="H367" i="27"/>
  <c r="E367" i="27"/>
  <c r="E377" i="27"/>
  <c r="J377" i="27"/>
  <c r="H377" i="27"/>
  <c r="H385" i="27"/>
  <c r="E385" i="27"/>
  <c r="J385" i="27"/>
  <c r="J407" i="27"/>
  <c r="H407" i="27"/>
  <c r="E407" i="27"/>
  <c r="H399" i="27"/>
  <c r="E399" i="27"/>
  <c r="J399" i="27"/>
  <c r="E411" i="27"/>
  <c r="H411" i="27"/>
  <c r="J411" i="27"/>
  <c r="H376" i="27"/>
  <c r="E376" i="27"/>
  <c r="J376" i="27"/>
  <c r="H366" i="27"/>
  <c r="E366" i="27"/>
  <c r="J366" i="27"/>
  <c r="J417" i="27"/>
  <c r="H417" i="27"/>
  <c r="E417" i="27"/>
  <c r="H415" i="27"/>
  <c r="J415" i="27"/>
  <c r="E415" i="27"/>
  <c r="J390" i="27"/>
  <c r="E390" i="27"/>
  <c r="H390" i="27"/>
  <c r="H386" i="27"/>
  <c r="J386" i="27"/>
  <c r="E386" i="27"/>
  <c r="H416" i="27"/>
  <c r="E416" i="27"/>
  <c r="J416" i="27"/>
  <c r="J412" i="27"/>
  <c r="H412" i="27"/>
  <c r="E412" i="27"/>
  <c r="H408" i="27"/>
  <c r="E408" i="27"/>
  <c r="J408" i="27"/>
  <c r="H410" i="27"/>
  <c r="E410" i="27"/>
  <c r="J410" i="27"/>
  <c r="J388" i="27"/>
  <c r="H388" i="27"/>
  <c r="E388" i="27"/>
  <c r="J380" i="27"/>
  <c r="H380" i="27"/>
  <c r="E380" i="27"/>
  <c r="J265" i="27"/>
  <c r="E265" i="27"/>
  <c r="E279" i="27"/>
  <c r="J279" i="27"/>
  <c r="E231" i="27"/>
  <c r="J231" i="27"/>
  <c r="H332" i="27"/>
  <c r="J332" i="27"/>
  <c r="E332" i="27"/>
  <c r="J325" i="27"/>
  <c r="H325" i="27"/>
  <c r="E325" i="27"/>
  <c r="E291" i="27"/>
  <c r="J291" i="27"/>
  <c r="E292" i="27"/>
  <c r="J292" i="27"/>
  <c r="E326" i="27"/>
  <c r="J326" i="27"/>
  <c r="H326" i="27"/>
  <c r="E280" i="27"/>
  <c r="J280" i="27"/>
  <c r="H280" i="27"/>
  <c r="E230" i="27"/>
  <c r="J230" i="27"/>
  <c r="J333" i="27"/>
  <c r="H333" i="27"/>
  <c r="E333" i="27"/>
  <c r="J264" i="27"/>
  <c r="E264" i="27"/>
  <c r="J286" i="27"/>
  <c r="E286" i="27"/>
  <c r="E90" i="27"/>
  <c r="J90" i="27"/>
  <c r="H90" i="27"/>
  <c r="H89" i="27"/>
  <c r="J89" i="27"/>
  <c r="E89" i="27"/>
  <c r="E127" i="27"/>
  <c r="J127" i="27"/>
  <c r="H127" i="27"/>
  <c r="J94" i="27"/>
  <c r="H94" i="27"/>
  <c r="E94" i="27"/>
  <c r="J100" i="27"/>
  <c r="E100" i="27"/>
  <c r="H100" i="27"/>
  <c r="E303" i="27"/>
  <c r="J303" i="27"/>
  <c r="J273" i="27"/>
  <c r="E273" i="27"/>
  <c r="E359" i="27"/>
  <c r="H359" i="27"/>
  <c r="J359" i="27"/>
  <c r="H354" i="27"/>
  <c r="J354" i="27"/>
  <c r="E354" i="27"/>
  <c r="E360" i="27"/>
  <c r="H360" i="27"/>
  <c r="J360" i="27"/>
  <c r="J271" i="27"/>
  <c r="E271" i="27"/>
  <c r="E344" i="27"/>
  <c r="H344" i="27"/>
  <c r="J344" i="27"/>
  <c r="E346" i="27"/>
  <c r="J346" i="27"/>
  <c r="H346" i="27"/>
  <c r="E311" i="27"/>
  <c r="J311" i="27"/>
  <c r="J349" i="27"/>
  <c r="E349" i="27"/>
  <c r="H349" i="27"/>
  <c r="E351" i="27"/>
  <c r="H351" i="27"/>
  <c r="J351" i="27"/>
  <c r="H350" i="27"/>
  <c r="E350" i="27"/>
  <c r="J350" i="27"/>
  <c r="E272" i="27"/>
  <c r="J272" i="27"/>
  <c r="J347" i="27"/>
  <c r="E347" i="27"/>
  <c r="H347" i="27"/>
  <c r="E93" i="27"/>
  <c r="J93" i="27"/>
  <c r="J91" i="27"/>
  <c r="E91" i="27"/>
  <c r="H91" i="27"/>
  <c r="E95" i="27"/>
  <c r="J95" i="27"/>
  <c r="H95" i="27"/>
  <c r="E191" i="27"/>
  <c r="J191" i="27"/>
  <c r="E92" i="27"/>
  <c r="J92" i="27"/>
  <c r="H92" i="27"/>
  <c r="J183" i="27"/>
  <c r="E183" i="27"/>
  <c r="E131" i="27"/>
  <c r="J131" i="27"/>
  <c r="H322" i="27"/>
  <c r="J322" i="27"/>
  <c r="E322" i="27"/>
  <c r="E317" i="27"/>
  <c r="J317" i="27"/>
  <c r="H317" i="27"/>
  <c r="H330" i="27"/>
  <c r="E330" i="27"/>
  <c r="J330" i="27"/>
  <c r="H319" i="27"/>
  <c r="E319" i="27"/>
  <c r="J319" i="27"/>
  <c r="E338" i="27"/>
  <c r="J338" i="27"/>
  <c r="H338" i="27"/>
  <c r="J226" i="27"/>
  <c r="E226" i="27"/>
  <c r="J239" i="27"/>
  <c r="E239" i="27"/>
  <c r="J295" i="27"/>
  <c r="E295" i="27"/>
  <c r="E225" i="27"/>
  <c r="J225" i="27"/>
  <c r="J331" i="27"/>
  <c r="H331" i="27"/>
  <c r="E331" i="27"/>
  <c r="E234" i="27"/>
  <c r="J234" i="27"/>
  <c r="J321" i="27"/>
  <c r="H321" i="27"/>
  <c r="E321" i="27"/>
  <c r="E214" i="27"/>
  <c r="J214" i="27"/>
  <c r="H320" i="27"/>
  <c r="J320" i="27"/>
  <c r="E320" i="27"/>
  <c r="E215" i="27"/>
  <c r="J215" i="27"/>
  <c r="J352" i="27"/>
  <c r="H352" i="27"/>
  <c r="E352" i="27"/>
  <c r="E302" i="27"/>
  <c r="J302" i="27"/>
  <c r="J238" i="27"/>
  <c r="E238" i="27"/>
  <c r="E316" i="27"/>
  <c r="H316" i="27"/>
  <c r="J316" i="27"/>
  <c r="H318" i="27"/>
  <c r="E318" i="27"/>
  <c r="J318" i="27"/>
  <c r="E329" i="27"/>
  <c r="J329" i="27"/>
  <c r="H329" i="27"/>
  <c r="J294" i="27"/>
  <c r="E294" i="27"/>
  <c r="E240" i="27"/>
  <c r="J240" i="27"/>
  <c r="E182" i="27"/>
  <c r="J182" i="27"/>
  <c r="J181" i="27"/>
  <c r="E181" i="27"/>
  <c r="E336" i="27"/>
  <c r="H336" i="27"/>
  <c r="J336" i="27"/>
  <c r="J345" i="27"/>
  <c r="H345" i="27"/>
  <c r="E345" i="27"/>
  <c r="E253" i="27"/>
  <c r="J253" i="27"/>
  <c r="E348" i="27"/>
  <c r="H348" i="27"/>
  <c r="J348" i="27"/>
  <c r="H337" i="27"/>
  <c r="E337" i="27"/>
  <c r="J337" i="27"/>
  <c r="E343" i="27"/>
  <c r="J343" i="27"/>
  <c r="H343" i="27"/>
  <c r="E213" i="27"/>
  <c r="J213" i="27"/>
  <c r="E248" i="27"/>
  <c r="J248" i="27"/>
  <c r="J235" i="27"/>
  <c r="E235" i="27"/>
  <c r="E274" i="27"/>
  <c r="J274" i="27"/>
  <c r="J249" i="27"/>
  <c r="E249" i="27"/>
  <c r="E312" i="27"/>
  <c r="J312" i="27"/>
  <c r="J358" i="27"/>
  <c r="H358" i="27"/>
  <c r="E358" i="27"/>
  <c r="J342" i="27"/>
  <c r="H342" i="27"/>
  <c r="E342" i="27"/>
  <c r="J224" i="27"/>
  <c r="E224" i="27"/>
  <c r="E313" i="27"/>
  <c r="J313" i="27"/>
  <c r="J276" i="27"/>
  <c r="E276" i="27"/>
  <c r="H334" i="27"/>
  <c r="J334" i="27"/>
  <c r="E334" i="27"/>
  <c r="E212" i="27"/>
  <c r="J212" i="27"/>
  <c r="J223" i="27"/>
  <c r="E223" i="27"/>
  <c r="H119" i="27"/>
  <c r="J119" i="27"/>
  <c r="E119" i="27"/>
  <c r="J151" i="27"/>
  <c r="E151" i="27"/>
  <c r="H93" i="27"/>
  <c r="J156" i="27"/>
  <c r="E156" i="27"/>
  <c r="H96" i="27"/>
  <c r="E96" i="27"/>
  <c r="J96" i="27"/>
  <c r="H98" i="27"/>
  <c r="E98" i="27"/>
  <c r="J98" i="27"/>
  <c r="J152" i="27"/>
  <c r="E152" i="27"/>
  <c r="J82" i="27"/>
  <c r="E82" i="27"/>
  <c r="H82" i="27"/>
  <c r="J138" i="27"/>
  <c r="E138" i="27"/>
  <c r="J101" i="27"/>
  <c r="E101" i="27"/>
  <c r="E159" i="27"/>
  <c r="J159" i="27"/>
  <c r="H77" i="27"/>
  <c r="E77" i="27"/>
  <c r="J77" i="27"/>
  <c r="H120" i="27"/>
  <c r="J120" i="27"/>
  <c r="E120" i="27"/>
  <c r="J128" i="27"/>
  <c r="E128" i="27"/>
  <c r="J132" i="27"/>
  <c r="E132" i="27"/>
  <c r="J160" i="27"/>
  <c r="E160" i="27"/>
  <c r="J153" i="27"/>
  <c r="E153" i="27"/>
  <c r="E157" i="27"/>
  <c r="J157" i="27"/>
  <c r="J80" i="27"/>
  <c r="E80" i="27"/>
  <c r="H80" i="27"/>
  <c r="E115" i="27"/>
  <c r="H115" i="27"/>
  <c r="J115" i="27"/>
  <c r="J87" i="27"/>
  <c r="H87" i="27"/>
  <c r="E87" i="27"/>
  <c r="E114" i="27"/>
  <c r="J114" i="27"/>
  <c r="H114" i="27"/>
  <c r="J86" i="27"/>
  <c r="E86" i="27"/>
  <c r="H86" i="27"/>
  <c r="E134" i="27"/>
  <c r="J134" i="27"/>
  <c r="E84" i="27"/>
  <c r="H84" i="27"/>
  <c r="J84" i="27"/>
  <c r="H112" i="27"/>
  <c r="E112" i="27"/>
  <c r="J112" i="27"/>
  <c r="E145" i="27"/>
  <c r="J145" i="27"/>
  <c r="J102" i="27"/>
  <c r="E102" i="27"/>
  <c r="J155" i="27"/>
  <c r="H155" i="27"/>
  <c r="E155" i="27"/>
  <c r="J111" i="27"/>
  <c r="E111" i="27"/>
  <c r="J144" i="27"/>
  <c r="E144" i="27"/>
  <c r="E164" i="27"/>
  <c r="J164" i="27"/>
  <c r="H116" i="27"/>
  <c r="E116" i="27"/>
  <c r="J116" i="27"/>
  <c r="J78" i="27"/>
  <c r="E78" i="27"/>
  <c r="H78" i="27"/>
  <c r="E137" i="27"/>
  <c r="J137" i="27"/>
  <c r="E85" i="27"/>
  <c r="H85" i="27"/>
  <c r="J85" i="27"/>
  <c r="E109" i="27"/>
  <c r="J109" i="27"/>
  <c r="E148" i="27"/>
  <c r="H148" i="27"/>
  <c r="J148" i="27"/>
  <c r="J161" i="27"/>
  <c r="E161" i="27"/>
  <c r="J117" i="27"/>
  <c r="H117" i="27"/>
  <c r="E117" i="27"/>
  <c r="J88" i="27"/>
  <c r="H88" i="27"/>
  <c r="E88" i="27"/>
  <c r="J104" i="27"/>
  <c r="E104" i="27"/>
  <c r="J140" i="27"/>
  <c r="E140" i="27"/>
  <c r="E162" i="27"/>
  <c r="J162" i="27"/>
  <c r="E103" i="27"/>
  <c r="J103" i="27"/>
  <c r="E133" i="27"/>
  <c r="J133" i="27"/>
  <c r="J129" i="27"/>
  <c r="E129" i="27"/>
  <c r="E130" i="27"/>
  <c r="J130" i="27"/>
  <c r="E108" i="27"/>
  <c r="J108" i="27"/>
  <c r="J122" i="27"/>
  <c r="E122" i="27"/>
  <c r="H122" i="27"/>
  <c r="E142" i="27"/>
  <c r="J142" i="27"/>
  <c r="J106" i="27"/>
  <c r="E106" i="27"/>
  <c r="H106" i="27"/>
  <c r="J105" i="27"/>
  <c r="E105" i="27"/>
  <c r="E81" i="27"/>
  <c r="H81" i="27"/>
  <c r="E143" i="27"/>
  <c r="J143" i="27"/>
  <c r="H83" i="27"/>
  <c r="E83" i="27"/>
  <c r="J83" i="27"/>
  <c r="E107" i="27"/>
  <c r="J107" i="27"/>
  <c r="E141" i="27"/>
  <c r="J141" i="27"/>
  <c r="J135" i="27"/>
  <c r="E135" i="27"/>
  <c r="J118" i="27"/>
  <c r="H118" i="27"/>
  <c r="E118" i="27"/>
  <c r="J136" i="27"/>
  <c r="E136" i="27"/>
  <c r="E139" i="27"/>
  <c r="J139" i="27"/>
  <c r="J113" i="27"/>
  <c r="H113" i="27"/>
  <c r="E113" i="27"/>
  <c r="H121" i="27"/>
  <c r="J121" i="27"/>
  <c r="E121" i="27"/>
  <c r="E147" i="27"/>
  <c r="J147" i="27"/>
  <c r="H147" i="27"/>
  <c r="J171" i="27"/>
  <c r="E171" i="27"/>
  <c r="J146" i="27"/>
  <c r="E146" i="27"/>
  <c r="J110" i="27"/>
  <c r="E110" i="27"/>
  <c r="H124" i="27"/>
  <c r="E124" i="27"/>
  <c r="J124" i="27"/>
  <c r="E99" i="27"/>
  <c r="J99" i="27"/>
  <c r="H99" i="27"/>
  <c r="E167" i="27"/>
  <c r="J167" i="27"/>
  <c r="H123" i="27"/>
  <c r="J123" i="27"/>
  <c r="E123" i="27"/>
  <c r="J170" i="27"/>
  <c r="E170" i="27"/>
  <c r="J173" i="27"/>
  <c r="E173" i="27"/>
  <c r="J166" i="27"/>
  <c r="E166" i="27"/>
  <c r="J163" i="27"/>
  <c r="E163" i="27"/>
  <c r="J169" i="27"/>
  <c r="E169" i="27"/>
  <c r="J165" i="27"/>
  <c r="E165" i="27"/>
  <c r="J172" i="27"/>
  <c r="E172" i="27"/>
  <c r="J149" i="27"/>
  <c r="E149" i="27"/>
  <c r="E97" i="27"/>
  <c r="H97" i="27"/>
  <c r="J97" i="27"/>
  <c r="J74" i="27"/>
  <c r="H74" i="27"/>
  <c r="E74" i="27"/>
  <c r="E71" i="27"/>
  <c r="J71" i="27"/>
  <c r="H71" i="27"/>
  <c r="E125" i="27"/>
  <c r="J125" i="27"/>
  <c r="H125" i="27"/>
  <c r="J158" i="27"/>
  <c r="H158" i="27"/>
  <c r="E158" i="27"/>
  <c r="H126" i="27"/>
  <c r="J126" i="27"/>
  <c r="E126" i="27"/>
  <c r="J168" i="27"/>
  <c r="E168" i="27"/>
  <c r="H154" i="27"/>
  <c r="E154" i="27"/>
  <c r="J154" i="27"/>
  <c r="J150" i="27"/>
  <c r="E150" i="27"/>
  <c r="E79" i="27"/>
  <c r="J79" i="27"/>
  <c r="H79" i="27"/>
  <c r="J57" i="27"/>
  <c r="E57" i="27"/>
  <c r="H57" i="27"/>
  <c r="J45" i="27"/>
  <c r="H45" i="27"/>
  <c r="E45" i="27"/>
  <c r="J29" i="27"/>
  <c r="E29" i="27"/>
  <c r="H29" i="27"/>
  <c r="J61" i="27"/>
  <c r="H61" i="27"/>
  <c r="E61" i="27"/>
  <c r="H43" i="27"/>
  <c r="J43" i="27"/>
  <c r="E43" i="27"/>
  <c r="J67" i="27"/>
  <c r="H67" i="27"/>
  <c r="E67" i="27"/>
  <c r="J72" i="27"/>
  <c r="H72" i="27"/>
  <c r="E72" i="27"/>
  <c r="E48" i="27"/>
  <c r="H48" i="27"/>
  <c r="J48" i="27"/>
  <c r="E64" i="27"/>
  <c r="H64" i="27"/>
  <c r="J64" i="27"/>
  <c r="E75" i="27"/>
  <c r="J75" i="27"/>
  <c r="H75" i="27"/>
  <c r="H26" i="27"/>
  <c r="J26" i="27"/>
  <c r="E26" i="27"/>
  <c r="E68" i="27"/>
  <c r="J68" i="27"/>
  <c r="H68" i="27"/>
  <c r="J50" i="27"/>
  <c r="H50" i="27"/>
  <c r="E50" i="27"/>
  <c r="E25" i="27"/>
  <c r="H25" i="27"/>
  <c r="J25" i="27"/>
  <c r="J65" i="27"/>
  <c r="H65" i="27"/>
  <c r="E65" i="27"/>
  <c r="H70" i="27"/>
  <c r="E70" i="27"/>
  <c r="J70" i="27"/>
  <c r="H17" i="27"/>
  <c r="J17" i="27"/>
  <c r="E17" i="27"/>
  <c r="J60" i="27"/>
  <c r="E60" i="27"/>
  <c r="H60" i="27"/>
  <c r="J53" i="27"/>
  <c r="H53" i="27"/>
  <c r="E53" i="27"/>
  <c r="E55" i="27"/>
  <c r="J55" i="27"/>
  <c r="H55" i="27"/>
  <c r="H14" i="27"/>
  <c r="E14" i="27"/>
  <c r="J14" i="27"/>
  <c r="J5" i="27"/>
  <c r="H5" i="27"/>
  <c r="E5" i="27"/>
  <c r="J11" i="27"/>
  <c r="H11" i="27"/>
  <c r="E11" i="27"/>
  <c r="E22" i="27"/>
  <c r="H22" i="27"/>
  <c r="J22" i="27"/>
  <c r="H10" i="27"/>
  <c r="J10" i="27"/>
  <c r="E10" i="27"/>
  <c r="J27" i="27"/>
  <c r="H27" i="27"/>
  <c r="E27" i="27"/>
  <c r="J36" i="27"/>
  <c r="H36" i="27"/>
  <c r="E36" i="27"/>
  <c r="H46" i="27"/>
  <c r="E46" i="27"/>
  <c r="J46" i="27"/>
  <c r="J54" i="27"/>
  <c r="E54" i="27"/>
  <c r="H54" i="27"/>
  <c r="E8" i="27"/>
  <c r="H8" i="27"/>
  <c r="J8" i="27"/>
  <c r="H20" i="27"/>
  <c r="E20" i="27"/>
  <c r="J20" i="27"/>
  <c r="H59" i="27"/>
  <c r="J59" i="27"/>
  <c r="E59" i="27"/>
  <c r="H30" i="27"/>
  <c r="J30" i="27"/>
  <c r="E30" i="27"/>
  <c r="J34" i="27"/>
  <c r="H34" i="27"/>
  <c r="E34" i="27"/>
  <c r="J37" i="27"/>
  <c r="E37" i="27"/>
  <c r="J13" i="27"/>
  <c r="H13" i="27"/>
  <c r="E13" i="27"/>
  <c r="J2" i="27"/>
  <c r="H2" i="27"/>
  <c r="E2" i="27"/>
  <c r="H24" i="27"/>
  <c r="J24" i="27"/>
  <c r="E24" i="27"/>
  <c r="E49" i="27"/>
  <c r="J49" i="27"/>
  <c r="H49" i="27"/>
  <c r="E9" i="27"/>
  <c r="H9" i="27"/>
  <c r="J9" i="27"/>
  <c r="E42" i="27"/>
  <c r="J42" i="27"/>
  <c r="H42" i="27"/>
  <c r="H39" i="27"/>
  <c r="E39" i="27"/>
  <c r="J39" i="27"/>
  <c r="J23" i="27"/>
  <c r="H23" i="27"/>
  <c r="E23" i="27"/>
  <c r="E19" i="27"/>
  <c r="J19" i="27"/>
  <c r="H19" i="27"/>
  <c r="J32" i="27"/>
  <c r="E32" i="27"/>
  <c r="H32" i="27"/>
  <c r="E35" i="27"/>
  <c r="J35" i="27"/>
  <c r="H35" i="27"/>
  <c r="E62" i="27"/>
  <c r="H62" i="27"/>
  <c r="J62" i="27"/>
  <c r="H73" i="27"/>
  <c r="E73" i="27"/>
  <c r="J73" i="27"/>
  <c r="J58" i="27"/>
  <c r="H58" i="27"/>
  <c r="E58" i="27"/>
  <c r="J31" i="27"/>
  <c r="E31" i="27"/>
  <c r="H31" i="27"/>
  <c r="J28" i="27"/>
  <c r="H28" i="27"/>
  <c r="E28" i="27"/>
  <c r="E33" i="27"/>
  <c r="J33" i="27"/>
  <c r="H33" i="27"/>
  <c r="J21" i="27"/>
  <c r="H21" i="27"/>
  <c r="E21" i="27"/>
  <c r="J16" i="27"/>
  <c r="E16" i="27"/>
  <c r="H16" i="27"/>
  <c r="J41" i="27"/>
  <c r="H41" i="27"/>
  <c r="E41" i="27"/>
  <c r="J4" i="27"/>
  <c r="E4" i="27"/>
  <c r="H4" i="27"/>
  <c r="J76" i="27"/>
  <c r="E76" i="27"/>
  <c r="H76" i="27"/>
  <c r="J52" i="27"/>
  <c r="E52" i="27"/>
  <c r="H52" i="27"/>
  <c r="J44" i="27"/>
  <c r="H44" i="27"/>
  <c r="E44" i="27"/>
  <c r="E56" i="27"/>
  <c r="J56" i="27"/>
  <c r="H56" i="27"/>
  <c r="H3" i="27"/>
  <c r="J3" i="27"/>
  <c r="E3" i="27"/>
  <c r="H38" i="27"/>
  <c r="E38" i="27"/>
  <c r="J38" i="27"/>
  <c r="J12" i="27"/>
  <c r="E12" i="27"/>
  <c r="H12" i="27"/>
  <c r="H7" i="27"/>
  <c r="J7" i="27"/>
  <c r="E7" i="27"/>
  <c r="J15" i="27"/>
  <c r="E15" i="27"/>
  <c r="H15" i="27"/>
  <c r="H51" i="27"/>
  <c r="E51" i="27"/>
  <c r="J51" i="27"/>
  <c r="E40" i="27"/>
  <c r="J40" i="27"/>
  <c r="H40" i="27"/>
  <c r="J63" i="27"/>
  <c r="H63" i="27"/>
  <c r="E63" i="27"/>
  <c r="H69" i="27"/>
  <c r="E69" i="27"/>
  <c r="J69" i="27"/>
  <c r="B261" i="27"/>
  <c r="B798" i="27"/>
  <c r="B397" i="27"/>
  <c r="B575" i="27"/>
  <c r="B676" i="27"/>
  <c r="B188" i="27"/>
  <c r="B681" i="27"/>
  <c r="B283" i="27"/>
  <c r="B612" i="27"/>
  <c r="B269" i="27"/>
  <c r="B569" i="27"/>
  <c r="B548" i="27"/>
  <c r="B281" i="27"/>
  <c r="B254" i="27"/>
  <c r="B592" i="27"/>
  <c r="B195" i="27"/>
  <c r="B256" i="27"/>
  <c r="B795" i="27"/>
  <c r="B219" i="27"/>
  <c r="B619" i="27"/>
  <c r="B233" i="27"/>
  <c r="B259" i="27"/>
  <c r="B671" i="27"/>
  <c r="B396" i="27"/>
  <c r="B582" i="27"/>
  <c r="B242" i="27"/>
  <c r="B209" i="27"/>
  <c r="B228" i="27"/>
  <c r="B790" i="27"/>
  <c r="B558" i="27"/>
  <c r="B178" i="27"/>
  <c r="B570" i="27"/>
  <c r="B289" i="27"/>
  <c r="B620" i="27"/>
  <c r="B687" i="27"/>
  <c r="B300" i="27"/>
  <c r="B174" i="27"/>
  <c r="B220" i="27"/>
  <c r="B605" i="27"/>
  <c r="B787" i="27"/>
  <c r="B589" i="27"/>
  <c r="B298" i="27"/>
  <c r="B546" i="27"/>
  <c r="B179" i="27"/>
  <c r="B586" i="27"/>
  <c r="B381" i="27"/>
  <c r="B365" i="27"/>
  <c r="B627" i="27"/>
  <c r="B205" i="27"/>
  <c r="B392" i="27"/>
  <c r="B290" i="27"/>
  <c r="B199" i="27"/>
  <c r="B307" i="27"/>
  <c r="B617" i="27"/>
  <c r="B675" i="27"/>
  <c r="B549" i="27"/>
  <c r="B784" i="27"/>
  <c r="B373" i="27"/>
  <c r="B623" i="27"/>
  <c r="B628" i="27"/>
  <c r="B245" i="27"/>
  <c r="B794" i="27"/>
  <c r="B323" i="27"/>
  <c r="B594" i="27"/>
  <c r="B393" i="27"/>
  <c r="B577" i="27"/>
  <c r="B536" i="27"/>
  <c r="B198" i="27"/>
  <c r="B255" i="27"/>
  <c r="B591" i="27"/>
  <c r="B180" i="27"/>
  <c r="B362" i="27"/>
  <c r="B456" i="27"/>
  <c r="B206" i="27"/>
  <c r="B585" i="27"/>
  <c r="B369" i="27"/>
  <c r="B361" i="27"/>
  <c r="B789" i="27"/>
  <c r="B387" i="27"/>
  <c r="B604" i="27"/>
  <c r="B528" i="27"/>
  <c r="B328" i="27"/>
  <c r="B284" i="27"/>
  <c r="B538" i="27"/>
  <c r="B389" i="27"/>
  <c r="B314" i="27"/>
  <c r="B187" i="27"/>
  <c r="B560" i="27"/>
  <c r="B565" i="27"/>
  <c r="B243" i="27"/>
  <c r="B247" i="27"/>
  <c r="B678" i="27"/>
  <c r="B568" i="27"/>
  <c r="B545" i="27"/>
  <c r="B208" i="27"/>
  <c r="B792" i="27"/>
  <c r="B382" i="27"/>
  <c r="B580" i="27"/>
  <c r="B184" i="27"/>
  <c r="B574" i="27"/>
  <c r="B196" i="27"/>
  <c r="B680" i="27"/>
  <c r="B539" i="27"/>
  <c r="B611" i="27"/>
  <c r="B557" i="27"/>
  <c r="B527" i="27"/>
  <c r="B305" i="27"/>
  <c r="B590" i="27"/>
  <c r="B202" i="27"/>
  <c r="B190" i="27"/>
  <c r="B406" i="27"/>
  <c r="B503" i="27"/>
  <c r="B241" i="27"/>
  <c r="B207" i="27"/>
  <c r="B606" i="27"/>
  <c r="B556" i="27"/>
  <c r="B244" i="27"/>
  <c r="B452" i="27"/>
  <c r="B210" i="27"/>
  <c r="B608" i="27"/>
  <c r="B786" i="27"/>
  <c r="B193" i="27"/>
  <c r="B672" i="27"/>
  <c r="B561" i="27"/>
  <c r="B357" i="27"/>
  <c r="B615" i="27"/>
  <c r="B189" i="27"/>
  <c r="B550" i="27"/>
  <c r="B236" i="27"/>
  <c r="B374" i="27"/>
  <c r="B581" i="27"/>
  <c r="B237" i="27"/>
  <c r="B502" i="27"/>
  <c r="B185" i="27"/>
  <c r="B398" i="27"/>
  <c r="B621" i="27"/>
  <c r="B454" i="27"/>
  <c r="B341" i="27"/>
  <c r="B282" i="27"/>
  <c r="B607" i="27"/>
  <c r="B252" i="27"/>
  <c r="B682" i="27"/>
  <c r="B251" i="27"/>
  <c r="B203" i="27"/>
  <c r="B526" i="27"/>
  <c r="B596" i="27"/>
  <c r="B597" i="27"/>
  <c r="B257" i="27"/>
  <c r="B524" i="27"/>
  <c r="B308" i="27"/>
  <c r="B339" i="27"/>
  <c r="B567" i="27"/>
  <c r="B686" i="27"/>
  <c r="B544" i="27"/>
  <c r="B266" i="27"/>
  <c r="B788" i="27"/>
  <c r="B383" i="27"/>
  <c r="B216" i="27"/>
  <c r="B618" i="27"/>
  <c r="B603" i="27"/>
  <c r="B683" i="27"/>
  <c r="B200" i="27"/>
  <c r="B218" i="27"/>
  <c r="B588" i="27"/>
  <c r="B395" i="27"/>
  <c r="B262" i="27"/>
  <c r="B451" i="27"/>
  <c r="B304" i="27"/>
  <c r="B622" i="27"/>
  <c r="B543" i="27"/>
  <c r="B227" i="27"/>
  <c r="B793" i="27"/>
  <c r="B564" i="27"/>
  <c r="B315" i="27"/>
  <c r="B593" i="27"/>
  <c r="B250" i="27"/>
  <c r="B679" i="27"/>
  <c r="B562" i="27"/>
  <c r="B309" i="27"/>
  <c r="B598" i="27"/>
  <c r="B306" i="27"/>
  <c r="B576" i="27"/>
  <c r="B523" i="27"/>
  <c r="B301" i="27"/>
  <c r="B211" i="27"/>
  <c r="B600" i="27"/>
  <c r="B684" i="27"/>
  <c r="B296" i="27"/>
  <c r="B263" i="27"/>
  <c r="B299" i="27"/>
  <c r="B547" i="27"/>
  <c r="B293" i="27"/>
  <c r="B370" i="27"/>
  <c r="B602" i="27"/>
  <c r="B525" i="27"/>
  <c r="B368" i="27"/>
  <c r="B529" i="27"/>
  <c r="B674" i="27"/>
  <c r="B609" i="27"/>
  <c r="B268" i="27"/>
  <c r="B327" i="27"/>
  <c r="B566" i="27"/>
  <c r="B221" i="27"/>
  <c r="B673" i="27"/>
  <c r="B177" i="27"/>
  <c r="B578" i="27"/>
  <c r="B610" i="27"/>
  <c r="B595" i="27"/>
  <c r="B277" i="27"/>
  <c r="B601" i="27"/>
  <c r="B572" i="27"/>
  <c r="B688" i="27"/>
  <c r="B363" i="27"/>
  <c r="B287" i="27"/>
  <c r="B670" i="27"/>
  <c r="B222" i="27"/>
  <c r="B353" i="27"/>
  <c r="B260" i="27"/>
  <c r="B229" i="27"/>
  <c r="B535" i="27"/>
  <c r="B559" i="27"/>
  <c r="B310" i="27"/>
  <c r="B573" i="27"/>
  <c r="B204" i="27"/>
  <c r="B258" i="27"/>
  <c r="B457" i="27"/>
  <c r="B364" i="27"/>
  <c r="B614" i="27"/>
  <c r="B453" i="27"/>
  <c r="B267" i="27"/>
  <c r="B677" i="27"/>
  <c r="B394" i="27"/>
  <c r="B201" i="27"/>
  <c r="B599" i="27"/>
  <c r="B278" i="27"/>
  <c r="B797" i="27"/>
  <c r="B379" i="27"/>
  <c r="B176" i="27"/>
  <c r="B66" i="27"/>
  <c r="B288" i="27"/>
  <c r="B583" i="27"/>
  <c r="B340" i="27"/>
  <c r="B197" i="27"/>
  <c r="B47" i="27"/>
  <c r="B584" i="27"/>
  <c r="B455" i="27"/>
  <c r="B175" i="27"/>
  <c r="B718" i="27"/>
  <c r="B579" i="27"/>
  <c r="B685" i="27"/>
  <c r="B297" i="27"/>
  <c r="B217" i="27"/>
  <c r="B186" i="27"/>
  <c r="B571" i="27"/>
  <c r="B275" i="27"/>
  <c r="B285" i="27"/>
  <c r="B232" i="27"/>
  <c r="B537" i="27"/>
  <c r="B270" i="27"/>
  <c r="B6" i="27"/>
  <c r="B563" i="27"/>
  <c r="B791" i="27"/>
  <c r="B192" i="27"/>
  <c r="B616" i="27"/>
  <c r="B246" i="27"/>
  <c r="B785" i="27"/>
  <c r="B796" i="27"/>
  <c r="B587" i="27"/>
  <c r="B719" i="27"/>
  <c r="B613" i="27"/>
  <c r="H111" i="27" l="1"/>
  <c r="H157" i="27"/>
  <c r="H156" i="27"/>
  <c r="H153" i="27"/>
  <c r="H152" i="27"/>
  <c r="H146" i="27"/>
  <c r="H145" i="27"/>
  <c r="H105" i="27"/>
  <c r="H103" i="27"/>
  <c r="H312" i="27"/>
  <c r="H311" i="27"/>
  <c r="H276" i="27"/>
  <c r="H274" i="27"/>
  <c r="H273" i="27"/>
  <c r="H272" i="27"/>
  <c r="H213" i="27"/>
  <c r="H191" i="27"/>
  <c r="H183" i="27"/>
  <c r="H144" i="27"/>
  <c r="H142" i="27"/>
  <c r="H141" i="27"/>
  <c r="H140" i="27"/>
  <c r="H139" i="27"/>
  <c r="H138" i="27"/>
  <c r="H137" i="27"/>
  <c r="H134" i="27"/>
  <c r="H313" i="27"/>
  <c r="H286" i="27"/>
  <c r="H165" i="27"/>
  <c r="H164" i="27"/>
  <c r="H163" i="27"/>
  <c r="H133" i="27"/>
  <c r="H132" i="27"/>
  <c r="H109" i="27"/>
  <c r="H107" i="27"/>
  <c r="H102" i="27"/>
  <c r="H101" i="27"/>
  <c r="H143" i="27"/>
  <c r="H294" i="27"/>
  <c r="H295" i="27"/>
  <c r="H271" i="27"/>
  <c r="H37" i="27"/>
  <c r="H110" i="27"/>
  <c r="H181" i="27"/>
  <c r="H182" i="27"/>
  <c r="H104" i="27"/>
  <c r="H226" i="27"/>
  <c r="H291" i="27"/>
  <c r="H108" i="27"/>
  <c r="H168" i="27"/>
  <c r="H166" i="27"/>
  <c r="H167" i="27"/>
  <c r="H151" i="27"/>
  <c r="H303" i="27"/>
  <c r="H302" i="27"/>
  <c r="H172" i="27"/>
  <c r="H238" i="27"/>
  <c r="H239" i="27"/>
  <c r="H171" i="27"/>
  <c r="H249" i="27"/>
  <c r="H248" i="27"/>
  <c r="H292" i="27"/>
  <c r="H240" i="27"/>
  <c r="H253" i="27"/>
  <c r="H170" i="27"/>
  <c r="H150" i="27"/>
  <c r="H149" i="27"/>
  <c r="H129" i="27"/>
  <c r="H128" i="27"/>
  <c r="H230" i="27"/>
  <c r="H223" i="27"/>
  <c r="H279" i="27"/>
  <c r="H265" i="27"/>
  <c r="H264" i="27"/>
  <c r="H235" i="27"/>
  <c r="H234" i="27"/>
  <c r="H231" i="27"/>
  <c r="H225" i="27"/>
  <c r="H224" i="27"/>
  <c r="H215" i="27"/>
  <c r="H214" i="27"/>
  <c r="H212" i="27"/>
  <c r="H173" i="27"/>
  <c r="H169" i="27"/>
  <c r="H162" i="27"/>
  <c r="H161" i="27"/>
  <c r="H160" i="27"/>
  <c r="H159" i="27"/>
  <c r="H136" i="27"/>
  <c r="H135" i="27"/>
  <c r="H131" i="27"/>
  <c r="H130" i="27"/>
  <c r="E288" i="27"/>
  <c r="H288" i="27"/>
  <c r="J288" i="27"/>
  <c r="J192" i="27"/>
  <c r="E192" i="27"/>
  <c r="H192" i="27"/>
  <c r="J187" i="27"/>
  <c r="H187" i="27"/>
  <c r="E187" i="27"/>
  <c r="H6" i="27"/>
  <c r="E6" i="27"/>
  <c r="J6" i="27"/>
  <c r="J66" i="27"/>
  <c r="H66" i="27"/>
  <c r="E66" i="27"/>
  <c r="J228" i="27"/>
  <c r="E228" i="27"/>
  <c r="H228" i="27"/>
  <c r="E250" i="27"/>
  <c r="J250" i="27"/>
  <c r="H250" i="27"/>
  <c r="E232" i="27"/>
  <c r="H232" i="27"/>
  <c r="J232" i="27"/>
  <c r="H227" i="27"/>
  <c r="E227" i="27"/>
  <c r="J227" i="27"/>
  <c r="J193" i="27"/>
  <c r="E193" i="27"/>
  <c r="H193" i="27"/>
  <c r="H229" i="27"/>
  <c r="J229" i="27"/>
  <c r="E229" i="27"/>
  <c r="J284" i="27"/>
  <c r="E284" i="27"/>
  <c r="H284" i="27"/>
  <c r="H278" i="27"/>
  <c r="J278" i="27"/>
  <c r="E278" i="27"/>
  <c r="E277" i="27"/>
  <c r="J277" i="27"/>
  <c r="H277" i="27"/>
  <c r="E267" i="27"/>
  <c r="J267" i="27"/>
  <c r="H267" i="27"/>
  <c r="E251" i="27"/>
  <c r="H251" i="27"/>
  <c r="J251" i="27"/>
  <c r="J293" i="27"/>
  <c r="E293" i="27"/>
  <c r="H293" i="27"/>
  <c r="E266" i="27"/>
  <c r="J266" i="27"/>
  <c r="H266" i="27"/>
  <c r="J258" i="27"/>
  <c r="H258" i="27"/>
  <c r="E258" i="27"/>
  <c r="H244" i="27"/>
  <c r="E244" i="27"/>
  <c r="J244" i="27"/>
  <c r="H261" i="27"/>
  <c r="J261" i="27"/>
  <c r="E261" i="27"/>
  <c r="E242" i="27"/>
  <c r="H242" i="27"/>
  <c r="J242" i="27"/>
  <c r="J257" i="27"/>
  <c r="E257" i="27"/>
  <c r="H257" i="27"/>
  <c r="E259" i="27"/>
  <c r="H259" i="27"/>
  <c r="J259" i="27"/>
  <c r="E260" i="27"/>
  <c r="H260" i="27"/>
  <c r="J260" i="27"/>
  <c r="H256" i="27"/>
  <c r="J256" i="27"/>
  <c r="E256" i="27"/>
  <c r="J262" i="27"/>
  <c r="H262" i="27"/>
  <c r="E262" i="27"/>
  <c r="H245" i="27"/>
  <c r="E245" i="27"/>
  <c r="J245" i="27"/>
  <c r="J263" i="27"/>
  <c r="E263" i="27"/>
  <c r="H263" i="27"/>
  <c r="J247" i="27"/>
  <c r="H247" i="27"/>
  <c r="E247" i="27"/>
  <c r="J282" i="27"/>
  <c r="E282" i="27"/>
  <c r="H282" i="27"/>
  <c r="H268" i="27"/>
  <c r="E268" i="27"/>
  <c r="J268" i="27"/>
  <c r="J269" i="27"/>
  <c r="H269" i="27"/>
  <c r="E269" i="27"/>
  <c r="J275" i="27"/>
  <c r="H275" i="27"/>
  <c r="E275" i="27"/>
  <c r="E305" i="27"/>
  <c r="J305" i="27"/>
  <c r="H305" i="27"/>
  <c r="J188" i="27"/>
  <c r="E188" i="27"/>
  <c r="H188" i="27"/>
  <c r="E287" i="27"/>
  <c r="J287" i="27"/>
  <c r="H287" i="27"/>
  <c r="H270" i="27"/>
  <c r="J270" i="27"/>
  <c r="E270" i="27"/>
  <c r="E361" i="27"/>
  <c r="J361" i="27"/>
  <c r="H361" i="27"/>
  <c r="E393" i="27"/>
  <c r="H393" i="27"/>
  <c r="J393" i="27"/>
  <c r="H362" i="27"/>
  <c r="E362" i="27"/>
  <c r="J362" i="27"/>
  <c r="J340" i="27"/>
  <c r="E340" i="27"/>
  <c r="H340" i="27"/>
  <c r="J546" i="27"/>
  <c r="H546" i="27"/>
  <c r="E546" i="27"/>
  <c r="J547" i="27"/>
  <c r="H547" i="27"/>
  <c r="E547" i="27"/>
  <c r="E526" i="27"/>
  <c r="H526" i="27"/>
  <c r="J526" i="27"/>
  <c r="E548" i="27"/>
  <c r="H548" i="27"/>
  <c r="J548" i="27"/>
  <c r="E527" i="27"/>
  <c r="H527" i="27"/>
  <c r="J527" i="27"/>
  <c r="J503" i="27"/>
  <c r="H503" i="27"/>
  <c r="E503" i="27"/>
  <c r="E528" i="27"/>
  <c r="J528" i="27"/>
  <c r="H528" i="27"/>
  <c r="E523" i="27"/>
  <c r="H523" i="27"/>
  <c r="J523" i="27"/>
  <c r="E502" i="27"/>
  <c r="H502" i="27"/>
  <c r="J502" i="27"/>
  <c r="H543" i="27"/>
  <c r="E543" i="27"/>
  <c r="J543" i="27"/>
  <c r="E550" i="27"/>
  <c r="H550" i="27"/>
  <c r="J550" i="27"/>
  <c r="H525" i="27"/>
  <c r="E525" i="27"/>
  <c r="J525" i="27"/>
  <c r="E545" i="27"/>
  <c r="H545" i="27"/>
  <c r="J545" i="27"/>
  <c r="J549" i="27"/>
  <c r="E549" i="27"/>
  <c r="H549" i="27"/>
  <c r="J524" i="27"/>
  <c r="H524" i="27"/>
  <c r="E524" i="27"/>
  <c r="J544" i="27"/>
  <c r="H544" i="27"/>
  <c r="E544" i="27"/>
  <c r="J185" i="27"/>
  <c r="H185" i="27"/>
  <c r="E185" i="27"/>
  <c r="J339" i="27"/>
  <c r="E339" i="27"/>
  <c r="H339" i="27"/>
  <c r="H236" i="27"/>
  <c r="E236" i="27"/>
  <c r="J236" i="27"/>
  <c r="J186" i="27"/>
  <c r="E186" i="27"/>
  <c r="H186" i="27"/>
  <c r="H682" i="27"/>
  <c r="E682" i="27"/>
  <c r="J682" i="27"/>
  <c r="H784" i="27"/>
  <c r="E784" i="27"/>
  <c r="J784" i="27"/>
  <c r="H719" i="27"/>
  <c r="E719" i="27"/>
  <c r="J719" i="27"/>
  <c r="J688" i="27"/>
  <c r="E688" i="27"/>
  <c r="H688" i="27"/>
  <c r="E789" i="27"/>
  <c r="J789" i="27"/>
  <c r="H789" i="27"/>
  <c r="J628" i="27"/>
  <c r="H628" i="27"/>
  <c r="E628" i="27"/>
  <c r="E456" i="27"/>
  <c r="H456" i="27"/>
  <c r="J456" i="27"/>
  <c r="H457" i="27"/>
  <c r="J457" i="27"/>
  <c r="E457" i="27"/>
  <c r="J452" i="27"/>
  <c r="H452" i="27"/>
  <c r="E452" i="27"/>
  <c r="H798" i="27"/>
  <c r="J798" i="27"/>
  <c r="E798" i="27"/>
  <c r="E791" i="27"/>
  <c r="H791" i="27"/>
  <c r="J791" i="27"/>
  <c r="H539" i="27"/>
  <c r="J539" i="27"/>
  <c r="E539" i="27"/>
  <c r="H671" i="27"/>
  <c r="E671" i="27"/>
  <c r="J671" i="27"/>
  <c r="E529" i="27"/>
  <c r="J529" i="27"/>
  <c r="H529" i="27"/>
  <c r="J795" i="27"/>
  <c r="E795" i="27"/>
  <c r="H795" i="27"/>
  <c r="H451" i="27"/>
  <c r="E451" i="27"/>
  <c r="J451" i="27"/>
  <c r="H794" i="27"/>
  <c r="E794" i="27"/>
  <c r="J794" i="27"/>
  <c r="E718" i="27"/>
  <c r="J718" i="27"/>
  <c r="H718" i="27"/>
  <c r="J680" i="27"/>
  <c r="H680" i="27"/>
  <c r="E680" i="27"/>
  <c r="E687" i="27"/>
  <c r="H687" i="27"/>
  <c r="J687" i="27"/>
  <c r="E537" i="27"/>
  <c r="J537" i="27"/>
  <c r="H537" i="27"/>
  <c r="E792" i="27"/>
  <c r="J792" i="27"/>
  <c r="H792" i="27"/>
  <c r="H674" i="27"/>
  <c r="J674" i="27"/>
  <c r="E674" i="27"/>
  <c r="J785" i="27"/>
  <c r="E785" i="27"/>
  <c r="H785" i="27"/>
  <c r="E681" i="27"/>
  <c r="H681" i="27"/>
  <c r="J681" i="27"/>
  <c r="E670" i="27"/>
  <c r="J670" i="27"/>
  <c r="H670" i="27"/>
  <c r="J455" i="27"/>
  <c r="H455" i="27"/>
  <c r="E455" i="27"/>
  <c r="J538" i="27"/>
  <c r="E538" i="27"/>
  <c r="H538" i="27"/>
  <c r="H797" i="27"/>
  <c r="J797" i="27"/>
  <c r="E797" i="27"/>
  <c r="J676" i="27"/>
  <c r="H676" i="27"/>
  <c r="E676" i="27"/>
  <c r="J677" i="27"/>
  <c r="H677" i="27"/>
  <c r="E677" i="27"/>
  <c r="E787" i="27"/>
  <c r="H787" i="27"/>
  <c r="J787" i="27"/>
  <c r="J685" i="27"/>
  <c r="E685" i="27"/>
  <c r="H685" i="27"/>
  <c r="J788" i="27"/>
  <c r="H788" i="27"/>
  <c r="E788" i="27"/>
  <c r="E454" i="27"/>
  <c r="J454" i="27"/>
  <c r="H454" i="27"/>
  <c r="J790" i="27"/>
  <c r="E790" i="27"/>
  <c r="H790" i="27"/>
  <c r="J679" i="27"/>
  <c r="H679" i="27"/>
  <c r="E679" i="27"/>
  <c r="E453" i="27"/>
  <c r="J453" i="27"/>
  <c r="H453" i="27"/>
  <c r="H793" i="27"/>
  <c r="J793" i="27"/>
  <c r="E793" i="27"/>
  <c r="J672" i="27"/>
  <c r="H672" i="27"/>
  <c r="E672" i="27"/>
  <c r="H535" i="27"/>
  <c r="J535" i="27"/>
  <c r="E535" i="27"/>
  <c r="H627" i="27"/>
  <c r="J627" i="27"/>
  <c r="E627" i="27"/>
  <c r="H684" i="27"/>
  <c r="J684" i="27"/>
  <c r="E684" i="27"/>
  <c r="J673" i="27"/>
  <c r="H673" i="27"/>
  <c r="E673" i="27"/>
  <c r="J686" i="27"/>
  <c r="H686" i="27"/>
  <c r="E686" i="27"/>
  <c r="H786" i="27"/>
  <c r="E786" i="27"/>
  <c r="J786" i="27"/>
  <c r="H796" i="27"/>
  <c r="J796" i="27"/>
  <c r="E796" i="27"/>
  <c r="J536" i="27"/>
  <c r="H536" i="27"/>
  <c r="E536" i="27"/>
  <c r="H683" i="27"/>
  <c r="J683" i="27"/>
  <c r="E683" i="27"/>
  <c r="J678" i="27"/>
  <c r="H678" i="27"/>
  <c r="E678" i="27"/>
  <c r="H675" i="27"/>
  <c r="J675" i="27"/>
  <c r="E675" i="27"/>
  <c r="E558" i="27"/>
  <c r="H558" i="27"/>
  <c r="J558" i="27"/>
  <c r="E562" i="27"/>
  <c r="H562" i="27"/>
  <c r="J562" i="27"/>
  <c r="J556" i="27"/>
  <c r="H556" i="27"/>
  <c r="E556" i="27"/>
  <c r="E564" i="27"/>
  <c r="H564" i="27"/>
  <c r="J564" i="27"/>
  <c r="E561" i="27"/>
  <c r="H561" i="27"/>
  <c r="J561" i="27"/>
  <c r="H559" i="27"/>
  <c r="J559" i="27"/>
  <c r="E559" i="27"/>
  <c r="H557" i="27"/>
  <c r="J557" i="27"/>
  <c r="E557" i="27"/>
  <c r="E560" i="27"/>
  <c r="H560" i="27"/>
  <c r="J560" i="27"/>
  <c r="H563" i="27"/>
  <c r="J563" i="27"/>
  <c r="E563" i="27"/>
  <c r="H307" i="27"/>
  <c r="E307" i="27"/>
  <c r="J307" i="27"/>
  <c r="H233" i="27"/>
  <c r="E233" i="27"/>
  <c r="J233" i="27"/>
  <c r="J199" i="27"/>
  <c r="H199" i="27"/>
  <c r="E199" i="27"/>
  <c r="J198" i="27"/>
  <c r="E198" i="27"/>
  <c r="H198" i="27"/>
  <c r="J200" i="27"/>
  <c r="E200" i="27"/>
  <c r="H200" i="27"/>
  <c r="E252" i="27"/>
  <c r="H252" i="27"/>
  <c r="J252" i="27"/>
  <c r="E306" i="27"/>
  <c r="J306" i="27"/>
  <c r="H306" i="27"/>
  <c r="J197" i="27"/>
  <c r="E197" i="27"/>
  <c r="H197" i="27"/>
  <c r="J196" i="27"/>
  <c r="H196" i="27"/>
  <c r="E196" i="27"/>
  <c r="J195" i="27"/>
  <c r="E195" i="27"/>
  <c r="H195" i="27"/>
  <c r="J184" i="27"/>
  <c r="H184" i="27"/>
  <c r="E184" i="27"/>
  <c r="H281" i="27"/>
  <c r="J281" i="27"/>
  <c r="E281" i="27"/>
  <c r="E246" i="27"/>
  <c r="J246" i="27"/>
  <c r="H246" i="27"/>
  <c r="H241" i="27"/>
  <c r="E241" i="27"/>
  <c r="J241" i="27"/>
  <c r="E289" i="27"/>
  <c r="J289" i="27"/>
  <c r="H289" i="27"/>
  <c r="E301" i="27"/>
  <c r="H301" i="27"/>
  <c r="J301" i="27"/>
  <c r="J599" i="27"/>
  <c r="E599" i="27"/>
  <c r="H599" i="27"/>
  <c r="H589" i="27"/>
  <c r="J589" i="27"/>
  <c r="E589" i="27"/>
  <c r="J602" i="27"/>
  <c r="E602" i="27"/>
  <c r="H602" i="27"/>
  <c r="H618" i="27"/>
  <c r="E618" i="27"/>
  <c r="J618" i="27"/>
  <c r="H583" i="27"/>
  <c r="E583" i="27"/>
  <c r="J583" i="27"/>
  <c r="J570" i="27"/>
  <c r="H570" i="27"/>
  <c r="E570" i="27"/>
  <c r="H598" i="27"/>
  <c r="J598" i="27"/>
  <c r="E598" i="27"/>
  <c r="H577" i="27"/>
  <c r="J577" i="27"/>
  <c r="E577" i="27"/>
  <c r="J593" i="27"/>
  <c r="E593" i="27"/>
  <c r="H593" i="27"/>
  <c r="H615" i="27"/>
  <c r="J615" i="27"/>
  <c r="E615" i="27"/>
  <c r="E573" i="27"/>
  <c r="J573" i="27"/>
  <c r="H573" i="27"/>
  <c r="H616" i="27"/>
  <c r="J616" i="27"/>
  <c r="E616" i="27"/>
  <c r="J565" i="27"/>
  <c r="E565" i="27"/>
  <c r="H565" i="27"/>
  <c r="E578" i="27"/>
  <c r="J578" i="27"/>
  <c r="H578" i="27"/>
  <c r="H572" i="27"/>
  <c r="E572" i="27"/>
  <c r="J572" i="27"/>
  <c r="H587" i="27"/>
  <c r="E587" i="27"/>
  <c r="J587" i="27"/>
  <c r="E601" i="27"/>
  <c r="J601" i="27"/>
  <c r="H601" i="27"/>
  <c r="J591" i="27"/>
  <c r="E591" i="27"/>
  <c r="H591" i="27"/>
  <c r="J588" i="27"/>
  <c r="E588" i="27"/>
  <c r="H588" i="27"/>
  <c r="E568" i="27"/>
  <c r="H568" i="27"/>
  <c r="J568" i="27"/>
  <c r="H576" i="27"/>
  <c r="J576" i="27"/>
  <c r="E576" i="27"/>
  <c r="E584" i="27"/>
  <c r="J584" i="27"/>
  <c r="H584" i="27"/>
  <c r="E597" i="27"/>
  <c r="H597" i="27"/>
  <c r="J597" i="27"/>
  <c r="J567" i="27"/>
  <c r="H567" i="27"/>
  <c r="E567" i="27"/>
  <c r="H574" i="27"/>
  <c r="J574" i="27"/>
  <c r="E574" i="27"/>
  <c r="E592" i="27"/>
  <c r="J592" i="27"/>
  <c r="H592" i="27"/>
  <c r="E595" i="27"/>
  <c r="H595" i="27"/>
  <c r="J595" i="27"/>
  <c r="E606" i="27"/>
  <c r="H606" i="27"/>
  <c r="J606" i="27"/>
  <c r="H620" i="27"/>
  <c r="J620" i="27"/>
  <c r="E620" i="27"/>
  <c r="J600" i="27"/>
  <c r="H600" i="27"/>
  <c r="E600" i="27"/>
  <c r="J621" i="27"/>
  <c r="H621" i="27"/>
  <c r="E621" i="27"/>
  <c r="E603" i="27"/>
  <c r="H603" i="27"/>
  <c r="J603" i="27"/>
  <c r="J581" i="27"/>
  <c r="H581" i="27"/>
  <c r="E581" i="27"/>
  <c r="H571" i="27"/>
  <c r="E571" i="27"/>
  <c r="J571" i="27"/>
  <c r="H605" i="27"/>
  <c r="J605" i="27"/>
  <c r="E605" i="27"/>
  <c r="E623" i="27"/>
  <c r="J623" i="27"/>
  <c r="H623" i="27"/>
  <c r="H617" i="27"/>
  <c r="E617" i="27"/>
  <c r="J617" i="27"/>
  <c r="J613" i="27"/>
  <c r="H613" i="27"/>
  <c r="E613" i="27"/>
  <c r="J604" i="27"/>
  <c r="H604" i="27"/>
  <c r="E604" i="27"/>
  <c r="J569" i="27"/>
  <c r="E569" i="27"/>
  <c r="H569" i="27"/>
  <c r="E585" i="27"/>
  <c r="J585" i="27"/>
  <c r="H585" i="27"/>
  <c r="E614" i="27"/>
  <c r="J614" i="27"/>
  <c r="H614" i="27"/>
  <c r="H608" i="27"/>
  <c r="J608" i="27"/>
  <c r="E608" i="27"/>
  <c r="H575" i="27"/>
  <c r="E575" i="27"/>
  <c r="J575" i="27"/>
  <c r="E610" i="27"/>
  <c r="J610" i="27"/>
  <c r="H610" i="27"/>
  <c r="E611" i="27"/>
  <c r="J611" i="27"/>
  <c r="H611" i="27"/>
  <c r="H582" i="27"/>
  <c r="J582" i="27"/>
  <c r="E582" i="27"/>
  <c r="H596" i="27"/>
  <c r="J596" i="27"/>
  <c r="E596" i="27"/>
  <c r="E619" i="27"/>
  <c r="H619" i="27"/>
  <c r="J619" i="27"/>
  <c r="J622" i="27"/>
  <c r="H622" i="27"/>
  <c r="E622" i="27"/>
  <c r="E594" i="27"/>
  <c r="J594" i="27"/>
  <c r="H594" i="27"/>
  <c r="J579" i="27"/>
  <c r="E579" i="27"/>
  <c r="H579" i="27"/>
  <c r="J586" i="27"/>
  <c r="H586" i="27"/>
  <c r="E586" i="27"/>
  <c r="H607" i="27"/>
  <c r="E607" i="27"/>
  <c r="J607" i="27"/>
  <c r="H566" i="27"/>
  <c r="J566" i="27"/>
  <c r="E566" i="27"/>
  <c r="H580" i="27"/>
  <c r="J580" i="27"/>
  <c r="E580" i="27"/>
  <c r="J609" i="27"/>
  <c r="H609" i="27"/>
  <c r="E609" i="27"/>
  <c r="J590" i="27"/>
  <c r="H590" i="27"/>
  <c r="E590" i="27"/>
  <c r="H612" i="27"/>
  <c r="E612" i="27"/>
  <c r="J612" i="27"/>
  <c r="H353" i="27"/>
  <c r="E353" i="27"/>
  <c r="J353" i="27"/>
  <c r="J175" i="27"/>
  <c r="H175" i="27"/>
  <c r="E175" i="27"/>
  <c r="H314" i="27"/>
  <c r="J314" i="27"/>
  <c r="E314" i="27"/>
  <c r="J176" i="27"/>
  <c r="H176" i="27"/>
  <c r="E176" i="27"/>
  <c r="J217" i="27"/>
  <c r="E217" i="27"/>
  <c r="H217" i="27"/>
  <c r="J201" i="27"/>
  <c r="E201" i="27"/>
  <c r="H201" i="27"/>
  <c r="J203" i="27"/>
  <c r="E203" i="27"/>
  <c r="H203" i="27"/>
  <c r="H297" i="27"/>
  <c r="E297" i="27"/>
  <c r="J297" i="27"/>
  <c r="J216" i="27"/>
  <c r="H216" i="27"/>
  <c r="E216" i="27"/>
  <c r="J341" i="27"/>
  <c r="H341" i="27"/>
  <c r="E341" i="27"/>
  <c r="J178" i="27"/>
  <c r="H178" i="27"/>
  <c r="E178" i="27"/>
  <c r="H309" i="27"/>
  <c r="J309" i="27"/>
  <c r="E309" i="27"/>
  <c r="J205" i="27"/>
  <c r="E205" i="27"/>
  <c r="H205" i="27"/>
  <c r="E315" i="27"/>
  <c r="H315" i="27"/>
  <c r="J315" i="27"/>
  <c r="H357" i="27"/>
  <c r="E357" i="27"/>
  <c r="J357" i="27"/>
  <c r="E310" i="27"/>
  <c r="H310" i="27"/>
  <c r="J310" i="27"/>
  <c r="E308" i="27"/>
  <c r="H308" i="27"/>
  <c r="J308" i="27"/>
  <c r="E296" i="27"/>
  <c r="H296" i="27"/>
  <c r="J296" i="27"/>
  <c r="J177" i="27"/>
  <c r="H177" i="27"/>
  <c r="E177" i="27"/>
  <c r="J190" i="27"/>
  <c r="E190" i="27"/>
  <c r="H190" i="27"/>
  <c r="J237" i="27"/>
  <c r="E237" i="27"/>
  <c r="H237" i="27"/>
  <c r="J202" i="27"/>
  <c r="H202" i="27"/>
  <c r="E202" i="27"/>
  <c r="E255" i="27"/>
  <c r="H255" i="27"/>
  <c r="J255" i="27"/>
  <c r="E218" i="27"/>
  <c r="H218" i="27"/>
  <c r="J218" i="27"/>
  <c r="J174" i="27"/>
  <c r="H174" i="27"/>
  <c r="E174" i="27"/>
  <c r="J328" i="27"/>
  <c r="H328" i="27"/>
  <c r="E328" i="27"/>
  <c r="J47" i="27"/>
  <c r="H47" i="27"/>
  <c r="E47" i="27"/>
  <c r="J179" i="27"/>
  <c r="E179" i="27"/>
  <c r="H179" i="27"/>
  <c r="J189" i="27"/>
  <c r="H189" i="27"/>
  <c r="E189" i="27"/>
  <c r="J298" i="27"/>
  <c r="E298" i="27"/>
  <c r="H298" i="27"/>
  <c r="J254" i="27"/>
  <c r="H254" i="27"/>
  <c r="E254" i="27"/>
  <c r="E392" i="27"/>
  <c r="J392" i="27"/>
  <c r="H392" i="27"/>
  <c r="H207" i="27"/>
  <c r="J207" i="27"/>
  <c r="E207" i="27"/>
  <c r="H363" i="27"/>
  <c r="E363" i="27"/>
  <c r="J363" i="27"/>
  <c r="J211" i="27"/>
  <c r="H211" i="27"/>
  <c r="E211" i="27"/>
  <c r="H398" i="27"/>
  <c r="J398" i="27"/>
  <c r="E398" i="27"/>
  <c r="H204" i="27"/>
  <c r="J204" i="27"/>
  <c r="E204" i="27"/>
  <c r="J374" i="27"/>
  <c r="E374" i="27"/>
  <c r="H374" i="27"/>
  <c r="E368" i="27"/>
  <c r="J368" i="27"/>
  <c r="H368" i="27"/>
  <c r="E208" i="27"/>
  <c r="H208" i="27"/>
  <c r="J208" i="27"/>
  <c r="H373" i="27"/>
  <c r="J373" i="27"/>
  <c r="E373" i="27"/>
  <c r="E209" i="27"/>
  <c r="H209" i="27"/>
  <c r="J209" i="27"/>
  <c r="J406" i="27"/>
  <c r="H406" i="27"/>
  <c r="E406" i="27"/>
  <c r="E387" i="27"/>
  <c r="H387" i="27"/>
  <c r="J387" i="27"/>
  <c r="J369" i="27"/>
  <c r="E369" i="27"/>
  <c r="H369" i="27"/>
  <c r="E206" i="27"/>
  <c r="J206" i="27"/>
  <c r="H206" i="27"/>
  <c r="H364" i="27"/>
  <c r="E364" i="27"/>
  <c r="J364" i="27"/>
  <c r="J210" i="27"/>
  <c r="E210" i="27"/>
  <c r="H210" i="27"/>
  <c r="J397" i="27"/>
  <c r="E397" i="27"/>
  <c r="H397" i="27"/>
  <c r="H365" i="27"/>
  <c r="J365" i="27"/>
  <c r="E365" i="27"/>
  <c r="H381" i="27"/>
  <c r="J381" i="27"/>
  <c r="E381" i="27"/>
  <c r="H396" i="27"/>
  <c r="J396" i="27"/>
  <c r="E396" i="27"/>
  <c r="E220" i="27"/>
  <c r="J220" i="27"/>
  <c r="H220" i="27"/>
  <c r="E219" i="27"/>
  <c r="J219" i="27"/>
  <c r="H219" i="27"/>
  <c r="H304" i="27"/>
  <c r="E304" i="27"/>
  <c r="J304" i="27"/>
  <c r="H323" i="27"/>
  <c r="J323" i="27"/>
  <c r="E323" i="27"/>
  <c r="E299" i="27"/>
  <c r="H299" i="27"/>
  <c r="J299" i="27"/>
  <c r="H221" i="27"/>
  <c r="J221" i="27"/>
  <c r="E221" i="27"/>
  <c r="H243" i="27"/>
  <c r="J243" i="27"/>
  <c r="E243" i="27"/>
  <c r="J327" i="27"/>
  <c r="E327" i="27"/>
  <c r="H327" i="27"/>
  <c r="J180" i="27"/>
  <c r="H180" i="27"/>
  <c r="E180" i="27"/>
  <c r="E285" i="27"/>
  <c r="H285" i="27"/>
  <c r="J285" i="27"/>
  <c r="E290" i="27"/>
  <c r="H290" i="27"/>
  <c r="J290" i="27"/>
  <c r="E283" i="27"/>
  <c r="H283" i="27"/>
  <c r="J283" i="27"/>
  <c r="E222" i="27"/>
  <c r="J222" i="27"/>
  <c r="H222" i="27"/>
  <c r="J300" i="27"/>
  <c r="H300" i="27"/>
  <c r="E300" i="27"/>
  <c r="H389" i="27"/>
  <c r="J389" i="27"/>
  <c r="E389" i="27"/>
  <c r="H379" i="27"/>
  <c r="J379" i="27"/>
  <c r="E379" i="27"/>
  <c r="J395" i="27"/>
  <c r="H395" i="27"/>
  <c r="E395" i="27"/>
  <c r="E394" i="27"/>
  <c r="J394" i="27"/>
  <c r="H394" i="27"/>
  <c r="J382" i="27"/>
  <c r="E382" i="27"/>
  <c r="H382" i="27"/>
  <c r="H370" i="27"/>
  <c r="J370" i="27"/>
  <c r="E370" i="27"/>
  <c r="H383" i="27"/>
  <c r="J383" i="27"/>
  <c r="E383" i="27"/>
  <c r="B32" i="12" l="1"/>
  <c r="A181" i="12"/>
  <c r="A82" i="12"/>
  <c r="B183" i="12"/>
  <c r="B205" i="12"/>
  <c r="A13" i="12"/>
  <c r="B243" i="12"/>
  <c r="A141" i="12"/>
  <c r="A101" i="12"/>
  <c r="B157" i="12"/>
  <c r="A87" i="12"/>
  <c r="A250" i="12"/>
  <c r="A3" i="12"/>
  <c r="A42" i="12"/>
  <c r="B147" i="12"/>
  <c r="A51" i="12"/>
  <c r="A194" i="12"/>
  <c r="A178" i="12"/>
  <c r="A171" i="12"/>
  <c r="B74" i="12"/>
  <c r="A114" i="12"/>
  <c r="B127" i="12"/>
  <c r="A156" i="12"/>
  <c r="B210" i="12"/>
  <c r="A204" i="12"/>
  <c r="B25" i="12"/>
  <c r="B105" i="12"/>
  <c r="A64" i="12"/>
  <c r="B59" i="12"/>
  <c r="A140" i="12"/>
  <c r="B175" i="12"/>
  <c r="A105" i="12"/>
  <c r="B80" i="12"/>
  <c r="A180" i="12"/>
  <c r="A155" i="12"/>
  <c r="B142" i="12"/>
  <c r="A77" i="12"/>
  <c r="A99" i="12"/>
  <c r="B202" i="12"/>
  <c r="B199" i="12"/>
  <c r="B72" i="12"/>
  <c r="B207" i="12"/>
  <c r="B159" i="12"/>
  <c r="B54" i="12"/>
  <c r="A60" i="12"/>
  <c r="B11" i="12"/>
  <c r="B211" i="12"/>
  <c r="A41" i="12"/>
  <c r="A244" i="12"/>
  <c r="B64" i="12"/>
  <c r="A18" i="12"/>
  <c r="B239" i="12"/>
  <c r="A207" i="12"/>
  <c r="A168" i="12"/>
  <c r="A185" i="12"/>
  <c r="B237" i="12"/>
  <c r="A165" i="12"/>
  <c r="A192" i="12"/>
  <c r="A203" i="12"/>
  <c r="B242" i="12"/>
  <c r="B114" i="12"/>
  <c r="B9" i="12"/>
  <c r="B57" i="12"/>
  <c r="B55" i="12"/>
  <c r="A247" i="12"/>
  <c r="A132" i="12"/>
  <c r="B43" i="12"/>
  <c r="B138" i="12"/>
  <c r="A175" i="12"/>
  <c r="B12" i="12"/>
  <c r="A213" i="12"/>
  <c r="A110" i="12"/>
  <c r="B116" i="12"/>
  <c r="B27" i="12"/>
  <c r="B106" i="12"/>
  <c r="B171" i="12"/>
  <c r="A14" i="12"/>
  <c r="A151" i="12"/>
  <c r="A106" i="12"/>
  <c r="A242" i="12"/>
  <c r="A160" i="12"/>
  <c r="B125" i="12"/>
  <c r="B97" i="12"/>
  <c r="B35" i="12"/>
  <c r="B122" i="12"/>
  <c r="B232" i="12"/>
  <c r="A104" i="12"/>
  <c r="B189" i="12"/>
  <c r="B221" i="12"/>
  <c r="B126" i="12"/>
  <c r="A184" i="12"/>
  <c r="A20" i="12"/>
  <c r="A88" i="12"/>
  <c r="B212" i="12"/>
  <c r="A209" i="12"/>
  <c r="B73" i="12"/>
  <c r="B83" i="12"/>
  <c r="A76" i="12"/>
  <c r="A126" i="12"/>
  <c r="B216" i="12"/>
  <c r="B185" i="12"/>
  <c r="A16" i="12"/>
  <c r="A2" i="12"/>
  <c r="B131" i="12"/>
  <c r="A68" i="12"/>
  <c r="B172" i="12"/>
  <c r="A90" i="12"/>
  <c r="A32" i="12"/>
  <c r="B61" i="12"/>
  <c r="A52" i="12"/>
  <c r="B124" i="12"/>
  <c r="A71" i="12"/>
  <c r="B63" i="12"/>
  <c r="A112" i="12"/>
  <c r="A109" i="12"/>
  <c r="A94" i="12"/>
  <c r="B178" i="12"/>
  <c r="A9" i="12"/>
  <c r="A131" i="12"/>
  <c r="B76" i="12"/>
  <c r="B109" i="12"/>
  <c r="B176" i="12"/>
  <c r="A169" i="12"/>
  <c r="A161" i="12"/>
  <c r="B81" i="12"/>
  <c r="A230" i="12"/>
  <c r="B33" i="12"/>
  <c r="B182" i="12"/>
  <c r="B149" i="12"/>
  <c r="B218" i="12"/>
  <c r="A33" i="12"/>
  <c r="B236" i="12"/>
  <c r="A81" i="12"/>
  <c r="B118" i="12"/>
  <c r="A78" i="12"/>
  <c r="B200" i="12"/>
  <c r="A102" i="12"/>
  <c r="A65" i="12"/>
  <c r="A221" i="12"/>
  <c r="B245" i="12"/>
  <c r="A146" i="12"/>
  <c r="B65" i="12"/>
  <c r="A218" i="12"/>
  <c r="B104" i="12"/>
  <c r="A159" i="12"/>
  <c r="B228" i="12"/>
  <c r="A157" i="12"/>
  <c r="B87" i="12"/>
  <c r="B227" i="12"/>
  <c r="A183" i="12"/>
  <c r="B31" i="12"/>
  <c r="B225" i="12"/>
  <c r="A198" i="12"/>
  <c r="A107" i="12"/>
  <c r="A243" i="12"/>
  <c r="A233" i="12"/>
  <c r="A17" i="12"/>
  <c r="B98" i="12"/>
  <c r="A5" i="12"/>
  <c r="A228" i="12"/>
  <c r="A34" i="12"/>
  <c r="J7" i="9"/>
  <c r="F195" i="9" s="1"/>
  <c r="B17" i="12"/>
  <c r="B62" i="12"/>
  <c r="A224" i="12"/>
  <c r="A202" i="12"/>
  <c r="A147" i="12"/>
  <c r="A4" i="12"/>
  <c r="B39" i="12"/>
  <c r="A234" i="12"/>
  <c r="B146" i="12"/>
  <c r="B20" i="12"/>
  <c r="B95" i="12"/>
  <c r="B8" i="12"/>
  <c r="A177" i="12"/>
  <c r="B250" i="12"/>
  <c r="A137" i="12"/>
  <c r="B247" i="12"/>
  <c r="A223" i="12"/>
  <c r="A103" i="12"/>
  <c r="B19" i="12"/>
  <c r="A91" i="12"/>
  <c r="B217" i="12"/>
  <c r="B71" i="12"/>
  <c r="A200" i="12"/>
  <c r="A231" i="12"/>
  <c r="B41" i="12"/>
  <c r="A149" i="12"/>
  <c r="B233" i="12"/>
  <c r="B46" i="12"/>
  <c r="A201" i="12"/>
  <c r="A67" i="12"/>
  <c r="B190" i="12"/>
  <c r="A61" i="12"/>
  <c r="A227" i="12"/>
  <c r="A241" i="12"/>
  <c r="A188" i="12"/>
  <c r="B215" i="12"/>
  <c r="B136" i="12"/>
  <c r="B191" i="12"/>
  <c r="B209" i="12"/>
  <c r="B30" i="12"/>
  <c r="A210" i="12"/>
  <c r="A214" i="12"/>
  <c r="B174" i="12"/>
  <c r="A179" i="12"/>
  <c r="A176" i="12"/>
  <c r="B226" i="12"/>
  <c r="B49" i="12"/>
  <c r="B139" i="12"/>
  <c r="B101" i="12"/>
  <c r="A55" i="12"/>
  <c r="B34" i="12"/>
  <c r="A75" i="12"/>
  <c r="A226" i="12"/>
  <c r="B145" i="12"/>
  <c r="B224" i="12"/>
  <c r="B121" i="12"/>
  <c r="B28" i="12"/>
  <c r="A246" i="12"/>
  <c r="B150" i="12"/>
  <c r="A212" i="12"/>
  <c r="A222" i="12"/>
  <c r="B208" i="12"/>
  <c r="B177" i="12"/>
  <c r="B167" i="12"/>
  <c r="B3" i="12"/>
  <c r="B117" i="12"/>
  <c r="B75" i="12"/>
  <c r="B53" i="12"/>
  <c r="B165" i="12"/>
  <c r="A69" i="12"/>
  <c r="B4" i="12"/>
  <c r="B179" i="12"/>
  <c r="A35" i="12"/>
  <c r="A237" i="12"/>
  <c r="A134" i="12"/>
  <c r="A15" i="12"/>
  <c r="A11" i="12"/>
  <c r="B238" i="12"/>
  <c r="B96" i="12"/>
  <c r="A123" i="12"/>
  <c r="A128" i="12"/>
  <c r="A235" i="12"/>
  <c r="B52" i="12"/>
  <c r="A74" i="12"/>
  <c r="A249" i="12"/>
  <c r="A139" i="12"/>
  <c r="B220" i="12"/>
  <c r="A53" i="12"/>
  <c r="A162" i="12"/>
  <c r="A225" i="12"/>
  <c r="B10" i="12"/>
  <c r="A216" i="12"/>
  <c r="B170" i="12"/>
  <c r="B85" i="12"/>
  <c r="B66" i="12"/>
  <c r="A122" i="12"/>
  <c r="A58" i="12"/>
  <c r="B78" i="12"/>
  <c r="A190" i="12"/>
  <c r="B223" i="12"/>
  <c r="B163" i="12"/>
  <c r="B222" i="12"/>
  <c r="A21" i="12"/>
  <c r="A130" i="12"/>
  <c r="A85" i="12"/>
  <c r="B155" i="12"/>
  <c r="B108" i="12"/>
  <c r="B94" i="12"/>
  <c r="A89" i="12"/>
  <c r="B37" i="12"/>
  <c r="B229" i="12"/>
  <c r="A193" i="12"/>
  <c r="A167" i="12"/>
  <c r="A182" i="12"/>
  <c r="A54" i="12"/>
  <c r="B90" i="12"/>
  <c r="A120" i="12"/>
  <c r="B135" i="12"/>
  <c r="B23" i="12"/>
  <c r="A44" i="12"/>
  <c r="A7" i="12"/>
  <c r="A116" i="12"/>
  <c r="B56" i="12"/>
  <c r="B204" i="12"/>
  <c r="A84" i="12"/>
  <c r="B50" i="12"/>
  <c r="A129" i="12"/>
  <c r="A206" i="12"/>
  <c r="A70" i="12"/>
  <c r="B51" i="12"/>
  <c r="A187" i="12"/>
  <c r="A59" i="12"/>
  <c r="B166" i="12"/>
  <c r="A205" i="12"/>
  <c r="B249" i="12"/>
  <c r="B164" i="12"/>
  <c r="B58" i="12"/>
  <c r="B168" i="12"/>
  <c r="A96" i="12"/>
  <c r="A133" i="12"/>
  <c r="B77" i="12"/>
  <c r="A208" i="12"/>
  <c r="A236" i="12"/>
  <c r="B18" i="12"/>
  <c r="B214" i="12"/>
  <c r="A150" i="12"/>
  <c r="A197" i="12"/>
  <c r="A25" i="12"/>
  <c r="A48" i="12"/>
  <c r="B192" i="12"/>
  <c r="A27" i="12"/>
  <c r="A10" i="12"/>
  <c r="B113" i="12"/>
  <c r="B7" i="12"/>
  <c r="A26" i="12"/>
  <c r="B67" i="12"/>
  <c r="B203" i="12"/>
  <c r="B235" i="12"/>
  <c r="B141" i="12"/>
  <c r="A135" i="12"/>
  <c r="A127" i="12"/>
  <c r="A148" i="12"/>
  <c r="A163" i="12"/>
  <c r="B148" i="12"/>
  <c r="A45" i="12"/>
  <c r="A23" i="12"/>
  <c r="A57" i="12"/>
  <c r="B196" i="12"/>
  <c r="A124" i="12"/>
  <c r="A239" i="12"/>
  <c r="B111" i="12"/>
  <c r="B15" i="12"/>
  <c r="B100" i="12"/>
  <c r="B107" i="12"/>
  <c r="B230" i="12"/>
  <c r="B2" i="12"/>
  <c r="A38" i="12"/>
  <c r="A92" i="12"/>
  <c r="B246" i="12"/>
  <c r="B14" i="12"/>
  <c r="B48" i="12"/>
  <c r="A8" i="12"/>
  <c r="B244" i="12"/>
  <c r="A174" i="12"/>
  <c r="A144" i="12"/>
  <c r="B42" i="12"/>
  <c r="B93" i="12"/>
  <c r="A30" i="12"/>
  <c r="A115" i="12"/>
  <c r="A93" i="12"/>
  <c r="B29" i="12"/>
  <c r="A43" i="12"/>
  <c r="B102" i="12"/>
  <c r="A217" i="12"/>
  <c r="A86" i="12"/>
  <c r="A79" i="12"/>
  <c r="A97" i="12"/>
  <c r="B160" i="12"/>
  <c r="B188" i="12"/>
  <c r="B156" i="12"/>
  <c r="A28" i="12"/>
  <c r="A6" i="12"/>
  <c r="B162" i="12"/>
  <c r="B194" i="12"/>
  <c r="B140" i="12"/>
  <c r="B26" i="12"/>
  <c r="A56" i="12"/>
  <c r="A229" i="12"/>
  <c r="B22" i="12"/>
  <c r="B6" i="12"/>
  <c r="A108" i="12"/>
  <c r="B193" i="12"/>
  <c r="A31" i="12"/>
  <c r="A29" i="12"/>
  <c r="B206" i="12"/>
  <c r="B44" i="12"/>
  <c r="B89" i="12"/>
  <c r="A142" i="12"/>
  <c r="A121" i="12"/>
  <c r="A238" i="12"/>
  <c r="B92" i="12"/>
  <c r="A145" i="12"/>
  <c r="B213" i="12"/>
  <c r="A117" i="12"/>
  <c r="A83" i="12"/>
  <c r="A166" i="12"/>
  <c r="B186" i="12"/>
  <c r="A73" i="12"/>
  <c r="B103" i="12"/>
  <c r="A95" i="12"/>
  <c r="A39" i="12"/>
  <c r="B21" i="12"/>
  <c r="A248" i="12"/>
  <c r="B144" i="12"/>
  <c r="B219" i="12"/>
  <c r="A143" i="12"/>
  <c r="A46" i="12"/>
  <c r="A40" i="12"/>
  <c r="B120" i="12"/>
  <c r="A62" i="12"/>
  <c r="B161" i="12"/>
  <c r="A136" i="12"/>
  <c r="B123" i="12"/>
  <c r="B112" i="12"/>
  <c r="B248" i="12"/>
  <c r="A186" i="12"/>
  <c r="B153" i="12"/>
  <c r="B152" i="12"/>
  <c r="A211" i="12"/>
  <c r="A173" i="12"/>
  <c r="B36" i="12"/>
  <c r="A37" i="12"/>
  <c r="B133" i="12"/>
  <c r="B198" i="12"/>
  <c r="B195" i="12"/>
  <c r="A152" i="12"/>
  <c r="B154" i="12"/>
  <c r="A100" i="12"/>
  <c r="A199" i="12"/>
  <c r="B119" i="12"/>
  <c r="B24" i="12"/>
  <c r="B201" i="12"/>
  <c r="A72" i="12"/>
  <c r="B70" i="12"/>
  <c r="A49" i="12"/>
  <c r="A172" i="12"/>
  <c r="A195" i="12"/>
  <c r="B91" i="12"/>
  <c r="A80" i="12"/>
  <c r="B47" i="12"/>
  <c r="A22" i="12"/>
  <c r="B181" i="12"/>
  <c r="B187" i="12"/>
  <c r="A219" i="12"/>
  <c r="A245" i="12"/>
  <c r="B143" i="12"/>
  <c r="B151" i="12"/>
  <c r="A36" i="12"/>
  <c r="B240" i="12"/>
  <c r="A153" i="12"/>
  <c r="A118" i="12"/>
  <c r="B180" i="12"/>
  <c r="A138" i="12"/>
  <c r="B134" i="12"/>
  <c r="B115" i="12"/>
  <c r="B197" i="12"/>
  <c r="A164" i="12"/>
  <c r="B68" i="12"/>
  <c r="B5" i="12"/>
  <c r="A240" i="12"/>
  <c r="A63" i="12"/>
  <c r="B158" i="12"/>
  <c r="A232" i="12"/>
  <c r="B16" i="12"/>
  <c r="A215" i="12"/>
  <c r="A170" i="12"/>
  <c r="B82" i="12"/>
  <c r="B13" i="12"/>
  <c r="A119" i="12"/>
  <c r="B110" i="12"/>
  <c r="B132" i="12"/>
  <c r="A98" i="12"/>
  <c r="B128" i="12"/>
  <c r="A12" i="12"/>
  <c r="B79" i="12"/>
  <c r="A24" i="12"/>
  <c r="B84" i="12"/>
  <c r="A196" i="12"/>
  <c r="B88" i="12"/>
  <c r="A158" i="12"/>
  <c r="A125" i="12"/>
  <c r="B241" i="12"/>
  <c r="B137" i="12"/>
  <c r="A220" i="12"/>
  <c r="B234" i="12"/>
  <c r="B86" i="12"/>
  <c r="B173" i="12"/>
  <c r="B129" i="12"/>
  <c r="A50" i="12"/>
  <c r="A47" i="12"/>
  <c r="B99" i="12"/>
  <c r="B60" i="12"/>
  <c r="A154" i="12"/>
  <c r="B40" i="12"/>
  <c r="A111" i="12"/>
  <c r="A191" i="12"/>
  <c r="A19" i="12"/>
  <c r="B130" i="12"/>
  <c r="B184" i="12"/>
  <c r="A66" i="12"/>
  <c r="B38" i="12"/>
  <c r="A189" i="12"/>
  <c r="A113" i="12"/>
  <c r="B45" i="12"/>
  <c r="B69" i="12"/>
  <c r="B231" i="12"/>
  <c r="B169" i="12"/>
  <c r="G506" i="9" l="1"/>
  <c r="F600" i="9"/>
  <c r="F445" i="9"/>
  <c r="E104" i="9"/>
  <c r="F667" i="9"/>
  <c r="G675" i="9"/>
  <c r="F313" i="9"/>
  <c r="G109" i="9"/>
  <c r="G48" i="9"/>
  <c r="F214" i="9"/>
  <c r="G119" i="9"/>
  <c r="G396" i="9"/>
  <c r="F14" i="9"/>
  <c r="E502" i="9"/>
  <c r="G410" i="9"/>
  <c r="G529" i="9"/>
  <c r="F203" i="9"/>
  <c r="E188" i="9"/>
  <c r="E122" i="9"/>
  <c r="F99" i="9"/>
  <c r="F261" i="9"/>
  <c r="F299" i="9"/>
  <c r="E447" i="9"/>
  <c r="F539" i="9"/>
  <c r="E601" i="9"/>
  <c r="E368" i="9"/>
  <c r="G498" i="9"/>
  <c r="E367" i="9"/>
  <c r="G96" i="9"/>
  <c r="E177" i="9"/>
  <c r="G469" i="9"/>
  <c r="E226" i="9"/>
  <c r="E219" i="9"/>
  <c r="F52" i="9"/>
  <c r="F634" i="9"/>
  <c r="G105" i="9"/>
  <c r="G409" i="9"/>
  <c r="G441" i="9"/>
  <c r="G98" i="9"/>
  <c r="G549" i="9"/>
  <c r="F457" i="9"/>
  <c r="F602" i="9"/>
  <c r="F383" i="9"/>
  <c r="E685" i="9"/>
  <c r="E28" i="9"/>
  <c r="G493" i="9"/>
  <c r="G416" i="9"/>
  <c r="E191" i="9"/>
  <c r="G324" i="9"/>
  <c r="E503" i="9"/>
  <c r="E673" i="9"/>
  <c r="E212" i="9"/>
  <c r="E19" i="9"/>
  <c r="G630" i="9"/>
  <c r="F551" i="9"/>
  <c r="F199" i="9"/>
  <c r="E267" i="9"/>
  <c r="G304" i="9"/>
  <c r="F147" i="9"/>
  <c r="F93" i="9"/>
  <c r="G95" i="9"/>
  <c r="E574" i="9"/>
  <c r="G394" i="9"/>
  <c r="G346" i="9"/>
  <c r="F224" i="9"/>
  <c r="F143" i="9"/>
  <c r="E85" i="9"/>
  <c r="E248" i="9"/>
  <c r="E228" i="9"/>
  <c r="G120" i="9"/>
  <c r="E402" i="9"/>
  <c r="E305" i="9"/>
  <c r="E551" i="9"/>
  <c r="F130" i="9"/>
  <c r="G252" i="9"/>
  <c r="F213" i="9"/>
  <c r="F135" i="9"/>
  <c r="E125" i="9"/>
  <c r="E138" i="9"/>
  <c r="E650" i="9"/>
  <c r="E9" i="9"/>
  <c r="E200" i="9"/>
  <c r="E237" i="9"/>
  <c r="E143" i="9"/>
  <c r="F154" i="9"/>
  <c r="G664" i="9"/>
  <c r="F186" i="9"/>
  <c r="G143" i="9"/>
  <c r="F179" i="9"/>
  <c r="G51" i="9"/>
  <c r="E141" i="9"/>
  <c r="G110" i="9"/>
  <c r="F24" i="9"/>
  <c r="G637" i="9"/>
  <c r="E285" i="9"/>
  <c r="E667" i="9"/>
  <c r="E327" i="9"/>
  <c r="F205" i="9"/>
  <c r="F11" i="9"/>
  <c r="F531" i="9"/>
  <c r="F49" i="9"/>
  <c r="G166" i="9"/>
  <c r="E528" i="9"/>
  <c r="F184" i="9"/>
  <c r="G43" i="9"/>
  <c r="F146" i="9"/>
  <c r="F523" i="9"/>
  <c r="G113" i="9"/>
  <c r="F109" i="9"/>
  <c r="G134" i="9"/>
  <c r="E118" i="9"/>
  <c r="F684" i="9"/>
  <c r="F252" i="9"/>
  <c r="E227" i="9"/>
  <c r="F42" i="9"/>
  <c r="G665" i="9"/>
  <c r="F625" i="9"/>
  <c r="G455" i="9"/>
  <c r="G255" i="9"/>
  <c r="F372" i="9"/>
  <c r="E370" i="9"/>
  <c r="F438" i="9"/>
  <c r="F516" i="9"/>
  <c r="E273" i="9"/>
  <c r="E504" i="9"/>
  <c r="E607" i="9"/>
  <c r="F545" i="9"/>
  <c r="G502" i="9"/>
  <c r="E458" i="9"/>
  <c r="G323" i="9"/>
  <c r="F453" i="9"/>
  <c r="G447" i="9"/>
  <c r="F488" i="9"/>
  <c r="E308" i="9"/>
  <c r="E440" i="9"/>
  <c r="E348" i="9"/>
  <c r="E645" i="9"/>
  <c r="F589" i="9"/>
  <c r="G575" i="9"/>
  <c r="G414" i="9"/>
  <c r="E343" i="9"/>
  <c r="E346" i="9"/>
  <c r="F428" i="9"/>
  <c r="E495" i="9"/>
  <c r="G544" i="9"/>
  <c r="G485" i="9"/>
  <c r="E599" i="9"/>
  <c r="G525" i="9"/>
  <c r="G470" i="9"/>
  <c r="G45" i="9"/>
  <c r="G83" i="9"/>
  <c r="G152" i="9"/>
  <c r="G253" i="9"/>
  <c r="F246" i="9"/>
  <c r="E100" i="9"/>
  <c r="G460" i="9"/>
  <c r="F439" i="9"/>
  <c r="G638" i="9"/>
  <c r="E172" i="9"/>
  <c r="E204" i="9"/>
  <c r="G228" i="9"/>
  <c r="F96" i="9"/>
  <c r="E686" i="9"/>
  <c r="F237" i="9"/>
  <c r="G71" i="9"/>
  <c r="G67" i="9"/>
  <c r="G144" i="9"/>
  <c r="E88" i="9"/>
  <c r="F226" i="9"/>
  <c r="F73" i="9"/>
  <c r="G101" i="9"/>
  <c r="G222" i="9"/>
  <c r="E77" i="9"/>
  <c r="F152" i="9"/>
  <c r="G489" i="9"/>
  <c r="E608" i="9"/>
  <c r="F571" i="9"/>
  <c r="G263" i="9"/>
  <c r="E196" i="9"/>
  <c r="G40" i="9"/>
  <c r="F513" i="9"/>
  <c r="G169" i="9"/>
  <c r="E634" i="9"/>
  <c r="F210" i="9"/>
  <c r="G240" i="9"/>
  <c r="E120" i="9"/>
  <c r="F329" i="9"/>
  <c r="G197" i="9"/>
  <c r="E115" i="9"/>
  <c r="F16" i="9"/>
  <c r="E505" i="9"/>
  <c r="G139" i="9"/>
  <c r="G214" i="9"/>
  <c r="E640" i="9"/>
  <c r="E622" i="9"/>
  <c r="F283" i="9"/>
  <c r="G370" i="9"/>
  <c r="F316" i="9"/>
  <c r="E410" i="9"/>
  <c r="F480" i="9"/>
  <c r="F338" i="9"/>
  <c r="E258" i="9"/>
  <c r="E559" i="9"/>
  <c r="E425" i="9"/>
  <c r="E432" i="9"/>
  <c r="G274" i="9"/>
  <c r="G381" i="9"/>
  <c r="E256" i="9"/>
  <c r="F384" i="9"/>
  <c r="G492" i="9"/>
  <c r="E309" i="9"/>
  <c r="E541" i="9"/>
  <c r="E661" i="9"/>
  <c r="F621" i="9"/>
  <c r="G623" i="9"/>
  <c r="G355" i="9"/>
  <c r="F497" i="9"/>
  <c r="F344" i="9"/>
  <c r="G442" i="9"/>
  <c r="E313" i="9"/>
  <c r="E543" i="9"/>
  <c r="E647" i="9"/>
  <c r="F607" i="9"/>
  <c r="G609" i="9"/>
  <c r="E255" i="9"/>
  <c r="F364" i="9"/>
  <c r="E362" i="9"/>
  <c r="F436" i="9"/>
  <c r="E511" i="9"/>
  <c r="G552" i="9"/>
  <c r="F348" i="9"/>
  <c r="F430" i="9"/>
  <c r="G548" i="9"/>
  <c r="E555" i="9"/>
  <c r="F577" i="9"/>
  <c r="F290" i="9"/>
  <c r="E614" i="9"/>
  <c r="F636" i="9"/>
  <c r="E624" i="9"/>
  <c r="G322" i="9"/>
  <c r="F501" i="9"/>
  <c r="E325" i="9"/>
  <c r="G514" i="9"/>
  <c r="E619" i="9"/>
  <c r="F289" i="9"/>
  <c r="E526" i="9"/>
  <c r="E684" i="9"/>
  <c r="F537" i="9"/>
  <c r="G600" i="9"/>
  <c r="F669" i="9"/>
  <c r="G363" i="9"/>
  <c r="F462" i="9"/>
  <c r="E352" i="9"/>
  <c r="G475" i="9"/>
  <c r="E401" i="9"/>
  <c r="E568" i="9"/>
  <c r="F655" i="9"/>
  <c r="G614" i="9"/>
  <c r="G473" i="9"/>
  <c r="E681" i="9"/>
  <c r="E106" i="9"/>
  <c r="F511" i="9"/>
  <c r="F291" i="9"/>
  <c r="E557" i="9"/>
  <c r="F315" i="9"/>
  <c r="G504" i="9"/>
  <c r="F643" i="9"/>
  <c r="E628" i="9"/>
  <c r="F596" i="9"/>
  <c r="G686" i="9"/>
  <c r="E34" i="9"/>
  <c r="G307" i="9"/>
  <c r="F414" i="9"/>
  <c r="E595" i="9"/>
  <c r="E261" i="9"/>
  <c r="F672" i="9"/>
  <c r="E500" i="9"/>
  <c r="G531" i="9"/>
  <c r="E152" i="9"/>
  <c r="G148" i="9"/>
  <c r="F423" i="9"/>
  <c r="E318" i="9"/>
  <c r="F609" i="9"/>
  <c r="E602" i="9"/>
  <c r="E646" i="9"/>
  <c r="G533" i="9"/>
  <c r="E592" i="9"/>
  <c r="E102" i="9"/>
  <c r="F68" i="9"/>
  <c r="G26" i="9"/>
  <c r="G154" i="9"/>
  <c r="E113" i="9"/>
  <c r="G194" i="9"/>
  <c r="E185" i="9"/>
  <c r="F193" i="9"/>
  <c r="G31" i="9"/>
  <c r="E234" i="9"/>
  <c r="F194" i="9"/>
  <c r="E20" i="9"/>
  <c r="F54" i="9"/>
  <c r="G92" i="9"/>
  <c r="F461" i="9"/>
  <c r="G536" i="9"/>
  <c r="E438" i="9"/>
  <c r="F301" i="9"/>
  <c r="G523" i="9"/>
  <c r="G606" i="9"/>
  <c r="E310" i="9"/>
  <c r="F134" i="9"/>
  <c r="G291" i="9"/>
  <c r="F397" i="9"/>
  <c r="E587" i="9"/>
  <c r="G629" i="9"/>
  <c r="E654" i="9"/>
  <c r="F683" i="9"/>
  <c r="F354" i="9"/>
  <c r="F659" i="9"/>
  <c r="E166" i="9"/>
  <c r="F124" i="9"/>
  <c r="E171" i="9"/>
  <c r="G163" i="9"/>
  <c r="G516" i="9"/>
  <c r="F440" i="9"/>
  <c r="E149" i="9"/>
  <c r="F34" i="9"/>
  <c r="E14" i="9"/>
  <c r="F422" i="9"/>
  <c r="G79" i="9"/>
  <c r="E61" i="9"/>
  <c r="E388" i="9"/>
  <c r="E419" i="9"/>
  <c r="E222" i="9"/>
  <c r="F53" i="9"/>
  <c r="G112" i="9"/>
  <c r="E428" i="9"/>
  <c r="G49" i="9"/>
  <c r="G201" i="9"/>
  <c r="F133" i="9"/>
  <c r="E119" i="9"/>
  <c r="G14" i="9"/>
  <c r="F576" i="9"/>
  <c r="G633" i="9"/>
  <c r="E459" i="9"/>
  <c r="F50" i="9"/>
  <c r="G198" i="9"/>
  <c r="G597" i="9"/>
  <c r="G238" i="9"/>
  <c r="G612" i="9"/>
  <c r="F145" i="9"/>
  <c r="E117" i="9"/>
  <c r="E361" i="9"/>
  <c r="E214" i="9"/>
  <c r="F83" i="9"/>
  <c r="F80" i="9"/>
  <c r="F578" i="9"/>
  <c r="E232" i="9"/>
  <c r="E69" i="9"/>
  <c r="E422" i="9"/>
  <c r="E627" i="9"/>
  <c r="G302" i="9"/>
  <c r="E262" i="9"/>
  <c r="G439" i="9"/>
  <c r="E277" i="9"/>
  <c r="G511" i="9"/>
  <c r="E533" i="9"/>
  <c r="E655" i="9"/>
  <c r="F631" i="9"/>
  <c r="F358" i="9"/>
  <c r="G407" i="9"/>
  <c r="F343" i="9"/>
  <c r="F468" i="9"/>
  <c r="G436" i="9"/>
  <c r="G424" i="9"/>
  <c r="E613" i="9"/>
  <c r="F605" i="9"/>
  <c r="G280" i="9"/>
  <c r="G413" i="9"/>
  <c r="F391" i="9"/>
  <c r="F492" i="9"/>
  <c r="E446" i="9"/>
  <c r="E434" i="9"/>
  <c r="E631" i="9"/>
  <c r="F623" i="9"/>
  <c r="H623" i="9" s="1"/>
  <c r="E324" i="9"/>
  <c r="G339" i="9"/>
  <c r="F485" i="9"/>
  <c r="H485" i="9" s="1"/>
  <c r="F320" i="9"/>
  <c r="E406" i="9"/>
  <c r="G532" i="9"/>
  <c r="F437" i="9"/>
  <c r="F256" i="9"/>
  <c r="F309" i="9"/>
  <c r="E657" i="9"/>
  <c r="G563" i="9"/>
  <c r="E549" i="9"/>
  <c r="G616" i="9"/>
  <c r="G519" i="9"/>
  <c r="G275" i="9"/>
  <c r="G453" i="9"/>
  <c r="G452" i="9"/>
  <c r="F517" i="9"/>
  <c r="F587" i="9"/>
  <c r="E476" i="9"/>
  <c r="E584" i="9"/>
  <c r="F98" i="9"/>
  <c r="G81" i="9"/>
  <c r="E221" i="9"/>
  <c r="E243" i="9"/>
  <c r="F162" i="9"/>
  <c r="G24" i="9"/>
  <c r="F378" i="9"/>
  <c r="E333" i="9"/>
  <c r="G564" i="9"/>
  <c r="G207" i="9"/>
  <c r="E13" i="9"/>
  <c r="G590" i="9"/>
  <c r="E378" i="9"/>
  <c r="F81" i="9"/>
  <c r="G224" i="9"/>
  <c r="G80" i="9"/>
  <c r="F8" i="9"/>
  <c r="E240" i="9"/>
  <c r="G181" i="9"/>
  <c r="F45" i="9"/>
  <c r="E99" i="9"/>
  <c r="F120" i="9"/>
  <c r="E412" i="9"/>
  <c r="F666" i="9"/>
  <c r="F419" i="9"/>
  <c r="E291" i="9"/>
  <c r="E75" i="9"/>
  <c r="E472" i="9"/>
  <c r="E135" i="9"/>
  <c r="G595" i="9"/>
  <c r="G47" i="9"/>
  <c r="E53" i="9"/>
  <c r="F652" i="9"/>
  <c r="F137" i="9"/>
  <c r="E157" i="9"/>
  <c r="E154" i="9"/>
  <c r="E454" i="9"/>
  <c r="F121" i="9"/>
  <c r="G128" i="9"/>
  <c r="F554" i="9"/>
  <c r="E507" i="9"/>
  <c r="G336" i="9"/>
  <c r="E423" i="9"/>
  <c r="G461" i="9"/>
  <c r="E342" i="9"/>
  <c r="G534" i="9"/>
  <c r="E297" i="9"/>
  <c r="E671" i="9"/>
  <c r="E332" i="9"/>
  <c r="G314" i="9"/>
  <c r="F281" i="9"/>
  <c r="E386" i="9"/>
  <c r="F510" i="9"/>
  <c r="G487" i="9"/>
  <c r="G477" i="9"/>
  <c r="E629" i="9"/>
  <c r="F270" i="9"/>
  <c r="G320" i="9"/>
  <c r="F284" i="9"/>
  <c r="G429" i="9"/>
  <c r="F512" i="9"/>
  <c r="E490" i="9"/>
  <c r="E521" i="9"/>
  <c r="E663" i="9"/>
  <c r="F280" i="9"/>
  <c r="F418" i="9"/>
  <c r="G365" i="9"/>
  <c r="F505" i="9"/>
  <c r="F360" i="9"/>
  <c r="E468" i="9"/>
  <c r="F330" i="9"/>
  <c r="F479" i="9"/>
  <c r="E393" i="9"/>
  <c r="E416" i="9"/>
  <c r="F297" i="9"/>
  <c r="G587" i="9"/>
  <c r="E582" i="9"/>
  <c r="E302" i="9"/>
  <c r="E467" i="9"/>
  <c r="G331" i="9"/>
  <c r="E307" i="9"/>
  <c r="G526" i="9"/>
  <c r="E569" i="9"/>
  <c r="F613" i="9"/>
  <c r="F628" i="9"/>
  <c r="G499" i="9"/>
  <c r="F639" i="9"/>
  <c r="G537" i="9"/>
  <c r="G290" i="9"/>
  <c r="E270" i="9"/>
  <c r="E485" i="9"/>
  <c r="F561" i="9"/>
  <c r="F255" i="9"/>
  <c r="F661" i="9"/>
  <c r="G656" i="9"/>
  <c r="G576" i="9"/>
  <c r="E656" i="9"/>
  <c r="E90" i="9"/>
  <c r="F359" i="9"/>
  <c r="G550" i="9"/>
  <c r="E659" i="9"/>
  <c r="F307" i="9"/>
  <c r="F674" i="9"/>
  <c r="F649" i="9"/>
  <c r="E564" i="9"/>
  <c r="G488" i="9"/>
  <c r="E66" i="9"/>
  <c r="F493" i="9"/>
  <c r="E509" i="9"/>
  <c r="E260" i="9"/>
  <c r="E680" i="9"/>
  <c r="G584" i="9"/>
  <c r="F651" i="9"/>
  <c r="F62" i="9"/>
  <c r="G406" i="9"/>
  <c r="G484" i="9"/>
  <c r="E653" i="9"/>
  <c r="G683" i="9"/>
  <c r="F586" i="9"/>
  <c r="F647" i="9"/>
  <c r="E670" i="9"/>
  <c r="E158" i="9"/>
  <c r="F132" i="9"/>
  <c r="G106" i="9"/>
  <c r="E81" i="9"/>
  <c r="G177" i="9"/>
  <c r="E201" i="9"/>
  <c r="F127" i="9"/>
  <c r="F65" i="9"/>
  <c r="F180" i="9"/>
  <c r="F229" i="9"/>
  <c r="E176" i="9"/>
  <c r="G60" i="9"/>
  <c r="E290" i="9"/>
  <c r="F326" i="9"/>
  <c r="E409" i="9"/>
  <c r="G551" i="9"/>
  <c r="E652" i="9"/>
  <c r="F635" i="9"/>
  <c r="F86" i="9"/>
  <c r="G391" i="9"/>
  <c r="E462" i="9"/>
  <c r="G517" i="9"/>
  <c r="E570" i="9"/>
  <c r="G666" i="9"/>
  <c r="E396" i="9"/>
  <c r="F362" i="9"/>
  <c r="F12" i="9"/>
  <c r="F156" i="9"/>
  <c r="G114" i="9"/>
  <c r="E73" i="9"/>
  <c r="F91" i="9"/>
  <c r="F29" i="9"/>
  <c r="G85" i="9"/>
  <c r="G219" i="9"/>
  <c r="E194" i="9"/>
  <c r="F204" i="9"/>
  <c r="G9" i="9"/>
  <c r="E168" i="9"/>
  <c r="G36" i="9"/>
  <c r="F209" i="9"/>
  <c r="F37" i="9"/>
  <c r="F114" i="9"/>
  <c r="G497" i="9"/>
  <c r="F182" i="9"/>
  <c r="E187" i="9"/>
  <c r="E453" i="9"/>
  <c r="F177" i="9"/>
  <c r="F167" i="9"/>
  <c r="G19" i="9"/>
  <c r="E47" i="9"/>
  <c r="F74" i="9"/>
  <c r="F242" i="9"/>
  <c r="G89" i="9"/>
  <c r="G15" i="9"/>
  <c r="G61" i="9"/>
  <c r="G232" i="9"/>
  <c r="E109" i="9"/>
  <c r="G62" i="9"/>
  <c r="E146" i="9"/>
  <c r="G620" i="9"/>
  <c r="E600" i="9"/>
  <c r="E475" i="9"/>
  <c r="G328" i="9"/>
  <c r="G206" i="9"/>
  <c r="G229" i="9"/>
  <c r="F43" i="9"/>
  <c r="F64" i="9"/>
  <c r="E632" i="9"/>
  <c r="F660" i="9"/>
  <c r="E590" i="9"/>
  <c r="G598" i="9"/>
  <c r="F249" i="9"/>
  <c r="E199" i="9"/>
  <c r="G88" i="9"/>
  <c r="E239" i="9"/>
  <c r="F32" i="9"/>
  <c r="G503" i="9"/>
  <c r="G205" i="9"/>
  <c r="E123" i="9"/>
  <c r="F541" i="9"/>
  <c r="E198" i="9"/>
  <c r="E235" i="9"/>
  <c r="E163" i="9"/>
  <c r="F56" i="9"/>
  <c r="G566" i="9"/>
  <c r="E517" i="9"/>
  <c r="G41" i="9"/>
  <c r="G672" i="9"/>
  <c r="E207" i="9"/>
  <c r="F282" i="9"/>
  <c r="E211" i="9"/>
  <c r="F646" i="9"/>
  <c r="F87" i="9"/>
  <c r="G38" i="9"/>
  <c r="G639" i="9"/>
  <c r="G193" i="9"/>
  <c r="G505" i="9"/>
  <c r="G491" i="9"/>
  <c r="G285" i="9"/>
  <c r="F509" i="9"/>
  <c r="F502" i="9"/>
  <c r="F411" i="9"/>
  <c r="E591" i="9"/>
  <c r="F615" i="9"/>
  <c r="G382" i="9"/>
  <c r="F473" i="9"/>
  <c r="F446" i="9"/>
  <c r="G542" i="9"/>
  <c r="E565" i="9"/>
  <c r="F573" i="9"/>
  <c r="G384" i="9"/>
  <c r="F477" i="9"/>
  <c r="F470" i="9"/>
  <c r="F381" i="9"/>
  <c r="H381" i="9" s="1"/>
  <c r="E567" i="9"/>
  <c r="F591" i="9"/>
  <c r="G334" i="9"/>
  <c r="F420" i="9"/>
  <c r="F273" i="9"/>
  <c r="F267" i="9"/>
  <c r="G301" i="9"/>
  <c r="F472" i="9"/>
  <c r="E545" i="9"/>
  <c r="F627" i="9"/>
  <c r="E460" i="9"/>
  <c r="F558" i="9"/>
  <c r="E473" i="9"/>
  <c r="E394" i="9"/>
  <c r="G430" i="9"/>
  <c r="F374" i="9"/>
  <c r="E350" i="9"/>
  <c r="G572" i="9"/>
  <c r="G676" i="9"/>
  <c r="E580" i="9"/>
  <c r="F481" i="9"/>
  <c r="G518" i="9"/>
  <c r="E675" i="9"/>
  <c r="G434" i="9"/>
  <c r="E494" i="9"/>
  <c r="G574" i="9"/>
  <c r="G653" i="9"/>
  <c r="E42" i="9"/>
  <c r="E359" i="9"/>
  <c r="E474" i="9"/>
  <c r="E349" i="9"/>
  <c r="E536" i="9"/>
  <c r="F370" i="9"/>
  <c r="G554" i="9"/>
  <c r="E524" i="9"/>
  <c r="E18" i="9"/>
  <c r="F412" i="9"/>
  <c r="E450" i="9"/>
  <c r="G583" i="9"/>
  <c r="E404" i="9"/>
  <c r="E510" i="9"/>
  <c r="E30" i="9"/>
  <c r="E11" i="9"/>
  <c r="E282" i="9"/>
  <c r="E417" i="9"/>
  <c r="G652" i="9"/>
  <c r="G647" i="9"/>
  <c r="G632" i="9"/>
  <c r="E80" i="9"/>
  <c r="F100" i="9"/>
  <c r="G90" i="9"/>
  <c r="E97" i="9"/>
  <c r="G226" i="9"/>
  <c r="E249" i="9"/>
  <c r="G227" i="9"/>
  <c r="E250" i="9"/>
  <c r="F228" i="9"/>
  <c r="E160" i="9"/>
  <c r="G124" i="9"/>
  <c r="F336" i="9"/>
  <c r="E571" i="9"/>
  <c r="E522" i="9"/>
  <c r="F648" i="9"/>
  <c r="E266" i="9"/>
  <c r="F38" i="9"/>
  <c r="F388" i="9"/>
  <c r="E501" i="9"/>
  <c r="G486" i="9"/>
  <c r="F685" i="9"/>
  <c r="F626" i="9"/>
  <c r="G644" i="9"/>
  <c r="E150" i="9"/>
  <c r="F172" i="9"/>
  <c r="G146" i="9"/>
  <c r="E121" i="9"/>
  <c r="G218" i="9"/>
  <c r="E225" i="9"/>
  <c r="G187" i="9"/>
  <c r="F161" i="9"/>
  <c r="F251" i="9"/>
  <c r="G651" i="9"/>
  <c r="F78" i="9"/>
  <c r="G132" i="9"/>
  <c r="G175" i="9"/>
  <c r="G104" i="9"/>
  <c r="F650" i="9"/>
  <c r="G25" i="9"/>
  <c r="G196" i="9"/>
  <c r="G419" i="9"/>
  <c r="F41" i="9"/>
  <c r="E205" i="9"/>
  <c r="E111" i="9"/>
  <c r="F106" i="9"/>
  <c r="F253" i="9"/>
  <c r="E230" i="9"/>
  <c r="G191" i="9"/>
  <c r="E181" i="9"/>
  <c r="E173" i="9"/>
  <c r="G126" i="9"/>
  <c r="E178" i="9"/>
  <c r="E612" i="9"/>
  <c r="F318" i="9"/>
  <c r="F522" i="9"/>
  <c r="E182" i="9"/>
  <c r="G153" i="9"/>
  <c r="G248" i="9"/>
  <c r="F128" i="9"/>
  <c r="E547" i="9"/>
  <c r="F208" i="9"/>
  <c r="F39" i="9"/>
  <c r="E59" i="9"/>
  <c r="E320" i="9"/>
  <c r="G668" i="9"/>
  <c r="E529" i="9"/>
  <c r="F396" i="9"/>
  <c r="G325" i="9"/>
  <c r="G318" i="9"/>
  <c r="G357" i="9"/>
  <c r="G354" i="9"/>
  <c r="G254" i="9"/>
  <c r="E539" i="9"/>
  <c r="G490" i="9"/>
  <c r="E482" i="9"/>
  <c r="E487" i="9"/>
  <c r="E63" i="9"/>
  <c r="F17" i="9"/>
  <c r="F51" i="9"/>
  <c r="G560" i="9"/>
  <c r="E184" i="9"/>
  <c r="F139" i="9"/>
  <c r="E603" i="9"/>
  <c r="E197" i="9"/>
  <c r="E54" i="9"/>
  <c r="G317" i="9"/>
  <c r="F119" i="9"/>
  <c r="E79" i="9"/>
  <c r="G115" i="9"/>
  <c r="F153" i="9"/>
  <c r="E213" i="9"/>
  <c r="E55" i="9"/>
  <c r="E162" i="9"/>
  <c r="F670" i="9"/>
  <c r="F333" i="9"/>
  <c r="G241" i="9"/>
  <c r="G645" i="9"/>
  <c r="E71" i="9"/>
  <c r="F288" i="9"/>
  <c r="G173" i="9"/>
  <c r="E341" i="9"/>
  <c r="G77" i="9"/>
  <c r="F176" i="9"/>
  <c r="E483" i="9"/>
  <c r="F191" i="9"/>
  <c r="F642" i="9"/>
  <c r="E382" i="9"/>
  <c r="G311" i="9"/>
  <c r="F278" i="9"/>
  <c r="F410" i="9"/>
  <c r="E477" i="9"/>
  <c r="E623" i="9"/>
  <c r="G553" i="9"/>
  <c r="G408" i="9"/>
  <c r="F495" i="9"/>
  <c r="E312" i="9"/>
  <c r="E373" i="9"/>
  <c r="E581" i="9"/>
  <c r="E358" i="9"/>
  <c r="G269" i="9"/>
  <c r="F259" i="9"/>
  <c r="E316" i="9"/>
  <c r="E443" i="9"/>
  <c r="E583" i="9"/>
  <c r="F366" i="9"/>
  <c r="G366" i="9"/>
  <c r="F441" i="9"/>
  <c r="E403" i="9"/>
  <c r="E334" i="9"/>
  <c r="G359" i="9"/>
  <c r="G500" i="9"/>
  <c r="G450" i="9"/>
  <c r="F349" i="9"/>
  <c r="E648" i="9"/>
  <c r="F590" i="9"/>
  <c r="G562" i="9"/>
  <c r="F392" i="9"/>
  <c r="F373" i="9"/>
  <c r="G507" i="9"/>
  <c r="F369" i="9"/>
  <c r="E668" i="9"/>
  <c r="F584" i="9"/>
  <c r="F580" i="9"/>
  <c r="F295" i="9"/>
  <c r="E360" i="9"/>
  <c r="F595" i="9"/>
  <c r="E554" i="9"/>
  <c r="F570" i="9"/>
  <c r="G648" i="9"/>
  <c r="G678" i="9"/>
  <c r="E58" i="9"/>
  <c r="F449" i="9"/>
  <c r="E424" i="9"/>
  <c r="F529" i="9"/>
  <c r="E284" i="9"/>
  <c r="F549" i="9"/>
  <c r="G594" i="9"/>
  <c r="E642" i="9"/>
  <c r="E50" i="9"/>
  <c r="F375" i="9"/>
  <c r="E537" i="9"/>
  <c r="G481" i="9"/>
  <c r="F566" i="9"/>
  <c r="H566" i="9" s="1"/>
  <c r="G510" i="9"/>
  <c r="E94" i="9"/>
  <c r="G306" i="9"/>
  <c r="F355" i="9"/>
  <c r="F565" i="9"/>
  <c r="E546" i="9"/>
  <c r="G677" i="9"/>
  <c r="G662" i="9"/>
  <c r="E124" i="9"/>
  <c r="F116" i="9"/>
  <c r="G122" i="9"/>
  <c r="E129" i="9"/>
  <c r="G242" i="9"/>
  <c r="G53" i="9"/>
  <c r="G243" i="9"/>
  <c r="G65" i="9"/>
  <c r="F202" i="9"/>
  <c r="F22" i="9"/>
  <c r="G156" i="9"/>
  <c r="F454" i="9"/>
  <c r="E617" i="9"/>
  <c r="F543" i="9"/>
  <c r="E588" i="9"/>
  <c r="E461" i="9"/>
  <c r="F166" i="9"/>
  <c r="F489" i="9"/>
  <c r="F403" i="9"/>
  <c r="G581" i="9"/>
  <c r="E353" i="9"/>
  <c r="G671" i="9"/>
  <c r="F624" i="9"/>
  <c r="F28" i="9"/>
  <c r="G18" i="9"/>
  <c r="G162" i="9"/>
  <c r="E137" i="9"/>
  <c r="G234" i="9"/>
  <c r="E241" i="9"/>
  <c r="G203" i="9"/>
  <c r="E210" i="9"/>
  <c r="F234" i="9"/>
  <c r="G685" i="9"/>
  <c r="F94" i="9"/>
  <c r="G164" i="9"/>
  <c r="F171" i="9"/>
  <c r="F178" i="9"/>
  <c r="F555" i="9"/>
  <c r="E192" i="9"/>
  <c r="E179" i="9"/>
  <c r="F9" i="9"/>
  <c r="G111" i="9"/>
  <c r="E183" i="9"/>
  <c r="E91" i="9"/>
  <c r="F10" i="9"/>
  <c r="F188" i="9"/>
  <c r="E208" i="9"/>
  <c r="F151" i="9"/>
  <c r="F85" i="9"/>
  <c r="E151" i="9"/>
  <c r="G94" i="9"/>
  <c r="E108" i="9"/>
  <c r="G618" i="9"/>
  <c r="F409" i="9"/>
  <c r="F464" i="9"/>
  <c r="G249" i="9"/>
  <c r="E224" i="9"/>
  <c r="G184" i="9"/>
  <c r="E170" i="9"/>
  <c r="E586" i="9"/>
  <c r="F232" i="9"/>
  <c r="G29" i="9"/>
  <c r="G176" i="9"/>
  <c r="E328" i="9"/>
  <c r="E562" i="9"/>
  <c r="G462" i="9"/>
  <c r="F356" i="9"/>
  <c r="G303" i="9"/>
  <c r="G288" i="9"/>
  <c r="G335" i="9"/>
  <c r="G330" i="9"/>
  <c r="G272" i="9"/>
  <c r="E523" i="9"/>
  <c r="G446" i="9"/>
  <c r="E449" i="9"/>
  <c r="E452" i="9"/>
  <c r="F55" i="9"/>
  <c r="F668" i="9"/>
  <c r="F663" i="9"/>
  <c r="E479" i="9"/>
  <c r="E246" i="9"/>
  <c r="F160" i="9"/>
  <c r="F231" i="9"/>
  <c r="G204" i="9"/>
  <c r="E164" i="9"/>
  <c r="G245" i="9"/>
  <c r="G180" i="9"/>
  <c r="F88" i="9"/>
  <c r="E558" i="9"/>
  <c r="F57" i="9"/>
  <c r="E78" i="9"/>
  <c r="F144" i="9"/>
  <c r="G199" i="9"/>
  <c r="E274" i="9"/>
  <c r="F21" i="9"/>
  <c r="G684" i="9"/>
  <c r="G23" i="9"/>
  <c r="F654" i="9"/>
  <c r="G375" i="9"/>
  <c r="F487" i="9"/>
  <c r="F538" i="9"/>
  <c r="E444" i="9"/>
  <c r="F599" i="9"/>
  <c r="G295" i="9"/>
  <c r="F296" i="9"/>
  <c r="G520" i="9"/>
  <c r="E677" i="9"/>
  <c r="G591" i="9"/>
  <c r="F455" i="9"/>
  <c r="F528" i="9"/>
  <c r="F365" i="9"/>
  <c r="F575" i="9"/>
  <c r="G279" i="9"/>
  <c r="F407" i="9"/>
  <c r="F536" i="9"/>
  <c r="F262" i="9"/>
  <c r="F385" i="9"/>
  <c r="F601" i="9"/>
  <c r="E344" i="9"/>
  <c r="G640" i="9"/>
  <c r="F311" i="9"/>
  <c r="E527" i="9"/>
  <c r="G573" i="9"/>
  <c r="G642" i="9"/>
  <c r="G631" i="9"/>
  <c r="G287" i="9"/>
  <c r="F393" i="9"/>
  <c r="F417" i="9"/>
  <c r="F572" i="9"/>
  <c r="G494" i="9"/>
  <c r="E576" i="9"/>
  <c r="G418" i="9"/>
  <c r="G508" i="9"/>
  <c r="F611" i="9"/>
  <c r="F678" i="9"/>
  <c r="F353" i="9"/>
  <c r="G635" i="9"/>
  <c r="E130" i="9"/>
  <c r="E326" i="9"/>
  <c r="G472" i="9"/>
  <c r="E448" i="9"/>
  <c r="G454" i="9"/>
  <c r="F300" i="9"/>
  <c r="E374" i="9"/>
  <c r="E530" i="9"/>
  <c r="G602" i="9"/>
  <c r="E16" i="9"/>
  <c r="F84" i="9"/>
  <c r="G170" i="9"/>
  <c r="F59" i="9"/>
  <c r="E233" i="9"/>
  <c r="G159" i="9"/>
  <c r="F215" i="9"/>
  <c r="E144" i="9"/>
  <c r="G312" i="9"/>
  <c r="E456" i="9"/>
  <c r="E384" i="9"/>
  <c r="F285" i="9"/>
  <c r="H285" i="9" s="1"/>
  <c r="E442" i="9"/>
  <c r="G362" i="9"/>
  <c r="F535" i="9"/>
  <c r="G628" i="9"/>
  <c r="G582" i="9"/>
  <c r="E48" i="9"/>
  <c r="F92" i="9"/>
  <c r="G130" i="9"/>
  <c r="E169" i="9"/>
  <c r="F157" i="9"/>
  <c r="F159" i="9"/>
  <c r="E242" i="9"/>
  <c r="F245" i="9"/>
  <c r="F46" i="9"/>
  <c r="F217" i="9"/>
  <c r="E139" i="9"/>
  <c r="F582" i="9"/>
  <c r="G239" i="9"/>
  <c r="F553" i="9"/>
  <c r="E190" i="9"/>
  <c r="G236" i="9"/>
  <c r="G64" i="9"/>
  <c r="E662" i="9"/>
  <c r="F113" i="9"/>
  <c r="E245" i="9"/>
  <c r="F67" i="9"/>
  <c r="F168" i="9"/>
  <c r="E620" i="9"/>
  <c r="E610" i="9"/>
  <c r="F469" i="9"/>
  <c r="E534" i="9"/>
  <c r="F69" i="9"/>
  <c r="E12" i="9"/>
  <c r="E268" i="9"/>
  <c r="G183" i="9"/>
  <c r="F90" i="9"/>
  <c r="F610" i="9"/>
  <c r="E585" i="9"/>
  <c r="F268" i="9"/>
  <c r="G390" i="9"/>
  <c r="G379" i="9"/>
  <c r="G266" i="9"/>
  <c r="G496" i="9"/>
  <c r="F263" i="9"/>
  <c r="F342" i="9"/>
  <c r="F514" i="9"/>
  <c r="E347" i="9"/>
  <c r="F351" i="9"/>
  <c r="F435" i="9"/>
  <c r="G393" i="9"/>
  <c r="G265" i="9"/>
  <c r="G308" i="9"/>
  <c r="E531" i="9"/>
  <c r="G474" i="9"/>
  <c r="G468" i="9"/>
  <c r="E471" i="9"/>
  <c r="F458" i="9"/>
  <c r="G459" i="9"/>
  <c r="F507" i="9"/>
  <c r="E335" i="9"/>
  <c r="G337" i="9"/>
  <c r="G380" i="9"/>
  <c r="E254" i="9"/>
  <c r="F265" i="9"/>
  <c r="G398" i="9"/>
  <c r="F406" i="9"/>
  <c r="F340" i="9"/>
  <c r="E288" i="9"/>
  <c r="G352" i="9"/>
  <c r="E317" i="9"/>
  <c r="G561" i="9"/>
  <c r="G457" i="9"/>
  <c r="G431" i="9"/>
  <c r="F608" i="9"/>
  <c r="E265" i="9"/>
  <c r="E593" i="9"/>
  <c r="F387" i="9"/>
  <c r="F425" i="9"/>
  <c r="G589" i="9"/>
  <c r="F293" i="9"/>
  <c r="G403" i="9"/>
  <c r="G571" i="9"/>
  <c r="F662" i="9"/>
  <c r="G405" i="9"/>
  <c r="E637" i="9"/>
  <c r="F637" i="9"/>
  <c r="H637" i="9" s="1"/>
  <c r="E272" i="9"/>
  <c r="E611" i="9"/>
  <c r="G580" i="9"/>
  <c r="G588" i="9"/>
  <c r="E60" i="9"/>
  <c r="F164" i="9"/>
  <c r="G210" i="9"/>
  <c r="F175" i="9"/>
  <c r="F222" i="9"/>
  <c r="G349" i="9"/>
  <c r="E664" i="9"/>
  <c r="E126" i="9"/>
  <c r="E289" i="9"/>
  <c r="F677" i="9"/>
  <c r="F140" i="9"/>
  <c r="F155" i="9"/>
  <c r="G251" i="9"/>
  <c r="E676" i="9"/>
  <c r="F142" i="9"/>
  <c r="E390" i="9"/>
  <c r="F504" i="9"/>
  <c r="F75" i="9"/>
  <c r="F250" i="9"/>
  <c r="E203" i="9"/>
  <c r="E87" i="9"/>
  <c r="E484" i="9"/>
  <c r="F239" i="9"/>
  <c r="E658" i="9"/>
  <c r="F429" i="9"/>
  <c r="E46" i="9"/>
  <c r="F363" i="9"/>
  <c r="G293" i="9"/>
  <c r="F305" i="9"/>
  <c r="F550" i="9"/>
  <c r="H550" i="9" s="1"/>
  <c r="E283" i="9"/>
  <c r="G361" i="9"/>
  <c r="G276" i="9"/>
  <c r="E377" i="9"/>
  <c r="E380" i="9"/>
  <c r="G427" i="9"/>
  <c r="E275" i="9"/>
  <c r="G348" i="9"/>
  <c r="F216" i="9"/>
  <c r="E44" i="9"/>
  <c r="F103" i="9"/>
  <c r="F665" i="9"/>
  <c r="H665" i="9" s="1"/>
  <c r="E8" i="9"/>
  <c r="F298" i="9"/>
  <c r="G341" i="9"/>
  <c r="G471" i="9"/>
  <c r="G601" i="9"/>
  <c r="E376" i="9"/>
  <c r="G521" i="9"/>
  <c r="F257" i="9"/>
  <c r="G577" i="9"/>
  <c r="F456" i="9"/>
  <c r="F260" i="9"/>
  <c r="E683" i="9"/>
  <c r="E455" i="9"/>
  <c r="E515" i="9"/>
  <c r="F574" i="9"/>
  <c r="E418" i="9"/>
  <c r="G621" i="9"/>
  <c r="E679" i="9"/>
  <c r="G445" i="9"/>
  <c r="G605" i="9"/>
  <c r="G478" i="9"/>
  <c r="F413" i="9"/>
  <c r="F306" i="9"/>
  <c r="F681" i="9"/>
  <c r="F312" i="9"/>
  <c r="G661" i="9"/>
  <c r="E142" i="9"/>
  <c r="E49" i="9"/>
  <c r="F63" i="9"/>
  <c r="G655" i="9"/>
  <c r="F324" i="9"/>
  <c r="F620" i="9"/>
  <c r="G28" i="9"/>
  <c r="F585" i="9"/>
  <c r="E516" i="9"/>
  <c r="G34" i="9"/>
  <c r="G186" i="9"/>
  <c r="G63" i="9"/>
  <c r="E52" i="9"/>
  <c r="E156" i="9"/>
  <c r="E251" i="9"/>
  <c r="F79" i="9"/>
  <c r="E148" i="9"/>
  <c r="G99" i="9"/>
  <c r="H99" i="9" s="1"/>
  <c r="F72" i="9"/>
  <c r="E486" i="9"/>
  <c r="G167" i="9"/>
  <c r="F686" i="9"/>
  <c r="F588" i="9"/>
  <c r="E371" i="9"/>
  <c r="E375" i="9"/>
  <c r="G270" i="9"/>
  <c r="E300" i="9"/>
  <c r="F466" i="9"/>
  <c r="F515" i="9"/>
  <c r="G345" i="9"/>
  <c r="G260" i="9"/>
  <c r="F321" i="9"/>
  <c r="E329" i="9"/>
  <c r="F399" i="9"/>
  <c r="G289" i="9"/>
  <c r="G332" i="9"/>
  <c r="F240" i="9"/>
  <c r="G545" i="9"/>
  <c r="G16" i="9"/>
  <c r="G13" i="9"/>
  <c r="E286" i="9"/>
  <c r="E236" i="9"/>
  <c r="G136" i="9"/>
  <c r="G102" i="9"/>
  <c r="G579" i="9"/>
  <c r="F368" i="9"/>
  <c r="F323" i="9"/>
  <c r="F431" i="9"/>
  <c r="E519" i="9"/>
  <c r="G327" i="9"/>
  <c r="G524" i="9"/>
  <c r="G593" i="9"/>
  <c r="F478" i="9"/>
  <c r="F352" i="9"/>
  <c r="E508" i="9"/>
  <c r="G387" i="9"/>
  <c r="E669" i="9"/>
  <c r="E566" i="9"/>
  <c r="E644" i="9"/>
  <c r="E573" i="9"/>
  <c r="F527" i="9"/>
  <c r="E26" i="9"/>
  <c r="F382" i="9"/>
  <c r="G634" i="9"/>
  <c r="E520" i="9"/>
  <c r="F416" i="9"/>
  <c r="E414" i="9"/>
  <c r="F243" i="9"/>
  <c r="F314" i="9"/>
  <c r="G209" i="9"/>
  <c r="F187" i="9"/>
  <c r="H187" i="9" s="1"/>
  <c r="F169" i="9"/>
  <c r="F89" i="9"/>
  <c r="F640" i="9"/>
  <c r="F225" i="9"/>
  <c r="F115" i="9"/>
  <c r="F233" i="9"/>
  <c r="G223" i="9"/>
  <c r="F107" i="9"/>
  <c r="E128" i="9"/>
  <c r="F533" i="9"/>
  <c r="F117" i="9"/>
  <c r="G527" i="9"/>
  <c r="F48" i="9"/>
  <c r="H48" i="9" s="1"/>
  <c r="F15" i="9"/>
  <c r="H15" i="9" s="1"/>
  <c r="E651" i="9"/>
  <c r="G216" i="9"/>
  <c r="E544" i="9"/>
  <c r="F101" i="9"/>
  <c r="E616" i="9"/>
  <c r="G262" i="9"/>
  <c r="F327" i="9"/>
  <c r="F277" i="9"/>
  <c r="F525" i="9"/>
  <c r="H525" i="9" s="1"/>
  <c r="G569" i="9"/>
  <c r="G351" i="9"/>
  <c r="E339" i="9"/>
  <c r="E493" i="9"/>
  <c r="F357" i="9"/>
  <c r="G607" i="9"/>
  <c r="E306" i="9"/>
  <c r="F548" i="9"/>
  <c r="E491" i="9"/>
  <c r="E542" i="9"/>
  <c r="G309" i="9"/>
  <c r="G437" i="9"/>
  <c r="F402" i="9"/>
  <c r="E354" i="9"/>
  <c r="G482" i="9"/>
  <c r="E497" i="9"/>
  <c r="F658" i="9"/>
  <c r="F294" i="9"/>
  <c r="F452" i="9"/>
  <c r="F331" i="9"/>
  <c r="G599" i="9"/>
  <c r="H599" i="9" s="1"/>
  <c r="G670" i="9"/>
  <c r="E405" i="9"/>
  <c r="E278" i="9"/>
  <c r="E488" i="9"/>
  <c r="G555" i="9"/>
  <c r="F379" i="9"/>
  <c r="F680" i="9"/>
  <c r="F604" i="9"/>
  <c r="G319" i="9"/>
  <c r="E279" i="9"/>
  <c r="E513" i="9"/>
  <c r="E638" i="9"/>
  <c r="F632" i="9"/>
  <c r="G428" i="9"/>
  <c r="G374" i="9"/>
  <c r="E538" i="9"/>
  <c r="E578" i="9"/>
  <c r="G586" i="9"/>
  <c r="F30" i="9"/>
  <c r="F447" i="9"/>
  <c r="E563" i="9"/>
  <c r="F592" i="9"/>
  <c r="F653" i="9"/>
  <c r="E38" i="9"/>
  <c r="F148" i="9"/>
  <c r="E17" i="9"/>
  <c r="F123" i="9"/>
  <c r="G117" i="9"/>
  <c r="F129" i="9"/>
  <c r="F244" i="9"/>
  <c r="F70" i="9"/>
  <c r="G259" i="9"/>
  <c r="G509" i="9"/>
  <c r="E606" i="9"/>
  <c r="G558" i="9"/>
  <c r="E40" i="9"/>
  <c r="E338" i="9"/>
  <c r="E635" i="9"/>
  <c r="E678" i="9"/>
  <c r="E441" i="9"/>
  <c r="E70" i="9"/>
  <c r="F108" i="9"/>
  <c r="G178" i="9"/>
  <c r="F27" i="9"/>
  <c r="E193" i="9"/>
  <c r="G235" i="9"/>
  <c r="G33" i="9"/>
  <c r="F197" i="9"/>
  <c r="F126" i="9"/>
  <c r="H126" i="9" s="1"/>
  <c r="G121" i="9"/>
  <c r="E95" i="9"/>
  <c r="E561" i="9"/>
  <c r="G171" i="9"/>
  <c r="E364" i="9"/>
  <c r="G237" i="9"/>
  <c r="G192" i="9"/>
  <c r="G32" i="9"/>
  <c r="F248" i="9"/>
  <c r="F25" i="9"/>
  <c r="E223" i="9"/>
  <c r="E131" i="9"/>
  <c r="F136" i="9"/>
  <c r="E674" i="9"/>
  <c r="G567" i="9"/>
  <c r="G373" i="9"/>
  <c r="F227" i="9"/>
  <c r="E147" i="9"/>
  <c r="F519" i="9"/>
  <c r="H519" i="9" s="1"/>
  <c r="G458" i="9"/>
  <c r="E215" i="9"/>
  <c r="E132" i="9"/>
  <c r="E336" i="9"/>
  <c r="E433" i="9"/>
  <c r="G411" i="9"/>
  <c r="G368" i="9"/>
  <c r="H368" i="9" s="1"/>
  <c r="G315" i="9"/>
  <c r="G298" i="9"/>
  <c r="H298" i="9" s="1"/>
  <c r="E408" i="9"/>
  <c r="F394" i="9"/>
  <c r="E304" i="9"/>
  <c r="F498" i="9"/>
  <c r="E315" i="9"/>
  <c r="F319" i="9"/>
  <c r="E415" i="9"/>
  <c r="G377" i="9"/>
  <c r="G420" i="9"/>
  <c r="G292" i="9"/>
  <c r="E512" i="9"/>
  <c r="E427" i="9"/>
  <c r="E430" i="9"/>
  <c r="G426" i="9"/>
  <c r="F442" i="9"/>
  <c r="G443" i="9"/>
  <c r="F491" i="9"/>
  <c r="H491" i="9" s="1"/>
  <c r="E303" i="9"/>
  <c r="G321" i="9"/>
  <c r="G364" i="9"/>
  <c r="H364" i="9" s="1"/>
  <c r="G358" i="9"/>
  <c r="E560" i="9"/>
  <c r="F66" i="9"/>
  <c r="G230" i="9"/>
  <c r="G208" i="9"/>
  <c r="G87" i="9"/>
  <c r="G125" i="9"/>
  <c r="E478" i="9"/>
  <c r="G145" i="9"/>
  <c r="F35" i="9"/>
  <c r="F206" i="9"/>
  <c r="H206" i="9" s="1"/>
  <c r="F111" i="9"/>
  <c r="F19" i="9"/>
  <c r="E86" i="9"/>
  <c r="G615" i="9"/>
  <c r="G8" i="9"/>
  <c r="F212" i="9"/>
  <c r="E76" i="9"/>
  <c r="E253" i="9"/>
  <c r="E93" i="9"/>
  <c r="F564" i="9"/>
  <c r="F163" i="9"/>
  <c r="E421" i="9"/>
  <c r="F276" i="9"/>
  <c r="E575" i="9"/>
  <c r="G585" i="9"/>
  <c r="F424" i="9"/>
  <c r="H424" i="9" s="1"/>
  <c r="E457" i="9"/>
  <c r="G449" i="9"/>
  <c r="E550" i="9"/>
  <c r="G395" i="9"/>
  <c r="E465" i="9"/>
  <c r="G501" i="9"/>
  <c r="G613" i="9"/>
  <c r="F494" i="9"/>
  <c r="G627" i="9"/>
  <c r="G578" i="9"/>
  <c r="F269" i="9"/>
  <c r="F264" i="9"/>
  <c r="F345" i="9"/>
  <c r="E437" i="9"/>
  <c r="G592" i="9"/>
  <c r="F656" i="9"/>
  <c r="G636" i="9"/>
  <c r="F110" i="9"/>
  <c r="E33" i="9"/>
  <c r="E186" i="9"/>
  <c r="F102" i="9"/>
  <c r="H102" i="9" s="1"/>
  <c r="E431" i="9"/>
  <c r="E596" i="9"/>
  <c r="G463" i="9"/>
  <c r="F630" i="9"/>
  <c r="E92" i="9"/>
  <c r="E25" i="9"/>
  <c r="E209" i="9"/>
  <c r="G97" i="9"/>
  <c r="E216" i="9"/>
  <c r="E31" i="9"/>
  <c r="G165" i="9"/>
  <c r="G215" i="9"/>
  <c r="F138" i="9"/>
  <c r="G103" i="9"/>
  <c r="F104" i="9"/>
  <c r="F619" i="9"/>
  <c r="F241" i="9"/>
  <c r="E103" i="9"/>
  <c r="F141" i="9"/>
  <c r="G649" i="9"/>
  <c r="G389" i="9"/>
  <c r="G344" i="9"/>
  <c r="G264" i="9"/>
  <c r="F347" i="9"/>
  <c r="F482" i="9"/>
  <c r="H482" i="9" s="1"/>
  <c r="F287" i="9"/>
  <c r="E383" i="9"/>
  <c r="G404" i="9"/>
  <c r="E480" i="9"/>
  <c r="E381" i="9"/>
  <c r="F426" i="9"/>
  <c r="F475" i="9"/>
  <c r="G305" i="9"/>
  <c r="G342" i="9"/>
  <c r="F105" i="9"/>
  <c r="F77" i="9"/>
  <c r="E400" i="9"/>
  <c r="E15" i="9"/>
  <c r="G133" i="9"/>
  <c r="G75" i="9"/>
  <c r="F421" i="9"/>
  <c r="G57" i="9"/>
  <c r="E37" i="9"/>
  <c r="F23" i="9"/>
  <c r="E35" i="9"/>
  <c r="E451" i="9"/>
  <c r="F192" i="9"/>
  <c r="H192" i="9" s="1"/>
  <c r="E159" i="9"/>
  <c r="E51" i="9"/>
  <c r="E133" i="9"/>
  <c r="G432" i="9"/>
  <c r="E323" i="9"/>
  <c r="E639" i="9"/>
  <c r="E391" i="9"/>
  <c r="E356" i="9"/>
  <c r="G299" i="9"/>
  <c r="E385" i="9"/>
  <c r="E615" i="9"/>
  <c r="G423" i="9"/>
  <c r="E506" i="9"/>
  <c r="E579" i="9"/>
  <c r="E426" i="9"/>
  <c r="G386" i="9"/>
  <c r="E643" i="9"/>
  <c r="G610" i="9"/>
  <c r="G512" i="9"/>
  <c r="F614" i="9"/>
  <c r="E10" i="9"/>
  <c r="E525" i="9"/>
  <c r="F594" i="9"/>
  <c r="G465" i="9"/>
  <c r="F361" i="9"/>
  <c r="H361" i="9" s="1"/>
  <c r="F158" i="9"/>
  <c r="E392" i="9"/>
  <c r="G654" i="9"/>
  <c r="G10" i="9"/>
  <c r="G27" i="9"/>
  <c r="E202" i="9"/>
  <c r="F118" i="9"/>
  <c r="E665" i="9"/>
  <c r="G658" i="9"/>
  <c r="F400" i="9"/>
  <c r="F562" i="9"/>
  <c r="E112" i="9"/>
  <c r="E41" i="9"/>
  <c r="G21" i="9"/>
  <c r="G161" i="9"/>
  <c r="F174" i="9"/>
  <c r="G135" i="9"/>
  <c r="F508" i="9"/>
  <c r="F201" i="9"/>
  <c r="E175" i="9"/>
  <c r="F247" i="9"/>
  <c r="G233" i="9"/>
  <c r="E67" i="9"/>
  <c r="F302" i="9"/>
  <c r="F190" i="9"/>
  <c r="E39" i="9"/>
  <c r="F198" i="9"/>
  <c r="G246" i="9"/>
  <c r="G539" i="9"/>
  <c r="G367" i="9"/>
  <c r="G271" i="9"/>
  <c r="E496" i="9"/>
  <c r="F534" i="9"/>
  <c r="G467" i="9"/>
  <c r="E351" i="9"/>
  <c r="G388" i="9"/>
  <c r="G440" i="9"/>
  <c r="F325" i="9"/>
  <c r="E395" i="9"/>
  <c r="F459" i="9"/>
  <c r="H459" i="9" s="1"/>
  <c r="G417" i="9"/>
  <c r="G326" i="9"/>
  <c r="E540" i="9"/>
  <c r="G56" i="9"/>
  <c r="F682" i="9"/>
  <c r="E127" i="9"/>
  <c r="F131" i="9"/>
  <c r="G247" i="9"/>
  <c r="F220" i="9"/>
  <c r="G174" i="9"/>
  <c r="E577" i="9"/>
  <c r="G93" i="9"/>
  <c r="E553" i="9"/>
  <c r="F223" i="9"/>
  <c r="E649" i="9"/>
  <c r="F170" i="9"/>
  <c r="G371" i="9"/>
  <c r="F334" i="9"/>
  <c r="G617" i="9"/>
  <c r="E439" i="9"/>
  <c r="F557" i="9"/>
  <c r="F304" i="9"/>
  <c r="E280" i="9"/>
  <c r="F308" i="9"/>
  <c r="G286" i="9"/>
  <c r="E605" i="9"/>
  <c r="G483" i="9"/>
  <c r="F530" i="9"/>
  <c r="F606" i="9"/>
  <c r="F376" i="9"/>
  <c r="G513" i="9"/>
  <c r="E276" i="9"/>
  <c r="F328" i="9"/>
  <c r="G464" i="9"/>
  <c r="F638" i="9"/>
  <c r="E532" i="9"/>
  <c r="G412" i="9"/>
  <c r="E299" i="9"/>
  <c r="E292" i="9"/>
  <c r="E259" i="9"/>
  <c r="F415" i="9"/>
  <c r="E369" i="9"/>
  <c r="G261" i="9"/>
  <c r="H261" i="9" s="1"/>
  <c r="E101" i="9"/>
  <c r="G540" i="9"/>
  <c r="G190" i="9"/>
  <c r="G160" i="9"/>
  <c r="F200" i="9"/>
  <c r="E136" i="9"/>
  <c r="G59" i="9"/>
  <c r="G466" i="9"/>
  <c r="G140" i="9"/>
  <c r="F520" i="9"/>
  <c r="E161" i="9"/>
  <c r="F556" i="9"/>
  <c r="F593" i="9"/>
  <c r="H593" i="9" s="1"/>
  <c r="G376" i="9"/>
  <c r="G257" i="9"/>
  <c r="H257" i="9" s="1"/>
  <c r="E331" i="9"/>
  <c r="F339" i="9"/>
  <c r="E287" i="9"/>
  <c r="F401" i="9"/>
  <c r="E481" i="9"/>
  <c r="E281" i="9"/>
  <c r="F377" i="9"/>
  <c r="G212" i="9"/>
  <c r="E23" i="9"/>
  <c r="F207" i="9"/>
  <c r="H207" i="9" s="1"/>
  <c r="E116" i="9"/>
  <c r="G250" i="9"/>
  <c r="G680" i="9"/>
  <c r="F675" i="9"/>
  <c r="E62" i="9"/>
  <c r="E145" i="9"/>
  <c r="E572" i="9"/>
  <c r="G682" i="9"/>
  <c r="G679" i="9"/>
  <c r="F395" i="9"/>
  <c r="G596" i="9"/>
  <c r="E548" i="9"/>
  <c r="E295" i="9"/>
  <c r="F337" i="9"/>
  <c r="G625" i="9"/>
  <c r="F448" i="9"/>
  <c r="E597" i="9"/>
  <c r="E298" i="9"/>
  <c r="F390" i="9"/>
  <c r="F471" i="9"/>
  <c r="F503" i="9"/>
  <c r="F18" i="9"/>
  <c r="F82" i="9"/>
  <c r="E294" i="9"/>
  <c r="E220" i="9"/>
  <c r="F211" i="9"/>
  <c r="G333" i="9"/>
  <c r="E107" i="9"/>
  <c r="G273" i="9"/>
  <c r="E363" i="9"/>
  <c r="F386" i="9"/>
  <c r="E319" i="9"/>
  <c r="G451" i="9"/>
  <c r="E466" i="9"/>
  <c r="G347" i="9"/>
  <c r="G182" i="9"/>
  <c r="G185" i="9"/>
  <c r="G11" i="9"/>
  <c r="E155" i="9"/>
  <c r="G402" i="9"/>
  <c r="E72" i="9"/>
  <c r="G50" i="9"/>
  <c r="F633" i="9"/>
  <c r="G604" i="9"/>
  <c r="F560" i="9"/>
  <c r="E65" i="9"/>
  <c r="G515" i="9"/>
  <c r="F371" i="9"/>
  <c r="E429" i="9"/>
  <c r="E630" i="9"/>
  <c r="E345" i="9"/>
  <c r="E682" i="9"/>
  <c r="F266" i="9"/>
  <c r="E387" i="9"/>
  <c r="G267" i="9"/>
  <c r="F476" i="9"/>
  <c r="E489" i="9"/>
  <c r="G168" i="9"/>
  <c r="G137" i="9"/>
  <c r="F279" i="9"/>
  <c r="E43" i="9"/>
  <c r="G268" i="9"/>
  <c r="E269" i="9"/>
  <c r="E498" i="9"/>
  <c r="G281" i="9"/>
  <c r="H281" i="9" s="1"/>
  <c r="E379" i="9"/>
  <c r="G541" i="9"/>
  <c r="E311" i="9"/>
  <c r="G225" i="9"/>
  <c r="E96" i="9"/>
  <c r="G624" i="9"/>
  <c r="G141" i="9"/>
  <c r="F13" i="9"/>
  <c r="E492" i="9"/>
  <c r="E27" i="9"/>
  <c r="F95" i="9"/>
  <c r="F76" i="9"/>
  <c r="E535" i="9"/>
  <c r="G611" i="9"/>
  <c r="F235" i="9"/>
  <c r="G138" i="9"/>
  <c r="E518" i="9"/>
  <c r="F310" i="9"/>
  <c r="F568" i="9"/>
  <c r="E337" i="9"/>
  <c r="G663" i="9"/>
  <c r="G650" i="9"/>
  <c r="F500" i="9"/>
  <c r="F433" i="9"/>
  <c r="G480" i="9"/>
  <c r="G476" i="9"/>
  <c r="E32" i="9"/>
  <c r="E189" i="9"/>
  <c r="F26" i="9"/>
  <c r="G641" i="9"/>
  <c r="G369" i="9"/>
  <c r="F490" i="9"/>
  <c r="E357" i="9"/>
  <c r="F467" i="9"/>
  <c r="E514" i="9"/>
  <c r="G421" i="9"/>
  <c r="G151" i="9"/>
  <c r="F149" i="9"/>
  <c r="G158" i="9"/>
  <c r="F676" i="9"/>
  <c r="G643" i="9"/>
  <c r="G116" i="9"/>
  <c r="F31" i="9"/>
  <c r="F60" i="9"/>
  <c r="E296" i="9"/>
  <c r="G565" i="9"/>
  <c r="F219" i="9"/>
  <c r="G74" i="9"/>
  <c r="F341" i="9"/>
  <c r="G673" i="9"/>
  <c r="F671" i="9"/>
  <c r="E609" i="9"/>
  <c r="E469" i="9"/>
  <c r="F389" i="9"/>
  <c r="E322" i="9"/>
  <c r="F404" i="9"/>
  <c r="E271" i="9"/>
  <c r="G622" i="9"/>
  <c r="F218" i="9"/>
  <c r="G155" i="9"/>
  <c r="F58" i="9"/>
  <c r="G188" i="9"/>
  <c r="G300" i="9"/>
  <c r="G385" i="9"/>
  <c r="F335" i="9"/>
  <c r="H335" i="9" s="1"/>
  <c r="F506" i="9"/>
  <c r="H506" i="9" s="1"/>
  <c r="G538" i="9"/>
  <c r="E463" i="9"/>
  <c r="G313" i="9"/>
  <c r="F483" i="9"/>
  <c r="H483" i="9" s="1"/>
  <c r="F434" i="9"/>
  <c r="G530" i="9"/>
  <c r="G282" i="9"/>
  <c r="F292" i="9"/>
  <c r="F380" i="9"/>
  <c r="G570" i="9"/>
  <c r="E180" i="9"/>
  <c r="G118" i="9"/>
  <c r="F183" i="9"/>
  <c r="G657" i="9"/>
  <c r="E21" i="9"/>
  <c r="F71" i="9"/>
  <c r="F254" i="9"/>
  <c r="G69" i="9"/>
  <c r="E29" i="9"/>
  <c r="G626" i="9"/>
  <c r="G84" i="9"/>
  <c r="F221" i="9"/>
  <c r="F185" i="9"/>
  <c r="E89" i="9"/>
  <c r="F44" i="9"/>
  <c r="G667" i="9"/>
  <c r="F544" i="9"/>
  <c r="G669" i="9"/>
  <c r="F617" i="9"/>
  <c r="G12" i="9"/>
  <c r="G129" i="9"/>
  <c r="F61" i="9"/>
  <c r="G58" i="9"/>
  <c r="E293" i="9"/>
  <c r="G603" i="9"/>
  <c r="G68" i="9"/>
  <c r="E626" i="9"/>
  <c r="E98" i="9"/>
  <c r="F657" i="9"/>
  <c r="F432" i="9"/>
  <c r="E552" i="9"/>
  <c r="F540" i="9"/>
  <c r="F664" i="9"/>
  <c r="F317" i="9"/>
  <c r="H317" i="9" s="1"/>
  <c r="F673" i="9"/>
  <c r="F552" i="9"/>
  <c r="F275" i="9"/>
  <c r="E365" i="9"/>
  <c r="G383" i="9"/>
  <c r="F546" i="9"/>
  <c r="F583" i="9"/>
  <c r="F408" i="9"/>
  <c r="E24" i="9"/>
  <c r="E229" i="9"/>
  <c r="G392" i="9"/>
  <c r="E314" i="9"/>
  <c r="G200" i="9"/>
  <c r="F122" i="9"/>
  <c r="G86" i="9"/>
  <c r="F165" i="9"/>
  <c r="H165" i="9" s="1"/>
  <c r="F603" i="9"/>
  <c r="G278" i="9"/>
  <c r="E399" i="9"/>
  <c r="F526" i="9"/>
  <c r="G340" i="9"/>
  <c r="F346" i="9"/>
  <c r="G378" i="9"/>
  <c r="F581" i="9"/>
  <c r="F597" i="9"/>
  <c r="G37" i="9"/>
  <c r="E22" i="9"/>
  <c r="E252" i="9"/>
  <c r="G17" i="9"/>
  <c r="G220" i="9"/>
  <c r="F97" i="9"/>
  <c r="G82" i="9"/>
  <c r="G556" i="9"/>
  <c r="F598" i="9"/>
  <c r="E84" i="9"/>
  <c r="G211" i="9"/>
  <c r="F36" i="9"/>
  <c r="F398" i="9"/>
  <c r="E499" i="9"/>
  <c r="F405" i="9"/>
  <c r="F579" i="9"/>
  <c r="E74" i="9"/>
  <c r="F641" i="9"/>
  <c r="E598" i="9"/>
  <c r="E407" i="9"/>
  <c r="G535" i="9"/>
  <c r="G360" i="9"/>
  <c r="G296" i="9"/>
  <c r="E389" i="9"/>
  <c r="E464" i="9"/>
  <c r="G425" i="9"/>
  <c r="G456" i="9"/>
  <c r="G397" i="9"/>
  <c r="G107" i="9"/>
  <c r="E36" i="9"/>
  <c r="G217" i="9"/>
  <c r="E660" i="9"/>
  <c r="G55" i="9"/>
  <c r="F181" i="9"/>
  <c r="F236" i="9"/>
  <c r="E140" i="9"/>
  <c r="G294" i="9"/>
  <c r="F427" i="9"/>
  <c r="F542" i="9"/>
  <c r="G356" i="9"/>
  <c r="G435" i="9"/>
  <c r="E420" i="9"/>
  <c r="G400" i="9"/>
  <c r="G283" i="9"/>
  <c r="E165" i="9"/>
  <c r="F47" i="9"/>
  <c r="E64" i="9"/>
  <c r="F173" i="9"/>
  <c r="G131" i="9"/>
  <c r="E231" i="9"/>
  <c r="F33" i="9"/>
  <c r="G66" i="9"/>
  <c r="E445" i="9"/>
  <c r="G108" i="9"/>
  <c r="F286" i="9"/>
  <c r="G195" i="9"/>
  <c r="H195" i="9" s="1"/>
  <c r="F20" i="9"/>
  <c r="G528" i="9"/>
  <c r="G479" i="9"/>
  <c r="E625" i="9"/>
  <c r="E594" i="9"/>
  <c r="G444" i="9"/>
  <c r="G310" i="9"/>
  <c r="F443" i="9"/>
  <c r="H443" i="9" s="1"/>
  <c r="F272" i="9"/>
  <c r="G372" i="9"/>
  <c r="F518" i="9"/>
  <c r="G422" i="9"/>
  <c r="G619" i="9"/>
  <c r="F547" i="9"/>
  <c r="E621" i="9"/>
  <c r="F40" i="9"/>
  <c r="F230" i="9"/>
  <c r="G147" i="9"/>
  <c r="G221" i="9"/>
  <c r="G127" i="9"/>
  <c r="G202" i="9"/>
  <c r="G646" i="9"/>
  <c r="G76" i="9"/>
  <c r="G433" i="9"/>
  <c r="G179" i="9"/>
  <c r="E174" i="9"/>
  <c r="F444" i="9"/>
  <c r="E257" i="9"/>
  <c r="E589" i="9"/>
  <c r="F629" i="9"/>
  <c r="G438" i="9"/>
  <c r="E633" i="9"/>
  <c r="F559" i="9"/>
  <c r="G547" i="9"/>
  <c r="F322" i="9"/>
  <c r="G72" i="9"/>
  <c r="G46" i="9"/>
  <c r="E56" i="9"/>
  <c r="G353" i="9"/>
  <c r="F474" i="9"/>
  <c r="H474" i="9" s="1"/>
  <c r="F258" i="9"/>
  <c r="F451" i="9"/>
  <c r="E398" i="9"/>
  <c r="G399" i="9"/>
  <c r="G660" i="9"/>
  <c r="E83" i="9"/>
  <c r="G30" i="9"/>
  <c r="F645" i="9"/>
  <c r="E636" i="9"/>
  <c r="F196" i="9"/>
  <c r="E153" i="9"/>
  <c r="E435" i="9"/>
  <c r="G674" i="9"/>
  <c r="G172" i="9"/>
  <c r="E217" i="9"/>
  <c r="E397" i="9"/>
  <c r="G343" i="9"/>
  <c r="F496" i="9"/>
  <c r="F350" i="9"/>
  <c r="E641" i="9"/>
  <c r="F563" i="9"/>
  <c r="G495" i="9"/>
  <c r="E470" i="9"/>
  <c r="G350" i="9"/>
  <c r="F532" i="9"/>
  <c r="E238" i="9"/>
  <c r="G78" i="9"/>
  <c r="H78" i="9" s="1"/>
  <c r="E340" i="9"/>
  <c r="G189" i="9"/>
  <c r="G284" i="9"/>
  <c r="F303" i="9"/>
  <c r="G522" i="9"/>
  <c r="G297" i="9"/>
  <c r="E411" i="9"/>
  <c r="G256" i="9"/>
  <c r="G277" i="9"/>
  <c r="F679" i="9"/>
  <c r="G22" i="9"/>
  <c r="G543" i="9"/>
  <c r="F189" i="9"/>
  <c r="E247" i="9"/>
  <c r="F612" i="9"/>
  <c r="F238" i="9"/>
  <c r="E105" i="9"/>
  <c r="G568" i="9"/>
  <c r="E604" i="9"/>
  <c r="G44" i="9"/>
  <c r="F125" i="9"/>
  <c r="F274" i="9"/>
  <c r="G100" i="9"/>
  <c r="E114" i="9"/>
  <c r="F486" i="9"/>
  <c r="E666" i="9"/>
  <c r="E556" i="9"/>
  <c r="F622" i="9"/>
  <c r="E366" i="9"/>
  <c r="E372" i="9"/>
  <c r="F460" i="9"/>
  <c r="F112" i="9"/>
  <c r="G142" i="9"/>
  <c r="G54" i="9"/>
  <c r="E206" i="9"/>
  <c r="G316" i="9"/>
  <c r="G401" i="9"/>
  <c r="F367" i="9"/>
  <c r="F271" i="9"/>
  <c r="E263" i="9"/>
  <c r="F521" i="9"/>
  <c r="G329" i="9"/>
  <c r="H329" i="9" s="1"/>
  <c r="F499" i="9"/>
  <c r="F450" i="9"/>
  <c r="G546" i="9"/>
  <c r="G258" i="9"/>
  <c r="F332" i="9"/>
  <c r="E330" i="9"/>
  <c r="F644" i="9"/>
  <c r="E244" i="9"/>
  <c r="G150" i="9"/>
  <c r="G73" i="9"/>
  <c r="F616" i="9"/>
  <c r="E45" i="9"/>
  <c r="G213" i="9"/>
  <c r="E68" i="9"/>
  <c r="G157" i="9"/>
  <c r="H157" i="9" s="1"/>
  <c r="G35" i="9"/>
  <c r="E672" i="9"/>
  <c r="G52" i="9"/>
  <c r="G123" i="9"/>
  <c r="G149" i="9"/>
  <c r="E57" i="9"/>
  <c r="E134" i="9"/>
  <c r="F618" i="9"/>
  <c r="F484" i="9"/>
  <c r="G608" i="9"/>
  <c r="F569" i="9"/>
  <c r="H569" i="9" s="1"/>
  <c r="F150" i="9"/>
  <c r="E218" i="9"/>
  <c r="G91" i="9"/>
  <c r="G42" i="9"/>
  <c r="G448" i="9"/>
  <c r="G557" i="9"/>
  <c r="G20" i="9"/>
  <c r="G681" i="9"/>
  <c r="E82" i="9"/>
  <c r="E618" i="9"/>
  <c r="G338" i="9"/>
  <c r="E413" i="9"/>
  <c r="E436" i="9"/>
  <c r="G659" i="9"/>
  <c r="E321" i="9"/>
  <c r="E264" i="9"/>
  <c r="G415" i="9"/>
  <c r="F463" i="9"/>
  <c r="E301" i="9"/>
  <c r="G559" i="9"/>
  <c r="F524" i="9"/>
  <c r="F567" i="9"/>
  <c r="F465" i="9"/>
  <c r="E110" i="9"/>
  <c r="G39" i="9"/>
  <c r="G70" i="9"/>
  <c r="E355" i="9"/>
  <c r="G244" i="9"/>
  <c r="E195" i="9"/>
  <c r="E167" i="9"/>
  <c r="G231" i="9"/>
  <c r="H675" i="9" l="1"/>
  <c r="H299" i="9"/>
  <c r="H396" i="9"/>
  <c r="H445" i="9"/>
  <c r="H600" i="9"/>
  <c r="H668" i="9"/>
  <c r="H410" i="9"/>
  <c r="H313" i="9"/>
  <c r="H312" i="9"/>
  <c r="H119" i="9"/>
  <c r="H667" i="9"/>
  <c r="H214" i="9"/>
  <c r="H109" i="9"/>
  <c r="H529" i="9"/>
  <c r="H438" i="9"/>
  <c r="H324" i="9"/>
  <c r="H203" i="9"/>
  <c r="H52" i="9"/>
  <c r="H73" i="9"/>
  <c r="H14" i="9"/>
  <c r="H602" i="9"/>
  <c r="H311" i="9"/>
  <c r="H539" i="9"/>
  <c r="H656" i="9"/>
  <c r="H450" i="9"/>
  <c r="H323" i="9"/>
  <c r="H457" i="9"/>
  <c r="H473" i="9"/>
  <c r="H498" i="9"/>
  <c r="H598" i="9"/>
  <c r="H173" i="9"/>
  <c r="H597" i="9"/>
  <c r="H369" i="9"/>
  <c r="H634" i="9"/>
  <c r="H175" i="9"/>
  <c r="H514" i="9"/>
  <c r="H51" i="9"/>
  <c r="H441" i="9"/>
  <c r="H208" i="9"/>
  <c r="H616" i="9"/>
  <c r="H40" i="9"/>
  <c r="H93" i="9"/>
  <c r="H649" i="9"/>
  <c r="H105" i="9"/>
  <c r="H469" i="9"/>
  <c r="H549" i="9"/>
  <c r="H96" i="9"/>
  <c r="H146" i="9"/>
  <c r="H304" i="9"/>
  <c r="H130" i="9"/>
  <c r="H344" i="9"/>
  <c r="H87" i="9"/>
  <c r="H653" i="9"/>
  <c r="H147" i="9"/>
  <c r="H383" i="9"/>
  <c r="H409" i="9"/>
  <c r="H493" i="9"/>
  <c r="H143" i="9"/>
  <c r="H98" i="9"/>
  <c r="H416" i="9"/>
  <c r="H532" i="9"/>
  <c r="H669" i="9"/>
  <c r="H614" i="9"/>
  <c r="H183" i="9"/>
  <c r="H563" i="9"/>
  <c r="H660" i="9"/>
  <c r="H350" i="9"/>
  <c r="H274" i="9"/>
  <c r="H540" i="9"/>
  <c r="H19" i="9"/>
  <c r="H243" i="9"/>
  <c r="H679" i="9"/>
  <c r="H500" i="9"/>
  <c r="H466" i="9"/>
  <c r="H272" i="9"/>
  <c r="H247" i="9"/>
  <c r="H156" i="9"/>
  <c r="H100" i="9"/>
  <c r="H211" i="9"/>
  <c r="H338" i="9"/>
  <c r="H153" i="9"/>
  <c r="H228" i="9"/>
  <c r="H497" i="9"/>
  <c r="H559" i="9"/>
  <c r="H179" i="9"/>
  <c r="H435" i="9"/>
  <c r="H221" i="9"/>
  <c r="H490" i="9"/>
  <c r="H199" i="9"/>
  <c r="H242" i="9"/>
  <c r="H43" i="9"/>
  <c r="H125" i="9"/>
  <c r="H673" i="9"/>
  <c r="H300" i="9"/>
  <c r="H476" i="9"/>
  <c r="H402" i="9"/>
  <c r="H56" i="9"/>
  <c r="H630" i="9"/>
  <c r="H627" i="9"/>
  <c r="H458" i="9"/>
  <c r="H431" i="9"/>
  <c r="H591" i="9"/>
  <c r="H204" i="9"/>
  <c r="H542" i="9"/>
  <c r="H408" i="9"/>
  <c r="H624" i="9"/>
  <c r="H198" i="9"/>
  <c r="H201" i="9"/>
  <c r="H315" i="9"/>
  <c r="H582" i="9"/>
  <c r="H253" i="9"/>
  <c r="H551" i="9"/>
  <c r="H548" i="9"/>
  <c r="H501" i="9"/>
  <c r="H240" i="9"/>
  <c r="H21" i="9"/>
  <c r="H163" i="9"/>
  <c r="H292" i="9"/>
  <c r="H680" i="9"/>
  <c r="H136" i="9"/>
  <c r="H339" i="9"/>
  <c r="H544" i="9"/>
  <c r="H571" i="9"/>
  <c r="H139" i="9"/>
  <c r="H557" i="9"/>
  <c r="H564" i="9"/>
  <c r="H92" i="9"/>
  <c r="H579" i="9"/>
  <c r="H415" i="9"/>
  <c r="H301" i="9"/>
  <c r="H189" i="9"/>
  <c r="H296" i="9"/>
  <c r="H442" i="9"/>
  <c r="H363" i="9"/>
  <c r="H477" i="9"/>
  <c r="H47" i="9"/>
  <c r="H378" i="9"/>
  <c r="H11" i="9"/>
  <c r="H42" i="9"/>
  <c r="H26" i="9"/>
  <c r="H403" i="9"/>
  <c r="H678" i="9"/>
  <c r="H629" i="9"/>
  <c r="H133" i="9"/>
  <c r="H622" i="9"/>
  <c r="H310" i="9"/>
  <c r="H386" i="9"/>
  <c r="H169" i="9"/>
  <c r="H595" i="9"/>
  <c r="H360" i="9"/>
  <c r="H432" i="9"/>
  <c r="H357" i="9"/>
  <c r="H646" i="9"/>
  <c r="H512" i="9"/>
  <c r="H60" i="9"/>
  <c r="H182" i="9"/>
  <c r="H592" i="9"/>
  <c r="H305" i="9"/>
  <c r="H170" i="9"/>
  <c r="H538" i="9"/>
  <c r="H288" i="9"/>
  <c r="H618" i="9"/>
  <c r="H178" i="9"/>
  <c r="H88" i="9"/>
  <c r="H114" i="9"/>
  <c r="H362" i="9"/>
  <c r="H406" i="9"/>
  <c r="H359" i="9"/>
  <c r="H365" i="9"/>
  <c r="H124" i="9"/>
  <c r="H607" i="9"/>
  <c r="H83" i="9"/>
  <c r="H186" i="9"/>
  <c r="H27" i="9"/>
  <c r="H23" i="9"/>
  <c r="H215" i="9"/>
  <c r="H77" i="9"/>
  <c r="H661" i="9"/>
  <c r="H642" i="9"/>
  <c r="H176" i="9"/>
  <c r="H663" i="9"/>
  <c r="H464" i="9"/>
  <c r="H503" i="9"/>
  <c r="H534" i="9"/>
  <c r="H391" i="9"/>
  <c r="H394" i="9"/>
  <c r="H390" i="9"/>
  <c r="H115" i="9"/>
  <c r="H307" i="9"/>
  <c r="H502" i="9"/>
  <c r="H262" i="9"/>
  <c r="H487" i="9"/>
  <c r="H580" i="9"/>
  <c r="H470" i="9"/>
  <c r="H588" i="9"/>
  <c r="H28" i="9"/>
  <c r="H608" i="9"/>
  <c r="H499" i="9"/>
  <c r="H151" i="9"/>
  <c r="H334" i="9"/>
  <c r="H121" i="9"/>
  <c r="H373" i="9"/>
  <c r="H413" i="9"/>
  <c r="H620" i="9"/>
  <c r="H677" i="9"/>
  <c r="H263" i="9"/>
  <c r="H628" i="9"/>
  <c r="H407" i="9"/>
  <c r="H384" i="9"/>
  <c r="H684" i="9"/>
  <c r="H150" i="9"/>
  <c r="H617" i="9"/>
  <c r="H371" i="9"/>
  <c r="H448" i="9"/>
  <c r="H140" i="9"/>
  <c r="H294" i="9"/>
  <c r="H387" i="9"/>
  <c r="H321" i="9"/>
  <c r="H456" i="9"/>
  <c r="H155" i="9"/>
  <c r="H380" i="9"/>
  <c r="H46" i="9"/>
  <c r="H234" i="9"/>
  <c r="H333" i="9"/>
  <c r="H161" i="9"/>
  <c r="H644" i="9"/>
  <c r="H227" i="9"/>
  <c r="H180" i="9"/>
  <c r="H526" i="9"/>
  <c r="H314" i="9"/>
  <c r="H336" i="9"/>
  <c r="H137" i="9"/>
  <c r="H81" i="9"/>
  <c r="H633" i="9"/>
  <c r="H621" i="9"/>
  <c r="H316" i="9"/>
  <c r="H16" i="9"/>
  <c r="H166" i="9"/>
  <c r="H670" i="9"/>
  <c r="H615" i="9"/>
  <c r="H249" i="9"/>
  <c r="H65" i="9"/>
  <c r="H194" i="9"/>
  <c r="H528" i="9"/>
  <c r="H465" i="9"/>
  <c r="H18" i="9"/>
  <c r="H236" i="9"/>
  <c r="H541" i="9"/>
  <c r="H524" i="9"/>
  <c r="H142" i="9"/>
  <c r="H72" i="9"/>
  <c r="H604" i="9"/>
  <c r="H372" i="9"/>
  <c r="H480" i="9"/>
  <c r="H400" i="9"/>
  <c r="H426" i="9"/>
  <c r="H160" i="9"/>
  <c r="H50" i="9"/>
  <c r="H444" i="9"/>
  <c r="H392" i="9"/>
  <c r="H74" i="9"/>
  <c r="H309" i="9"/>
  <c r="H341" i="9"/>
  <c r="H196" i="9"/>
  <c r="H282" i="9"/>
  <c r="H605" i="9"/>
  <c r="H348" i="9"/>
  <c r="H645" i="9"/>
  <c r="H425" i="9"/>
  <c r="H437" i="9"/>
  <c r="H152" i="9"/>
  <c r="H250" i="9"/>
  <c r="H245" i="9"/>
  <c r="H280" i="9"/>
  <c r="H419" i="9"/>
  <c r="H358" i="9"/>
  <c r="H248" i="9"/>
  <c r="H233" i="9"/>
  <c r="H574" i="9"/>
  <c r="H429" i="9"/>
  <c r="H553" i="9"/>
  <c r="H12" i="9"/>
  <c r="H451" i="9"/>
  <c r="H452" i="9"/>
  <c r="H561" i="9"/>
  <c r="H191" i="9"/>
  <c r="H401" i="9"/>
  <c r="H79" i="9"/>
  <c r="H293" i="9"/>
  <c r="H64" i="9"/>
  <c r="H355" i="9"/>
  <c r="H590" i="9"/>
  <c r="H430" i="9"/>
  <c r="H505" i="9"/>
  <c r="H461" i="9"/>
  <c r="H188" i="9"/>
  <c r="H641" i="9"/>
  <c r="H611" i="9"/>
  <c r="H29" i="9"/>
  <c r="H613" i="9"/>
  <c r="H223" i="9"/>
  <c r="H184" i="9"/>
  <c r="H106" i="9"/>
  <c r="H346" i="9"/>
  <c r="H69" i="9"/>
  <c r="H376" i="9"/>
  <c r="H190" i="9"/>
  <c r="H399" i="9"/>
  <c r="H671" i="9"/>
  <c r="H31" i="9"/>
  <c r="H95" i="9"/>
  <c r="H471" i="9"/>
  <c r="H302" i="9"/>
  <c r="H148" i="9"/>
  <c r="H70" i="9"/>
  <c r="H367" i="9"/>
  <c r="H657" i="9"/>
  <c r="H269" i="9"/>
  <c r="H374" i="9"/>
  <c r="H181" i="9"/>
  <c r="H129" i="9"/>
  <c r="H555" i="9"/>
  <c r="H351" i="9"/>
  <c r="H454" i="9"/>
  <c r="H275" i="9"/>
  <c r="H45" i="9"/>
  <c r="H543" i="9"/>
  <c r="H117" i="9"/>
  <c r="H210" i="9"/>
  <c r="H651" i="9"/>
  <c r="H270" i="9"/>
  <c r="H547" i="9"/>
  <c r="H86" i="9"/>
  <c r="H59" i="9"/>
  <c r="H287" i="9"/>
  <c r="H446" i="9"/>
  <c r="H349" i="9"/>
  <c r="H537" i="9"/>
  <c r="H484" i="9"/>
  <c r="H185" i="9"/>
  <c r="H322" i="9"/>
  <c r="H259" i="9"/>
  <c r="H212" i="9"/>
  <c r="H35" i="9"/>
  <c r="H116" i="9"/>
  <c r="H594" i="9"/>
  <c r="H685" i="9"/>
  <c r="H481" i="9"/>
  <c r="H41" i="9"/>
  <c r="H177" i="9"/>
  <c r="H80" i="9"/>
  <c r="H264" i="9"/>
  <c r="H319" i="9"/>
  <c r="H90" i="9"/>
  <c r="H567" i="9"/>
  <c r="H398" i="9"/>
  <c r="H225" i="9"/>
  <c r="H266" i="9"/>
  <c r="H527" i="9"/>
  <c r="H478" i="9"/>
  <c r="H504" i="9"/>
  <c r="H205" i="9"/>
  <c r="H32" i="9"/>
  <c r="H332" i="9"/>
  <c r="H655" i="9"/>
  <c r="H53" i="9"/>
  <c r="H34" i="9"/>
  <c r="H596" i="9"/>
  <c r="H289" i="9"/>
  <c r="H370" i="9"/>
  <c r="H439" i="9"/>
  <c r="H49" i="9"/>
  <c r="H24" i="9"/>
  <c r="H554" i="9"/>
  <c r="H328" i="9"/>
  <c r="H91" i="9"/>
  <c r="H127" i="9"/>
  <c r="H331" i="9"/>
  <c r="H479" i="9"/>
  <c r="H612" i="9"/>
  <c r="H54" i="9"/>
  <c r="H283" i="9"/>
  <c r="H197" i="9"/>
  <c r="H237" i="9"/>
  <c r="H460" i="9"/>
  <c r="H414" i="9"/>
  <c r="H113" i="9"/>
  <c r="H213" i="9"/>
  <c r="H66" i="9"/>
  <c r="H97" i="9"/>
  <c r="H58" i="9"/>
  <c r="H345" i="9"/>
  <c r="H75" i="9"/>
  <c r="H308" i="9"/>
  <c r="H568" i="9"/>
  <c r="H17" i="9"/>
  <c r="H167" i="9"/>
  <c r="H8" i="9"/>
  <c r="H265" i="9"/>
  <c r="H635" i="9"/>
  <c r="H193" i="9"/>
  <c r="H291" i="9"/>
  <c r="H154" i="9"/>
  <c r="H33" i="9"/>
  <c r="H603" i="9"/>
  <c r="H111" i="9"/>
  <c r="H585" i="9"/>
  <c r="H354" i="9"/>
  <c r="H648" i="9"/>
  <c r="H511" i="9"/>
  <c r="H286" i="9"/>
  <c r="H405" i="9"/>
  <c r="H494" i="9"/>
  <c r="H447" i="9"/>
  <c r="H658" i="9"/>
  <c r="H107" i="9"/>
  <c r="H342" i="9"/>
  <c r="H610" i="9"/>
  <c r="H231" i="9"/>
  <c r="H122" i="9"/>
  <c r="H584" i="9"/>
  <c r="H318" i="9"/>
  <c r="H209" i="9"/>
  <c r="H145" i="9"/>
  <c r="H659" i="9"/>
  <c r="H513" i="9"/>
  <c r="H71" i="9"/>
  <c r="H135" i="9"/>
  <c r="H496" i="9"/>
  <c r="H38" i="9"/>
  <c r="H517" i="9"/>
  <c r="H330" i="9"/>
  <c r="H224" i="9"/>
  <c r="H643" i="9"/>
  <c r="H516" i="9"/>
  <c r="H639" i="9"/>
  <c r="H486" i="9"/>
  <c r="H462" i="9"/>
  <c r="H327" i="9"/>
  <c r="H601" i="9"/>
  <c r="H619" i="9"/>
  <c r="H297" i="9"/>
  <c r="H82" i="9"/>
  <c r="H57" i="9"/>
  <c r="H436" i="9"/>
  <c r="H421" i="9"/>
  <c r="H108" i="9"/>
  <c r="H277" i="9"/>
  <c r="H103" i="9"/>
  <c r="H662" i="9"/>
  <c r="H507" i="9"/>
  <c r="H168" i="9"/>
  <c r="H159" i="9"/>
  <c r="H572" i="9"/>
  <c r="H9" i="9"/>
  <c r="H492" i="9"/>
  <c r="H395" i="9"/>
  <c r="H219" i="9"/>
  <c r="H340" i="9"/>
  <c r="H279" i="9"/>
  <c r="H570" i="9"/>
  <c r="H558" i="9"/>
  <c r="H586" i="9"/>
  <c r="H683" i="9"/>
  <c r="H609" i="9"/>
  <c r="H523" i="9"/>
  <c r="H252" i="9"/>
  <c r="H640" i="9"/>
  <c r="H587" i="9"/>
  <c r="H449" i="9"/>
  <c r="H428" i="9"/>
  <c r="H271" i="9"/>
  <c r="H393" i="9"/>
  <c r="H251" i="9"/>
  <c r="H84" i="9"/>
  <c r="H472" i="9"/>
  <c r="H171" i="9"/>
  <c r="H636" i="9"/>
  <c r="H303" i="9"/>
  <c r="H389" i="9"/>
  <c r="H149" i="9"/>
  <c r="H141" i="9"/>
  <c r="H232" i="9"/>
  <c r="H652" i="9"/>
  <c r="H284" i="9"/>
  <c r="H427" i="9"/>
  <c r="H268" i="9"/>
  <c r="H508" i="9"/>
  <c r="H241" i="9"/>
  <c r="H420" i="9"/>
  <c r="H573" i="9"/>
  <c r="H320" i="9"/>
  <c r="H468" i="9"/>
  <c r="H440" i="9"/>
  <c r="H258" i="9"/>
  <c r="H385" i="9"/>
  <c r="H235" i="9"/>
  <c r="H682" i="9"/>
  <c r="H530" i="9"/>
  <c r="H10" i="9"/>
  <c r="H404" i="9"/>
  <c r="H230" i="9"/>
  <c r="H144" i="9"/>
  <c r="H37" i="9"/>
  <c r="H62" i="9"/>
  <c r="H418" i="9"/>
  <c r="H533" i="9"/>
  <c r="H552" i="9"/>
  <c r="H581" i="9"/>
  <c r="H638" i="9"/>
  <c r="H562" i="9"/>
  <c r="H463" i="9"/>
  <c r="H39" i="9"/>
  <c r="H650" i="9"/>
  <c r="H267" i="9"/>
  <c r="H488" i="9"/>
  <c r="H625" i="9"/>
  <c r="H583" i="9"/>
  <c r="H25" i="9"/>
  <c r="H138" i="9"/>
  <c r="H55" i="9"/>
  <c r="H631" i="9"/>
  <c r="H433" i="9"/>
  <c r="H434" i="9"/>
  <c r="H632" i="9"/>
  <c r="H13" i="9"/>
  <c r="H522" i="9"/>
  <c r="H229" i="9"/>
  <c r="H455" i="9"/>
  <c r="H217" i="9"/>
  <c r="H565" i="9"/>
  <c r="H260" i="9"/>
  <c r="H536" i="9"/>
  <c r="H375" i="9"/>
  <c r="H356" i="9"/>
  <c r="H626" i="9"/>
  <c r="H134" i="9"/>
  <c r="H20" i="9"/>
  <c r="H664" i="9"/>
  <c r="H337" i="9"/>
  <c r="H654" i="9"/>
  <c r="H278" i="9"/>
  <c r="H672" i="9"/>
  <c r="H30" i="9"/>
  <c r="H545" i="9"/>
  <c r="H164" i="9"/>
  <c r="H94" i="9"/>
  <c r="H647" i="9"/>
  <c r="H222" i="9"/>
  <c r="H560" i="9"/>
  <c r="H377" i="9"/>
  <c r="H85" i="9"/>
  <c r="H422" i="9"/>
  <c r="H36" i="9"/>
  <c r="H44" i="9"/>
  <c r="H254" i="9"/>
  <c r="H218" i="9"/>
  <c r="H200" i="9"/>
  <c r="H475" i="9"/>
  <c r="H347" i="9"/>
  <c r="H276" i="9"/>
  <c r="H63" i="9"/>
  <c r="H353" i="9"/>
  <c r="H417" i="9"/>
  <c r="H575" i="9"/>
  <c r="H295" i="9"/>
  <c r="H495" i="9"/>
  <c r="H132" i="9"/>
  <c r="H676" i="9"/>
  <c r="H89" i="9"/>
  <c r="H120" i="9"/>
  <c r="H343" i="9"/>
  <c r="H246" i="9"/>
  <c r="H589" i="9"/>
  <c r="H123" i="9"/>
  <c r="H352" i="9"/>
  <c r="H681" i="9"/>
  <c r="H520" i="9"/>
  <c r="H366" i="9"/>
  <c r="H412" i="9"/>
  <c r="H576" i="9"/>
  <c r="H290" i="9"/>
  <c r="H531" i="9"/>
  <c r="H546" i="9"/>
  <c r="H76" i="9"/>
  <c r="H220" i="9"/>
  <c r="H158" i="9"/>
  <c r="H515" i="9"/>
  <c r="H306" i="9"/>
  <c r="H202" i="9"/>
  <c r="H411" i="9"/>
  <c r="H326" i="9"/>
  <c r="H674" i="9"/>
  <c r="H578" i="9"/>
  <c r="H606" i="9"/>
  <c r="H577" i="9"/>
  <c r="H453" i="9"/>
  <c r="H521" i="9"/>
  <c r="H244" i="9"/>
  <c r="H112" i="9"/>
  <c r="H238" i="9"/>
  <c r="H256" i="9"/>
  <c r="H518" i="9"/>
  <c r="H61" i="9"/>
  <c r="H467" i="9"/>
  <c r="H556" i="9"/>
  <c r="H131" i="9"/>
  <c r="H118" i="9"/>
  <c r="H104" i="9"/>
  <c r="H216" i="9"/>
  <c r="H379" i="9"/>
  <c r="H388" i="9"/>
  <c r="H509" i="9"/>
  <c r="H255" i="9"/>
  <c r="H510" i="9"/>
  <c r="H162" i="9"/>
  <c r="H68" i="9"/>
  <c r="H423" i="9"/>
  <c r="H226" i="9"/>
  <c r="H489" i="9"/>
  <c r="H22" i="9"/>
  <c r="H382" i="9"/>
  <c r="H666" i="9"/>
  <c r="H686" i="9"/>
  <c r="H174" i="9"/>
  <c r="H67" i="9"/>
  <c r="H128" i="9"/>
  <c r="H239" i="9"/>
  <c r="H325" i="9"/>
  <c r="H172" i="9"/>
  <c r="H273" i="9"/>
  <c r="H535" i="9"/>
  <c r="H110" i="9"/>
  <c r="H101" i="9"/>
  <c r="H397" i="9"/>
  <c r="H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9EE16-C9CE-43E9-ABCE-F3045C2A0324}" keepAlive="1" name="Zapytanie — Ścieżka do wsadu ofertowego" description="Połączenie z zapytaniem „Ścieżka do wsadu ofertowego” w skoroszycie." type="5" refreshedVersion="0" background="1">
    <dbPr connection="Provider=Microsoft.Mashup.OleDb.1;Data Source=$Workbook$;Location=&quot;Ścieżka do wsadu ofertowego&quot;;Extended Properties=&quot;&quot;" command="SELECT * FROM [Ścieżka do wsadu ofertowego]"/>
  </connection>
  <connection id="2" xr16:uid="{4804FB85-2610-4073-9653-A11447A12B91}" keepAlive="1" name="Zapytanie — Ścieżka do zdjęć" description="Połączenie z zapytaniem „Ścieżka do zdjęć” w skoroszycie." type="5" refreshedVersion="0" background="1">
    <dbPr connection="Provider=Microsoft.Mashup.OleDb.1;Data Source=$Workbook$;Location=&quot;Ścieżka do zdjęć&quot;;Extended Properties=&quot;&quot;" command="SELECT * FROM [Ścieżka do zdjęć]"/>
  </connection>
  <connection id="3" xr16:uid="{C68945C3-12C9-4426-9050-8AEB9E8560C2}" keepAlive="1" name="Zapytanie — Wsad_Arch" description="Połączenie z zapytaniem „Wsad_Arch” w skoroszycie." type="5" refreshedVersion="8" background="1" saveData="1">
    <dbPr connection="Provider=Microsoft.Mashup.OleDb.1;Data Source=$Workbook$;Location=Wsad_Arch;Extended Properties=&quot;&quot;" command="SELECT * FROM [Wsad_Arch]"/>
  </connection>
  <connection id="4" xr16:uid="{675DEEBB-FB29-4369-A1BB-09787B1F6844}" keepAlive="1" name="Zapytanie — Wsad_ofertowy" description="Połączenie z zapytaniem „Wsad_ofertowy” w skoroszycie." type="5" refreshedVersion="8" background="1" saveData="1">
    <dbPr connection="Provider=Microsoft.Mashup.OleDb.1;Data Source=$Workbook$;Location=Wsad_ofertowy;Extended Properties=&quot;&quot;" command="SELECT * FROM [Wsad_ofertowy]"/>
  </connection>
  <connection id="5" xr16:uid="{3C6880F1-420E-4D74-96A3-D4EA41474D2D}" keepAlive="1" name="Zapytanie — Wsad_Ofertowy_Arch" description="Połączenie z zapytaniem „Wsad_Ofertowy_Arch” w skoroszycie." type="5" refreshedVersion="8" background="1" saveData="1">
    <dbPr connection="Provider=Microsoft.Mashup.OleDb.1;Data Source=$Workbook$;Location=Wsad_Ofertowy_Arch;Extended Properties=&quot;&quot;" command="SELECT * FROM [Wsad_Ofertowy_Arch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sharedStrings.xml><?xml version="1.0" encoding="utf-8"?>
<sst xmlns="http://schemas.openxmlformats.org/spreadsheetml/2006/main" count="6121" uniqueCount="1143">
  <si>
    <t>Ilość zamawianych</t>
  </si>
  <si>
    <t>KOD</t>
  </si>
  <si>
    <t>ILOŚĆ</t>
  </si>
  <si>
    <t>CENA</t>
  </si>
  <si>
    <t>DUŻE</t>
  </si>
  <si>
    <t>ŚREDNIE</t>
  </si>
  <si>
    <t>Nazwa</t>
  </si>
  <si>
    <t>Kod</t>
  </si>
  <si>
    <t>Kod EAN</t>
  </si>
  <si>
    <t>Rodzina</t>
  </si>
  <si>
    <t>Grupa</t>
  </si>
  <si>
    <t>Podgrupa 1</t>
  </si>
  <si>
    <t>Podgrupa 2</t>
  </si>
  <si>
    <t>Podgrupa 3</t>
  </si>
  <si>
    <t>SEZON</t>
  </si>
  <si>
    <t>KOLOR</t>
  </si>
  <si>
    <t>CZAS PALENIA / DZIAŁANIA</t>
  </si>
  <si>
    <t xml:space="preserve">GRAMATURA WKŁADU </t>
  </si>
  <si>
    <t>SZEROKOŚĆ NETTO PRODUKTU</t>
  </si>
  <si>
    <t xml:space="preserve">WYSOKOŚĆ NETTO PRODUKTU </t>
  </si>
  <si>
    <t>SZEROKOŚĆ BRUTTO OPAKOWANIA</t>
  </si>
  <si>
    <t xml:space="preserve">WYSOKOŚĆ BRUTTO OPAKOWANIA </t>
  </si>
  <si>
    <t xml:space="preserve">GŁĘBOKOŚĆ BRUTTO OPAKOWANIA </t>
  </si>
  <si>
    <t>ZNICZE</t>
  </si>
  <si>
    <t>Wartość całości 
zamówienia netto</t>
  </si>
  <si>
    <t>L.p.</t>
  </si>
  <si>
    <t>Ilość op.</t>
  </si>
  <si>
    <t>Cena netto za szt.</t>
  </si>
  <si>
    <t xml:space="preserve">Wartość netto </t>
  </si>
  <si>
    <t>wartość zamawiana</t>
  </si>
  <si>
    <t>Dane logistyczne</t>
  </si>
  <si>
    <t>sztuk w opakowaniu</t>
  </si>
  <si>
    <t>cena za szt.</t>
  </si>
  <si>
    <t>KOD_XL</t>
  </si>
  <si>
    <t>ILOŚĆ OP. ZAMAWIANA</t>
  </si>
  <si>
    <t>ILOŚC W OP.</t>
  </si>
  <si>
    <t>WARTOŚĆ</t>
  </si>
  <si>
    <t>NAZWA PAKIETU</t>
  </si>
  <si>
    <t>KOD COMARCH</t>
  </si>
  <si>
    <t>Ilość op. w pak</t>
  </si>
  <si>
    <t>Ilość szt. w pak</t>
  </si>
  <si>
    <t>Nazwa arkusza</t>
  </si>
  <si>
    <t>Pakiet</t>
  </si>
  <si>
    <t>Zliczanie</t>
  </si>
  <si>
    <t>Ilość w sumie</t>
  </si>
  <si>
    <t>(nazwa spółki oraz NIP)</t>
  </si>
  <si>
    <t>(data dostawy)</t>
  </si>
  <si>
    <t>(tutaj zacznij pisać)</t>
  </si>
  <si>
    <t>zalewane</t>
  </si>
  <si>
    <t>duże</t>
  </si>
  <si>
    <t>CZNI0294</t>
  </si>
  <si>
    <t>średnie</t>
  </si>
  <si>
    <t>małe</t>
  </si>
  <si>
    <t>CZNI0499</t>
  </si>
  <si>
    <t>Z 364/SR</t>
  </si>
  <si>
    <t>CZNI0500</t>
  </si>
  <si>
    <t>Z 364/Zł</t>
  </si>
  <si>
    <t>CZNI0631</t>
  </si>
  <si>
    <t>Z 498 biały zł</t>
  </si>
  <si>
    <t>CZNI0632</t>
  </si>
  <si>
    <t>Z 498 biały/sr</t>
  </si>
  <si>
    <t>CZNI0634</t>
  </si>
  <si>
    <t>Z 498 sr</t>
  </si>
  <si>
    <t>CZNI0716</t>
  </si>
  <si>
    <t>Z 498 mal/zł</t>
  </si>
  <si>
    <t>CZNI0717</t>
  </si>
  <si>
    <t>Z 499 sr</t>
  </si>
  <si>
    <t>CZNI0718</t>
  </si>
  <si>
    <t>Z 499 zł</t>
  </si>
  <si>
    <t>CZNI0740</t>
  </si>
  <si>
    <t>P 97 zł</t>
  </si>
  <si>
    <t>CZNI0741</t>
  </si>
  <si>
    <t>Z 482 róża sr</t>
  </si>
  <si>
    <t>CZNI0742</t>
  </si>
  <si>
    <t>Z 482 róża zł</t>
  </si>
  <si>
    <t>CZNI0743</t>
  </si>
  <si>
    <t>Z 484 róża sr</t>
  </si>
  <si>
    <t>CZNI0746</t>
  </si>
  <si>
    <t>CZNI0747</t>
  </si>
  <si>
    <t>CZNI0773</t>
  </si>
  <si>
    <t>Z 497 SR</t>
  </si>
  <si>
    <t>CZNI0774</t>
  </si>
  <si>
    <t>Z 497 ZŁ</t>
  </si>
  <si>
    <t>CZNI0798</t>
  </si>
  <si>
    <t>P 88 zł</t>
  </si>
  <si>
    <t>CZNI0814</t>
  </si>
  <si>
    <t>P 88 sr</t>
  </si>
  <si>
    <t>CZNI0864</t>
  </si>
  <si>
    <t>Z 484 biały róża LED sr</t>
  </si>
  <si>
    <t>CZNI0865</t>
  </si>
  <si>
    <t>Z 484 biały róża LED zł</t>
  </si>
  <si>
    <t>CZNI0866</t>
  </si>
  <si>
    <t>Z 498 biały LED sr</t>
  </si>
  <si>
    <t>CZNI0867</t>
  </si>
  <si>
    <t>Z 498 biały LED zł</t>
  </si>
  <si>
    <t>CZNI0881</t>
  </si>
  <si>
    <t>Z 498 zł</t>
  </si>
  <si>
    <t>DAVP0004</t>
  </si>
  <si>
    <t>Z 466 SR</t>
  </si>
  <si>
    <t>DAVP0005</t>
  </si>
  <si>
    <t>Z 466 ZŁ</t>
  </si>
  <si>
    <t>DMC0001</t>
  </si>
  <si>
    <t>Z 399 aniołek</t>
  </si>
  <si>
    <t>ZAJA0280</t>
  </si>
  <si>
    <t>ZAJA0285</t>
  </si>
  <si>
    <t>Z 467 sr</t>
  </si>
  <si>
    <t>ZAJA0352</t>
  </si>
  <si>
    <t>ZALEWANE</t>
  </si>
  <si>
    <t xml:space="preserve">opakowań </t>
  </si>
  <si>
    <t>`</t>
  </si>
  <si>
    <t>GLAS0009</t>
  </si>
  <si>
    <t>Lampion Glamour No2.1 zł</t>
  </si>
  <si>
    <t>lampiony</t>
  </si>
  <si>
    <t>LAMPIONY</t>
  </si>
  <si>
    <t>KASP0007</t>
  </si>
  <si>
    <t>ZAJA0336</t>
  </si>
  <si>
    <t>ZP KAPLICZKA MAŁA 2 ZŁ</t>
  </si>
  <si>
    <t>ZP Koniak 4 SR</t>
  </si>
  <si>
    <t>Kas Lampion G ZŁ</t>
  </si>
  <si>
    <t>ZAJA0324</t>
  </si>
  <si>
    <t>ZP 1420 krzyż ZŁ</t>
  </si>
  <si>
    <t>ZP 1750 ZŁ</t>
  </si>
  <si>
    <t>Z 467 ZŁ</t>
  </si>
  <si>
    <t>CZNI0914</t>
  </si>
  <si>
    <t>Z 490 cieniowany B led zł</t>
  </si>
  <si>
    <t>CZNI0926</t>
  </si>
  <si>
    <t>Z 490 piaskowany LED zł</t>
  </si>
  <si>
    <t>CZNI0909</t>
  </si>
  <si>
    <t>Z 490 piaskowany LED sr</t>
  </si>
  <si>
    <t>GLAS0016</t>
  </si>
  <si>
    <t>Cezar 4 sr</t>
  </si>
  <si>
    <t>GLAS0022</t>
  </si>
  <si>
    <t>Lampion Flaris 1 sr</t>
  </si>
  <si>
    <t>CZNI0762</t>
  </si>
  <si>
    <t>Kapliczka KA 8 SR</t>
  </si>
  <si>
    <t>GLAS0034</t>
  </si>
  <si>
    <t>Madonna led sr</t>
  </si>
  <si>
    <t>CZNI0870</t>
  </si>
  <si>
    <t>Z 499 biały brokat led zł</t>
  </si>
  <si>
    <t>CZNI0872</t>
  </si>
  <si>
    <t>P 91 biały LED ZŁ</t>
  </si>
  <si>
    <t>CZNI0371</t>
  </si>
  <si>
    <t>P 91 Róża zdobiony SR</t>
  </si>
  <si>
    <t>CZNI1311</t>
  </si>
  <si>
    <t>Znicz Z 535 solar</t>
  </si>
  <si>
    <t>CZNI0796</t>
  </si>
  <si>
    <t>IMPA0121</t>
  </si>
  <si>
    <t>LAMPION OBELIX MIX</t>
  </si>
  <si>
    <t>CZNI1310</t>
  </si>
  <si>
    <t>Znicz Z 430 solar</t>
  </si>
  <si>
    <t>CZNI0780</t>
  </si>
  <si>
    <t>Z 499 zł BA</t>
  </si>
  <si>
    <t>CZNI0372</t>
  </si>
  <si>
    <t>P 91 Róża zdobiony ZŁ</t>
  </si>
  <si>
    <t>P 91 biały ZŁ</t>
  </si>
  <si>
    <t>CZNI0744</t>
  </si>
  <si>
    <t>Z 484 róża zł</t>
  </si>
  <si>
    <t>P 91 biały SR</t>
  </si>
  <si>
    <t>koniec serii</t>
  </si>
  <si>
    <t>KONIEC SERII</t>
  </si>
  <si>
    <t>MAŁE</t>
  </si>
  <si>
    <t>KONIEC_SERII</t>
  </si>
  <si>
    <t>GLAS0018</t>
  </si>
  <si>
    <t>Cezar winogrono sr</t>
  </si>
  <si>
    <t>CZNI0708</t>
  </si>
  <si>
    <t>P 99 krzyżyk sr</t>
  </si>
  <si>
    <t>CZNI1223</t>
  </si>
  <si>
    <t>CZNI1268</t>
  </si>
  <si>
    <t>Znicz szklany Z 02  ZŁ-P.</t>
  </si>
  <si>
    <t>CZNI1266</t>
  </si>
  <si>
    <t>CZNI1314</t>
  </si>
  <si>
    <t>Z 03 SR</t>
  </si>
  <si>
    <t>CZNI1313</t>
  </si>
  <si>
    <t>Z 03 ZŁ</t>
  </si>
  <si>
    <t>CZNI1272</t>
  </si>
  <si>
    <t>ZNICZ SZKLANY Z 549 LILIE SR-P.</t>
  </si>
  <si>
    <t>CZNI1273</t>
  </si>
  <si>
    <t>ZNICZ SZKLANY Z 549 LILIE ZŁ-P.</t>
  </si>
  <si>
    <t>DAVP0053</t>
  </si>
  <si>
    <t>CZNI1053</t>
  </si>
  <si>
    <t>Znicz szklany L 1930 KALIE SR</t>
  </si>
  <si>
    <t>CZNI1052</t>
  </si>
  <si>
    <t>Znicz szklany L 1930 KALIE ZŁ</t>
  </si>
  <si>
    <t>CZNI0704</t>
  </si>
  <si>
    <t>L 925 Anioł SR</t>
  </si>
  <si>
    <t>DAVP0036</t>
  </si>
  <si>
    <t>Owal sentencja SR</t>
  </si>
  <si>
    <t>DAVP0035</t>
  </si>
  <si>
    <t>Owal sentencja ZŁ</t>
  </si>
  <si>
    <t>CZNI1280</t>
  </si>
  <si>
    <t>P 100 krzyż SR</t>
  </si>
  <si>
    <t>CZNI1281</t>
  </si>
  <si>
    <t>P 100 krzyż ZŁ</t>
  </si>
  <si>
    <t>CZNI1209</t>
  </si>
  <si>
    <t>P 91 róża ZŁ</t>
  </si>
  <si>
    <t>DAVP0044</t>
  </si>
  <si>
    <t>Z 12 Jezus ZŁ</t>
  </si>
  <si>
    <t>DAVP0068</t>
  </si>
  <si>
    <t>Z 12 Kochanej Mamie</t>
  </si>
  <si>
    <t>DAVP0069</t>
  </si>
  <si>
    <t>Z 12 Kochanemu Tacie</t>
  </si>
  <si>
    <t>CZNI1039</t>
  </si>
  <si>
    <t>Z 12 róża SR</t>
  </si>
  <si>
    <t>CZNI1070</t>
  </si>
  <si>
    <t>Z 12 róża ZŁ</t>
  </si>
  <si>
    <t>CZNI1210</t>
  </si>
  <si>
    <t>Z 273 cukier SR</t>
  </si>
  <si>
    <t>CZNI0469</t>
  </si>
  <si>
    <t>Z 273 cukier zł</t>
  </si>
  <si>
    <t>CZNI1084</t>
  </si>
  <si>
    <t>Z 436 kalie duże SR</t>
  </si>
  <si>
    <t>CZNI1085</t>
  </si>
  <si>
    <t>Z 436 kalie duże ZŁ</t>
  </si>
  <si>
    <t>CZNI0712</t>
  </si>
  <si>
    <t>Z 476 krzyż mal/sr</t>
  </si>
  <si>
    <t>CZNI0713</t>
  </si>
  <si>
    <t>Z 476 krzyż mal/zł</t>
  </si>
  <si>
    <t>CZNI1278</t>
  </si>
  <si>
    <t>Z 481 róże SR</t>
  </si>
  <si>
    <t>CZNI1279</t>
  </si>
  <si>
    <t>Z 481 róże ZŁ</t>
  </si>
  <si>
    <t>CZNI1171</t>
  </si>
  <si>
    <t>Z 490 B.SR</t>
  </si>
  <si>
    <t>CZNI1172</t>
  </si>
  <si>
    <t>Z 490 B.ZŁ</t>
  </si>
  <si>
    <t>CZNI1118</t>
  </si>
  <si>
    <t>Z 509 SR</t>
  </si>
  <si>
    <t>CZNI1119</t>
  </si>
  <si>
    <t>Z 509 ZŁ</t>
  </si>
  <si>
    <t>CZNI1068</t>
  </si>
  <si>
    <t>Znicz szklany Z 542 SR</t>
  </si>
  <si>
    <t>CZNI1067</t>
  </si>
  <si>
    <t>Znicz szklany Z 542 ZŁ</t>
  </si>
  <si>
    <t>CZNI1075</t>
  </si>
  <si>
    <t>Z 550 krzyż SR</t>
  </si>
  <si>
    <t>DAVP0055</t>
  </si>
  <si>
    <t>Z-11 krzyż duży SR</t>
  </si>
  <si>
    <t>DAVP0056</t>
  </si>
  <si>
    <t>CZNI1040</t>
  </si>
  <si>
    <t>CZNI1041</t>
  </si>
  <si>
    <t>CZNI1265</t>
  </si>
  <si>
    <t>Diament D 9 tęcza SR-P.</t>
  </si>
  <si>
    <t>CZNI1264</t>
  </si>
  <si>
    <t>Diament D 9 tęcza ZŁ-P.</t>
  </si>
  <si>
    <t>CZNI1260</t>
  </si>
  <si>
    <t>Koniak K 9 SR-P.</t>
  </si>
  <si>
    <t>CZNI1261</t>
  </si>
  <si>
    <t>Koniak K 9 ZŁ-P.</t>
  </si>
  <si>
    <t>CZNI1169</t>
  </si>
  <si>
    <t>KWK 19 drzewo SR</t>
  </si>
  <si>
    <t>CZNI1170</t>
  </si>
  <si>
    <t>KWK 19 drzewo ZŁ</t>
  </si>
  <si>
    <t>CZNI1162</t>
  </si>
  <si>
    <t>Znicz szklany L 1750 B.KRZYŻ  SR</t>
  </si>
  <si>
    <t>CZNI1161</t>
  </si>
  <si>
    <t>Znicz szklany L 1750 B.KRZYŻ  ZŁ</t>
  </si>
  <si>
    <t>CZNI1262</t>
  </si>
  <si>
    <t>WR 9 SR-P.</t>
  </si>
  <si>
    <t>CZNI1263</t>
  </si>
  <si>
    <t>WR 9 ZŁ-P.</t>
  </si>
  <si>
    <t>CZNI0473</t>
  </si>
  <si>
    <t>Z 2925 zł</t>
  </si>
  <si>
    <t>CZNI0475</t>
  </si>
  <si>
    <t>Z 2925/sr</t>
  </si>
  <si>
    <t>IMPA0101</t>
  </si>
  <si>
    <t>Lampion Drzewo SR</t>
  </si>
  <si>
    <t>IMPA0102</t>
  </si>
  <si>
    <t>Lampion Drzewo zl</t>
  </si>
  <si>
    <t>IMPA0124</t>
  </si>
  <si>
    <t>Lampion Gracja mała MIX-P.</t>
  </si>
  <si>
    <t>CZNI0871</t>
  </si>
  <si>
    <t>CZNI1202</t>
  </si>
  <si>
    <t>Znicz szklany Z 503 LED SR</t>
  </si>
  <si>
    <t>CZNI1201</t>
  </si>
  <si>
    <t>Znicz szklany Z 503 LED ZŁ</t>
  </si>
  <si>
    <t>CZNI0607</t>
  </si>
  <si>
    <t>Z 470 zalewany</t>
  </si>
  <si>
    <t>LED_WKŁADY</t>
  </si>
  <si>
    <t>ZAPALARKI</t>
  </si>
  <si>
    <t>KOST0031</t>
  </si>
  <si>
    <t>Kos zapalarka palnik gazowy Torch T1</t>
  </si>
  <si>
    <t>KOST0014</t>
  </si>
  <si>
    <t>Kos Zapalarka Składana</t>
  </si>
  <si>
    <t>CWKZ0023</t>
  </si>
  <si>
    <t>Wk CEiM Eko-oil nr4 4D</t>
  </si>
  <si>
    <t>WKŁADY</t>
  </si>
  <si>
    <t>CWKZ0024</t>
  </si>
  <si>
    <t>Wk CEiM Eko-oil nr5 5D</t>
  </si>
  <si>
    <t>CWKZ0026</t>
  </si>
  <si>
    <t>Wk CEiM Eko-oil nr6 6D</t>
  </si>
  <si>
    <t>CWKZ0027</t>
  </si>
  <si>
    <t>Wk CEiM rozsuwany 3</t>
  </si>
  <si>
    <t>CWKZ0033</t>
  </si>
  <si>
    <t>Wk CEiM zniczowy 3</t>
  </si>
  <si>
    <t>CWKZ0034</t>
  </si>
  <si>
    <t>Wk CEiM zniczowy 4</t>
  </si>
  <si>
    <t>CWKZ0035</t>
  </si>
  <si>
    <t>Wk CEiM zniczowy 5</t>
  </si>
  <si>
    <t>CWKZ0036</t>
  </si>
  <si>
    <t>Wk CEiM zniczowy 5,5</t>
  </si>
  <si>
    <t>CWKZ0037</t>
  </si>
  <si>
    <t>Wk CEiM zniczowy 6</t>
  </si>
  <si>
    <t>CWKZ0074</t>
  </si>
  <si>
    <t>Wk promyk 2</t>
  </si>
  <si>
    <t>CWKZ0076</t>
  </si>
  <si>
    <t>Wk promyk 3</t>
  </si>
  <si>
    <t>CWKZ0078</t>
  </si>
  <si>
    <t>Wk promyk 4</t>
  </si>
  <si>
    <t>Zapalarki</t>
  </si>
  <si>
    <t>Znicze_led</t>
  </si>
  <si>
    <t>wkłady</t>
  </si>
  <si>
    <t>wkłady_led</t>
  </si>
  <si>
    <t>Ilość do sprzedaży</t>
  </si>
  <si>
    <t>WMS</t>
  </si>
  <si>
    <t>BRICO</t>
  </si>
  <si>
    <t>Czy są zdjęcia png</t>
  </si>
  <si>
    <t>Czy są zdjęcia w systemie</t>
  </si>
  <si>
    <t>BUBE35197</t>
  </si>
  <si>
    <t>Z 919 naklejka babcia</t>
  </si>
  <si>
    <t>10_OFERTY</t>
  </si>
  <si>
    <t>2025</t>
  </si>
  <si>
    <t>BABCIA DZIADEK</t>
  </si>
  <si>
    <t>Tak</t>
  </si>
  <si>
    <t>BUBE35241</t>
  </si>
  <si>
    <t>Z 919 naklejka dziadek</t>
  </si>
  <si>
    <t>BUBE35272</t>
  </si>
  <si>
    <t>Z 920 serce babcia</t>
  </si>
  <si>
    <t>BUBE35296</t>
  </si>
  <si>
    <t>Z 920 serce dziadek</t>
  </si>
  <si>
    <t>0CMENTARZ</t>
  </si>
  <si>
    <t>LEDOWE</t>
  </si>
  <si>
    <t>BEZ WKŁADU</t>
  </si>
  <si>
    <t>Boże Narodzenie</t>
  </si>
  <si>
    <t>Całoroczny</t>
  </si>
  <si>
    <t>P 45 krzyż MIX</t>
  </si>
  <si>
    <t>SILV0015</t>
  </si>
  <si>
    <t>Lampion Kwadrat Czarny</t>
  </si>
  <si>
    <t>CZNI0410</t>
  </si>
  <si>
    <t>Serce wenecja BABCIA</t>
  </si>
  <si>
    <t>Babcia Dziadek</t>
  </si>
  <si>
    <t>czerwony</t>
  </si>
  <si>
    <t>CZNI0250</t>
  </si>
  <si>
    <t>L 925 babcia</t>
  </si>
  <si>
    <t>CZNI0411</t>
  </si>
  <si>
    <t>Serce wenecja babcia B/sr</t>
  </si>
  <si>
    <t>srebrny</t>
  </si>
  <si>
    <t>CZNI0412</t>
  </si>
  <si>
    <t>Serce wenecja babcia B/zł</t>
  </si>
  <si>
    <t>złoty</t>
  </si>
  <si>
    <t>CZNI0416</t>
  </si>
  <si>
    <t>Serce wenecja MAMA</t>
  </si>
  <si>
    <t>Nie</t>
  </si>
  <si>
    <t>CORT0147</t>
  </si>
  <si>
    <t>Cor Latarenka LED wiosenna 3 świece</t>
  </si>
  <si>
    <t>Wielkanoc</t>
  </si>
  <si>
    <t>CZNI0417</t>
  </si>
  <si>
    <t>Serce wenecja mama B/sr</t>
  </si>
  <si>
    <t>CZNI0418</t>
  </si>
  <si>
    <t>Serce wenecja mama B/zł</t>
  </si>
  <si>
    <t>CZNI0421</t>
  </si>
  <si>
    <t>Serce wenecja tata B/sr</t>
  </si>
  <si>
    <t>CZNI0422</t>
  </si>
  <si>
    <t>Serce wenecja tata B/zł</t>
  </si>
  <si>
    <t>WKŁADY ZNICZOWE</t>
  </si>
  <si>
    <t>CZNI0617</t>
  </si>
  <si>
    <t>Z 480 SR</t>
  </si>
  <si>
    <t>CZNI0748</t>
  </si>
  <si>
    <t>L 2710 tata SR</t>
  </si>
  <si>
    <t>CZNI0749</t>
  </si>
  <si>
    <t>L 2710 tata ZŁ</t>
  </si>
  <si>
    <t>CORT28222E</t>
  </si>
  <si>
    <t>Cor Wkład LED Altus z.biały</t>
  </si>
  <si>
    <t>zimny biały</t>
  </si>
  <si>
    <t>P 91 róża SR</t>
  </si>
  <si>
    <t>P 91 biały LED SR</t>
  </si>
  <si>
    <t>CZNI0944</t>
  </si>
  <si>
    <t>L 1750 kochanym rodzicom sr</t>
  </si>
  <si>
    <t>CZNI0945</t>
  </si>
  <si>
    <t>L 1750 kochanym rodzicom zł</t>
  </si>
  <si>
    <t>CZNI1013</t>
  </si>
  <si>
    <t>Znicz otwarty Misa duża nakrapiana Czarna</t>
  </si>
  <si>
    <t>OTWARTE</t>
  </si>
  <si>
    <t>CZNI1025</t>
  </si>
  <si>
    <t>Znicz otwarty Misa mała nakrapiana Czarna</t>
  </si>
  <si>
    <t>P 45 Krzyż ZŁ</t>
  </si>
  <si>
    <t>CZNI1094</t>
  </si>
  <si>
    <t>ZKW 8 tęcza SR</t>
  </si>
  <si>
    <t>CZNI1164</t>
  </si>
  <si>
    <t>Znicz szklany L 2710 APLIKACJA ZŁ</t>
  </si>
  <si>
    <t>MINI</t>
  </si>
  <si>
    <t>CZNI1199</t>
  </si>
  <si>
    <t>ZR 3 tęcza ZŁ</t>
  </si>
  <si>
    <t>CZNI1200</t>
  </si>
  <si>
    <t>ZR 3 tęcza SR</t>
  </si>
  <si>
    <t>Z 01 aniołek B.</t>
  </si>
  <si>
    <t>P 45 Krzyż SR</t>
  </si>
  <si>
    <t>CZNI1284</t>
  </si>
  <si>
    <t>Z 533 biały LED SR</t>
  </si>
  <si>
    <t>2024</t>
  </si>
  <si>
    <t>CZNI1285</t>
  </si>
  <si>
    <t>Z 533 biały LED ZŁ</t>
  </si>
  <si>
    <t>Z 02 Krzyż SR-P.</t>
  </si>
  <si>
    <t>SOLARNE</t>
  </si>
  <si>
    <t>CZNI1274</t>
  </si>
  <si>
    <t>Kwadrat AT lilie SR-P.</t>
  </si>
  <si>
    <t>CZNI1277</t>
  </si>
  <si>
    <t>Kwadrat AT lilie ZŁ-P.</t>
  </si>
  <si>
    <t>CZNI1337</t>
  </si>
  <si>
    <t>L 1435 aplikacja SR</t>
  </si>
  <si>
    <t>CZNI1338</t>
  </si>
  <si>
    <t>L 1435 aplikacja ZŁ</t>
  </si>
  <si>
    <t>CZNI1345</t>
  </si>
  <si>
    <t>Z 532 B</t>
  </si>
  <si>
    <t>OKAZJONALNE</t>
  </si>
  <si>
    <t>Z 12 Jezus SR</t>
  </si>
  <si>
    <t>Z-11 krzyż duży ZŁ</t>
  </si>
  <si>
    <t>ZAJA0420</t>
  </si>
  <si>
    <t>Pera Duża SR</t>
  </si>
  <si>
    <t>ZAJA0421</t>
  </si>
  <si>
    <t>Pera Duża ZŁ</t>
  </si>
  <si>
    <t>ZAJA0422</t>
  </si>
  <si>
    <t>Koniak Kryształ SR</t>
  </si>
  <si>
    <t>ZAJA0423</t>
  </si>
  <si>
    <t>Koniak Kryształ ZŁ</t>
  </si>
  <si>
    <t>0WIELE RODZIN</t>
  </si>
  <si>
    <t>ZAPALNICZKI</t>
  </si>
  <si>
    <t>4 kolory</t>
  </si>
  <si>
    <t>ZAJA0432</t>
  </si>
  <si>
    <t>ZP 767 Serce SR</t>
  </si>
  <si>
    <t>ZAJA0433</t>
  </si>
  <si>
    <t>ZP 767 Serce ZŁ</t>
  </si>
  <si>
    <t>ZAJA0436</t>
  </si>
  <si>
    <t>Z 505 SR</t>
  </si>
  <si>
    <t>ZAJA0437</t>
  </si>
  <si>
    <t>Z 505 ZŁ</t>
  </si>
  <si>
    <t>ZAJA0440</t>
  </si>
  <si>
    <t>Kulka B. SR</t>
  </si>
  <si>
    <t>0DOM</t>
  </si>
  <si>
    <t>LAMPKI</t>
  </si>
  <si>
    <t>ZAJA0441</t>
  </si>
  <si>
    <t>Kulka B. ZŁ</t>
  </si>
  <si>
    <t>ZAJA0442</t>
  </si>
  <si>
    <t>Z 569 Krzyż SR</t>
  </si>
  <si>
    <t>ZAJA0443</t>
  </si>
  <si>
    <t>Z 569 Krzyż ZŁ</t>
  </si>
  <si>
    <t>CZNI0633</t>
  </si>
  <si>
    <t>Z 498 mal sr</t>
  </si>
  <si>
    <t>CZNI0701</t>
  </si>
  <si>
    <t>L 2710 mama/sr</t>
  </si>
  <si>
    <t>CZNI0702</t>
  </si>
  <si>
    <t>L 2710 mama/zł</t>
  </si>
  <si>
    <t>CZNI1059</t>
  </si>
  <si>
    <t>Znicz szklany Z 493 SERCE RÓŻE SR</t>
  </si>
  <si>
    <t>CZNI1235</t>
  </si>
  <si>
    <t>Znicz szklany ZKW 7 Księga MIX</t>
  </si>
  <si>
    <t>CZNI1343</t>
  </si>
  <si>
    <t>Z 02 wianek</t>
  </si>
  <si>
    <t>CZNI40207</t>
  </si>
  <si>
    <t>P 109 serce Zł</t>
  </si>
  <si>
    <t>CZNI40214</t>
  </si>
  <si>
    <t>P 109 serce Sr</t>
  </si>
  <si>
    <t>DAVP0070</t>
  </si>
  <si>
    <t>Serce SE-4 Tata</t>
  </si>
  <si>
    <t>ZAJA0027</t>
  </si>
  <si>
    <t>Lampion Glass art Kapliczka średnia</t>
  </si>
  <si>
    <t>ZAJA0006</t>
  </si>
  <si>
    <t>Lampion Glass Art kapliczka mała złoto</t>
  </si>
  <si>
    <t>ZAJA0129</t>
  </si>
  <si>
    <t>Zp 925 tata CZERWONY</t>
  </si>
  <si>
    <t>ZAJA0298</t>
  </si>
  <si>
    <t>ZPD Serce wianek tata ZŁ</t>
  </si>
  <si>
    <t>ZAJA0237</t>
  </si>
  <si>
    <t>ZPD Pera babcia</t>
  </si>
  <si>
    <t>AUCHAN</t>
  </si>
  <si>
    <t>Sezon 2025</t>
  </si>
  <si>
    <t>srebrny, złoty</t>
  </si>
  <si>
    <t>CZNIA063</t>
  </si>
  <si>
    <t>Z 490 mix</t>
  </si>
  <si>
    <t>OLEJOWE</t>
  </si>
  <si>
    <t>biały</t>
  </si>
  <si>
    <t>ŚWIECE</t>
  </si>
  <si>
    <t>DEKORACYJNE</t>
  </si>
  <si>
    <t>BUBE35258</t>
  </si>
  <si>
    <t>Z 911 serce babcia MIX</t>
  </si>
  <si>
    <t>BUBE35265</t>
  </si>
  <si>
    <t>Z 911 serce dziadek MIX</t>
  </si>
  <si>
    <t>CORT0138</t>
  </si>
  <si>
    <t>Cor Latarenka LED 3 św.biała</t>
  </si>
  <si>
    <t>CORT0294</t>
  </si>
  <si>
    <t>Cor Świeca LED 1/21/WAX czarna 5x9.5cm</t>
  </si>
  <si>
    <t>ROZSUWANE</t>
  </si>
  <si>
    <t>PARAFINOWE</t>
  </si>
  <si>
    <t>EKONOMICZNE</t>
  </si>
  <si>
    <t>CZNI0933</t>
  </si>
  <si>
    <t>P 45 zł</t>
  </si>
  <si>
    <t>CORT0422</t>
  </si>
  <si>
    <t>Cor Świeca LED akrylowa holo 18cm ciepły biały (2xR6)</t>
  </si>
  <si>
    <t>CZNI1058</t>
  </si>
  <si>
    <t>Znicz szklany Z 493 SERCE RÓŻE ZŁ</t>
  </si>
  <si>
    <t>SILV0013</t>
  </si>
  <si>
    <t>Lampion Kwadrat Biały</t>
  </si>
  <si>
    <t>SILV0014</t>
  </si>
  <si>
    <t>Lampion Sentencja krzyż Biały</t>
  </si>
  <si>
    <t>SILV0016</t>
  </si>
  <si>
    <t>Lampion Sentencja krzyż Czarny</t>
  </si>
  <si>
    <t>DAVP0066</t>
  </si>
  <si>
    <t>L 1210 Serce Tata Białe</t>
  </si>
  <si>
    <t>SMAL0031</t>
  </si>
  <si>
    <t>Kapliczka Prosta krzyż lusto MIX-P.</t>
  </si>
  <si>
    <t>FIGURKI</t>
  </si>
  <si>
    <t>CHOINKOWE</t>
  </si>
  <si>
    <t>CERAMICZNE</t>
  </si>
  <si>
    <t>ZABAWKI</t>
  </si>
  <si>
    <t>HAMAKI</t>
  </si>
  <si>
    <t>PLASTIKOWE</t>
  </si>
  <si>
    <t>METALOWE</t>
  </si>
  <si>
    <t>POCHODNIE</t>
  </si>
  <si>
    <t>KWIATY SZTUCZNE</t>
  </si>
  <si>
    <t>LATARNIE</t>
  </si>
  <si>
    <t>KOST0039</t>
  </si>
  <si>
    <t>Kos Świeca Ledowa Trio złota</t>
  </si>
  <si>
    <t>KOST0040</t>
  </si>
  <si>
    <t>Kos Świeca Ledowa Trio srebna</t>
  </si>
  <si>
    <t>ZAJA0003</t>
  </si>
  <si>
    <t>Lampion Glass Art kapliczka mała sr</t>
  </si>
  <si>
    <t>SPODY</t>
  </si>
  <si>
    <t>ZAJA0164</t>
  </si>
  <si>
    <t>ZP Glina 2 otwarty</t>
  </si>
  <si>
    <t>IMPA0007</t>
  </si>
  <si>
    <t>Imp Lampion gracja mała mix biała</t>
  </si>
  <si>
    <t>ZAJA0416</t>
  </si>
  <si>
    <t>ZP 762U Serce Tata</t>
  </si>
  <si>
    <t>ZAJA0463</t>
  </si>
  <si>
    <t>CZNI1312</t>
  </si>
  <si>
    <t>Znicz Z 541 biały aplikacja</t>
  </si>
  <si>
    <t>Nazwa Pakietu</t>
  </si>
  <si>
    <t>Mama Tata</t>
  </si>
  <si>
    <t>okazjonalne</t>
  </si>
  <si>
    <t>MAMA TATA</t>
  </si>
  <si>
    <t>warstwa</t>
  </si>
  <si>
    <t>opak.</t>
  </si>
  <si>
    <t>karton</t>
  </si>
  <si>
    <t>paleta</t>
  </si>
  <si>
    <t>10</t>
  </si>
  <si>
    <t>6</t>
  </si>
  <si>
    <t>12</t>
  </si>
  <si>
    <t>24</t>
  </si>
  <si>
    <t>4</t>
  </si>
  <si>
    <t>144</t>
  </si>
  <si>
    <t>5</t>
  </si>
  <si>
    <t>48</t>
  </si>
  <si>
    <t>288</t>
  </si>
  <si>
    <t>120</t>
  </si>
  <si>
    <t>1</t>
  </si>
  <si>
    <t>1728</t>
  </si>
  <si>
    <t>41472</t>
  </si>
  <si>
    <t>500</t>
  </si>
  <si>
    <t>16</t>
  </si>
  <si>
    <t>5760</t>
  </si>
  <si>
    <t>40</t>
  </si>
  <si>
    <t>320</t>
  </si>
  <si>
    <t>56</t>
  </si>
  <si>
    <t>7</t>
  </si>
  <si>
    <t>392</t>
  </si>
  <si>
    <t>64</t>
  </si>
  <si>
    <t>8</t>
  </si>
  <si>
    <t>512</t>
  </si>
  <si>
    <t>32</t>
  </si>
  <si>
    <t>224</t>
  </si>
  <si>
    <t>192</t>
  </si>
  <si>
    <t>30</t>
  </si>
  <si>
    <t>150</t>
  </si>
  <si>
    <t>25</t>
  </si>
  <si>
    <t>20</t>
  </si>
  <si>
    <t>180</t>
  </si>
  <si>
    <t>336</t>
  </si>
  <si>
    <t>168</t>
  </si>
  <si>
    <t>360</t>
  </si>
  <si>
    <t>448</t>
  </si>
  <si>
    <t>576</t>
  </si>
  <si>
    <t>260</t>
  </si>
  <si>
    <t>2860</t>
  </si>
  <si>
    <t>208</t>
  </si>
  <si>
    <t>2080</t>
  </si>
  <si>
    <t>1872</t>
  </si>
  <si>
    <t>2340</t>
  </si>
  <si>
    <t>1820</t>
  </si>
  <si>
    <t>1560</t>
  </si>
  <si>
    <t>156</t>
  </si>
  <si>
    <t>1092</t>
  </si>
  <si>
    <t>1248</t>
  </si>
  <si>
    <t>325</t>
  </si>
  <si>
    <t>4550</t>
  </si>
  <si>
    <t>3900</t>
  </si>
  <si>
    <t>2925</t>
  </si>
  <si>
    <t>96</t>
  </si>
  <si>
    <t>704</t>
  </si>
  <si>
    <t>72</t>
  </si>
  <si>
    <t>9</t>
  </si>
  <si>
    <t>384</t>
  </si>
  <si>
    <t>240</t>
  </si>
  <si>
    <t>160</t>
  </si>
  <si>
    <t>Tutaj wpisz z której kolumny arkusz ma brać cenę we wsadzie ofertowym(numer kolumny licząc od lewej)</t>
  </si>
  <si>
    <t>D:\UdzialySieciowe\ZDJĘCIA\ZDJĘCIA PRODUKTÓW\GLAS0016.png</t>
  </si>
  <si>
    <t>D:\UdzialySieciowe\ZDJĘCIA\ZDJĘCIA PRODUKTÓW\GLAS0018.png</t>
  </si>
  <si>
    <t>D:\UdzialySieciowe\ZDJĘCIA\ZDJĘCIA PRODUKTÓW\CORT0138.png</t>
  </si>
  <si>
    <t>D:\UdzialySieciowe\ZDJĘCIA\ZDJĘCIA PRODUKTÓW\CORT0147.png</t>
  </si>
  <si>
    <t>D:\UdzialySieciowe\ZDJĘCIA\ZDJĘCIA PRODUKTÓW\CORT0294.png</t>
  </si>
  <si>
    <t>D:\UdzialySieciowe\ZDJĘCIA\ZDJĘCIA PRODUKTÓW\CORT0422.png</t>
  </si>
  <si>
    <t>D:\UdzialySieciowe\ZDJĘCIA\ZDJĘCIA PRODUKTÓW\CORT28222E.png</t>
  </si>
  <si>
    <t>D:\UdzialySieciowe\ZDJĘCIA\ZDJĘCIA PRODUKTÓW\CZNI1265.png</t>
  </si>
  <si>
    <t>D:\UdzialySieciowe\ZDJĘCIA\ZDJĘCIA PRODUKTÓW\CZNI1264.png</t>
  </si>
  <si>
    <t>D:\UdzialySieciowe\ZDJĘCIA\ZDJĘCIA PRODUKTÓW\IMPA0007.png</t>
  </si>
  <si>
    <t>D:\UdzialySieciowe\ZDJĘCIA\ZDJĘCIA PRODUKTÓW\CZNI0762.png</t>
  </si>
  <si>
    <t>D:\UdzialySieciowe\ZDJĘCIA\ZDJĘCIA PRODUKTÓW\SMAL0031.png</t>
  </si>
  <si>
    <t>D:\UdzialySieciowe\ZDJĘCIA\ZDJĘCIA PRODUKTÓW\KASP0007.png</t>
  </si>
  <si>
    <t>D:\UdzialySieciowe\ZDJĘCIA\ZDJĘCIA PRODUKTÓW\CZNI1260.png</t>
  </si>
  <si>
    <t>D:\UdzialySieciowe\ZDJĘCIA\ZDJĘCIA PRODUKTÓW\CZNI1261.png</t>
  </si>
  <si>
    <t>D:\UdzialySieciowe\ZDJĘCIA\ZDJĘCIA PRODUKTÓW\ZAJA0422.png</t>
  </si>
  <si>
    <t>D:\UdzialySieciowe\ZDJĘCIA\ZDJĘCIA PRODUKTÓW\ZAJA0423.png</t>
  </si>
  <si>
    <t>D:\UdzialySieciowe\ZDJĘCIA\ZDJĘCIA PRODUKTÓW\KOST0040.png</t>
  </si>
  <si>
    <t>D:\UdzialySieciowe\ZDJĘCIA\ZDJĘCIA PRODUKTÓW\KOST0039.png</t>
  </si>
  <si>
    <t>D:\UdzialySieciowe\ZDJĘCIA\ZDJĘCIA PRODUKTÓW\KOST0031.png</t>
  </si>
  <si>
    <t>D:\UdzialySieciowe\ZDJĘCIA\ZDJĘCIA PRODUKTÓW\KOST0014.png</t>
  </si>
  <si>
    <t>D:\UdzialySieciowe\ZDJĘCIA\ZDJĘCIA PRODUKTÓW\ZAJA0440.png</t>
  </si>
  <si>
    <t>D:\UdzialySieciowe\ZDJĘCIA\ZDJĘCIA PRODUKTÓW\ZAJA0441.png</t>
  </si>
  <si>
    <t>D:\UdzialySieciowe\ZDJĘCIA\ZDJĘCIA PRODUKTÓW\CZNI1274.png</t>
  </si>
  <si>
    <t>D:\UdzialySieciowe\ZDJĘCIA\ZDJĘCIA PRODUKTÓW\CZNI1277.png</t>
  </si>
  <si>
    <t>D:\UdzialySieciowe\ZDJĘCIA\ZDJĘCIA PRODUKTÓW\CZNI1169.png</t>
  </si>
  <si>
    <t>D:\UdzialySieciowe\ZDJĘCIA\ZDJĘCIA PRODUKTÓW\CZNI1170.png</t>
  </si>
  <si>
    <t>D:\UdzialySieciowe\ZDJĘCIA\ZDJĘCIA PRODUKTÓW\DAVP0066.png</t>
  </si>
  <si>
    <t>D:\UdzialySieciowe\ZDJĘCIA\ZDJĘCIA PRODUKTÓW\CZNI1337.png</t>
  </si>
  <si>
    <t>D:\UdzialySieciowe\ZDJĘCIA\ZDJĘCIA PRODUKTÓW\CZNI1338.png</t>
  </si>
  <si>
    <t>D:\UdzialySieciowe\ZDJĘCIA\ZDJĘCIA PRODUKTÓW\CZNI0944.png</t>
  </si>
  <si>
    <t>D:\UdzialySieciowe\ZDJĘCIA\ZDJĘCIA PRODUKTÓW\CZNI0945.png</t>
  </si>
  <si>
    <t>D:\UdzialySieciowe\ZDJĘCIA\ZDJĘCIA PRODUKTÓW\CZNI0701.png</t>
  </si>
  <si>
    <t>D:\UdzialySieciowe\ZDJĘCIA\ZDJĘCIA PRODUKTÓW\CZNI0702.png</t>
  </si>
  <si>
    <t>D:\UdzialySieciowe\ZDJĘCIA\ZDJĘCIA PRODUKTÓW\CZNI0748.png</t>
  </si>
  <si>
    <t>D:\UdzialySieciowe\ZDJĘCIA\ZDJĘCIA PRODUKTÓW\CZNI0749.png</t>
  </si>
  <si>
    <t>D:\UdzialySieciowe\ZDJĘCIA\ZDJĘCIA PRODUKTÓW\CZNI0704.png</t>
  </si>
  <si>
    <t>D:\UdzialySieciowe\ZDJĘCIA\ZDJĘCIA PRODUKTÓW\CZNI0250.png</t>
  </si>
  <si>
    <t>D:\UdzialySieciowe\ZDJĘCIA\ZDJĘCIA PRODUKTÓW\IMPA0101.png</t>
  </si>
  <si>
    <t>D:\UdzialySieciowe\ZDJĘCIA\ZDJĘCIA PRODUKTÓW\IMPA0102.png</t>
  </si>
  <si>
    <t>D:\UdzialySieciowe\ZDJĘCIA\ZDJĘCIA PRODUKTÓW\GLAS0022.png</t>
  </si>
  <si>
    <t>D:\UdzialySieciowe\ZDJĘCIA\ZDJĘCIA PRODUKTÓW\GLAS0009.png</t>
  </si>
  <si>
    <t>D:\UdzialySieciowe\ZDJĘCIA\ZDJĘCIA PRODUKTÓW\ZAJA0003.png</t>
  </si>
  <si>
    <t>D:\UdzialySieciowe\ZDJĘCIA\ZDJĘCIA PRODUKTÓW\ZAJA0006.png</t>
  </si>
  <si>
    <t>D:\UdzialySieciowe\ZDJĘCIA\ZDJĘCIA PRODUKTÓW\ZAJA0027.png</t>
  </si>
  <si>
    <t>D:\UdzialySieciowe\ZDJĘCIA\ZDJĘCIA PRODUKTÓW\IMPA0124.png</t>
  </si>
  <si>
    <t>D:\UdzialySieciowe\ZDJĘCIA\ZDJĘCIA PRODUKTÓW\SILV0013.png</t>
  </si>
  <si>
    <t>D:\UdzialySieciowe\ZDJĘCIA\ZDJĘCIA PRODUKTÓW\SILV0015.png</t>
  </si>
  <si>
    <t>D:\UdzialySieciowe\ZDJĘCIA\ZDJĘCIA PRODUKTÓW\IMPA0121.png</t>
  </si>
  <si>
    <t>D:\UdzialySieciowe\ZDJĘCIA\ZDJĘCIA PRODUKTÓW\SILV0014.png</t>
  </si>
  <si>
    <t>D:\UdzialySieciowe\ZDJĘCIA\ZDJĘCIA PRODUKTÓW\SILV0016.png</t>
  </si>
  <si>
    <t>D:\UdzialySieciowe\ZDJĘCIA\ZDJĘCIA PRODUKTÓW\GLAS0034.png</t>
  </si>
  <si>
    <t>D:\UdzialySieciowe\ZDJĘCIA\ZDJĘCIA PRODUKTÓW\DAVP0036.png</t>
  </si>
  <si>
    <t>D:\UdzialySieciowe\ZDJĘCIA\ZDJĘCIA PRODUKTÓW\DAVP0035.png</t>
  </si>
  <si>
    <t>D:\UdzialySieciowe\ZDJĘCIA\ZDJĘCIA PRODUKTÓW\CZNI1280.png</t>
  </si>
  <si>
    <t>D:\UdzialySieciowe\ZDJĘCIA\ZDJĘCIA PRODUKTÓW\CZNI1281.png</t>
  </si>
  <si>
    <t>D:\UdzialySieciowe\ZDJĘCIA\ZDJĘCIA PRODUKTÓW\CZNI0294.png</t>
  </si>
  <si>
    <t>D:\UdzialySieciowe\ZDJĘCIA\ZDJĘCIA PRODUKTÓW\CZNI1040.png</t>
  </si>
  <si>
    <t>D:\UdzialySieciowe\ZDJĘCIA\ZDJĘCIA PRODUKTÓW\CZNI1041.png</t>
  </si>
  <si>
    <t>D:\UdzialySieciowe\ZDJĘCIA\ZDJĘCIA PRODUKTÓW\CZNI0933.png</t>
  </si>
  <si>
    <t>D:\UdzialySieciowe\ZDJĘCIA\ZDJĘCIA PRODUKTÓW\CZNI0814.png</t>
  </si>
  <si>
    <t>D:\UdzialySieciowe\ZDJĘCIA\ZDJĘCIA PRODUKTÓW\CZNI0798.png</t>
  </si>
  <si>
    <t>D:\UdzialySieciowe\ZDJĘCIA\ZDJĘCIA PRODUKTÓW\CZNI0871.png</t>
  </si>
  <si>
    <t>D:\UdzialySieciowe\ZDJĘCIA\ZDJĘCIA PRODUKTÓW\CZNI0872.png</t>
  </si>
  <si>
    <t>D:\UdzialySieciowe\ZDJĘCIA\ZDJĘCIA PRODUKTÓW\CZNI0746.png</t>
  </si>
  <si>
    <t>D:\UdzialySieciowe\ZDJĘCIA\ZDJĘCIA PRODUKTÓW\CZNI0747.png</t>
  </si>
  <si>
    <t>D:\UdzialySieciowe\ZDJĘCIA\ZDJĘCIA PRODUKTÓW\CZNI0796.png</t>
  </si>
  <si>
    <t>D:\UdzialySieciowe\ZDJĘCIA\ZDJĘCIA PRODUKTÓW\CZNI0371.png</t>
  </si>
  <si>
    <t>D:\UdzialySieciowe\ZDJĘCIA\ZDJĘCIA PRODUKTÓW\CZNI0372.png</t>
  </si>
  <si>
    <t>D:\UdzialySieciowe\ZDJĘCIA\ZDJĘCIA PRODUKTÓW\CZNI1209.png</t>
  </si>
  <si>
    <t>D:\UdzialySieciowe\ZDJĘCIA\ZDJĘCIA PRODUKTÓW\CZNI0740.png</t>
  </si>
  <si>
    <t>D:\UdzialySieciowe\ZDJĘCIA\ZDJĘCIA PRODUKTÓW\CZNI0708.png</t>
  </si>
  <si>
    <t>D:\UdzialySieciowe\ZDJĘCIA\ZDJĘCIA PRODUKTÓW\ZAJA0420.png</t>
  </si>
  <si>
    <t>D:\UdzialySieciowe\ZDJĘCIA\ZDJĘCIA PRODUKTÓW\ZAJA0421.png</t>
  </si>
  <si>
    <t>D:\UdzialySieciowe\ZDJĘCIA\ZDJĘCIA PRODUKTÓW\DAVP0070.png</t>
  </si>
  <si>
    <t>D:\UdzialySieciowe\ZDJĘCIA\ZDJĘCIA PRODUKTÓW\CZNI0410.png</t>
  </si>
  <si>
    <t>D:\UdzialySieciowe\ZDJĘCIA\ZDJĘCIA PRODUKTÓW\CZNI0411.png</t>
  </si>
  <si>
    <t>D:\UdzialySieciowe\ZDJĘCIA\ZDJĘCIA PRODUKTÓW\CZNI0412.png</t>
  </si>
  <si>
    <t>D:\UdzialySieciowe\ZDJĘCIA\ZDJĘCIA PRODUKTÓW\CZNI0416.png</t>
  </si>
  <si>
    <t>D:\UdzialySieciowe\ZDJĘCIA\ZDJĘCIA PRODUKTÓW\CZNI0417.png</t>
  </si>
  <si>
    <t>D:\UdzialySieciowe\ZDJĘCIA\ZDJĘCIA PRODUKTÓW\CZNI0418.png</t>
  </si>
  <si>
    <t>D:\UdzialySieciowe\ZDJĘCIA\ZDJĘCIA PRODUKTÓW\CZNI0421.png</t>
  </si>
  <si>
    <t>D:\UdzialySieciowe\ZDJĘCIA\ZDJĘCIA PRODUKTÓW\CZNI0422.png</t>
  </si>
  <si>
    <t>D:\UdzialySieciowe\ZDJĘCIA\ZDJĘCIA PRODUKTÓW\CWKZ0023.png</t>
  </si>
  <si>
    <t>D:\UdzialySieciowe\ZDJĘCIA\ZDJĘCIA PRODUKTÓW\CWKZ0024.png</t>
  </si>
  <si>
    <t>D:\UdzialySieciowe\ZDJĘCIA\ZDJĘCIA PRODUKTÓW\CWKZ0026.png</t>
  </si>
  <si>
    <t>D:\UdzialySieciowe\ZDJĘCIA\ZDJĘCIA PRODUKTÓW\CWKZ0027.png</t>
  </si>
  <si>
    <t>D:\UdzialySieciowe\ZDJĘCIA\ZDJĘCIA PRODUKTÓW\CWKZ0033.png</t>
  </si>
  <si>
    <t>D:\UdzialySieciowe\ZDJĘCIA\ZDJĘCIA PRODUKTÓW\CWKZ0034.png</t>
  </si>
  <si>
    <t>D:\UdzialySieciowe\ZDJĘCIA\ZDJĘCIA PRODUKTÓW\CWKZ0035.png</t>
  </si>
  <si>
    <t>D:\UdzialySieciowe\ZDJĘCIA\ZDJĘCIA PRODUKTÓW\CWKZ0036.png</t>
  </si>
  <si>
    <t>D:\UdzialySieciowe\ZDJĘCIA\ZDJĘCIA PRODUKTÓW\CWKZ0037.png</t>
  </si>
  <si>
    <t>D:\UdzialySieciowe\ZDJĘCIA\ZDJĘCIA PRODUKTÓW\CWKZ0074.png</t>
  </si>
  <si>
    <t>D:\UdzialySieciowe\ZDJĘCIA\ZDJĘCIA PRODUKTÓW\CWKZ0076.png</t>
  </si>
  <si>
    <t>D:\UdzialySieciowe\ZDJĘCIA\ZDJĘCIA PRODUKTÓW\CWKZ0078.png</t>
  </si>
  <si>
    <t>D:\UdzialySieciowe\ZDJĘCIA\ZDJĘCIA PRODUKTÓW\CZNI1262.png</t>
  </si>
  <si>
    <t>D:\UdzialySieciowe\ZDJĘCIA\ZDJĘCIA PRODUKTÓW\CZNI1263.png</t>
  </si>
  <si>
    <t>D:\UdzialySieciowe\ZDJĘCIA\ZDJĘCIA PRODUKTÓW\CZNI1223.png</t>
  </si>
  <si>
    <t>D:\UdzialySieciowe\ZDJĘCIA\ZDJĘCIA PRODUKTÓW\CZNI1266.png</t>
  </si>
  <si>
    <t>D:\UdzialySieciowe\ZDJĘCIA\ZDJĘCIA PRODUKTÓW\CZNI1343.png</t>
  </si>
  <si>
    <t>D:\UdzialySieciowe\ZDJĘCIA\ZDJĘCIA PRODUKTÓW\CZNI1314.png</t>
  </si>
  <si>
    <t>D:\UdzialySieciowe\ZDJĘCIA\ZDJĘCIA PRODUKTÓW\CZNI1313.png</t>
  </si>
  <si>
    <t>D:\UdzialySieciowe\ZDJĘCIA\ZDJĘCIA PRODUKTÓW\DAVP0053.png</t>
  </si>
  <si>
    <t>D:\UdzialySieciowe\ZDJĘCIA\ZDJĘCIA PRODUKTÓW\DAVP0044.png</t>
  </si>
  <si>
    <t>D:\UdzialySieciowe\ZDJĘCIA\ZDJĘCIA PRODUKTÓW\DAVP0068.png</t>
  </si>
  <si>
    <t>D:\UdzialySieciowe\ZDJĘCIA\ZDJĘCIA PRODUKTÓW\DAVP0069.png</t>
  </si>
  <si>
    <t>D:\UdzialySieciowe\ZDJĘCIA\ZDJĘCIA PRODUKTÓW\CZNI1039.png</t>
  </si>
  <si>
    <t>D:\UdzialySieciowe\ZDJĘCIA\ZDJĘCIA PRODUKTÓW\CZNI1070.png</t>
  </si>
  <si>
    <t>D:\UdzialySieciowe\ZDJĘCIA\ZDJĘCIA PRODUKTÓW\CZNI1210.png</t>
  </si>
  <si>
    <t>D:\UdzialySieciowe\ZDJĘCIA\ZDJĘCIA PRODUKTÓW\CZNI0469.png</t>
  </si>
  <si>
    <t>D:\UdzialySieciowe\ZDJĘCIA\ZDJĘCIA PRODUKTÓW\CZNI0473.png</t>
  </si>
  <si>
    <t>D:\UdzialySieciowe\ZDJĘCIA\ZDJĘCIA PRODUKTÓW\CZNI0475.png</t>
  </si>
  <si>
    <t>D:\UdzialySieciowe\ZDJĘCIA\ZDJĘCIA PRODUKTÓW\CZNI0499.png</t>
  </si>
  <si>
    <t>D:\UdzialySieciowe\ZDJĘCIA\ZDJĘCIA PRODUKTÓW\CZNI0500.png</t>
  </si>
  <si>
    <t>D:\UdzialySieciowe\ZDJĘCIA\ZDJĘCIA PRODUKTÓW\DMC0001.png</t>
  </si>
  <si>
    <t>D:\UdzialySieciowe\ZDJĘCIA\ZDJĘCIA PRODUKTÓW\CZNI1084.png</t>
  </si>
  <si>
    <t>D:\UdzialySieciowe\ZDJĘCIA\ZDJĘCIA PRODUKTÓW\CZNI1085.png</t>
  </si>
  <si>
    <t>D:\UdzialySieciowe\ZDJĘCIA\ZDJĘCIA PRODUKTÓW\DAVP0004.png</t>
  </si>
  <si>
    <t>D:\UdzialySieciowe\ZDJĘCIA\ZDJĘCIA PRODUKTÓW\DAVP0005.png</t>
  </si>
  <si>
    <t>D:\UdzialySieciowe\ZDJĘCIA\ZDJĘCIA PRODUKTÓW\ZAJA0463.png</t>
  </si>
  <si>
    <t>D:\UdzialySieciowe\ZDJĘCIA\ZDJĘCIA PRODUKTÓW\ZAJA0352.png</t>
  </si>
  <si>
    <t>D:\UdzialySieciowe\ZDJĘCIA\ZDJĘCIA PRODUKTÓW\CZNI0607.png</t>
  </si>
  <si>
    <t>D:\UdzialySieciowe\ZDJĘCIA\ZDJĘCIA PRODUKTÓW\CZNI0712.png</t>
  </si>
  <si>
    <t>D:\UdzialySieciowe\ZDJĘCIA\ZDJĘCIA PRODUKTÓW\CZNI0713.png</t>
  </si>
  <si>
    <t>D:\UdzialySieciowe\ZDJĘCIA\ZDJĘCIA PRODUKTÓW\CZNI0617.png</t>
  </si>
  <si>
    <t>D:\UdzialySieciowe\ZDJĘCIA\ZDJĘCIA PRODUKTÓW\CZNI1278.png</t>
  </si>
  <si>
    <t>D:\UdzialySieciowe\ZDJĘCIA\ZDJĘCIA PRODUKTÓW\CZNI1279.png</t>
  </si>
  <si>
    <t>D:\UdzialySieciowe\ZDJĘCIA\ZDJĘCIA PRODUKTÓW\CZNI0741.png</t>
  </si>
  <si>
    <t>D:\UdzialySieciowe\ZDJĘCIA\ZDJĘCIA PRODUKTÓW\CZNI0742.png</t>
  </si>
  <si>
    <t>D:\UdzialySieciowe\ZDJĘCIA\ZDJĘCIA PRODUKTÓW\CZNI0864.png</t>
  </si>
  <si>
    <t>D:\UdzialySieciowe\ZDJĘCIA\ZDJĘCIA PRODUKTÓW\CZNI0865.png</t>
  </si>
  <si>
    <t>D:\UdzialySieciowe\ZDJĘCIA\ZDJĘCIA PRODUKTÓW\CZNI0743.png</t>
  </si>
  <si>
    <t>D:\UdzialySieciowe\ZDJĘCIA\ZDJĘCIA PRODUKTÓW\CZNI0744.png</t>
  </si>
  <si>
    <t>D:\UdzialySieciowe\ZDJĘCIA\ZDJĘCIA PRODUKTÓW\CZNI1171.png</t>
  </si>
  <si>
    <t>D:\UdzialySieciowe\ZDJĘCIA\ZDJĘCIA PRODUKTÓW\CZNI1172.png</t>
  </si>
  <si>
    <t>D:\UdzialySieciowe\ZDJĘCIA\ZDJĘCIA PRODUKTÓW\CZNI0914.png</t>
  </si>
  <si>
    <t>D:\UdzialySieciowe\ZDJĘCIA\ZDJĘCIA PRODUKTÓW\CZNIA063.png</t>
  </si>
  <si>
    <t>D:\UdzialySieciowe\ZDJĘCIA\ZDJĘCIA PRODUKTÓW\CZNI0909.png</t>
  </si>
  <si>
    <t>D:\UdzialySieciowe\ZDJĘCIA\ZDJĘCIA PRODUKTÓW\CZNI0926.png</t>
  </si>
  <si>
    <t>D:\UdzialySieciowe\ZDJĘCIA\ZDJĘCIA PRODUKTÓW\CZNI0773.png</t>
  </si>
  <si>
    <t>D:\UdzialySieciowe\ZDJĘCIA\ZDJĘCIA PRODUKTÓW\CZNI0774.png</t>
  </si>
  <si>
    <t>D:\UdzialySieciowe\ZDJĘCIA\ZDJĘCIA PRODUKTÓW\CZNI0866.png</t>
  </si>
  <si>
    <t>D:\UdzialySieciowe\ZDJĘCIA\ZDJĘCIA PRODUKTÓW\CZNI0867.png</t>
  </si>
  <si>
    <t>D:\UdzialySieciowe\ZDJĘCIA\ZDJĘCIA PRODUKTÓW\CZNI0631.png</t>
  </si>
  <si>
    <t>D:\UdzialySieciowe\ZDJĘCIA\ZDJĘCIA PRODUKTÓW\CZNI0632.png</t>
  </si>
  <si>
    <t>D:\UdzialySieciowe\ZDJĘCIA\ZDJĘCIA PRODUKTÓW\CZNI0633.png</t>
  </si>
  <si>
    <t>D:\UdzialySieciowe\ZDJĘCIA\ZDJĘCIA PRODUKTÓW\CZNI0716.png</t>
  </si>
  <si>
    <t>D:\UdzialySieciowe\ZDJĘCIA\ZDJĘCIA PRODUKTÓW\CZNI0634.png</t>
  </si>
  <si>
    <t>D:\UdzialySieciowe\ZDJĘCIA\ZDJĘCIA PRODUKTÓW\CZNI0881.png</t>
  </si>
  <si>
    <t>D:\UdzialySieciowe\ZDJĘCIA\ZDJĘCIA PRODUKTÓW\CZNI0870.png</t>
  </si>
  <si>
    <t>D:\UdzialySieciowe\ZDJĘCIA\ZDJĘCIA PRODUKTÓW\CZNI0717.png</t>
  </si>
  <si>
    <t>D:\UdzialySieciowe\ZDJĘCIA\ZDJĘCIA PRODUKTÓW\CZNI0718.png</t>
  </si>
  <si>
    <t>D:\UdzialySieciowe\ZDJĘCIA\ZDJĘCIA PRODUKTÓW\CZNI0780.png</t>
  </si>
  <si>
    <t>D:\UdzialySieciowe\ZDJĘCIA\ZDJĘCIA PRODUKTÓW\ZAJA0436.png</t>
  </si>
  <si>
    <t>D:\UdzialySieciowe\ZDJĘCIA\ZDJĘCIA PRODUKTÓW\ZAJA0437.png</t>
  </si>
  <si>
    <t>D:\UdzialySieciowe\ZDJĘCIA\ZDJĘCIA PRODUKTÓW\CZNI1118.png</t>
  </si>
  <si>
    <t>D:\UdzialySieciowe\ZDJĘCIA\ZDJĘCIA PRODUKTÓW\CZNI1119.png</t>
  </si>
  <si>
    <t>D:\UdzialySieciowe\ZDJĘCIA\ZDJĘCIA PRODUKTÓW\CZNI1345.png</t>
  </si>
  <si>
    <t>D:\UdzialySieciowe\ZDJĘCIA\ZDJĘCIA PRODUKTÓW\CZNI1284.png</t>
  </si>
  <si>
    <t>D:\UdzialySieciowe\ZDJĘCIA\ZDJĘCIA PRODUKTÓW\CZNI1285.png</t>
  </si>
  <si>
    <t>D:\UdzialySieciowe\ZDJĘCIA\ZDJĘCIA PRODUKTÓW\CZNI1075.png</t>
  </si>
  <si>
    <t>D:\UdzialySieciowe\ZDJĘCIA\ZDJĘCIA PRODUKTÓW\ZAJA0442.png</t>
  </si>
  <si>
    <t>D:\UdzialySieciowe\ZDJĘCIA\ZDJĘCIA PRODUKTÓW\ZAJA0443.png</t>
  </si>
  <si>
    <t>D:\UdzialySieciowe\ZDJĘCIA\ZDJĘCIA PRODUKTÓW\BUBE35258.png</t>
  </si>
  <si>
    <t>D:\UdzialySieciowe\ZDJĘCIA\ZDJĘCIA PRODUKTÓW\BUBE35265.png</t>
  </si>
  <si>
    <t>D:\UdzialySieciowe\ZDJĘCIA\ZDJĘCIA PRODUKTÓW\BUBE35197.png</t>
  </si>
  <si>
    <t>D:\UdzialySieciowe\ZDJĘCIA\ZDJĘCIA PRODUKTÓW\BUBE35241.png</t>
  </si>
  <si>
    <t>D:\UdzialySieciowe\ZDJĘCIA\ZDJĘCIA PRODUKTÓW\BUBE35272.png</t>
  </si>
  <si>
    <t>D:\UdzialySieciowe\ZDJĘCIA\ZDJĘCIA PRODUKTÓW\BUBE35296.png</t>
  </si>
  <si>
    <t>D:\UdzialySieciowe\ZDJĘCIA\ZDJĘCIA PRODUKTÓW\DAVP0055.png</t>
  </si>
  <si>
    <t>D:\UdzialySieciowe\ZDJĘCIA\ZDJĘCIA PRODUKTÓW\DAVP0056.png</t>
  </si>
  <si>
    <t>D:\UdzialySieciowe\ZDJĘCIA\ZDJĘCIA PRODUKTÓW\CZNI1094.png</t>
  </si>
  <si>
    <t>D:\UdzialySieciowe\ZDJĘCIA\ZDJĘCIA PRODUKTÓW\CZNI1013.png</t>
  </si>
  <si>
    <t>D:\UdzialySieciowe\ZDJĘCIA\ZDJĘCIA PRODUKTÓW\CZNI1025.png</t>
  </si>
  <si>
    <t>D:\UdzialySieciowe\ZDJĘCIA\ZDJĘCIA PRODUKTÓW\CZNI1162.png</t>
  </si>
  <si>
    <t>D:\UdzialySieciowe\ZDJĘCIA\ZDJĘCIA PRODUKTÓW\CZNI1161.png</t>
  </si>
  <si>
    <t>D:\UdzialySieciowe\ZDJĘCIA\ZDJĘCIA PRODUKTÓW\CZNI1053.png</t>
  </si>
  <si>
    <t>D:\UdzialySieciowe\ZDJĘCIA\ZDJĘCIA PRODUKTÓW\CZNI1052.png</t>
  </si>
  <si>
    <t>D:\UdzialySieciowe\ZDJĘCIA\ZDJĘCIA PRODUKTÓW\CZNI1164.png</t>
  </si>
  <si>
    <t>D:\UdzialySieciowe\ZDJĘCIA\ZDJĘCIA PRODUKTÓW\CZNI1268.png</t>
  </si>
  <si>
    <t>D:\UdzialySieciowe\ZDJĘCIA\ZDJĘCIA PRODUKTÓW\CZNI1059.png</t>
  </si>
  <si>
    <t>D:\UdzialySieciowe\ZDJĘCIA\ZDJĘCIA PRODUKTÓW\CZNI1058.png</t>
  </si>
  <si>
    <t>D:\UdzialySieciowe\ZDJĘCIA\ZDJĘCIA PRODUKTÓW\CZNI1202.png</t>
  </si>
  <si>
    <t>D:\UdzialySieciowe\ZDJĘCIA\ZDJĘCIA PRODUKTÓW\CZNI1201.png</t>
  </si>
  <si>
    <t>D:\UdzialySieciowe\ZDJĘCIA\ZDJĘCIA PRODUKTÓW\CZNI1068.png</t>
  </si>
  <si>
    <t>D:\UdzialySieciowe\ZDJĘCIA\ZDJĘCIA PRODUKTÓW\CZNI1067.png</t>
  </si>
  <si>
    <t>D:\UdzialySieciowe\ZDJĘCIA\ZDJĘCIA PRODUKTÓW\CZNI1272.png</t>
  </si>
  <si>
    <t>D:\UdzialySieciowe\ZDJĘCIA\ZDJĘCIA PRODUKTÓW\CZNI1273.png</t>
  </si>
  <si>
    <t>D:\UdzialySieciowe\ZDJĘCIA\ZDJĘCIA PRODUKTÓW\CZNI1235.png</t>
  </si>
  <si>
    <t>D:\UdzialySieciowe\ZDJĘCIA\ZDJĘCIA PRODUKTÓW\CZNI1310.png</t>
  </si>
  <si>
    <t>D:\UdzialySieciowe\ZDJĘCIA\ZDJĘCIA PRODUKTÓW\CZNI1311.png</t>
  </si>
  <si>
    <t>D:\UdzialySieciowe\ZDJĘCIA\ZDJĘCIA PRODUKTÓW\CZNI1312.png</t>
  </si>
  <si>
    <t>D:\UdzialySieciowe\ZDJĘCIA\ZDJĘCIA PRODUKTÓW\ZAJA0324.png</t>
  </si>
  <si>
    <t>D:\UdzialySieciowe\ZDJĘCIA\ZDJĘCIA PRODUKTÓW\ZAJA0280.png</t>
  </si>
  <si>
    <t>D:\UdzialySieciowe\ZDJĘCIA\ZDJĘCIA PRODUKTÓW\ZAJA0432.png</t>
  </si>
  <si>
    <t>D:\UdzialySieciowe\ZDJĘCIA\ZDJĘCIA PRODUKTÓW\ZAJA0433.png</t>
  </si>
  <si>
    <t>D:\UdzialySieciowe\ZDJĘCIA\ZDJĘCIA PRODUKTÓW\ZAJA0164.png</t>
  </si>
  <si>
    <t>D:\UdzialySieciowe\ZDJĘCIA\ZDJĘCIA PRODUKTÓW\ZAJA0336.png</t>
  </si>
  <si>
    <t>D:\UdzialySieciowe\ZDJĘCIA\ZDJĘCIA PRODUKTÓW\ZAJA0285.png</t>
  </si>
  <si>
    <t>D:\UdzialySieciowe\ZDJĘCIA\ZDJĘCIA PRODUKTÓW\ZAJA0237.png</t>
  </si>
  <si>
    <t>D:\UdzialySieciowe\ZDJĘCIA\ZDJĘCIA PRODUKTÓW\ZAJA0298.png</t>
  </si>
  <si>
    <t>D:\UdzialySieciowe\ZDJĘCIA\ZDJĘCIA PRODUKTÓW\CZNI1200.png</t>
  </si>
  <si>
    <t>D:\UdzialySieciowe\ZDJĘCIA\ZDJĘCIA PRODUKTÓW\CZNI1199.png</t>
  </si>
  <si>
    <t>Ścieżka Zdjęcia</t>
  </si>
  <si>
    <t xml:space="preserve"> </t>
  </si>
  <si>
    <t>D:\UdzialySieciowe\ZDJĘCIA\ZDJĘCIA PRODUKTÓW\EMPTY.png</t>
  </si>
  <si>
    <t>HERM0001</t>
  </si>
  <si>
    <t>Zapalarka GH11</t>
  </si>
  <si>
    <t>KOST0029</t>
  </si>
  <si>
    <t>Kos Zapalniczka KR-01 krzesiwowa</t>
  </si>
  <si>
    <t>50</t>
  </si>
  <si>
    <t>KOST0038</t>
  </si>
  <si>
    <t>Kos Zapalniczka K-09 Koniczyna</t>
  </si>
  <si>
    <t>KOST0033</t>
  </si>
  <si>
    <t>Kos Zapalniczka K-06 color mix</t>
  </si>
  <si>
    <t>KOST0021</t>
  </si>
  <si>
    <t>Kos Zapalniczka K-06 żaba</t>
  </si>
  <si>
    <t>KOST0023</t>
  </si>
  <si>
    <t>Kos Zapalniczka K-33 żarowa</t>
  </si>
  <si>
    <t>KOST0011</t>
  </si>
  <si>
    <t>Kos Zapalarka krótka</t>
  </si>
  <si>
    <t>2000</t>
  </si>
  <si>
    <t>24000</t>
  </si>
  <si>
    <t>D:\UdzialySieciowe\ZDJĘCIA\ZDJĘCIA PRODUKTÓW\KOST0011.png</t>
  </si>
  <si>
    <t>KOST0012</t>
  </si>
  <si>
    <t>Kos Zapalarka krótka żarowa</t>
  </si>
  <si>
    <t xml:space="preserve">5 kolorów </t>
  </si>
  <si>
    <t>KOST0009</t>
  </si>
  <si>
    <t>Kos Zapalarka Antenka</t>
  </si>
  <si>
    <t>1000</t>
  </si>
  <si>
    <t>600</t>
  </si>
  <si>
    <t>14400</t>
  </si>
  <si>
    <t>D:\UdzialySieciowe\ZDJĘCIA\ZDJĘCIA PRODUKTÓW\KOST0009.png</t>
  </si>
  <si>
    <t>KOST0001</t>
  </si>
  <si>
    <t>Kos gaz do zapalniczek 90 ml</t>
  </si>
  <si>
    <t xml:space="preserve">żółto-czerwony </t>
  </si>
  <si>
    <t>20736</t>
  </si>
  <si>
    <t>D:\UdzialySieciowe\ZDJĘCIA\ZDJĘCIA PRODUKTÓW\KOST0001.png</t>
  </si>
  <si>
    <t>KOST0013</t>
  </si>
  <si>
    <t>Kos Zapalarka Okrągła 21-ZG-07</t>
  </si>
  <si>
    <t>3456</t>
  </si>
  <si>
    <t>D:\UdzialySieciowe\ZDJĘCIA\ZDJĘCIA PRODUKTÓW\KOST0013.png</t>
  </si>
  <si>
    <t>KOST0010</t>
  </si>
  <si>
    <t>Kos Zapalarka Długa 28</t>
  </si>
  <si>
    <t>3072</t>
  </si>
  <si>
    <t>D:\UdzialySieciowe\ZDJĘCIA\ZDJĘCIA PRODUKTÓW\KOST0010.png</t>
  </si>
  <si>
    <t>KOST0015</t>
  </si>
  <si>
    <t>Kos Zapalarka Tuba</t>
  </si>
  <si>
    <t>1925</t>
  </si>
  <si>
    <t>9000</t>
  </si>
  <si>
    <t>D:\UdzialySieciowe\ZDJĘCIA\ZDJĘCIA PRODUKTÓW\KOST0015.png</t>
  </si>
  <si>
    <t>KOST0030</t>
  </si>
  <si>
    <t>Kos gaz do zapalniczek 250 ml</t>
  </si>
  <si>
    <t>1152</t>
  </si>
  <si>
    <t>10368</t>
  </si>
  <si>
    <t>D:\UdzialySieciowe\ZDJĘCIA\ZDJĘCIA PRODUKTÓW\KOST0030.png</t>
  </si>
  <si>
    <t>ASSA0031</t>
  </si>
  <si>
    <t>Ass Świetlik S1 - biały</t>
  </si>
  <si>
    <t>960</t>
  </si>
  <si>
    <t>3840</t>
  </si>
  <si>
    <t>D:\UdzialySieciowe\ZDJĘCIA\ZDJĘCIA PRODUKTÓW\ASSA0031.png</t>
  </si>
  <si>
    <t>ASSA0032</t>
  </si>
  <si>
    <t>Ass Świetlik S1 - czerwony</t>
  </si>
  <si>
    <t>D:\UdzialySieciowe\ZDJĘCIA\ZDJĘCIA PRODUKTÓW\ASSA0032.png</t>
  </si>
  <si>
    <t>ASSA0033</t>
  </si>
  <si>
    <t>Ass Świetlik S1 - fioletowy</t>
  </si>
  <si>
    <t>fioletowy</t>
  </si>
  <si>
    <t>D:\UdzialySieciowe\ZDJĘCIA\ZDJĘCIA PRODUKTÓW\ASSA0033.png</t>
  </si>
  <si>
    <t>ASSA0034</t>
  </si>
  <si>
    <t>Ass Świetlik S1 - mix</t>
  </si>
  <si>
    <t>8 kolorów</t>
  </si>
  <si>
    <t>D:\UdzialySieciowe\ZDJĘCIA\ZDJĘCIA PRODUKTÓW\ASSA0034.png</t>
  </si>
  <si>
    <t>ASSA0035</t>
  </si>
  <si>
    <t>Ass Świetlik S1 - niebieski</t>
  </si>
  <si>
    <t>niebieski</t>
  </si>
  <si>
    <t>D:\UdzialySieciowe\ZDJĘCIA\ZDJĘCIA PRODUKTÓW\ASSA0035.png</t>
  </si>
  <si>
    <t>ASSA0036</t>
  </si>
  <si>
    <t>Ass Świetlik S1 - pomarańcz</t>
  </si>
  <si>
    <t>pomarańczowy</t>
  </si>
  <si>
    <t>D:\UdzialySieciowe\ZDJĘCIA\ZDJĘCIA PRODUKTÓW\ASSA0036.png</t>
  </si>
  <si>
    <t>ASSA0037</t>
  </si>
  <si>
    <t>Ass Świetlik S1 - zielony</t>
  </si>
  <si>
    <t>zielony</t>
  </si>
  <si>
    <t>D:\UdzialySieciowe\ZDJĘCIA\ZDJĘCIA PRODUKTÓW\ASSA0037.png</t>
  </si>
  <si>
    <t>ASSA0038</t>
  </si>
  <si>
    <t>Ass Świetlik S1 - zmieniający</t>
  </si>
  <si>
    <t>zmieniający</t>
  </si>
  <si>
    <t>D:\UdzialySieciowe\ZDJĘCIA\ZDJĘCIA PRODUKTÓW\ASSA0038.png</t>
  </si>
  <si>
    <t>ASSA0039</t>
  </si>
  <si>
    <t>Ass Świetlik S1 - żółty</t>
  </si>
  <si>
    <t>żółty</t>
  </si>
  <si>
    <t>D:\UdzialySieciowe\ZDJĘCIA\ZDJĘCIA PRODUKTÓW\ASSA0039.png</t>
  </si>
  <si>
    <t>ASSA0040</t>
  </si>
  <si>
    <t>Ass Świetlik S5 - biały</t>
  </si>
  <si>
    <t>D:\UdzialySieciowe\ZDJĘCIA\ZDJĘCIA PRODUKTÓW\ASSA0040.png</t>
  </si>
  <si>
    <t>ASSA0041</t>
  </si>
  <si>
    <t>Ass Świetlik S5 - czerwony</t>
  </si>
  <si>
    <t>D:\UdzialySieciowe\ZDJĘCIA\ZDJĘCIA PRODUKTÓW\ASSA0041.png</t>
  </si>
  <si>
    <t>ASSA0042</t>
  </si>
  <si>
    <t>Ass Świetlik S5 - fioletowy</t>
  </si>
  <si>
    <t>D:\UdzialySieciowe\ZDJĘCIA\ZDJĘCIA PRODUKTÓW\ASSA0042.png</t>
  </si>
  <si>
    <t>ASSA0043</t>
  </si>
  <si>
    <t>Ass Świetlik S5 - mix</t>
  </si>
  <si>
    <t>D:\UdzialySieciowe\ZDJĘCIA\ZDJĘCIA PRODUKTÓW\ASSA0043.png</t>
  </si>
  <si>
    <t>ASSA0044</t>
  </si>
  <si>
    <t>Ass Świetlik S5 - niebieski</t>
  </si>
  <si>
    <t>D:\UdzialySieciowe\ZDJĘCIA\ZDJĘCIA PRODUKTÓW\ASSA0044.png</t>
  </si>
  <si>
    <t>ASSA0045</t>
  </si>
  <si>
    <t>Ass Świetlik S5 - pomarańcz</t>
  </si>
  <si>
    <t>D:\UdzialySieciowe\ZDJĘCIA\ZDJĘCIA PRODUKTÓW\ASSA0045.png</t>
  </si>
  <si>
    <t>ASSA0046</t>
  </si>
  <si>
    <t>Ass Świetlik S5 - zielony</t>
  </si>
  <si>
    <t>D:\UdzialySieciowe\ZDJĘCIA\ZDJĘCIA PRODUKTÓW\ASSA0046.png</t>
  </si>
  <si>
    <t>ASSA0047</t>
  </si>
  <si>
    <t>Ass Świetlik S5 - zmieniający</t>
  </si>
  <si>
    <t>zminiający</t>
  </si>
  <si>
    <t>D:\UdzialySieciowe\ZDJĘCIA\ZDJĘCIA PRODUKTÓW\ASSA0047.png</t>
  </si>
  <si>
    <t>ASSA0048</t>
  </si>
  <si>
    <t>Ass Świetlik S5 - żółty</t>
  </si>
  <si>
    <t>D:\UdzialySieciowe\ZDJĘCIA\ZDJĘCIA PRODUKTÓW\ASSA0048.png</t>
  </si>
  <si>
    <t>ASSA0049</t>
  </si>
  <si>
    <t>Ass Świetlik S6 - biały</t>
  </si>
  <si>
    <t>1296</t>
  </si>
  <si>
    <t>D:\UdzialySieciowe\ZDJĘCIA\ZDJĘCIA PRODUKTÓW\ASSA0049.png</t>
  </si>
  <si>
    <t>ASSA0050</t>
  </si>
  <si>
    <t>Ass Świetlik S6 - czerwony</t>
  </si>
  <si>
    <t>D:\UdzialySieciowe\ZDJĘCIA\ZDJĘCIA PRODUKTÓW\ASSA0050.png</t>
  </si>
  <si>
    <t>ASSA0051</t>
  </si>
  <si>
    <t>Ass Świetlik S6 - fiolet</t>
  </si>
  <si>
    <t>D:\UdzialySieciowe\ZDJĘCIA\ZDJĘCIA PRODUKTÓW\ASSA0051.png</t>
  </si>
  <si>
    <t>ASSA0052</t>
  </si>
  <si>
    <t>Ass Świetlik S6 - MIX kolorów</t>
  </si>
  <si>
    <t>D:\UdzialySieciowe\ZDJĘCIA\ZDJĘCIA PRODUKTÓW\ASSA0052.png</t>
  </si>
  <si>
    <t>ASSA0053</t>
  </si>
  <si>
    <t>Ass Świetlik S6 - niebieski</t>
  </si>
  <si>
    <t>D:\UdzialySieciowe\ZDJĘCIA\ZDJĘCIA PRODUKTÓW\ASSA0053.png</t>
  </si>
  <si>
    <t>ASSA0054</t>
  </si>
  <si>
    <t>Ass Świetlik S6 - pomarańcz</t>
  </si>
  <si>
    <t>D:\UdzialySieciowe\ZDJĘCIA\ZDJĘCIA PRODUKTÓW\ASSA0054.png</t>
  </si>
  <si>
    <t>ASSA0055</t>
  </si>
  <si>
    <t>Ass Świetlik S6 - zielony</t>
  </si>
  <si>
    <t>D:\UdzialySieciowe\ZDJĘCIA\ZDJĘCIA PRODUKTÓW\ASSA0055.png</t>
  </si>
  <si>
    <t>ASSA0056</t>
  </si>
  <si>
    <t>Ass Świetlik S6 - zmieniający</t>
  </si>
  <si>
    <t>D:\UdzialySieciowe\ZDJĘCIA\ZDJĘCIA PRODUKTÓW\ASSA0056.png</t>
  </si>
  <si>
    <t>ASSA0057</t>
  </si>
  <si>
    <t>Ass Świetlik S6 - żółty</t>
  </si>
  <si>
    <t>D:\UdzialySieciowe\ZDJĘCIA\ZDJĘCIA PRODUKTÓW\ASSA0057.png</t>
  </si>
  <si>
    <t>CORT0002</t>
  </si>
  <si>
    <t>Cor Anioł figurka 13/20/NUS</t>
  </si>
  <si>
    <t>CORT0003</t>
  </si>
  <si>
    <t>Cor Anioł figurka 15/20/NUS</t>
  </si>
  <si>
    <t>CORT0006</t>
  </si>
  <si>
    <t>Cor Anioł LED serce 7cc 1/15/ANG mały</t>
  </si>
  <si>
    <t>840</t>
  </si>
  <si>
    <t>8400</t>
  </si>
  <si>
    <t>D:\UdzialySieciowe\ZDJĘCIA\ZDJĘCIA PRODUKTÓW\CORT0006.png</t>
  </si>
  <si>
    <t>CORT0007</t>
  </si>
  <si>
    <t>Cor Anioł LED serce 7cc 1/20 ANG</t>
  </si>
  <si>
    <t>55</t>
  </si>
  <si>
    <t>385</t>
  </si>
  <si>
    <t>D:\UdzialySieciowe\ZDJĘCIA\ZDJĘCIA PRODUKTÓW\CORT0007.png</t>
  </si>
  <si>
    <t>CORT0008</t>
  </si>
  <si>
    <t>Cor Anioł LED serce 7cc 2/20/ANG</t>
  </si>
  <si>
    <t xml:space="preserve">zmieniający </t>
  </si>
  <si>
    <t>70</t>
  </si>
  <si>
    <t>700</t>
  </si>
  <si>
    <t>D:\UdzialySieciowe\ZDJĘCIA\ZDJĘCIA PRODUKTÓW\CORT0008.png</t>
  </si>
  <si>
    <t>CORT0009</t>
  </si>
  <si>
    <t>Cor Anioł LED serce 7cc 4/20/ANG</t>
  </si>
  <si>
    <t>550</t>
  </si>
  <si>
    <t>D:\UdzialySieciowe\ZDJĘCIA\ZDJĘCIA PRODUKTÓW\CORT0009.png</t>
  </si>
  <si>
    <t>CORT0341</t>
  </si>
  <si>
    <t>Cor Świeca LED 6/20/WAX 7x12.5cm czarna.</t>
  </si>
  <si>
    <t/>
  </si>
  <si>
    <t>D:\UdzialySieciowe\ZDJĘCIA\ZDJĘCIA PRODUKTÓW\CORT0341.png</t>
  </si>
  <si>
    <t>CORT0340</t>
  </si>
  <si>
    <t>Cor Świeca LED 8/20/WAX 7x18cm czarna</t>
  </si>
  <si>
    <t>D:\UdzialySieciowe\ZDJĘCIA\ZDJĘCIA PRODUKTÓW\CORT0340.png</t>
  </si>
  <si>
    <t>CORT0423</t>
  </si>
  <si>
    <t>Cor Świeca LED akrylowa holo 18cm zimny biały (2xR6)</t>
  </si>
  <si>
    <t>CORT0413</t>
  </si>
  <si>
    <t>Cor Świeca LED Ażur 15 cm z. biały</t>
  </si>
  <si>
    <t>CORT0412</t>
  </si>
  <si>
    <t>Cor Świeca LED Memorial ciepły biały</t>
  </si>
  <si>
    <t>CORT39723</t>
  </si>
  <si>
    <t>Cor Świeca LED Pink Flame 17cm z bateriami GRANIT</t>
  </si>
  <si>
    <t>2160</t>
  </si>
  <si>
    <t>D:\UdzialySieciowe\ZDJĘCIA\ZDJĘCIA PRODUKTÓW\CORT39723.png</t>
  </si>
  <si>
    <t>CORT39693</t>
  </si>
  <si>
    <t>Cor Świeca LED Pink Flame 17cm z bateriami SREBRNA</t>
  </si>
  <si>
    <t>D:\UdzialySieciowe\ZDJĘCIA\ZDJĘCIA PRODUKTÓW\CORT39693.png</t>
  </si>
  <si>
    <t>CORT39662</t>
  </si>
  <si>
    <t>Cor Świeca LED Pink Flame 17cm z bateriami ZŁOTA</t>
  </si>
  <si>
    <t>D:\UdzialySieciowe\ZDJĘCIA\ZDJĘCIA PRODUKTÓW\CORT39662.png</t>
  </si>
  <si>
    <t>CORT0330</t>
  </si>
  <si>
    <t>Cor Świeca LED Rico 12,5cm z bateriami BIAŁA (srebrny/czerwony)</t>
  </si>
  <si>
    <t>864</t>
  </si>
  <si>
    <t>D:\UdzialySieciowe\ZDJĘCIA\ZDJĘCIA PRODUKTÓW\CORT0330.png</t>
  </si>
  <si>
    <t>CORT0329</t>
  </si>
  <si>
    <t>Cor Świeca LED Rico 12,5cm z bateriami BIAŁA (złoty/żółty)</t>
  </si>
  <si>
    <t>2880</t>
  </si>
  <si>
    <t>D:\UdzialySieciowe\ZDJĘCIA\ZDJĘCIA PRODUKTÓW\CORT0329.png</t>
  </si>
  <si>
    <t>CORT0414</t>
  </si>
  <si>
    <t>Cor Świeca LED Rico 12,5cm z bateriami BIAŁY (złoto/czerwony)</t>
  </si>
  <si>
    <t>CORT0359</t>
  </si>
  <si>
    <t>Cor Świeca LED Rico 12,5cm z bateriami CZARNY (złoto/czerwony)</t>
  </si>
  <si>
    <t>D:\UdzialySieciowe\ZDJĘCIA\ZDJĘCIA PRODUKTÓW\CORT0359.png</t>
  </si>
  <si>
    <t>CORT0415</t>
  </si>
  <si>
    <t>Cor Świeca LED Rico 15cm z bateriami BIAŁA (srebny/biały zimny)</t>
  </si>
  <si>
    <t>CORT0335</t>
  </si>
  <si>
    <t>Cor Świeca LED Rico 15cm z bateriami BIAŁA (srebrny/czerwony)</t>
  </si>
  <si>
    <t>D:\UdzialySieciowe\ZDJĘCIA\ZDJĘCIA PRODUKTÓW\CORT0335.png</t>
  </si>
  <si>
    <t>CORT0336</t>
  </si>
  <si>
    <t>Cor Świeca LED Rico 15cm z bateriami BIAŁA (srebry/żółty)</t>
  </si>
  <si>
    <t>D:\UdzialySieciowe\ZDJĘCIA\ZDJĘCIA PRODUKTÓW\CORT0336.png</t>
  </si>
  <si>
    <t>CORT0332</t>
  </si>
  <si>
    <t>Cor Świeca LED Rico 15cm z bateriami BIAŁA (złoty/biały zimny)</t>
  </si>
  <si>
    <t>D:\UdzialySieciowe\ZDJĘCIA\ZDJĘCIA PRODUKTÓW\CORT0332.png</t>
  </si>
  <si>
    <t>CORT0333</t>
  </si>
  <si>
    <t>Cor Świeca LED Rico 15cm z bateriami BIAŁA (złoty/czerwony)</t>
  </si>
  <si>
    <t>432</t>
  </si>
  <si>
    <t>D:\UdzialySieciowe\ZDJĘCIA\ZDJĘCIA PRODUKTÓW\CORT0333.png</t>
  </si>
  <si>
    <t>CORT0334</t>
  </si>
  <si>
    <t>Cor Świeca LED Rico 15cm z bateriami BIAŁA (złoty/żółty)</t>
  </si>
  <si>
    <t>D:\UdzialySieciowe\ZDJĘCIA\ZDJĘCIA PRODUKTÓW\CORT0334.png</t>
  </si>
  <si>
    <t>CORT0360</t>
  </si>
  <si>
    <t>Cor Świeca LED Rico 15cm z bateriami CZARNA (złoto/czerwona)</t>
  </si>
  <si>
    <t>D:\UdzialySieciowe\ZDJĘCIA\ZDJĘCIA PRODUKTÓW\CORT0360.png</t>
  </si>
  <si>
    <t>CORT0356</t>
  </si>
  <si>
    <t>Cor Świeca LED Rico 15cm z bateriami CZARNA (złoto/z.biały)</t>
  </si>
  <si>
    <t>D:\UdzialySieciowe\ZDJĘCIA\ZDJĘCIA PRODUKTÓW\CORT0356.png</t>
  </si>
  <si>
    <t>CORT38207</t>
  </si>
  <si>
    <t>Cor Świeca LED Rico 15cm z bateriami CZARNA (złoto/zółta)</t>
  </si>
  <si>
    <t>D:\UdzialySieciowe\ZDJĘCIA\ZDJĘCIA PRODUKTÓW\CORT38207.png</t>
  </si>
  <si>
    <t>CORT38283</t>
  </si>
  <si>
    <t>Cor Świeca LED Rico 17cm z bateriami Biała (srebrny/czerwony)</t>
  </si>
  <si>
    <t>1920</t>
  </si>
  <si>
    <t>CORT38245</t>
  </si>
  <si>
    <t>Cor Świeca LED Rico 17cm z bateriami Biała (złoty/biały)</t>
  </si>
  <si>
    <t>CORT38221</t>
  </si>
  <si>
    <t>Cor Świeca LED Rico 17cm z bateriami Biała (złoty/czerwony)</t>
  </si>
  <si>
    <t>CORT0361</t>
  </si>
  <si>
    <t>Cor Świeca LED Rico 17cm z bateriami CZARNA (złoto/czerwona)</t>
  </si>
  <si>
    <t>D:\UdzialySieciowe\ZDJĘCIA\ZDJĘCIA PRODUKTÓW\CORT0361.png</t>
  </si>
  <si>
    <t>CORT38368</t>
  </si>
  <si>
    <t>Cor Świeca LED Rico 17cm z bateriami CZARNA (złoto/z.biały)</t>
  </si>
  <si>
    <t>D:\UdzialySieciowe\ZDJĘCIA\ZDJĘCIA PRODUKTÓW\CORT38368.png</t>
  </si>
  <si>
    <t>CORT0363</t>
  </si>
  <si>
    <t>Cor Świeca LED Rico 17cm z bateriami CZARNA (złoto/żółta)</t>
  </si>
  <si>
    <t>D:\UdzialySieciowe\ZDJĘCIA\ZDJĘCIA PRODUKTÓW\CORT0363.png</t>
  </si>
  <si>
    <t>CORT0388</t>
  </si>
  <si>
    <t>Cor Świeca LED w TUBIE (z bat.) 10cm,  śr:5cm</t>
  </si>
  <si>
    <t>CORT0391</t>
  </si>
  <si>
    <t>Cor Świeca LED w TUBIE (z bat.) 10cm,  śr:7cm</t>
  </si>
  <si>
    <t>CORT37811</t>
  </si>
  <si>
    <t>Cor Świeca LED w TUBIE (z bat.) 12,5cm,  śr:5cm</t>
  </si>
  <si>
    <t>CORT37828</t>
  </si>
  <si>
    <t>Cor Świeca LED w TUBIE (z bat.) 15cm,  śr:5cm</t>
  </si>
  <si>
    <t>CORT39459</t>
  </si>
  <si>
    <t>Cor Wkład LED Altus (2xR6) czerwony</t>
  </si>
  <si>
    <t>2028</t>
  </si>
  <si>
    <t>D:\UdzialySieciowe\ZDJĘCIA\ZDJĘCIA PRODUKTÓW\CORT39459.png</t>
  </si>
  <si>
    <t>CORT39495</t>
  </si>
  <si>
    <t>Cor Wkład LED Altus (2xR6) mix 2</t>
  </si>
  <si>
    <t>D:\UdzialySieciowe\ZDJĘCIA\ZDJĘCIA PRODUKTÓW\CORT39495.png</t>
  </si>
  <si>
    <t>CORT39457</t>
  </si>
  <si>
    <t>Cor Wkład LED Altus (2xR6) z. biały</t>
  </si>
  <si>
    <t>D:\UdzialySieciowe\ZDJĘCIA\ZDJĘCIA PRODUKTÓW\CORT39457.png</t>
  </si>
  <si>
    <t>CORT0319</t>
  </si>
  <si>
    <t>Cor Wkład LED Anioł (2xR6) biały</t>
  </si>
  <si>
    <t>D:\UdzialySieciowe\ZDJĘCIA\ZDJĘCIA PRODUKTÓW\CORT0319.png</t>
  </si>
  <si>
    <t>CORT0324</t>
  </si>
  <si>
    <t>Cor Wkład LED Anioł (2xR6) niebieski</t>
  </si>
  <si>
    <t>D:\UdzialySieciowe\ZDJĘCIA\ZDJĘCIA PRODUKTÓW\CORT0324.png</t>
  </si>
  <si>
    <t>CORT0316</t>
  </si>
  <si>
    <t>Cor Wkład LED Anioł bobas (2xR6) biały</t>
  </si>
  <si>
    <t>2400</t>
  </si>
  <si>
    <t>D:\UdzialySieciowe\ZDJĘCIA\ZDJĘCIA PRODUKTÓW\CORT0316.png</t>
  </si>
  <si>
    <t>CORT0317</t>
  </si>
  <si>
    <t>Cor Wkład LED Anioł bobas (2xR6) niebieski</t>
  </si>
  <si>
    <t>D:\UdzialySieciowe\ZDJĘCIA\ZDJĘCIA PRODUKTÓW\CORT0317.png</t>
  </si>
  <si>
    <t>CORT0318</t>
  </si>
  <si>
    <t>Cor Wkład LED Maryja (2xR6) biały</t>
  </si>
  <si>
    <t>D:\UdzialySieciowe\ZDJĘCIA\ZDJĘCIA PRODUKTÓW\CORT0318.png</t>
  </si>
  <si>
    <t>CORT0221</t>
  </si>
  <si>
    <t>Cor Wkład LED Melius czerwony</t>
  </si>
  <si>
    <t>D:\UdzialySieciowe\ZDJĘCIA\ZDJĘCIA PRODUKTÓW\CORT0221.png</t>
  </si>
  <si>
    <t>CORT0225</t>
  </si>
  <si>
    <t>Cor Wkład LED Melius mix kolor 2</t>
  </si>
  <si>
    <t>D:\UdzialySieciowe\ZDJĘCIA\ZDJĘCIA PRODUKTÓW\CORT0225.png</t>
  </si>
  <si>
    <t>CORT0229</t>
  </si>
  <si>
    <t>Cor Wkład LED Melius żółty</t>
  </si>
  <si>
    <t>CORT0408</t>
  </si>
  <si>
    <t>Cor Wkład LED Memor (2xR6) Czerwony</t>
  </si>
  <si>
    <t>D:\UdzialySieciowe\ZDJĘCIA\ZDJĘCIA PRODUKTÓW\CORT0408.png</t>
  </si>
  <si>
    <t>CORT0407</t>
  </si>
  <si>
    <t>Cor Wkład LED Memor (2xR6) Z.Biały</t>
  </si>
  <si>
    <t>D:\UdzialySieciowe\ZDJĘCIA\ZDJĘCIA PRODUKTÓW\CORT0407.png</t>
  </si>
  <si>
    <t>CORT36968</t>
  </si>
  <si>
    <t>Cor Wkład LED Minor ciepły biały</t>
  </si>
  <si>
    <t>ciepły biały</t>
  </si>
  <si>
    <t>CORT28512A</t>
  </si>
  <si>
    <t>Cor Wkład LED Minor czerwony</t>
  </si>
  <si>
    <t>CORT0404</t>
  </si>
  <si>
    <t>Cor Wkład LED Minor Czerwony</t>
  </si>
  <si>
    <t>CORT36883A</t>
  </si>
  <si>
    <t>Cor Wkład LED Minor z.biały</t>
  </si>
  <si>
    <t>4680</t>
  </si>
  <si>
    <t>D:\UdzialySieciowe\ZDJĘCIA\ZDJĘCIA PRODUKTÓW\CORT36883A.png</t>
  </si>
  <si>
    <t>CORT0400</t>
  </si>
  <si>
    <t>Cor Wkład LED Minor zmieniający</t>
  </si>
  <si>
    <t>CORT0237</t>
  </si>
  <si>
    <t>Cor Wkład LED Minor żółty</t>
  </si>
  <si>
    <t>CORT0238</t>
  </si>
  <si>
    <t>Cor Wkład LED Płomień/tuba</t>
  </si>
  <si>
    <t>D:\UdzialySieciowe\ZDJĘCIA\ZDJĘCIA PRODUKTÓW\CORT0238.png</t>
  </si>
  <si>
    <t>CORT0241</t>
  </si>
  <si>
    <t>Cor Wkład LED Santo dis. 12 szt. - 8col.</t>
  </si>
  <si>
    <t>CORT0243</t>
  </si>
  <si>
    <t>Cor Wkład LED Santo dis. 6 szt. - czerwony</t>
  </si>
  <si>
    <t>1716</t>
  </si>
  <si>
    <t>D:\UdzialySieciowe\ZDJĘCIA\ZDJĘCIA PRODUKTÓW\CORT0243.png</t>
  </si>
  <si>
    <t>CORT0244</t>
  </si>
  <si>
    <t>Cor Wkład LED Santo dis. 6 szt. - z.biały</t>
  </si>
  <si>
    <t>D:\UdzialySieciowe\ZDJĘCIA\ZDJĘCIA PRODUKTÓW\CORT0244.png</t>
  </si>
  <si>
    <t>CORT0289</t>
  </si>
  <si>
    <t>Cor Wkład LED serce (2xR6) Biały</t>
  </si>
  <si>
    <t>2304</t>
  </si>
  <si>
    <t>D:\UdzialySieciowe\ZDJĘCIA\ZDJĘCIA PRODUKTÓW\CORT0289.png</t>
  </si>
  <si>
    <t>CORT0402</t>
  </si>
  <si>
    <t>Cor Wkład LED serce (2xR6) Czerwony</t>
  </si>
  <si>
    <t>D:\UdzialySieciowe\ZDJĘCIA\ZDJĘCIA PRODUKTÓW\CORT0402.png</t>
  </si>
  <si>
    <t>CORT0421</t>
  </si>
  <si>
    <t>Cor Wkład Led XL efekt płomienia (2xR6)</t>
  </si>
  <si>
    <t>CORT0250</t>
  </si>
  <si>
    <t>Cor Znicz plastikowy LED biały 1/20/NAY</t>
  </si>
  <si>
    <t>CORT0251</t>
  </si>
  <si>
    <t>Cor Znicz plastikowy LED czerwony 1/20/NAY</t>
  </si>
  <si>
    <t>D:\UdzialySieciowe\ZDJĘCIA\ZDJĘCIA PRODUKTÓW\CORT0251.png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</si>
</sst>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#,##0.00\ &quot;zł&quot;"/>
    <numFmt numFmtId="165" formatCode=";;;"/>
    <numFmt numFmtId="166" formatCode="_-* #,##0.00\ [$zł-415]_-;\-* #,##0.00\ [$zł-415]_-;_-* &quot;-&quot;??\ [$zł-415]_-;_-@_-"/>
  </numFmts>
  <fonts count="30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1"/>
      <name val="Calibri"/>
      <family val="2"/>
      <charset val="238"/>
    </font>
    <font>
      <b/>
      <sz val="26"/>
      <color rgb="FFFF0000"/>
      <name val="Calibri"/>
      <family val="2"/>
      <charset val="238"/>
    </font>
    <font>
      <b/>
      <sz val="18"/>
      <name val="Calibri"/>
      <family val="2"/>
      <charset val="238"/>
    </font>
    <font>
      <b/>
      <sz val="20"/>
      <name val="Calibri"/>
      <family val="2"/>
      <charset val="238"/>
    </font>
    <font>
      <b/>
      <sz val="16"/>
      <name val="Calibri"/>
      <family val="2"/>
      <charset val="238"/>
    </font>
    <font>
      <sz val="16"/>
      <name val="Calibri"/>
      <family val="2"/>
      <charset val="238"/>
    </font>
    <font>
      <b/>
      <sz val="12"/>
      <name val="Calibri"/>
      <family val="2"/>
      <charset val="238"/>
    </font>
    <font>
      <b/>
      <sz val="14"/>
      <name val="Calibri"/>
      <family val="2"/>
      <charset val="238"/>
    </font>
    <font>
      <sz val="9"/>
      <name val="Calibri"/>
      <family val="2"/>
      <charset val="238"/>
    </font>
    <font>
      <i/>
      <sz val="11"/>
      <name val="Calibri"/>
      <family val="2"/>
      <charset val="238"/>
    </font>
    <font>
      <sz val="12"/>
      <name val="Calibri"/>
      <family val="2"/>
      <charset val="238"/>
    </font>
    <font>
      <sz val="11"/>
      <color theme="0" tint="-4.9989318521683403E-2"/>
      <name val="Calibri"/>
      <family val="2"/>
      <charset val="238"/>
    </font>
    <font>
      <b/>
      <sz val="11"/>
      <color theme="0" tint="-4.9989318521683403E-2"/>
      <name val="Calibri"/>
      <family val="2"/>
      <charset val="238"/>
    </font>
    <font>
      <sz val="11"/>
      <color theme="1"/>
      <name val="Aptos Narrow"/>
      <family val="2"/>
      <charset val="238"/>
      <scheme val="minor"/>
    </font>
    <font>
      <sz val="16"/>
      <name val="Bahnschrift SemiBold"/>
      <family val="2"/>
      <charset val="238"/>
    </font>
    <font>
      <sz val="11"/>
      <color theme="0"/>
      <name val="Calibri"/>
      <family val="2"/>
      <charset val="238"/>
    </font>
    <font>
      <i/>
      <sz val="14"/>
      <name val="Calibri"/>
      <family val="2"/>
      <charset val="238"/>
    </font>
    <font>
      <sz val="11"/>
      <name val="Bahnschrift SemiBold"/>
      <family val="2"/>
      <charset val="238"/>
    </font>
    <font>
      <sz val="11"/>
      <color theme="1"/>
      <name val="Calibri"/>
      <family val="2"/>
      <charset val="238"/>
    </font>
    <font>
      <sz val="8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theme="8" tint="-0.249977111117893"/>
      <name val="Calibri"/>
      <family val="2"/>
      <charset val="238"/>
    </font>
    <font>
      <sz val="9"/>
      <color rgb="FFFF0000"/>
      <name val="Bahnschrift SemiBold"/>
      <family val="2"/>
      <charset val="238"/>
    </font>
    <font>
      <sz val="11"/>
      <color theme="1"/>
      <name val="Calibri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0">
    <xf numFmtId="0" fontId="0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9" fontId="3" fillId="0" borderId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/>
  </cellStyleXfs>
  <cellXfs count="119">
    <xf numFmtId="0" fontId="0" fillId="0" borderId="0" xfId="0"/>
    <xf numFmtId="0" fontId="0" fillId="2" borderId="0" xfId="0" applyFill="1"/>
    <xf numFmtId="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right" vertical="center"/>
    </xf>
    <xf numFmtId="0" fontId="2" fillId="0" borderId="0" xfId="0" applyFont="1"/>
    <xf numFmtId="0" fontId="17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12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right" vertical="center"/>
    </xf>
    <xf numFmtId="44" fontId="0" fillId="2" borderId="0" xfId="18" applyFont="1" applyFill="1" applyBorder="1" applyAlignment="1">
      <alignment horizontal="center" vertical="center"/>
    </xf>
    <xf numFmtId="0" fontId="2" fillId="3" borderId="0" xfId="13" applyFill="1"/>
    <xf numFmtId="0" fontId="2" fillId="2" borderId="0" xfId="13" applyFill="1"/>
    <xf numFmtId="0" fontId="2" fillId="2" borderId="0" xfId="13" applyFill="1" applyAlignment="1">
      <alignment horizontal="right" vertical="center"/>
    </xf>
    <xf numFmtId="0" fontId="10" fillId="2" borderId="0" xfId="13" applyFont="1" applyFill="1" applyAlignment="1">
      <alignment horizontal="center" vertical="center"/>
    </xf>
    <xf numFmtId="0" fontId="16" fillId="2" borderId="0" xfId="13" applyFont="1" applyFill="1" applyAlignment="1">
      <alignment wrapText="1"/>
    </xf>
    <xf numFmtId="0" fontId="2" fillId="4" borderId="0" xfId="13" applyFill="1"/>
    <xf numFmtId="0" fontId="16" fillId="4" borderId="0" xfId="13" applyFont="1" applyFill="1" applyAlignment="1">
      <alignment horizontal="center"/>
    </xf>
    <xf numFmtId="0" fontId="16" fillId="4" borderId="0" xfId="13" applyFont="1" applyFill="1"/>
    <xf numFmtId="0" fontId="16" fillId="4" borderId="0" xfId="13" applyFont="1" applyFill="1" applyAlignment="1">
      <alignment wrapText="1"/>
    </xf>
    <xf numFmtId="0" fontId="21" fillId="4" borderId="0" xfId="13" applyFont="1" applyFill="1" applyAlignment="1">
      <alignment horizontal="left"/>
    </xf>
    <xf numFmtId="0" fontId="21" fillId="4" borderId="0" xfId="13" applyFont="1" applyFill="1" applyAlignment="1">
      <alignment horizontal="center"/>
    </xf>
    <xf numFmtId="0" fontId="15" fillId="4" borderId="0" xfId="13" applyFont="1" applyFill="1" applyAlignment="1">
      <alignment horizontal="left"/>
    </xf>
    <xf numFmtId="0" fontId="2" fillId="4" borderId="0" xfId="13" applyFill="1" applyAlignment="1">
      <alignment horizontal="right" vertical="center"/>
    </xf>
    <xf numFmtId="0" fontId="13" fillId="4" borderId="0" xfId="13" applyFont="1" applyFill="1" applyAlignment="1">
      <alignment vertical="center"/>
    </xf>
    <xf numFmtId="0" fontId="13" fillId="4" borderId="0" xfId="13" applyFont="1" applyFill="1" applyAlignment="1">
      <alignment horizontal="left" vertical="center"/>
    </xf>
    <xf numFmtId="0" fontId="15" fillId="4" borderId="0" xfId="13" applyFont="1" applyFill="1" applyAlignment="1">
      <alignment horizontal="left" vertical="top"/>
    </xf>
    <xf numFmtId="0" fontId="2" fillId="4" borderId="0" xfId="13" applyFill="1" applyAlignment="1">
      <alignment vertical="center"/>
    </xf>
    <xf numFmtId="0" fontId="11" fillId="4" borderId="0" xfId="13" applyFont="1" applyFill="1" applyAlignment="1">
      <alignment horizontal="left" vertical="center"/>
    </xf>
    <xf numFmtId="0" fontId="11" fillId="4" borderId="0" xfId="13" applyFont="1" applyFill="1" applyAlignment="1">
      <alignment horizontal="left" vertical="center" indent="1"/>
    </xf>
    <xf numFmtId="164" fontId="12" fillId="4" borderId="0" xfId="13" applyNumberFormat="1" applyFont="1" applyFill="1" applyAlignment="1">
      <alignment horizontal="right" vertical="center"/>
    </xf>
    <xf numFmtId="0" fontId="13" fillId="4" borderId="0" xfId="13" applyFont="1" applyFill="1" applyAlignment="1">
      <alignment horizontal="right" vertical="center"/>
    </xf>
    <xf numFmtId="0" fontId="2" fillId="4" borderId="0" xfId="13" applyFill="1" applyAlignment="1">
      <alignment horizontal="left" vertical="center"/>
    </xf>
    <xf numFmtId="164" fontId="12" fillId="4" borderId="0" xfId="13" applyNumberFormat="1" applyFont="1" applyFill="1" applyAlignment="1">
      <alignment horizontal="right"/>
    </xf>
    <xf numFmtId="164" fontId="9" fillId="4" borderId="0" xfId="13" applyNumberFormat="1" applyFont="1" applyFill="1" applyAlignment="1">
      <alignment horizontal="right"/>
    </xf>
    <xf numFmtId="1" fontId="13" fillId="4" borderId="0" xfId="13" applyNumberFormat="1" applyFont="1" applyFill="1" applyAlignment="1">
      <alignment horizontal="left" vertical="center"/>
    </xf>
    <xf numFmtId="1" fontId="13" fillId="4" borderId="0" xfId="13" applyNumberFormat="1" applyFont="1" applyFill="1" applyAlignment="1">
      <alignment horizontal="left" vertical="center" indent="1"/>
    </xf>
    <xf numFmtId="0" fontId="2" fillId="2" borderId="0" xfId="13" applyFill="1" applyAlignment="1">
      <alignment horizontal="left" vertical="center"/>
    </xf>
    <xf numFmtId="0" fontId="10" fillId="2" borderId="0" xfId="0" applyFont="1" applyFill="1" applyAlignment="1" applyProtection="1">
      <alignment vertical="center"/>
      <protection locked="0"/>
    </xf>
    <xf numFmtId="0" fontId="20" fillId="2" borderId="0" xfId="0" applyFont="1" applyFill="1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/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3" fillId="2" borderId="0" xfId="13" applyFont="1" applyFill="1"/>
    <xf numFmtId="164" fontId="11" fillId="4" borderId="0" xfId="13" applyNumberFormat="1" applyFont="1" applyFill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1" xfId="0" applyFont="1" applyBorder="1" applyAlignment="1">
      <alignment horizontal="left" vertical="center"/>
    </xf>
    <xf numFmtId="166" fontId="2" fillId="0" borderId="1" xfId="18" applyNumberFormat="1" applyFont="1" applyFill="1" applyBorder="1" applyAlignment="1">
      <alignment horizontal="center" vertical="center"/>
    </xf>
    <xf numFmtId="166" fontId="2" fillId="2" borderId="0" xfId="0" applyNumberFormat="1" applyFont="1" applyFill="1"/>
    <xf numFmtId="165" fontId="2" fillId="2" borderId="0" xfId="0" applyNumberFormat="1" applyFont="1" applyFill="1"/>
    <xf numFmtId="0" fontId="2" fillId="0" borderId="0" xfId="13"/>
    <xf numFmtId="0" fontId="16" fillId="0" borderId="0" xfId="13" applyFont="1" applyAlignment="1">
      <alignment wrapText="1"/>
    </xf>
    <xf numFmtId="0" fontId="2" fillId="0" borderId="0" xfId="13" applyAlignment="1">
      <alignment horizontal="left" vertical="center"/>
    </xf>
    <xf numFmtId="0" fontId="2" fillId="0" borderId="9" xfId="0" applyFont="1" applyBorder="1"/>
    <xf numFmtId="0" fontId="2" fillId="0" borderId="10" xfId="0" applyFont="1" applyBorder="1"/>
    <xf numFmtId="165" fontId="2" fillId="4" borderId="0" xfId="13" applyNumberFormat="1" applyFill="1" applyAlignment="1">
      <alignment vertical="top" wrapText="1"/>
    </xf>
    <xf numFmtId="164" fontId="2" fillId="0" borderId="4" xfId="0" applyNumberFormat="1" applyFont="1" applyBorder="1" applyAlignment="1">
      <alignment horizontal="right" vertical="center"/>
    </xf>
    <xf numFmtId="164" fontId="2" fillId="0" borderId="7" xfId="0" applyNumberFormat="1" applyFont="1" applyBorder="1" applyAlignment="1">
      <alignment horizontal="right" vertical="center"/>
    </xf>
    <xf numFmtId="0" fontId="2" fillId="6" borderId="0" xfId="13" applyFill="1"/>
    <xf numFmtId="0" fontId="2" fillId="6" borderId="0" xfId="13" applyFill="1" applyAlignment="1">
      <alignment horizontal="left" vertical="center"/>
    </xf>
    <xf numFmtId="0" fontId="16" fillId="6" borderId="0" xfId="13" applyFont="1" applyFill="1" applyAlignment="1">
      <alignment wrapText="1"/>
    </xf>
    <xf numFmtId="0" fontId="23" fillId="6" borderId="0" xfId="13" applyFont="1" applyFill="1"/>
    <xf numFmtId="0" fontId="0" fillId="6" borderId="0" xfId="0" applyFill="1"/>
    <xf numFmtId="0" fontId="20" fillId="6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left" vertical="center"/>
    </xf>
    <xf numFmtId="1" fontId="2" fillId="6" borderId="0" xfId="0" applyNumberFormat="1" applyFont="1" applyFill="1" applyAlignment="1">
      <alignment horizont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1" fontId="2" fillId="6" borderId="3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0" xfId="13" applyFill="1" applyProtection="1">
      <protection locked="0"/>
    </xf>
    <xf numFmtId="0" fontId="23" fillId="0" borderId="22" xfId="0" applyFont="1" applyBorder="1"/>
    <xf numFmtId="0" fontId="25" fillId="0" borderId="22" xfId="0" applyFont="1" applyBorder="1"/>
    <xf numFmtId="0" fontId="26" fillId="0" borderId="9" xfId="0" applyFont="1" applyBorder="1"/>
    <xf numFmtId="0" fontId="23" fillId="0" borderId="23" xfId="0" applyFont="1" applyBorder="1"/>
    <xf numFmtId="0" fontId="27" fillId="4" borderId="0" xfId="13" applyFont="1" applyFill="1" applyAlignment="1">
      <alignment horizontal="left" vertical="center"/>
    </xf>
    <xf numFmtId="164" fontId="0" fillId="0" borderId="0" xfId="0" applyNumberFormat="1"/>
    <xf numFmtId="0" fontId="28" fillId="0" borderId="24" xfId="0" applyFont="1" applyBorder="1"/>
    <xf numFmtId="2" fontId="0" fillId="0" borderId="0" xfId="0" applyNumberFormat="1"/>
    <xf numFmtId="0" fontId="2" fillId="2" borderId="0" xfId="13" applyFill="1" applyProtection="1">
      <protection locked="0"/>
    </xf>
    <xf numFmtId="164" fontId="0" fillId="0" borderId="0" xfId="18" applyNumberFormat="1" applyFont="1"/>
    <xf numFmtId="0" fontId="0" fillId="4" borderId="11" xfId="0" applyFill="1" applyBorder="1" applyAlignment="1" applyProtection="1">
      <alignment horizontal="left" vertical="top"/>
      <protection locked="0"/>
    </xf>
    <xf numFmtId="0" fontId="0" fillId="4" borderId="12" xfId="0" applyFill="1" applyBorder="1" applyAlignment="1" applyProtection="1">
      <alignment horizontal="left" vertical="top"/>
      <protection locked="0"/>
    </xf>
    <xf numFmtId="0" fontId="0" fillId="4" borderId="13" xfId="0" applyFill="1" applyBorder="1" applyAlignment="1" applyProtection="1">
      <alignment horizontal="left" vertical="top"/>
      <protection locked="0"/>
    </xf>
    <xf numFmtId="0" fontId="0" fillId="4" borderId="14" xfId="0" applyFill="1" applyBorder="1" applyAlignment="1" applyProtection="1">
      <alignment horizontal="left" vertical="top"/>
      <protection locked="0"/>
    </xf>
    <xf numFmtId="0" fontId="0" fillId="4" borderId="0" xfId="0" applyFill="1" applyAlignment="1" applyProtection="1">
      <alignment horizontal="left" vertical="top"/>
      <protection locked="0"/>
    </xf>
    <xf numFmtId="0" fontId="0" fillId="4" borderId="15" xfId="0" applyFill="1" applyBorder="1" applyAlignment="1" applyProtection="1">
      <alignment horizontal="left" vertical="top"/>
      <protection locked="0"/>
    </xf>
    <xf numFmtId="0" fontId="0" fillId="4" borderId="16" xfId="0" applyFill="1" applyBorder="1" applyAlignment="1" applyProtection="1">
      <alignment horizontal="left" vertical="top"/>
      <protection locked="0"/>
    </xf>
    <xf numFmtId="0" fontId="0" fillId="4" borderId="17" xfId="0" applyFill="1" applyBorder="1" applyAlignment="1" applyProtection="1">
      <alignment horizontal="left" vertical="top"/>
      <protection locked="0"/>
    </xf>
    <xf numFmtId="0" fontId="0" fillId="4" borderId="18" xfId="0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0" fillId="4" borderId="19" xfId="0" applyFill="1" applyBorder="1" applyAlignment="1" applyProtection="1">
      <alignment horizontal="left" vertical="top"/>
      <protection locked="0"/>
    </xf>
    <xf numFmtId="0" fontId="0" fillId="4" borderId="20" xfId="0" applyFill="1" applyBorder="1" applyAlignment="1" applyProtection="1">
      <alignment horizontal="left" vertical="top"/>
      <protection locked="0"/>
    </xf>
    <xf numFmtId="0" fontId="0" fillId="4" borderId="21" xfId="0" applyFill="1" applyBorder="1" applyAlignment="1" applyProtection="1">
      <alignment horizontal="left" vertical="top"/>
      <protection locked="0"/>
    </xf>
    <xf numFmtId="0" fontId="16" fillId="4" borderId="0" xfId="13" applyFont="1" applyFill="1" applyAlignment="1">
      <alignment horizontal="center"/>
    </xf>
    <xf numFmtId="0" fontId="9" fillId="2" borderId="5" xfId="13" applyFont="1" applyFill="1" applyBorder="1" applyAlignment="1" applyProtection="1">
      <alignment horizontal="center" vertical="center"/>
      <protection locked="0"/>
    </xf>
    <xf numFmtId="0" fontId="9" fillId="2" borderId="6" xfId="13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164" fontId="19" fillId="0" borderId="0" xfId="0" applyNumberFormat="1" applyFont="1" applyAlignment="1">
      <alignment horizontal="right"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</cellXfs>
  <cellStyles count="20">
    <cellStyle name="Normalny" xfId="0" builtinId="0"/>
    <cellStyle name="Normalny 14" xfId="3" xr:uid="{3164B566-09D2-4B38-80DB-3F6876061B63}"/>
    <cellStyle name="Normalny 2" xfId="1" xr:uid="{45B50CDD-7F31-4859-AE07-7AE0E1DCFFAE}"/>
    <cellStyle name="Normalny 2 2" xfId="5" xr:uid="{FAA04A5D-16B1-4A98-8F85-196531FB758A}"/>
    <cellStyle name="Normalny 2 3" xfId="4" xr:uid="{9C2C0616-2E6C-4E33-BCF2-14D39A29F618}"/>
    <cellStyle name="Normalny 3" xfId="6" xr:uid="{A77E7484-827A-4195-AC20-99C71A961CC5}"/>
    <cellStyle name="Normalny 4" xfId="2" xr:uid="{5B560DFA-C55E-45F3-90BB-DF2B28840E80}"/>
    <cellStyle name="Normalny 5" xfId="13" xr:uid="{99093D3F-31EF-43B4-B0C1-83DED5E8FEF0}"/>
    <cellStyle name="Normalny 6" xfId="19" xr:uid="{0F253C93-0590-4512-AB2F-8125BBEEC95C}"/>
    <cellStyle name="Procentowy 2" xfId="8" xr:uid="{2B4F97EF-FFC9-4D0D-9189-128E6539E997}"/>
    <cellStyle name="Procentowy 3" xfId="7" xr:uid="{55AF6887-6D4A-43EA-981F-F5ADF233DD8E}"/>
    <cellStyle name="Walutowy" xfId="18" builtinId="4"/>
    <cellStyle name="Walutowy 2" xfId="9" xr:uid="{88171327-AF1A-48A3-8773-AE46599D7C56}"/>
    <cellStyle name="Walutowy 2 2" xfId="10" xr:uid="{D6E104A5-8249-45A8-B53E-73835D3A60B0}"/>
    <cellStyle name="Walutowy 2 2 2" xfId="15" xr:uid="{7E7BCC90-9FB8-4495-9ECB-857E131C4D9A}"/>
    <cellStyle name="Walutowy 2 3" xfId="14" xr:uid="{45DD4CA5-0FAA-40F5-B895-62F6C7415A0D}"/>
    <cellStyle name="Walutowy 3" xfId="11" xr:uid="{49CF0ABE-98EB-4FE9-A473-87904F4F56F7}"/>
    <cellStyle name="Walutowy 3 2" xfId="16" xr:uid="{0577ADFD-2FCC-443B-99E4-9D156E77AE37}"/>
    <cellStyle name="Walutowy 4" xfId="12" xr:uid="{718180A8-8365-47AD-B494-03432A2E51CE}"/>
    <cellStyle name="Walutowy 4 2" xfId="17" xr:uid="{5AED6A21-D0FF-4774-B122-FF31F9DCD7E2}"/>
  </cellStyles>
  <dxfs count="49">
    <dxf>
      <numFmt numFmtId="165" formatCode=";;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164" formatCode="#,##0.00\ &quot;zł&quot;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zł&quot;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numFmt numFmtId="164" formatCode="#,##0.00\ &quot;zł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numFmt numFmtId="166" formatCode="_-* #,##0.00\ [$zł-415]_-;\-* #,##0.00\ [$zł-415]_-;_-* &quot;-&quot;??\ [$zł-415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fill>
        <patternFill patternType="solid">
          <fgColor indexed="64"/>
          <bgColor theme="5"/>
        </patternFill>
      </fill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</dxfs>
  <tableStyles count="0" defaultTableStyle="TableStyleMedium2" defaultPivotStyle="PivotStyleLight16"/>
  <colors>
    <mruColors>
      <color rgb="FFF19797"/>
      <color rgb="FFF9D3D3"/>
      <color rgb="FFE9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wk&#322;ady!C3"/><Relationship Id="rId3" Type="http://schemas.openxmlformats.org/officeDocument/2006/relationships/hyperlink" Target="#ma&#322;e!C3"/><Relationship Id="rId7" Type="http://schemas.openxmlformats.org/officeDocument/2006/relationships/hyperlink" Target="#'Podsumowanie zam&#243;wienia'!A1"/><Relationship Id="rId12" Type="http://schemas.openxmlformats.org/officeDocument/2006/relationships/hyperlink" Target="#'koniec serii'!C3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image" Target="../media/image13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10" Type="http://schemas.openxmlformats.org/officeDocument/2006/relationships/hyperlink" Target="#Znicze_led!C3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3.png"/><Relationship Id="rId21" Type="http://schemas.openxmlformats.org/officeDocument/2006/relationships/image" Target="../media/image18.png"/><Relationship Id="rId42" Type="http://schemas.openxmlformats.org/officeDocument/2006/relationships/image" Target="../media/image39.png"/><Relationship Id="rId47" Type="http://schemas.openxmlformats.org/officeDocument/2006/relationships/image" Target="../media/image44.png"/><Relationship Id="rId63" Type="http://schemas.openxmlformats.org/officeDocument/2006/relationships/image" Target="../media/image60.png"/><Relationship Id="rId68" Type="http://schemas.openxmlformats.org/officeDocument/2006/relationships/image" Target="../media/image65.png"/><Relationship Id="rId16" Type="http://schemas.openxmlformats.org/officeDocument/2006/relationships/hyperlink" Target="#lampiony!C3"/><Relationship Id="rId11" Type="http://schemas.openxmlformats.org/officeDocument/2006/relationships/hyperlink" Target="#'koniec serii'!C3"/><Relationship Id="rId24" Type="http://schemas.openxmlformats.org/officeDocument/2006/relationships/image" Target="../media/image21.png"/><Relationship Id="rId32" Type="http://schemas.openxmlformats.org/officeDocument/2006/relationships/image" Target="../media/image29.png"/><Relationship Id="rId37" Type="http://schemas.openxmlformats.org/officeDocument/2006/relationships/image" Target="../media/image34.png"/><Relationship Id="rId40" Type="http://schemas.openxmlformats.org/officeDocument/2006/relationships/image" Target="../media/image37.png"/><Relationship Id="rId45" Type="http://schemas.openxmlformats.org/officeDocument/2006/relationships/image" Target="../media/image42.png"/><Relationship Id="rId53" Type="http://schemas.openxmlformats.org/officeDocument/2006/relationships/image" Target="../media/image50.png"/><Relationship Id="rId58" Type="http://schemas.openxmlformats.org/officeDocument/2006/relationships/image" Target="../media/image55.png"/><Relationship Id="rId66" Type="http://schemas.openxmlformats.org/officeDocument/2006/relationships/image" Target="../media/image63.png"/><Relationship Id="rId74" Type="http://schemas.openxmlformats.org/officeDocument/2006/relationships/image" Target="../media/image71.png"/><Relationship Id="rId79" Type="http://schemas.openxmlformats.org/officeDocument/2006/relationships/image" Target="../media/image76.png"/><Relationship Id="rId5" Type="http://schemas.openxmlformats.org/officeDocument/2006/relationships/hyperlink" Target="#du&#380;e!C3"/><Relationship Id="rId61" Type="http://schemas.openxmlformats.org/officeDocument/2006/relationships/image" Target="../media/image58.png"/><Relationship Id="rId19" Type="http://schemas.openxmlformats.org/officeDocument/2006/relationships/image" Target="../media/image16.png"/><Relationship Id="rId14" Type="http://schemas.openxmlformats.org/officeDocument/2006/relationships/hyperlink" Target="#wk&#322;ady_led!C3"/><Relationship Id="rId22" Type="http://schemas.openxmlformats.org/officeDocument/2006/relationships/image" Target="../media/image19.png"/><Relationship Id="rId27" Type="http://schemas.openxmlformats.org/officeDocument/2006/relationships/image" Target="../media/image24.png"/><Relationship Id="rId30" Type="http://schemas.openxmlformats.org/officeDocument/2006/relationships/image" Target="../media/image27.png"/><Relationship Id="rId35" Type="http://schemas.openxmlformats.org/officeDocument/2006/relationships/image" Target="../media/image32.png"/><Relationship Id="rId43" Type="http://schemas.openxmlformats.org/officeDocument/2006/relationships/image" Target="../media/image40.png"/><Relationship Id="rId48" Type="http://schemas.openxmlformats.org/officeDocument/2006/relationships/image" Target="../media/image45.png"/><Relationship Id="rId56" Type="http://schemas.openxmlformats.org/officeDocument/2006/relationships/image" Target="../media/image53.png"/><Relationship Id="rId64" Type="http://schemas.openxmlformats.org/officeDocument/2006/relationships/image" Target="../media/image61.png"/><Relationship Id="rId69" Type="http://schemas.openxmlformats.org/officeDocument/2006/relationships/image" Target="../media/image66.png"/><Relationship Id="rId77" Type="http://schemas.openxmlformats.org/officeDocument/2006/relationships/image" Target="../media/image74.png"/><Relationship Id="rId8" Type="http://schemas.openxmlformats.org/officeDocument/2006/relationships/image" Target="../media/image12.png"/><Relationship Id="rId51" Type="http://schemas.openxmlformats.org/officeDocument/2006/relationships/image" Target="../media/image48.png"/><Relationship Id="rId72" Type="http://schemas.openxmlformats.org/officeDocument/2006/relationships/image" Target="../media/image69.png"/><Relationship Id="rId3" Type="http://schemas.openxmlformats.org/officeDocument/2006/relationships/hyperlink" Target="#ma&#322;e!C3"/><Relationship Id="rId12" Type="http://schemas.openxmlformats.org/officeDocument/2006/relationships/image" Target="../media/image13.png"/><Relationship Id="rId17" Type="http://schemas.openxmlformats.org/officeDocument/2006/relationships/image" Target="../media/image14.png"/><Relationship Id="rId25" Type="http://schemas.openxmlformats.org/officeDocument/2006/relationships/image" Target="../media/image22.png"/><Relationship Id="rId33" Type="http://schemas.openxmlformats.org/officeDocument/2006/relationships/image" Target="../media/image30.png"/><Relationship Id="rId38" Type="http://schemas.openxmlformats.org/officeDocument/2006/relationships/image" Target="../media/image35.png"/><Relationship Id="rId46" Type="http://schemas.openxmlformats.org/officeDocument/2006/relationships/image" Target="../media/image43.png"/><Relationship Id="rId59" Type="http://schemas.openxmlformats.org/officeDocument/2006/relationships/image" Target="../media/image56.png"/><Relationship Id="rId67" Type="http://schemas.openxmlformats.org/officeDocument/2006/relationships/image" Target="../media/image64.png"/><Relationship Id="rId20" Type="http://schemas.openxmlformats.org/officeDocument/2006/relationships/image" Target="../media/image17.png"/><Relationship Id="rId41" Type="http://schemas.openxmlformats.org/officeDocument/2006/relationships/image" Target="../media/image38.png"/><Relationship Id="rId54" Type="http://schemas.openxmlformats.org/officeDocument/2006/relationships/image" Target="../media/image51.png"/><Relationship Id="rId62" Type="http://schemas.openxmlformats.org/officeDocument/2006/relationships/image" Target="../media/image59.png"/><Relationship Id="rId70" Type="http://schemas.openxmlformats.org/officeDocument/2006/relationships/image" Target="../media/image67.png"/><Relationship Id="rId75" Type="http://schemas.openxmlformats.org/officeDocument/2006/relationships/image" Target="../media/image72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5" Type="http://schemas.openxmlformats.org/officeDocument/2006/relationships/hyperlink" Target="#Zapalarki!C3"/><Relationship Id="rId23" Type="http://schemas.openxmlformats.org/officeDocument/2006/relationships/image" Target="../media/image20.png"/><Relationship Id="rId28" Type="http://schemas.openxmlformats.org/officeDocument/2006/relationships/image" Target="../media/image25.png"/><Relationship Id="rId36" Type="http://schemas.openxmlformats.org/officeDocument/2006/relationships/image" Target="../media/image33.png"/><Relationship Id="rId49" Type="http://schemas.openxmlformats.org/officeDocument/2006/relationships/image" Target="../media/image46.png"/><Relationship Id="rId57" Type="http://schemas.openxmlformats.org/officeDocument/2006/relationships/image" Target="../media/image54.png"/><Relationship Id="rId10" Type="http://schemas.openxmlformats.org/officeDocument/2006/relationships/hyperlink" Target="#Znicze_led!C3"/><Relationship Id="rId31" Type="http://schemas.openxmlformats.org/officeDocument/2006/relationships/image" Target="../media/image28.png"/><Relationship Id="rId44" Type="http://schemas.openxmlformats.org/officeDocument/2006/relationships/image" Target="../media/image41.png"/><Relationship Id="rId52" Type="http://schemas.openxmlformats.org/officeDocument/2006/relationships/image" Target="../media/image49.png"/><Relationship Id="rId60" Type="http://schemas.openxmlformats.org/officeDocument/2006/relationships/image" Target="../media/image57.png"/><Relationship Id="rId65" Type="http://schemas.openxmlformats.org/officeDocument/2006/relationships/image" Target="../media/image62.png"/><Relationship Id="rId73" Type="http://schemas.openxmlformats.org/officeDocument/2006/relationships/image" Target="../media/image70.png"/><Relationship Id="rId78" Type="http://schemas.openxmlformats.org/officeDocument/2006/relationships/image" Target="../media/image75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3" Type="http://schemas.openxmlformats.org/officeDocument/2006/relationships/hyperlink" Target="#wk&#322;ady!C3"/><Relationship Id="rId18" Type="http://schemas.openxmlformats.org/officeDocument/2006/relationships/image" Target="../media/image15.png"/><Relationship Id="rId39" Type="http://schemas.openxmlformats.org/officeDocument/2006/relationships/image" Target="../media/image36.png"/><Relationship Id="rId34" Type="http://schemas.openxmlformats.org/officeDocument/2006/relationships/image" Target="../media/image31.png"/><Relationship Id="rId50" Type="http://schemas.openxmlformats.org/officeDocument/2006/relationships/image" Target="../media/image47.png"/><Relationship Id="rId55" Type="http://schemas.openxmlformats.org/officeDocument/2006/relationships/image" Target="../media/image52.png"/><Relationship Id="rId76" Type="http://schemas.openxmlformats.org/officeDocument/2006/relationships/image" Target="../media/image73.png"/><Relationship Id="rId7" Type="http://schemas.openxmlformats.org/officeDocument/2006/relationships/hyperlink" Target="#'Podsumowanie zam&#243;wienia'!A1"/><Relationship Id="rId71" Type="http://schemas.openxmlformats.org/officeDocument/2006/relationships/image" Target="../media/image68.png"/><Relationship Id="rId2" Type="http://schemas.openxmlformats.org/officeDocument/2006/relationships/hyperlink" Target="#zalewane!C3"/><Relationship Id="rId29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wk&#322;ady!C3"/><Relationship Id="rId18" Type="http://schemas.openxmlformats.org/officeDocument/2006/relationships/image" Target="../media/image78.png"/><Relationship Id="rId26" Type="http://schemas.openxmlformats.org/officeDocument/2006/relationships/image" Target="../media/image86.png"/><Relationship Id="rId3" Type="http://schemas.openxmlformats.org/officeDocument/2006/relationships/hyperlink" Target="#ma&#322;e!C3"/><Relationship Id="rId21" Type="http://schemas.openxmlformats.org/officeDocument/2006/relationships/image" Target="../media/image81.png"/><Relationship Id="rId7" Type="http://schemas.openxmlformats.org/officeDocument/2006/relationships/hyperlink" Target="#'Podsumowanie zam&#243;wienia'!A1"/><Relationship Id="rId12" Type="http://schemas.openxmlformats.org/officeDocument/2006/relationships/hyperlink" Target="#'koniec serii'!C3"/><Relationship Id="rId17" Type="http://schemas.openxmlformats.org/officeDocument/2006/relationships/image" Target="../media/image77.png"/><Relationship Id="rId25" Type="http://schemas.openxmlformats.org/officeDocument/2006/relationships/image" Target="../media/image85.png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20" Type="http://schemas.openxmlformats.org/officeDocument/2006/relationships/image" Target="../media/image80.png"/><Relationship Id="rId29" Type="http://schemas.openxmlformats.org/officeDocument/2006/relationships/image" Target="../media/image89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image" Target="../media/image13.png"/><Relationship Id="rId24" Type="http://schemas.openxmlformats.org/officeDocument/2006/relationships/image" Target="../media/image84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23" Type="http://schemas.openxmlformats.org/officeDocument/2006/relationships/image" Target="../media/image83.png"/><Relationship Id="rId28" Type="http://schemas.openxmlformats.org/officeDocument/2006/relationships/image" Target="../media/image88.png"/><Relationship Id="rId10" Type="http://schemas.openxmlformats.org/officeDocument/2006/relationships/hyperlink" Target="#Znicze_led!C3"/><Relationship Id="rId19" Type="http://schemas.openxmlformats.org/officeDocument/2006/relationships/image" Target="../media/image79.png"/><Relationship Id="rId31" Type="http://schemas.openxmlformats.org/officeDocument/2006/relationships/image" Target="../media/image91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Relationship Id="rId22" Type="http://schemas.openxmlformats.org/officeDocument/2006/relationships/image" Target="../media/image82.png"/><Relationship Id="rId27" Type="http://schemas.openxmlformats.org/officeDocument/2006/relationships/image" Target="../media/image87.png"/><Relationship Id="rId30" Type="http://schemas.openxmlformats.org/officeDocument/2006/relationships/image" Target="../media/image90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hyperlink" Target="#wk&#322;ady!C3"/><Relationship Id="rId18" Type="http://schemas.openxmlformats.org/officeDocument/2006/relationships/image" Target="../media/image93.png"/><Relationship Id="rId26" Type="http://schemas.openxmlformats.org/officeDocument/2006/relationships/image" Target="../media/image101.png"/><Relationship Id="rId39" Type="http://schemas.openxmlformats.org/officeDocument/2006/relationships/image" Target="../media/image114.png"/><Relationship Id="rId21" Type="http://schemas.openxmlformats.org/officeDocument/2006/relationships/image" Target="../media/image96.png"/><Relationship Id="rId34" Type="http://schemas.openxmlformats.org/officeDocument/2006/relationships/image" Target="../media/image109.png"/><Relationship Id="rId42" Type="http://schemas.openxmlformats.org/officeDocument/2006/relationships/image" Target="../media/image117.png"/><Relationship Id="rId47" Type="http://schemas.openxmlformats.org/officeDocument/2006/relationships/image" Target="../media/image121.png"/><Relationship Id="rId50" Type="http://schemas.openxmlformats.org/officeDocument/2006/relationships/image" Target="../media/image124.png"/><Relationship Id="rId7" Type="http://schemas.openxmlformats.org/officeDocument/2006/relationships/hyperlink" Target="#'Podsumowanie zam&#243;wienia'!A1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29" Type="http://schemas.openxmlformats.org/officeDocument/2006/relationships/image" Target="../media/image104.png"/><Relationship Id="rId11" Type="http://schemas.openxmlformats.org/officeDocument/2006/relationships/image" Target="../media/image13.png"/><Relationship Id="rId24" Type="http://schemas.openxmlformats.org/officeDocument/2006/relationships/image" Target="../media/image99.png"/><Relationship Id="rId32" Type="http://schemas.openxmlformats.org/officeDocument/2006/relationships/image" Target="../media/image107.png"/><Relationship Id="rId37" Type="http://schemas.openxmlformats.org/officeDocument/2006/relationships/image" Target="../media/image112.png"/><Relationship Id="rId40" Type="http://schemas.openxmlformats.org/officeDocument/2006/relationships/image" Target="../media/image115.png"/><Relationship Id="rId45" Type="http://schemas.openxmlformats.org/officeDocument/2006/relationships/image" Target="../media/image29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23" Type="http://schemas.openxmlformats.org/officeDocument/2006/relationships/image" Target="../media/image98.png"/><Relationship Id="rId28" Type="http://schemas.openxmlformats.org/officeDocument/2006/relationships/image" Target="../media/image103.png"/><Relationship Id="rId36" Type="http://schemas.openxmlformats.org/officeDocument/2006/relationships/image" Target="../media/image111.png"/><Relationship Id="rId49" Type="http://schemas.openxmlformats.org/officeDocument/2006/relationships/image" Target="../media/image123.png"/><Relationship Id="rId10" Type="http://schemas.openxmlformats.org/officeDocument/2006/relationships/hyperlink" Target="#Znicze_led!C3"/><Relationship Id="rId19" Type="http://schemas.openxmlformats.org/officeDocument/2006/relationships/image" Target="../media/image94.png"/><Relationship Id="rId31" Type="http://schemas.openxmlformats.org/officeDocument/2006/relationships/image" Target="../media/image106.png"/><Relationship Id="rId44" Type="http://schemas.openxmlformats.org/officeDocument/2006/relationships/image" Target="../media/image119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Relationship Id="rId22" Type="http://schemas.openxmlformats.org/officeDocument/2006/relationships/image" Target="../media/image97.png"/><Relationship Id="rId27" Type="http://schemas.openxmlformats.org/officeDocument/2006/relationships/image" Target="../media/image102.png"/><Relationship Id="rId30" Type="http://schemas.openxmlformats.org/officeDocument/2006/relationships/image" Target="../media/image105.png"/><Relationship Id="rId35" Type="http://schemas.openxmlformats.org/officeDocument/2006/relationships/image" Target="../media/image110.png"/><Relationship Id="rId43" Type="http://schemas.openxmlformats.org/officeDocument/2006/relationships/image" Target="../media/image118.png"/><Relationship Id="rId48" Type="http://schemas.openxmlformats.org/officeDocument/2006/relationships/image" Target="../media/image122.png"/><Relationship Id="rId8" Type="http://schemas.openxmlformats.org/officeDocument/2006/relationships/image" Target="../media/image12.png"/><Relationship Id="rId3" Type="http://schemas.openxmlformats.org/officeDocument/2006/relationships/hyperlink" Target="#ma&#322;e!C3"/><Relationship Id="rId12" Type="http://schemas.openxmlformats.org/officeDocument/2006/relationships/hyperlink" Target="#'koniec serii'!C3"/><Relationship Id="rId17" Type="http://schemas.openxmlformats.org/officeDocument/2006/relationships/image" Target="../media/image92.png"/><Relationship Id="rId25" Type="http://schemas.openxmlformats.org/officeDocument/2006/relationships/image" Target="../media/image100.png"/><Relationship Id="rId33" Type="http://schemas.openxmlformats.org/officeDocument/2006/relationships/image" Target="../media/image108.png"/><Relationship Id="rId38" Type="http://schemas.openxmlformats.org/officeDocument/2006/relationships/image" Target="../media/image113.png"/><Relationship Id="rId46" Type="http://schemas.openxmlformats.org/officeDocument/2006/relationships/image" Target="../media/image120.png"/><Relationship Id="rId20" Type="http://schemas.openxmlformats.org/officeDocument/2006/relationships/image" Target="../media/image95.png"/><Relationship Id="rId41" Type="http://schemas.openxmlformats.org/officeDocument/2006/relationships/image" Target="../media/image116.png"/><Relationship Id="rId1" Type="http://schemas.openxmlformats.org/officeDocument/2006/relationships/image" Target="../media/image11.png"/><Relationship Id="rId6" Type="http://schemas.openxmlformats.org/officeDocument/2006/relationships/hyperlink" Target="#Home!C3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hyperlink" Target="#wk&#322;ady!C3"/><Relationship Id="rId18" Type="http://schemas.openxmlformats.org/officeDocument/2006/relationships/image" Target="../media/image126.png"/><Relationship Id="rId26" Type="http://schemas.openxmlformats.org/officeDocument/2006/relationships/image" Target="../media/image134.png"/><Relationship Id="rId39" Type="http://schemas.openxmlformats.org/officeDocument/2006/relationships/image" Target="../media/image147.png"/><Relationship Id="rId21" Type="http://schemas.openxmlformats.org/officeDocument/2006/relationships/image" Target="../media/image129.png"/><Relationship Id="rId34" Type="http://schemas.openxmlformats.org/officeDocument/2006/relationships/image" Target="../media/image142.png"/><Relationship Id="rId7" Type="http://schemas.openxmlformats.org/officeDocument/2006/relationships/hyperlink" Target="#'Podsumowanie zam&#243;wienia'!A1"/><Relationship Id="rId12" Type="http://schemas.openxmlformats.org/officeDocument/2006/relationships/hyperlink" Target="#'koniec serii'!C3"/><Relationship Id="rId17" Type="http://schemas.openxmlformats.org/officeDocument/2006/relationships/image" Target="../media/image125.png"/><Relationship Id="rId25" Type="http://schemas.openxmlformats.org/officeDocument/2006/relationships/image" Target="../media/image133.png"/><Relationship Id="rId33" Type="http://schemas.openxmlformats.org/officeDocument/2006/relationships/image" Target="../media/image141.png"/><Relationship Id="rId38" Type="http://schemas.openxmlformats.org/officeDocument/2006/relationships/image" Target="../media/image146.png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20" Type="http://schemas.openxmlformats.org/officeDocument/2006/relationships/image" Target="../media/image128.png"/><Relationship Id="rId29" Type="http://schemas.openxmlformats.org/officeDocument/2006/relationships/image" Target="../media/image137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image" Target="../media/image13.png"/><Relationship Id="rId24" Type="http://schemas.openxmlformats.org/officeDocument/2006/relationships/image" Target="../media/image132.png"/><Relationship Id="rId32" Type="http://schemas.openxmlformats.org/officeDocument/2006/relationships/image" Target="../media/image140.png"/><Relationship Id="rId37" Type="http://schemas.openxmlformats.org/officeDocument/2006/relationships/image" Target="../media/image145.png"/><Relationship Id="rId40" Type="http://schemas.openxmlformats.org/officeDocument/2006/relationships/image" Target="../media/image148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23" Type="http://schemas.openxmlformats.org/officeDocument/2006/relationships/image" Target="../media/image131.png"/><Relationship Id="rId28" Type="http://schemas.openxmlformats.org/officeDocument/2006/relationships/image" Target="../media/image136.png"/><Relationship Id="rId36" Type="http://schemas.openxmlformats.org/officeDocument/2006/relationships/image" Target="../media/image144.png"/><Relationship Id="rId10" Type="http://schemas.openxmlformats.org/officeDocument/2006/relationships/hyperlink" Target="#Znicze_led!C3"/><Relationship Id="rId19" Type="http://schemas.openxmlformats.org/officeDocument/2006/relationships/image" Target="../media/image127.png"/><Relationship Id="rId31" Type="http://schemas.openxmlformats.org/officeDocument/2006/relationships/image" Target="../media/image139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Relationship Id="rId22" Type="http://schemas.openxmlformats.org/officeDocument/2006/relationships/image" Target="../media/image130.png"/><Relationship Id="rId27" Type="http://schemas.openxmlformats.org/officeDocument/2006/relationships/image" Target="../media/image135.png"/><Relationship Id="rId30" Type="http://schemas.openxmlformats.org/officeDocument/2006/relationships/image" Target="../media/image138.png"/><Relationship Id="rId35" Type="http://schemas.openxmlformats.org/officeDocument/2006/relationships/image" Target="../media/image143.png"/><Relationship Id="rId8" Type="http://schemas.openxmlformats.org/officeDocument/2006/relationships/image" Target="../media/image12.png"/><Relationship Id="rId3" Type="http://schemas.openxmlformats.org/officeDocument/2006/relationships/hyperlink" Target="#ma&#322;e!C3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wk&#322;ady!C3"/><Relationship Id="rId18" Type="http://schemas.openxmlformats.org/officeDocument/2006/relationships/image" Target="../media/image150.png"/><Relationship Id="rId3" Type="http://schemas.openxmlformats.org/officeDocument/2006/relationships/hyperlink" Target="#ma&#322;e!C3"/><Relationship Id="rId7" Type="http://schemas.openxmlformats.org/officeDocument/2006/relationships/hyperlink" Target="#'Podsumowanie zam&#243;wienia'!A1"/><Relationship Id="rId12" Type="http://schemas.openxmlformats.org/officeDocument/2006/relationships/hyperlink" Target="#'koniec serii'!C3"/><Relationship Id="rId17" Type="http://schemas.openxmlformats.org/officeDocument/2006/relationships/image" Target="../media/image149.png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image" Target="../media/image13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10" Type="http://schemas.openxmlformats.org/officeDocument/2006/relationships/hyperlink" Target="#Znicze_led!C3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hyperlink" Target="#wk&#322;ady!C3"/><Relationship Id="rId18" Type="http://schemas.openxmlformats.org/officeDocument/2006/relationships/image" Target="../media/image152.png"/><Relationship Id="rId26" Type="http://schemas.openxmlformats.org/officeDocument/2006/relationships/image" Target="../media/image160.png"/><Relationship Id="rId39" Type="http://schemas.openxmlformats.org/officeDocument/2006/relationships/image" Target="../media/image172.png"/><Relationship Id="rId21" Type="http://schemas.openxmlformats.org/officeDocument/2006/relationships/image" Target="../media/image155.png"/><Relationship Id="rId34" Type="http://schemas.openxmlformats.org/officeDocument/2006/relationships/image" Target="../media/image167.png"/><Relationship Id="rId42" Type="http://schemas.openxmlformats.org/officeDocument/2006/relationships/image" Target="../media/image175.png"/><Relationship Id="rId7" Type="http://schemas.openxmlformats.org/officeDocument/2006/relationships/hyperlink" Target="#'Podsumowanie zam&#243;wienia'!A1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20" Type="http://schemas.openxmlformats.org/officeDocument/2006/relationships/image" Target="../media/image154.png"/><Relationship Id="rId29" Type="http://schemas.openxmlformats.org/officeDocument/2006/relationships/image" Target="../media/image163.png"/><Relationship Id="rId41" Type="http://schemas.openxmlformats.org/officeDocument/2006/relationships/image" Target="../media/image174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image" Target="../media/image13.png"/><Relationship Id="rId24" Type="http://schemas.openxmlformats.org/officeDocument/2006/relationships/image" Target="../media/image158.png"/><Relationship Id="rId32" Type="http://schemas.openxmlformats.org/officeDocument/2006/relationships/image" Target="../media/image165.png"/><Relationship Id="rId37" Type="http://schemas.openxmlformats.org/officeDocument/2006/relationships/image" Target="../media/image170.png"/><Relationship Id="rId40" Type="http://schemas.openxmlformats.org/officeDocument/2006/relationships/image" Target="../media/image173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23" Type="http://schemas.openxmlformats.org/officeDocument/2006/relationships/image" Target="../media/image157.png"/><Relationship Id="rId28" Type="http://schemas.openxmlformats.org/officeDocument/2006/relationships/image" Target="../media/image162.png"/><Relationship Id="rId36" Type="http://schemas.openxmlformats.org/officeDocument/2006/relationships/image" Target="../media/image169.png"/><Relationship Id="rId10" Type="http://schemas.openxmlformats.org/officeDocument/2006/relationships/hyperlink" Target="#Znicze_led!C3"/><Relationship Id="rId19" Type="http://schemas.openxmlformats.org/officeDocument/2006/relationships/image" Target="../media/image153.png"/><Relationship Id="rId31" Type="http://schemas.openxmlformats.org/officeDocument/2006/relationships/image" Target="../media/image108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Relationship Id="rId22" Type="http://schemas.openxmlformats.org/officeDocument/2006/relationships/image" Target="../media/image156.png"/><Relationship Id="rId27" Type="http://schemas.openxmlformats.org/officeDocument/2006/relationships/image" Target="../media/image161.png"/><Relationship Id="rId30" Type="http://schemas.openxmlformats.org/officeDocument/2006/relationships/image" Target="../media/image164.png"/><Relationship Id="rId35" Type="http://schemas.openxmlformats.org/officeDocument/2006/relationships/image" Target="../media/image168.png"/><Relationship Id="rId8" Type="http://schemas.openxmlformats.org/officeDocument/2006/relationships/image" Target="../media/image12.png"/><Relationship Id="rId3" Type="http://schemas.openxmlformats.org/officeDocument/2006/relationships/hyperlink" Target="#ma&#322;e!C3"/><Relationship Id="rId12" Type="http://schemas.openxmlformats.org/officeDocument/2006/relationships/hyperlink" Target="#'koniec serii'!C3"/><Relationship Id="rId17" Type="http://schemas.openxmlformats.org/officeDocument/2006/relationships/image" Target="../media/image151.png"/><Relationship Id="rId25" Type="http://schemas.openxmlformats.org/officeDocument/2006/relationships/image" Target="../media/image159.png"/><Relationship Id="rId33" Type="http://schemas.openxmlformats.org/officeDocument/2006/relationships/image" Target="../media/image166.png"/><Relationship Id="rId38" Type="http://schemas.openxmlformats.org/officeDocument/2006/relationships/image" Target="../media/image17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'koniec serii'!C3"/><Relationship Id="rId18" Type="http://schemas.openxmlformats.org/officeDocument/2006/relationships/image" Target="../media/image177.png"/><Relationship Id="rId3" Type="http://schemas.openxmlformats.org/officeDocument/2006/relationships/hyperlink" Target="#ma&#322;e!C3"/><Relationship Id="rId21" Type="http://schemas.openxmlformats.org/officeDocument/2006/relationships/image" Target="../media/image180.png"/><Relationship Id="rId7" Type="http://schemas.openxmlformats.org/officeDocument/2006/relationships/hyperlink" Target="#'Podsumowanie zam&#243;wienia'!A1"/><Relationship Id="rId12" Type="http://schemas.openxmlformats.org/officeDocument/2006/relationships/image" Target="../media/image13.png"/><Relationship Id="rId17" Type="http://schemas.openxmlformats.org/officeDocument/2006/relationships/image" Target="../media/image176.png"/><Relationship Id="rId2" Type="http://schemas.openxmlformats.org/officeDocument/2006/relationships/hyperlink" Target="#zalewane!C3"/><Relationship Id="rId16" Type="http://schemas.openxmlformats.org/officeDocument/2006/relationships/hyperlink" Target="#Zapalarki!C3"/><Relationship Id="rId20" Type="http://schemas.openxmlformats.org/officeDocument/2006/relationships/image" Target="../media/image179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hyperlink" Target="#lampiony!C3"/><Relationship Id="rId24" Type="http://schemas.openxmlformats.org/officeDocument/2006/relationships/image" Target="../media/image183.png"/><Relationship Id="rId5" Type="http://schemas.openxmlformats.org/officeDocument/2006/relationships/hyperlink" Target="#du&#380;e!C3"/><Relationship Id="rId15" Type="http://schemas.openxmlformats.org/officeDocument/2006/relationships/hyperlink" Target="#wk&#322;ady_led!C3"/><Relationship Id="rId23" Type="http://schemas.openxmlformats.org/officeDocument/2006/relationships/image" Target="../media/image182.png"/><Relationship Id="rId10" Type="http://schemas.openxmlformats.org/officeDocument/2006/relationships/hyperlink" Target="#Znicze_led!C3"/><Relationship Id="rId19" Type="http://schemas.openxmlformats.org/officeDocument/2006/relationships/image" Target="../media/image178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!C3"/><Relationship Id="rId22" Type="http://schemas.openxmlformats.org/officeDocument/2006/relationships/image" Target="../media/image18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wk&#322;ady!C3"/><Relationship Id="rId18" Type="http://schemas.openxmlformats.org/officeDocument/2006/relationships/image" Target="../media/image185.png"/><Relationship Id="rId3" Type="http://schemas.openxmlformats.org/officeDocument/2006/relationships/hyperlink" Target="#ma&#322;e!C3"/><Relationship Id="rId7" Type="http://schemas.openxmlformats.org/officeDocument/2006/relationships/hyperlink" Target="#'Podsumowanie zam&#243;wienia'!A1"/><Relationship Id="rId12" Type="http://schemas.openxmlformats.org/officeDocument/2006/relationships/hyperlink" Target="#'koniec serii'!C3"/><Relationship Id="rId17" Type="http://schemas.openxmlformats.org/officeDocument/2006/relationships/image" Target="../media/image184.png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image" Target="../media/image13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10" Type="http://schemas.openxmlformats.org/officeDocument/2006/relationships/hyperlink" Target="#Znicze_led!C3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'koniec serii'!C3"/><Relationship Id="rId18" Type="http://schemas.openxmlformats.org/officeDocument/2006/relationships/image" Target="../media/image187.png"/><Relationship Id="rId26" Type="http://schemas.openxmlformats.org/officeDocument/2006/relationships/image" Target="../media/image195.png"/><Relationship Id="rId3" Type="http://schemas.openxmlformats.org/officeDocument/2006/relationships/hyperlink" Target="#ma&#322;e!C3"/><Relationship Id="rId21" Type="http://schemas.openxmlformats.org/officeDocument/2006/relationships/image" Target="../media/image190.png"/><Relationship Id="rId7" Type="http://schemas.openxmlformats.org/officeDocument/2006/relationships/hyperlink" Target="#'Podsumowanie zam&#243;wienia'!A1"/><Relationship Id="rId12" Type="http://schemas.openxmlformats.org/officeDocument/2006/relationships/image" Target="../media/image13.png"/><Relationship Id="rId17" Type="http://schemas.openxmlformats.org/officeDocument/2006/relationships/image" Target="../media/image186.png"/><Relationship Id="rId25" Type="http://schemas.openxmlformats.org/officeDocument/2006/relationships/image" Target="../media/image194.png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20" Type="http://schemas.openxmlformats.org/officeDocument/2006/relationships/image" Target="../media/image189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hyperlink" Target="#wk&#322;ady!C3"/><Relationship Id="rId24" Type="http://schemas.openxmlformats.org/officeDocument/2006/relationships/image" Target="../media/image193.png"/><Relationship Id="rId5" Type="http://schemas.openxmlformats.org/officeDocument/2006/relationships/hyperlink" Target="#du&#380;e!C3"/><Relationship Id="rId15" Type="http://schemas.openxmlformats.org/officeDocument/2006/relationships/hyperlink" Target="#Zapalarki!C3"/><Relationship Id="rId23" Type="http://schemas.openxmlformats.org/officeDocument/2006/relationships/image" Target="../media/image192.png"/><Relationship Id="rId28" Type="http://schemas.openxmlformats.org/officeDocument/2006/relationships/image" Target="../media/image197.png"/><Relationship Id="rId10" Type="http://schemas.openxmlformats.org/officeDocument/2006/relationships/hyperlink" Target="#Znicze_led!C3"/><Relationship Id="rId19" Type="http://schemas.openxmlformats.org/officeDocument/2006/relationships/image" Target="../media/image188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_led!C3"/><Relationship Id="rId22" Type="http://schemas.openxmlformats.org/officeDocument/2006/relationships/image" Target="../media/image191.png"/><Relationship Id="rId27" Type="http://schemas.openxmlformats.org/officeDocument/2006/relationships/image" Target="../media/image196.png"/></Relationships>
</file>

<file path=xl/drawings/_rels/drawing1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07.png"/><Relationship Id="rId21" Type="http://schemas.openxmlformats.org/officeDocument/2006/relationships/image" Target="../media/image202.png"/><Relationship Id="rId42" Type="http://schemas.openxmlformats.org/officeDocument/2006/relationships/image" Target="../media/image223.png"/><Relationship Id="rId47" Type="http://schemas.openxmlformats.org/officeDocument/2006/relationships/image" Target="../media/image228.png"/><Relationship Id="rId63" Type="http://schemas.openxmlformats.org/officeDocument/2006/relationships/image" Target="../media/image244.png"/><Relationship Id="rId68" Type="http://schemas.openxmlformats.org/officeDocument/2006/relationships/image" Target="../media/image249.png"/><Relationship Id="rId84" Type="http://schemas.openxmlformats.org/officeDocument/2006/relationships/image" Target="../media/image265.png"/><Relationship Id="rId89" Type="http://schemas.openxmlformats.org/officeDocument/2006/relationships/image" Target="../media/image270.png"/><Relationship Id="rId16" Type="http://schemas.openxmlformats.org/officeDocument/2006/relationships/hyperlink" Target="#lampiony!C3"/><Relationship Id="rId11" Type="http://schemas.openxmlformats.org/officeDocument/2006/relationships/hyperlink" Target="#wk&#322;ady_led!C3"/><Relationship Id="rId32" Type="http://schemas.openxmlformats.org/officeDocument/2006/relationships/image" Target="../media/image213.png"/><Relationship Id="rId37" Type="http://schemas.openxmlformats.org/officeDocument/2006/relationships/image" Target="../media/image218.png"/><Relationship Id="rId53" Type="http://schemas.openxmlformats.org/officeDocument/2006/relationships/image" Target="../media/image234.png"/><Relationship Id="rId58" Type="http://schemas.openxmlformats.org/officeDocument/2006/relationships/image" Target="../media/image239.png"/><Relationship Id="rId74" Type="http://schemas.openxmlformats.org/officeDocument/2006/relationships/image" Target="../media/image255.png"/><Relationship Id="rId79" Type="http://schemas.openxmlformats.org/officeDocument/2006/relationships/image" Target="../media/image260.png"/><Relationship Id="rId102" Type="http://schemas.openxmlformats.org/officeDocument/2006/relationships/image" Target="../media/image283.png"/><Relationship Id="rId5" Type="http://schemas.openxmlformats.org/officeDocument/2006/relationships/hyperlink" Target="#du&#380;e!C3"/><Relationship Id="rId90" Type="http://schemas.openxmlformats.org/officeDocument/2006/relationships/image" Target="../media/image271.png"/><Relationship Id="rId95" Type="http://schemas.openxmlformats.org/officeDocument/2006/relationships/image" Target="../media/image276.png"/><Relationship Id="rId22" Type="http://schemas.openxmlformats.org/officeDocument/2006/relationships/image" Target="../media/image203.png"/><Relationship Id="rId27" Type="http://schemas.openxmlformats.org/officeDocument/2006/relationships/image" Target="../media/image208.png"/><Relationship Id="rId43" Type="http://schemas.openxmlformats.org/officeDocument/2006/relationships/image" Target="../media/image224.png"/><Relationship Id="rId48" Type="http://schemas.openxmlformats.org/officeDocument/2006/relationships/image" Target="../media/image229.png"/><Relationship Id="rId64" Type="http://schemas.openxmlformats.org/officeDocument/2006/relationships/image" Target="../media/image245.png"/><Relationship Id="rId69" Type="http://schemas.openxmlformats.org/officeDocument/2006/relationships/image" Target="../media/image250.png"/><Relationship Id="rId80" Type="http://schemas.openxmlformats.org/officeDocument/2006/relationships/image" Target="../media/image261.png"/><Relationship Id="rId85" Type="http://schemas.openxmlformats.org/officeDocument/2006/relationships/image" Target="../media/image266.png"/><Relationship Id="rId12" Type="http://schemas.openxmlformats.org/officeDocument/2006/relationships/image" Target="../media/image13.png"/><Relationship Id="rId17" Type="http://schemas.openxmlformats.org/officeDocument/2006/relationships/image" Target="../media/image198.png"/><Relationship Id="rId33" Type="http://schemas.openxmlformats.org/officeDocument/2006/relationships/image" Target="../media/image214.png"/><Relationship Id="rId38" Type="http://schemas.openxmlformats.org/officeDocument/2006/relationships/image" Target="../media/image219.png"/><Relationship Id="rId59" Type="http://schemas.openxmlformats.org/officeDocument/2006/relationships/image" Target="../media/image240.png"/><Relationship Id="rId103" Type="http://schemas.openxmlformats.org/officeDocument/2006/relationships/image" Target="../media/image284.png"/><Relationship Id="rId20" Type="http://schemas.openxmlformats.org/officeDocument/2006/relationships/image" Target="../media/image201.png"/><Relationship Id="rId41" Type="http://schemas.openxmlformats.org/officeDocument/2006/relationships/image" Target="../media/image222.png"/><Relationship Id="rId54" Type="http://schemas.openxmlformats.org/officeDocument/2006/relationships/image" Target="../media/image235.png"/><Relationship Id="rId62" Type="http://schemas.openxmlformats.org/officeDocument/2006/relationships/image" Target="../media/image243.png"/><Relationship Id="rId70" Type="http://schemas.openxmlformats.org/officeDocument/2006/relationships/image" Target="../media/image251.png"/><Relationship Id="rId75" Type="http://schemas.openxmlformats.org/officeDocument/2006/relationships/image" Target="../media/image256.png"/><Relationship Id="rId83" Type="http://schemas.openxmlformats.org/officeDocument/2006/relationships/image" Target="../media/image264.png"/><Relationship Id="rId88" Type="http://schemas.openxmlformats.org/officeDocument/2006/relationships/image" Target="../media/image269.png"/><Relationship Id="rId91" Type="http://schemas.openxmlformats.org/officeDocument/2006/relationships/image" Target="../media/image272.png"/><Relationship Id="rId96" Type="http://schemas.openxmlformats.org/officeDocument/2006/relationships/image" Target="../media/image277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5" Type="http://schemas.openxmlformats.org/officeDocument/2006/relationships/hyperlink" Target="#Zapalarki!C3"/><Relationship Id="rId23" Type="http://schemas.openxmlformats.org/officeDocument/2006/relationships/image" Target="../media/image204.png"/><Relationship Id="rId28" Type="http://schemas.openxmlformats.org/officeDocument/2006/relationships/image" Target="../media/image209.png"/><Relationship Id="rId36" Type="http://schemas.openxmlformats.org/officeDocument/2006/relationships/image" Target="../media/image217.png"/><Relationship Id="rId49" Type="http://schemas.openxmlformats.org/officeDocument/2006/relationships/image" Target="../media/image230.png"/><Relationship Id="rId57" Type="http://schemas.openxmlformats.org/officeDocument/2006/relationships/image" Target="../media/image238.png"/><Relationship Id="rId106" Type="http://schemas.openxmlformats.org/officeDocument/2006/relationships/image" Target="../media/image287.png"/><Relationship Id="rId10" Type="http://schemas.openxmlformats.org/officeDocument/2006/relationships/hyperlink" Target="#Znicze_led!C3"/><Relationship Id="rId31" Type="http://schemas.openxmlformats.org/officeDocument/2006/relationships/image" Target="../media/image212.png"/><Relationship Id="rId44" Type="http://schemas.openxmlformats.org/officeDocument/2006/relationships/image" Target="../media/image225.png"/><Relationship Id="rId52" Type="http://schemas.openxmlformats.org/officeDocument/2006/relationships/image" Target="../media/image233.png"/><Relationship Id="rId60" Type="http://schemas.openxmlformats.org/officeDocument/2006/relationships/image" Target="../media/image241.png"/><Relationship Id="rId65" Type="http://schemas.openxmlformats.org/officeDocument/2006/relationships/image" Target="../media/image246.png"/><Relationship Id="rId73" Type="http://schemas.openxmlformats.org/officeDocument/2006/relationships/image" Target="../media/image254.png"/><Relationship Id="rId78" Type="http://schemas.openxmlformats.org/officeDocument/2006/relationships/image" Target="../media/image259.png"/><Relationship Id="rId81" Type="http://schemas.openxmlformats.org/officeDocument/2006/relationships/image" Target="../media/image262.png"/><Relationship Id="rId86" Type="http://schemas.openxmlformats.org/officeDocument/2006/relationships/image" Target="../media/image267.png"/><Relationship Id="rId94" Type="http://schemas.openxmlformats.org/officeDocument/2006/relationships/image" Target="../media/image275.png"/><Relationship Id="rId99" Type="http://schemas.openxmlformats.org/officeDocument/2006/relationships/image" Target="../media/image280.png"/><Relationship Id="rId101" Type="http://schemas.openxmlformats.org/officeDocument/2006/relationships/image" Target="../media/image282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3" Type="http://schemas.openxmlformats.org/officeDocument/2006/relationships/hyperlink" Target="#'koniec serii'!C3"/><Relationship Id="rId18" Type="http://schemas.openxmlformats.org/officeDocument/2006/relationships/image" Target="../media/image199.png"/><Relationship Id="rId39" Type="http://schemas.openxmlformats.org/officeDocument/2006/relationships/image" Target="../media/image220.png"/><Relationship Id="rId34" Type="http://schemas.openxmlformats.org/officeDocument/2006/relationships/image" Target="../media/image215.png"/><Relationship Id="rId50" Type="http://schemas.openxmlformats.org/officeDocument/2006/relationships/image" Target="../media/image231.png"/><Relationship Id="rId55" Type="http://schemas.openxmlformats.org/officeDocument/2006/relationships/image" Target="../media/image236.png"/><Relationship Id="rId76" Type="http://schemas.openxmlformats.org/officeDocument/2006/relationships/image" Target="../media/image257.png"/><Relationship Id="rId97" Type="http://schemas.openxmlformats.org/officeDocument/2006/relationships/image" Target="../media/image278.png"/><Relationship Id="rId104" Type="http://schemas.openxmlformats.org/officeDocument/2006/relationships/image" Target="../media/image285.png"/><Relationship Id="rId7" Type="http://schemas.openxmlformats.org/officeDocument/2006/relationships/hyperlink" Target="#'Podsumowanie zam&#243;wienia'!A1"/><Relationship Id="rId71" Type="http://schemas.openxmlformats.org/officeDocument/2006/relationships/image" Target="../media/image252.png"/><Relationship Id="rId92" Type="http://schemas.openxmlformats.org/officeDocument/2006/relationships/image" Target="../media/image273.png"/><Relationship Id="rId2" Type="http://schemas.openxmlformats.org/officeDocument/2006/relationships/hyperlink" Target="#zalewane!C3"/><Relationship Id="rId29" Type="http://schemas.openxmlformats.org/officeDocument/2006/relationships/image" Target="../media/image210.png"/><Relationship Id="rId24" Type="http://schemas.openxmlformats.org/officeDocument/2006/relationships/image" Target="../media/image205.png"/><Relationship Id="rId40" Type="http://schemas.openxmlformats.org/officeDocument/2006/relationships/image" Target="../media/image221.png"/><Relationship Id="rId45" Type="http://schemas.openxmlformats.org/officeDocument/2006/relationships/image" Target="../media/image226.png"/><Relationship Id="rId66" Type="http://schemas.openxmlformats.org/officeDocument/2006/relationships/image" Target="../media/image247.png"/><Relationship Id="rId87" Type="http://schemas.openxmlformats.org/officeDocument/2006/relationships/image" Target="../media/image268.png"/><Relationship Id="rId61" Type="http://schemas.openxmlformats.org/officeDocument/2006/relationships/image" Target="../media/image242.png"/><Relationship Id="rId82" Type="http://schemas.openxmlformats.org/officeDocument/2006/relationships/image" Target="../media/image263.png"/><Relationship Id="rId19" Type="http://schemas.openxmlformats.org/officeDocument/2006/relationships/image" Target="../media/image200.png"/><Relationship Id="rId14" Type="http://schemas.openxmlformats.org/officeDocument/2006/relationships/hyperlink" Target="#wk&#322;ady!C3"/><Relationship Id="rId30" Type="http://schemas.openxmlformats.org/officeDocument/2006/relationships/image" Target="../media/image211.png"/><Relationship Id="rId35" Type="http://schemas.openxmlformats.org/officeDocument/2006/relationships/image" Target="../media/image216.png"/><Relationship Id="rId56" Type="http://schemas.openxmlformats.org/officeDocument/2006/relationships/image" Target="../media/image237.png"/><Relationship Id="rId77" Type="http://schemas.openxmlformats.org/officeDocument/2006/relationships/image" Target="../media/image258.png"/><Relationship Id="rId100" Type="http://schemas.openxmlformats.org/officeDocument/2006/relationships/image" Target="../media/image281.png"/><Relationship Id="rId105" Type="http://schemas.openxmlformats.org/officeDocument/2006/relationships/image" Target="../media/image286.png"/><Relationship Id="rId8" Type="http://schemas.openxmlformats.org/officeDocument/2006/relationships/image" Target="../media/image12.png"/><Relationship Id="rId51" Type="http://schemas.openxmlformats.org/officeDocument/2006/relationships/image" Target="../media/image232.png"/><Relationship Id="rId72" Type="http://schemas.openxmlformats.org/officeDocument/2006/relationships/image" Target="../media/image253.png"/><Relationship Id="rId93" Type="http://schemas.openxmlformats.org/officeDocument/2006/relationships/image" Target="../media/image274.png"/><Relationship Id="rId98" Type="http://schemas.openxmlformats.org/officeDocument/2006/relationships/image" Target="../media/image279.png"/><Relationship Id="rId3" Type="http://schemas.openxmlformats.org/officeDocument/2006/relationships/hyperlink" Target="#ma&#322;e!C3"/><Relationship Id="rId25" Type="http://schemas.openxmlformats.org/officeDocument/2006/relationships/image" Target="../media/image206.png"/><Relationship Id="rId46" Type="http://schemas.openxmlformats.org/officeDocument/2006/relationships/image" Target="../media/image227.png"/><Relationship Id="rId67" Type="http://schemas.openxmlformats.org/officeDocument/2006/relationships/image" Target="../media/image248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'koniec serii'!C3"/><Relationship Id="rId18" Type="http://schemas.openxmlformats.org/officeDocument/2006/relationships/image" Target="../media/image289.png"/><Relationship Id="rId3" Type="http://schemas.openxmlformats.org/officeDocument/2006/relationships/hyperlink" Target="#ma&#322;e!C3"/><Relationship Id="rId21" Type="http://schemas.openxmlformats.org/officeDocument/2006/relationships/image" Target="../media/image292.png"/><Relationship Id="rId7" Type="http://schemas.openxmlformats.org/officeDocument/2006/relationships/hyperlink" Target="#'Podsumowanie zam&#243;wienia'!A1"/><Relationship Id="rId12" Type="http://schemas.openxmlformats.org/officeDocument/2006/relationships/image" Target="../media/image13.png"/><Relationship Id="rId17" Type="http://schemas.openxmlformats.org/officeDocument/2006/relationships/image" Target="../media/image288.png"/><Relationship Id="rId2" Type="http://schemas.openxmlformats.org/officeDocument/2006/relationships/hyperlink" Target="#zalewane!C3"/><Relationship Id="rId16" Type="http://schemas.openxmlformats.org/officeDocument/2006/relationships/hyperlink" Target="#lampiony!C3"/><Relationship Id="rId20" Type="http://schemas.openxmlformats.org/officeDocument/2006/relationships/image" Target="../media/image291.png"/><Relationship Id="rId1" Type="http://schemas.openxmlformats.org/officeDocument/2006/relationships/image" Target="../media/image11.png"/><Relationship Id="rId6" Type="http://schemas.openxmlformats.org/officeDocument/2006/relationships/hyperlink" Target="#Home!C3"/><Relationship Id="rId11" Type="http://schemas.openxmlformats.org/officeDocument/2006/relationships/hyperlink" Target="#Zapalarki!C3"/><Relationship Id="rId5" Type="http://schemas.openxmlformats.org/officeDocument/2006/relationships/hyperlink" Target="#du&#380;e!C3"/><Relationship Id="rId15" Type="http://schemas.openxmlformats.org/officeDocument/2006/relationships/hyperlink" Target="#wk&#322;ady_led!C3"/><Relationship Id="rId10" Type="http://schemas.openxmlformats.org/officeDocument/2006/relationships/hyperlink" Target="#Znicze_led!C3"/><Relationship Id="rId19" Type="http://schemas.openxmlformats.org/officeDocument/2006/relationships/image" Target="../media/image290.png"/><Relationship Id="rId4" Type="http://schemas.openxmlformats.org/officeDocument/2006/relationships/hyperlink" Target="#&#347;rednie!C3"/><Relationship Id="rId9" Type="http://schemas.openxmlformats.org/officeDocument/2006/relationships/hyperlink" Target="#okazjonalne!C3"/><Relationship Id="rId14" Type="http://schemas.openxmlformats.org/officeDocument/2006/relationships/hyperlink" Target="#wk&#322;ady!C3"/><Relationship Id="rId22" Type="http://schemas.openxmlformats.org/officeDocument/2006/relationships/image" Target="../media/image293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zalewane!C3"/><Relationship Id="rId13" Type="http://schemas.openxmlformats.org/officeDocument/2006/relationships/hyperlink" Target="#Znicze_led!C3"/><Relationship Id="rId3" Type="http://schemas.openxmlformats.org/officeDocument/2006/relationships/hyperlink" Target="#'koniec serii'!C3"/><Relationship Id="rId7" Type="http://schemas.openxmlformats.org/officeDocument/2006/relationships/image" Target="../media/image294.png"/><Relationship Id="rId12" Type="http://schemas.openxmlformats.org/officeDocument/2006/relationships/hyperlink" Target="#okazjonalne!C3"/><Relationship Id="rId17" Type="http://schemas.openxmlformats.org/officeDocument/2006/relationships/hyperlink" Target="#lampiony!C3"/><Relationship Id="rId2" Type="http://schemas.openxmlformats.org/officeDocument/2006/relationships/hyperlink" Target="#Home!C3"/><Relationship Id="rId16" Type="http://schemas.openxmlformats.org/officeDocument/2006/relationships/hyperlink" Target="#Zapalarki!C3"/><Relationship Id="rId1" Type="http://schemas.openxmlformats.org/officeDocument/2006/relationships/image" Target="../media/image11.png"/><Relationship Id="rId6" Type="http://schemas.openxmlformats.org/officeDocument/2006/relationships/hyperlink" Target="#'Podsumowanie zam&#243;wienia'!C3"/><Relationship Id="rId11" Type="http://schemas.openxmlformats.org/officeDocument/2006/relationships/hyperlink" Target="#du&#380;e!C3"/><Relationship Id="rId5" Type="http://schemas.openxmlformats.org/officeDocument/2006/relationships/image" Target="../media/image12.png"/><Relationship Id="rId15" Type="http://schemas.openxmlformats.org/officeDocument/2006/relationships/hyperlink" Target="#wk&#322;ady_led!C3"/><Relationship Id="rId10" Type="http://schemas.openxmlformats.org/officeDocument/2006/relationships/hyperlink" Target="#&#347;rednie!C3"/><Relationship Id="rId4" Type="http://schemas.openxmlformats.org/officeDocument/2006/relationships/hyperlink" Target="#'Podsumowanie zam&#243;wienia'!A1"/><Relationship Id="rId9" Type="http://schemas.openxmlformats.org/officeDocument/2006/relationships/hyperlink" Target="#ma&#322;e!C3"/><Relationship Id="rId14" Type="http://schemas.openxmlformats.org/officeDocument/2006/relationships/hyperlink" Target="#wk&#322;ady!C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647700</xdr:colOff>
      <xdr:row>3</xdr:row>
      <xdr:rowOff>171450</xdr:rowOff>
    </xdr:from>
    <xdr:to>
      <xdr:col>6</xdr:col>
      <xdr:colOff>942974</xdr:colOff>
      <xdr:row>35</xdr:row>
      <xdr:rowOff>171658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85C7F2A1-72FB-4E77-B08B-06386F7E12BE}"/>
            </a:ext>
          </a:extLst>
        </xdr:cNvPr>
        <xdr:cNvGrpSpPr/>
      </xdr:nvGrpSpPr>
      <xdr:grpSpPr>
        <a:xfrm>
          <a:off x="2667000" y="785813"/>
          <a:ext cx="4333874" cy="6553408"/>
          <a:chOff x="2509839" y="4448175"/>
          <a:chExt cx="4338636" cy="6405770"/>
        </a:xfrm>
      </xdr:grpSpPr>
      <xdr:sp macro="" textlink="">
        <xdr:nvSpPr>
          <xdr:cNvPr id="3" name="pole tekstowe 2">
            <a:extLst>
              <a:ext uri="{FF2B5EF4-FFF2-40B4-BE49-F238E27FC236}">
                <a16:creationId xmlns:a16="http://schemas.microsoft.com/office/drawing/2014/main" id="{2139D0F8-A6D6-F344-D076-5D2474B3685F}"/>
              </a:ext>
            </a:extLst>
          </xdr:cNvPr>
          <xdr:cNvSpPr txBox="1">
            <a:spLocks noChangeAspect="1"/>
          </xdr:cNvSpPr>
        </xdr:nvSpPr>
        <xdr:spPr>
          <a:xfrm>
            <a:off x="2509839" y="7615237"/>
            <a:ext cx="2119314" cy="33999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l-PL" sz="160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Jak zamawiać?</a:t>
            </a:r>
            <a:endParaRPr lang="pl-PL" sz="1200">
              <a:solidFill>
                <a:sysClr val="windowText" lastClr="000000"/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4" name="pole tekstowe 3">
            <a:extLst>
              <a:ext uri="{FF2B5EF4-FFF2-40B4-BE49-F238E27FC236}">
                <a16:creationId xmlns:a16="http://schemas.microsoft.com/office/drawing/2014/main" id="{9C559360-B887-8BCC-6A44-A47256F35B41}"/>
              </a:ext>
            </a:extLst>
          </xdr:cNvPr>
          <xdr:cNvSpPr txBox="1">
            <a:spLocks noChangeAspect="1"/>
          </xdr:cNvSpPr>
        </xdr:nvSpPr>
        <xdr:spPr>
          <a:xfrm>
            <a:off x="2962275" y="7977185"/>
            <a:ext cx="3581400" cy="118607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Poruszając się po zakładkach z ofertą produktów znajdujących się po lewej stronie wpisz ilość</a:t>
            </a:r>
            <a:r>
              <a:rPr lang="pl-PL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zamawianych </a:t>
            </a:r>
            <a:r>
              <a:rPr lang="pl-PL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pełnych opakowań</a:t>
            </a:r>
            <a:r>
              <a:rPr lang="pl-PL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Następnie pojawią się one w </a:t>
            </a:r>
            <a:r>
              <a:rPr lang="pl-PL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podsumowaniu zamówienia.</a:t>
            </a:r>
            <a:endParaRPr lang="pl-PL" sz="1000" b="1">
              <a:effectLst/>
            </a:endParaRPr>
          </a:p>
        </xdr:txBody>
      </xdr:sp>
      <xdr:sp macro="" textlink="">
        <xdr:nvSpPr>
          <xdr:cNvPr id="5" name="pole tekstowe 4">
            <a:extLst>
              <a:ext uri="{FF2B5EF4-FFF2-40B4-BE49-F238E27FC236}">
                <a16:creationId xmlns:a16="http://schemas.microsoft.com/office/drawing/2014/main" id="{712BF8FD-E6E2-F32D-9B33-F1327FFBCFFD}"/>
              </a:ext>
            </a:extLst>
          </xdr:cNvPr>
          <xdr:cNvSpPr txBox="1">
            <a:spLocks noChangeAspect="1"/>
          </xdr:cNvSpPr>
        </xdr:nvSpPr>
        <xdr:spPr>
          <a:xfrm>
            <a:off x="2962276" y="9305924"/>
            <a:ext cx="3695699" cy="79057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l-PL" sz="11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Pakiety pakujemy słupkowo, a nie warstwowo, każdy rodzaj asortymentu jest łatwo dostępny, nie ma konieczności rozpakowywania całej palety dla ekspozycji konkretnego wzoru. </a:t>
            </a:r>
            <a:br>
              <a:rPr lang="pl-PL" sz="11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endParaRPr lang="pl-PL" sz="1200">
              <a:solidFill>
                <a:sysClr val="windowText" lastClr="000000"/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6" name="pole tekstowe 5">
            <a:extLst>
              <a:ext uri="{FF2B5EF4-FFF2-40B4-BE49-F238E27FC236}">
                <a16:creationId xmlns:a16="http://schemas.microsoft.com/office/drawing/2014/main" id="{C337A782-D0F0-6372-B7E4-D718D57D8850}"/>
              </a:ext>
            </a:extLst>
          </xdr:cNvPr>
          <xdr:cNvSpPr txBox="1">
            <a:spLocks noChangeAspect="1"/>
          </xdr:cNvSpPr>
        </xdr:nvSpPr>
        <xdr:spPr>
          <a:xfrm>
            <a:off x="2962275" y="10125075"/>
            <a:ext cx="3886200" cy="728870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cap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Mają Państwo możliwość zamówienia zniczy w pakietach - znicze są wtedy spakowane w pionowych słupkach - jak również poza pakietem -na opakowania zbiorcze.</a:t>
            </a:r>
            <a:endParaRPr lang="pl-PL" sz="1000" cap="none" baseline="0">
              <a:effectLst/>
            </a:endParaRPr>
          </a:p>
        </xdr:txBody>
      </xdr:sp>
      <xdr:sp macro="" textlink="">
        <xdr:nvSpPr>
          <xdr:cNvPr id="7" name="pole tekstowe 6">
            <a:extLst>
              <a:ext uri="{FF2B5EF4-FFF2-40B4-BE49-F238E27FC236}">
                <a16:creationId xmlns:a16="http://schemas.microsoft.com/office/drawing/2014/main" id="{0632BAA1-CE6E-3426-6639-D5C829BA2C95}"/>
              </a:ext>
            </a:extLst>
          </xdr:cNvPr>
          <xdr:cNvSpPr txBox="1">
            <a:spLocks noChangeAspect="1"/>
          </xdr:cNvSpPr>
        </xdr:nvSpPr>
        <xdr:spPr>
          <a:xfrm>
            <a:off x="2547937" y="8934450"/>
            <a:ext cx="2833687" cy="33999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l-PL" sz="160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Zamawianie pakietów</a:t>
            </a:r>
            <a:endParaRPr lang="pl-PL" sz="1200">
              <a:solidFill>
                <a:sysClr val="windowText" lastClr="000000"/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9" name="pole tekstowe 8">
            <a:extLst>
              <a:ext uri="{FF2B5EF4-FFF2-40B4-BE49-F238E27FC236}">
                <a16:creationId xmlns:a16="http://schemas.microsoft.com/office/drawing/2014/main" id="{57F2132E-7ACF-2D7A-FA47-BC95CE43DCBD}"/>
              </a:ext>
            </a:extLst>
          </xdr:cNvPr>
          <xdr:cNvSpPr txBox="1">
            <a:spLocks noChangeAspect="1"/>
          </xdr:cNvSpPr>
        </xdr:nvSpPr>
        <xdr:spPr>
          <a:xfrm>
            <a:off x="2547937" y="4448175"/>
            <a:ext cx="2833687" cy="33999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l-PL" sz="160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Dane</a:t>
            </a:r>
            <a:r>
              <a:rPr lang="pl-PL" sz="1600" baseline="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 kupującego:</a:t>
            </a:r>
            <a:endParaRPr lang="pl-PL" sz="1200">
              <a:solidFill>
                <a:sysClr val="windowText" lastClr="000000"/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10" name="pole tekstowe 9">
            <a:extLst>
              <a:ext uri="{FF2B5EF4-FFF2-40B4-BE49-F238E27FC236}">
                <a16:creationId xmlns:a16="http://schemas.microsoft.com/office/drawing/2014/main" id="{19691DD8-7CD1-EB34-8346-81ED7D72B8B6}"/>
              </a:ext>
            </a:extLst>
          </xdr:cNvPr>
          <xdr:cNvSpPr txBox="1">
            <a:spLocks noChangeAspect="1"/>
          </xdr:cNvSpPr>
        </xdr:nvSpPr>
        <xdr:spPr>
          <a:xfrm>
            <a:off x="2547937" y="5653088"/>
            <a:ext cx="2833687" cy="33999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l-PL" sz="160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Sugerowana</a:t>
            </a:r>
            <a:r>
              <a:rPr lang="pl-PL" sz="1600" baseline="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 data dostawy:</a:t>
            </a:r>
            <a:endParaRPr lang="pl-PL" sz="1200">
              <a:solidFill>
                <a:sysClr val="windowText" lastClr="000000"/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13" name="pole tekstowe 12">
            <a:extLst>
              <a:ext uri="{FF2B5EF4-FFF2-40B4-BE49-F238E27FC236}">
                <a16:creationId xmlns:a16="http://schemas.microsoft.com/office/drawing/2014/main" id="{BC89B221-3995-8947-824A-8E06E4355DB5}"/>
              </a:ext>
            </a:extLst>
          </xdr:cNvPr>
          <xdr:cNvSpPr txBox="1">
            <a:spLocks noChangeAspect="1"/>
          </xdr:cNvSpPr>
        </xdr:nvSpPr>
        <xdr:spPr>
          <a:xfrm>
            <a:off x="2547937" y="6453188"/>
            <a:ext cx="2833687" cy="33999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l-PL" sz="160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Komentarze</a:t>
            </a:r>
            <a:r>
              <a:rPr lang="pl-PL" sz="1600" baseline="0">
                <a:solidFill>
                  <a:sysClr val="windowText" lastClr="000000"/>
                </a:solidFill>
                <a:effectLst/>
                <a:latin typeface="Bahnschrift SemiBold" panose="020B0502040204020203" pitchFamily="34" charset="0"/>
              </a:rPr>
              <a:t> do zamówienia:</a:t>
            </a:r>
            <a:endParaRPr lang="pl-PL" sz="1200">
              <a:solidFill>
                <a:sysClr val="windowText" lastClr="000000"/>
              </a:solidFill>
              <a:effectLst/>
              <a:latin typeface="Bahnschrift SemiBold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466725</xdr:colOff>
      <xdr:row>18</xdr:row>
      <xdr:rowOff>49267</xdr:rowOff>
    </xdr:to>
    <xdr:grpSp>
      <xdr:nvGrpSpPr>
        <xdr:cNvPr id="63" name="Grupa 62">
          <a:extLst>
            <a:ext uri="{FF2B5EF4-FFF2-40B4-BE49-F238E27FC236}">
              <a16:creationId xmlns:a16="http://schemas.microsoft.com/office/drawing/2014/main" id="{B79047ED-7424-CA65-478A-3FB679754B2C}"/>
            </a:ext>
          </a:extLst>
        </xdr:cNvPr>
        <xdr:cNvGrpSpPr/>
      </xdr:nvGrpSpPr>
      <xdr:grpSpPr>
        <a:xfrm>
          <a:off x="0" y="0"/>
          <a:ext cx="5514975" cy="3735442"/>
          <a:chOff x="0" y="0"/>
          <a:chExt cx="5510213" cy="3649394"/>
        </a:xfrm>
      </xdr:grpSpPr>
      <xdr:grpSp>
        <xdr:nvGrpSpPr>
          <xdr:cNvPr id="41" name="Grupa 40">
            <a:extLst>
              <a:ext uri="{FF2B5EF4-FFF2-40B4-BE49-F238E27FC236}">
                <a16:creationId xmlns:a16="http://schemas.microsoft.com/office/drawing/2014/main" id="{8D8DBD42-03E3-93E1-6DB5-77616D7DB528}"/>
              </a:ext>
            </a:extLst>
          </xdr:cNvPr>
          <xdr:cNvGrpSpPr/>
        </xdr:nvGrpSpPr>
        <xdr:grpSpPr>
          <a:xfrm>
            <a:off x="90422" y="581025"/>
            <a:ext cx="1924600" cy="347663"/>
            <a:chOff x="90084" y="581025"/>
            <a:chExt cx="1917410" cy="347663"/>
          </a:xfrm>
        </xdr:grpSpPr>
        <xdr:sp macro="" textlink="">
          <xdr:nvSpPr>
            <xdr:cNvPr id="60" name="Prostokąt: zaokrąglone rogi u góry 59">
              <a:extLst>
                <a:ext uri="{FF2B5EF4-FFF2-40B4-BE49-F238E27FC236}">
                  <a16:creationId xmlns:a16="http://schemas.microsoft.com/office/drawing/2014/main" id="{8C31AB58-6EAD-8AB5-AF2E-5F6DBBCDD89A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-203848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61" name="Prostokąt: zaokrąglone rogi 60">
              <a:extLst>
                <a:ext uri="{FF2B5EF4-FFF2-40B4-BE49-F238E27FC236}">
                  <a16:creationId xmlns:a16="http://schemas.microsoft.com/office/drawing/2014/main" id="{6C374674-9E7D-C213-7AC3-5AF05A7CACDD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864006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42" name="Grupa 41">
            <a:extLst>
              <a:ext uri="{FF2B5EF4-FFF2-40B4-BE49-F238E27FC236}">
                <a16:creationId xmlns:a16="http://schemas.microsoft.com/office/drawing/2014/main" id="{64F6D195-2531-264E-5AD4-A0FE2CA1F645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58" name="Prostokąt 57">
              <a:extLst>
                <a:ext uri="{FF2B5EF4-FFF2-40B4-BE49-F238E27FC236}">
                  <a16:creationId xmlns:a16="http://schemas.microsoft.com/office/drawing/2014/main" id="{4CF55CF8-2B8E-0CE6-5EA1-F53FB116AEC4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59" name="Obraz 58">
              <a:extLst>
                <a:ext uri="{FF2B5EF4-FFF2-40B4-BE49-F238E27FC236}">
                  <a16:creationId xmlns:a16="http://schemas.microsoft.com/office/drawing/2014/main" id="{43F955A4-902A-E2F3-5B56-348E9A2883C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43" name="pole tekstowe 4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F7F1B55-3084-2CE0-B974-414318749307}"/>
              </a:ext>
            </a:extLst>
          </xdr:cNvPr>
          <xdr:cNvSpPr txBox="1">
            <a:spLocks noChangeAspect="1"/>
          </xdr:cNvSpPr>
        </xdr:nvSpPr>
        <xdr:spPr>
          <a:xfrm>
            <a:off x="95606" y="2157408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44" name="pole tekstowe 4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658D210-BC02-7EF3-5E9B-0A7DE65CF276}"/>
              </a:ext>
            </a:extLst>
          </xdr:cNvPr>
          <xdr:cNvSpPr txBox="1">
            <a:spLocks noChangeAspect="1"/>
          </xdr:cNvSpPr>
        </xdr:nvSpPr>
        <xdr:spPr>
          <a:xfrm>
            <a:off x="91444" y="1523318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45" name="pole tekstowe 4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E2D94CE-042C-322B-061B-3326BF433BC0}"/>
              </a:ext>
            </a:extLst>
          </xdr:cNvPr>
          <xdr:cNvSpPr txBox="1">
            <a:spLocks noChangeAspect="1"/>
          </xdr:cNvSpPr>
        </xdr:nvSpPr>
        <xdr:spPr>
          <a:xfrm>
            <a:off x="91444" y="1740299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46" name="pole tekstowe 4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B10E5CF-2B34-4D44-5562-8792A3CFE32D}"/>
              </a:ext>
            </a:extLst>
          </xdr:cNvPr>
          <xdr:cNvSpPr txBox="1">
            <a:spLocks noChangeAspect="1"/>
          </xdr:cNvSpPr>
        </xdr:nvSpPr>
        <xdr:spPr>
          <a:xfrm>
            <a:off x="91444" y="1945475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47" name="pole tekstowe 4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E991708-7088-5A3B-237E-998592C42236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48" name="Grupa 47">
            <a:extLst>
              <a:ext uri="{FF2B5EF4-FFF2-40B4-BE49-F238E27FC236}">
                <a16:creationId xmlns:a16="http://schemas.microsoft.com/office/drawing/2014/main" id="{DFDC3286-9400-55C4-7B28-99C38F192E7D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55" name="pole tekstowe 54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FE210A0A-CECA-F705-EA78-82EAF597EF6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56" name="Obraz 55">
              <a:extLst>
                <a:ext uri="{FF2B5EF4-FFF2-40B4-BE49-F238E27FC236}">
                  <a16:creationId xmlns:a16="http://schemas.microsoft.com/office/drawing/2014/main" id="{540F9780-31E2-D70C-8743-DFF49BA6EA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57" name="pole tekstowe 56">
              <a:extLst>
                <a:ext uri="{FF2B5EF4-FFF2-40B4-BE49-F238E27FC236}">
                  <a16:creationId xmlns:a16="http://schemas.microsoft.com/office/drawing/2014/main" id="{4A4645D2-F764-F581-0504-C91E37298F2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49" name="pole tekstowe 48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9596683-D58F-091F-50DB-EFC563A46F01}"/>
              </a:ext>
            </a:extLst>
          </xdr:cNvPr>
          <xdr:cNvSpPr txBox="1">
            <a:spLocks noChangeAspect="1"/>
          </xdr:cNvSpPr>
        </xdr:nvSpPr>
        <xdr:spPr>
          <a:xfrm>
            <a:off x="91443" y="2378899"/>
            <a:ext cx="1630497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0" name="pole tekstowe 49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B4D63C4-3E02-3A58-5673-129BE19246B4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62" name="Grupa 61">
            <a:extLst>
              <a:ext uri="{FF2B5EF4-FFF2-40B4-BE49-F238E27FC236}">
                <a16:creationId xmlns:a16="http://schemas.microsoft.com/office/drawing/2014/main" id="{0E803E50-43A9-BCD2-157A-2CBCAF14AF02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53" name="pole tekstowe 52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DD342556-F7E6-3D44-CDAE-D520E7A1FDC5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54" name="Obraz 53">
              <a:extLst>
                <a:ext uri="{FF2B5EF4-FFF2-40B4-BE49-F238E27FC236}">
                  <a16:creationId xmlns:a16="http://schemas.microsoft.com/office/drawing/2014/main" id="{CF52C89C-A925-350D-0EBA-EA96883870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52" name="pole tekstowe 51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28E8F303-6E5B-4B31-0CED-6CA548008803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38" name="pole tekstowe 37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0B2E7E55-E345-94D9-A1B2-A6C20073828D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39" name="pole tekstowe 38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A7DE5BEB-C784-A0DD-F185-0DC259D63AAC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40" name="pole tekstowe 39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B6AEE054-259B-566F-F6F9-CAB927032386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7" name="pole tekstowe 16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48287C73-6199-D306-9EEF-27EB3C82E59B}"/>
              </a:ext>
            </a:extLst>
          </xdr:cNvPr>
          <xdr:cNvSpPr txBox="1">
            <a:spLocks noChangeAspect="1"/>
          </xdr:cNvSpPr>
        </xdr:nvSpPr>
        <xdr:spPr>
          <a:xfrm>
            <a:off x="91444" y="259722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289" name="Grupa 288">
          <a:extLst>
            <a:ext uri="{FF2B5EF4-FFF2-40B4-BE49-F238E27FC236}">
              <a16:creationId xmlns:a16="http://schemas.microsoft.com/office/drawing/2014/main" id="{D3AEBB6C-F57F-42B3-8399-6C6FDF8C70C6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290" name="Grupa 289">
            <a:extLst>
              <a:ext uri="{FF2B5EF4-FFF2-40B4-BE49-F238E27FC236}">
                <a16:creationId xmlns:a16="http://schemas.microsoft.com/office/drawing/2014/main" id="{69FA4274-BC64-34A0-5F53-CAA42FC7ECDE}"/>
              </a:ext>
            </a:extLst>
          </xdr:cNvPr>
          <xdr:cNvGrpSpPr/>
        </xdr:nvGrpSpPr>
        <xdr:grpSpPr>
          <a:xfrm>
            <a:off x="90422" y="935802"/>
            <a:ext cx="1924600" cy="347663"/>
            <a:chOff x="90084" y="935802"/>
            <a:chExt cx="1917410" cy="347663"/>
          </a:xfrm>
        </xdr:grpSpPr>
        <xdr:sp macro="" textlink="">
          <xdr:nvSpPr>
            <xdr:cNvPr id="313" name="Prostokąt: zaokrąglone rogi u góry 312">
              <a:extLst>
                <a:ext uri="{FF2B5EF4-FFF2-40B4-BE49-F238E27FC236}">
                  <a16:creationId xmlns:a16="http://schemas.microsoft.com/office/drawing/2014/main" id="{06BE7CFE-DF2D-2E0A-AD66-2580B1886FC0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150929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314" name="Prostokąt: zaokrąglone rogi 313">
              <a:extLst>
                <a:ext uri="{FF2B5EF4-FFF2-40B4-BE49-F238E27FC236}">
                  <a16:creationId xmlns:a16="http://schemas.microsoft.com/office/drawing/2014/main" id="{3F5A95C8-9E14-06DC-8A17-03D649B4A91B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1218782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291" name="Grupa 290">
            <a:extLst>
              <a:ext uri="{FF2B5EF4-FFF2-40B4-BE49-F238E27FC236}">
                <a16:creationId xmlns:a16="http://schemas.microsoft.com/office/drawing/2014/main" id="{C907DB52-7B43-4DE2-FB7D-E62AEA5D95D9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311" name="Prostokąt 310">
              <a:extLst>
                <a:ext uri="{FF2B5EF4-FFF2-40B4-BE49-F238E27FC236}">
                  <a16:creationId xmlns:a16="http://schemas.microsoft.com/office/drawing/2014/main" id="{98D796BC-3F32-9DC5-4E78-A9D14C63999B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312" name="Obraz 311">
              <a:extLst>
                <a:ext uri="{FF2B5EF4-FFF2-40B4-BE49-F238E27FC236}">
                  <a16:creationId xmlns:a16="http://schemas.microsoft.com/office/drawing/2014/main" id="{2B975F1F-6019-63CD-3C1A-8355BE67731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292" name="pole tekstowe 29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088E79A-F58F-2461-8075-8BDDF73F36FC}"/>
              </a:ext>
            </a:extLst>
          </xdr:cNvPr>
          <xdr:cNvSpPr txBox="1">
            <a:spLocks noChangeAspect="1"/>
          </xdr:cNvSpPr>
        </xdr:nvSpPr>
        <xdr:spPr>
          <a:xfrm>
            <a:off x="95606" y="2157408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93" name="pole tekstowe 29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F0341EE-9AE6-F201-A552-F6E116BFB22D}"/>
              </a:ext>
            </a:extLst>
          </xdr:cNvPr>
          <xdr:cNvSpPr txBox="1">
            <a:spLocks noChangeAspect="1"/>
          </xdr:cNvSpPr>
        </xdr:nvSpPr>
        <xdr:spPr>
          <a:xfrm>
            <a:off x="91444" y="1523318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94" name="pole tekstowe 29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A860413-05E7-04CD-1FA5-E3E6E65F541F}"/>
              </a:ext>
            </a:extLst>
          </xdr:cNvPr>
          <xdr:cNvSpPr txBox="1">
            <a:spLocks noChangeAspect="1"/>
          </xdr:cNvSpPr>
        </xdr:nvSpPr>
        <xdr:spPr>
          <a:xfrm>
            <a:off x="91444" y="1740299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95" name="pole tekstowe 294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27FD283-7970-137B-225E-819B12308B8F}"/>
              </a:ext>
            </a:extLst>
          </xdr:cNvPr>
          <xdr:cNvSpPr txBox="1">
            <a:spLocks noChangeAspect="1"/>
          </xdr:cNvSpPr>
        </xdr:nvSpPr>
        <xdr:spPr>
          <a:xfrm>
            <a:off x="91444" y="1945475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96" name="pole tekstowe 295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1679EC9-448C-E202-CE97-2CD0D7E2158C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297" name="Grupa 296">
            <a:extLst>
              <a:ext uri="{FF2B5EF4-FFF2-40B4-BE49-F238E27FC236}">
                <a16:creationId xmlns:a16="http://schemas.microsoft.com/office/drawing/2014/main" id="{554B5DD0-B206-D66E-92C2-F06443A416DC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308" name="pole tekstowe 30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DDE33BFD-3992-9821-D3D1-39CBF45BB37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309" name="Obraz 308">
              <a:extLst>
                <a:ext uri="{FF2B5EF4-FFF2-40B4-BE49-F238E27FC236}">
                  <a16:creationId xmlns:a16="http://schemas.microsoft.com/office/drawing/2014/main" id="{0C98C20D-8F68-487E-62FD-6340C97764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310" name="pole tekstowe 309">
              <a:extLst>
                <a:ext uri="{FF2B5EF4-FFF2-40B4-BE49-F238E27FC236}">
                  <a16:creationId xmlns:a16="http://schemas.microsoft.com/office/drawing/2014/main" id="{7EBD5318-8D0F-220A-41A1-3259824C051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298" name="pole tekstowe 297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6A6B509-5496-C037-3B4B-AF32F8DF565F}"/>
              </a:ext>
            </a:extLst>
          </xdr:cNvPr>
          <xdr:cNvSpPr txBox="1">
            <a:spLocks noChangeAspect="1"/>
          </xdr:cNvSpPr>
        </xdr:nvSpPr>
        <xdr:spPr>
          <a:xfrm>
            <a:off x="91444" y="2378899"/>
            <a:ext cx="1796314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99" name="pole tekstowe 298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66E9FCE8-A13F-7E9C-ABB3-CF7086E1A077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300" name="Grupa 299">
            <a:extLst>
              <a:ext uri="{FF2B5EF4-FFF2-40B4-BE49-F238E27FC236}">
                <a16:creationId xmlns:a16="http://schemas.microsoft.com/office/drawing/2014/main" id="{084FC6DE-6091-9C1C-6BE0-9AB6905C3D33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306" name="pole tekstowe 305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FEDA6601-A297-8A38-F1DA-BC17858BA15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307" name="Obraz 306">
              <a:extLst>
                <a:ext uri="{FF2B5EF4-FFF2-40B4-BE49-F238E27FC236}">
                  <a16:creationId xmlns:a16="http://schemas.microsoft.com/office/drawing/2014/main" id="{36DBA521-BC58-ACC7-81D8-AB45EDFDD7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301" name="pole tekstowe 300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19AAD6A0-FD97-37C3-4B7F-DBA979A7C00A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SemiBold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SemiBold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302" name="pole tekstowe 301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EDAED5ED-8930-7B96-3D33-65D3543F6692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303" name="pole tekstowe 302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23EEA449-0370-3364-F637-0AD486A2CAF3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304" name="pole tekstowe 303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3E2716F7-C782-3A05-AE1B-2DC93EE8D0EC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305" name="pole tekstowe 30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DD3A3A0C-91CD-B8CF-DD84-AFDAF123C394}"/>
              </a:ext>
            </a:extLst>
          </xdr:cNvPr>
          <xdr:cNvSpPr txBox="1">
            <a:spLocks noChangeAspect="1"/>
          </xdr:cNvSpPr>
        </xdr:nvSpPr>
        <xdr:spPr>
          <a:xfrm>
            <a:off x="91444" y="259722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647700</xdr:colOff>
      <xdr:row>2</xdr:row>
      <xdr:rowOff>71226</xdr:rowOff>
    </xdr:from>
    <xdr:to>
      <xdr:col>4</xdr:col>
      <xdr:colOff>2333625</xdr:colOff>
      <xdr:row>13</xdr:row>
      <xdr:rowOff>113666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26EB507-BCF3-18ED-9C17-EE0FDB1C9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43250" y="471276"/>
          <a:ext cx="1685925" cy="2237953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838201</xdr:colOff>
      <xdr:row>13</xdr:row>
      <xdr:rowOff>33346</xdr:rowOff>
    </xdr:from>
    <xdr:to>
      <xdr:col>4</xdr:col>
      <xdr:colOff>2286001</xdr:colOff>
      <xdr:row>24</xdr:row>
      <xdr:rowOff>19250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701F21A6-9531-22C7-C7EB-0F4B56A4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33751" y="2633671"/>
          <a:ext cx="1447800" cy="2186179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561976</xdr:colOff>
      <xdr:row>22</xdr:row>
      <xdr:rowOff>186595</xdr:rowOff>
    </xdr:from>
    <xdr:to>
      <xdr:col>4</xdr:col>
      <xdr:colOff>2447926</xdr:colOff>
      <xdr:row>37</xdr:row>
      <xdr:rowOff>38767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BFBB150-0094-4809-13B0-8EE9BEE4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57526" y="4587145"/>
          <a:ext cx="1885950" cy="2847785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542924</xdr:colOff>
      <xdr:row>33</xdr:row>
      <xdr:rowOff>175176</xdr:rowOff>
    </xdr:from>
    <xdr:to>
      <xdr:col>4</xdr:col>
      <xdr:colOff>2447925</xdr:colOff>
      <xdr:row>48</xdr:row>
      <xdr:rowOff>56115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4A166972-5829-47DE-BB77-8AF5CB799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38474" y="6776001"/>
          <a:ext cx="1905001" cy="2876552"/>
        </a:xfrm>
        <a:prstGeom prst="rect">
          <a:avLst/>
        </a:prstGeom>
      </xdr:spPr>
    </xdr:pic>
    <xdr:clientData/>
  </xdr:twoCellAnchor>
  <xdr:twoCellAnchor editAs="oneCell">
    <xdr:from>
      <xdr:col>4</xdr:col>
      <xdr:colOff>733425</xdr:colOff>
      <xdr:row>45</xdr:row>
      <xdr:rowOff>147267</xdr:rowOff>
    </xdr:from>
    <xdr:to>
      <xdr:col>4</xdr:col>
      <xdr:colOff>2219325</xdr:colOff>
      <xdr:row>56</xdr:row>
      <xdr:rowOff>190701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6BA4D7D8-D3CF-FDA1-6287-2E090A9F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28975" y="9148392"/>
          <a:ext cx="1485900" cy="2243709"/>
        </a:xfrm>
        <a:prstGeom prst="rect">
          <a:avLst/>
        </a:prstGeom>
      </xdr:spPr>
    </xdr:pic>
    <xdr:clientData/>
  </xdr:twoCellAnchor>
  <xdr:twoCellAnchor editAs="oneCell">
    <xdr:from>
      <xdr:col>4</xdr:col>
      <xdr:colOff>657225</xdr:colOff>
      <xdr:row>56</xdr:row>
      <xdr:rowOff>45825</xdr:rowOff>
    </xdr:from>
    <xdr:to>
      <xdr:col>4</xdr:col>
      <xdr:colOff>2286000</xdr:colOff>
      <xdr:row>68</xdr:row>
      <xdr:rowOff>104976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1714CCC9-3520-4854-45A0-AC6B1FECD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52775" y="11247225"/>
          <a:ext cx="1628775" cy="2459451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68</xdr:row>
      <xdr:rowOff>199397</xdr:rowOff>
    </xdr:from>
    <xdr:to>
      <xdr:col>4</xdr:col>
      <xdr:colOff>2095500</xdr:colOff>
      <xdr:row>78</xdr:row>
      <xdr:rowOff>104962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B624EB7-D87E-C47E-914F-A8B63D926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71825" y="13801097"/>
          <a:ext cx="1419225" cy="1905815"/>
        </a:xfrm>
        <a:prstGeom prst="rect">
          <a:avLst/>
        </a:prstGeom>
      </xdr:spPr>
    </xdr:pic>
    <xdr:clientData/>
  </xdr:twoCellAnchor>
  <xdr:twoCellAnchor editAs="oneCell">
    <xdr:from>
      <xdr:col>4</xdr:col>
      <xdr:colOff>638175</xdr:colOff>
      <xdr:row>79</xdr:row>
      <xdr:rowOff>77308</xdr:rowOff>
    </xdr:from>
    <xdr:to>
      <xdr:col>4</xdr:col>
      <xdr:colOff>2114550</xdr:colOff>
      <xdr:row>90</xdr:row>
      <xdr:rowOff>200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BC692DDC-12FD-2D2C-6E02-DB76205B8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33725" y="15879283"/>
          <a:ext cx="1476375" cy="2123167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87</xdr:row>
      <xdr:rowOff>121263</xdr:rowOff>
    </xdr:from>
    <xdr:to>
      <xdr:col>4</xdr:col>
      <xdr:colOff>2314575</xdr:colOff>
      <xdr:row>100</xdr:row>
      <xdr:rowOff>95451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F67548C9-738F-82F4-A12A-908989D0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05150" y="17523438"/>
          <a:ext cx="1704975" cy="2574513"/>
        </a:xfrm>
        <a:prstGeom prst="rect">
          <a:avLst/>
        </a:prstGeom>
      </xdr:spPr>
    </xdr:pic>
    <xdr:clientData/>
  </xdr:twoCellAnchor>
  <xdr:twoCellAnchor editAs="oneCell">
    <xdr:from>
      <xdr:col>4</xdr:col>
      <xdr:colOff>704850</xdr:colOff>
      <xdr:row>101</xdr:row>
      <xdr:rowOff>141625</xdr:rowOff>
    </xdr:from>
    <xdr:to>
      <xdr:col>4</xdr:col>
      <xdr:colOff>2143125</xdr:colOff>
      <xdr:row>112</xdr:row>
      <xdr:rowOff>9726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121987DE-F5A6-04F3-F13A-665B63E3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200400" y="20344150"/>
          <a:ext cx="1438275" cy="2068376"/>
        </a:xfrm>
        <a:prstGeom prst="rect">
          <a:avLst/>
        </a:prstGeom>
      </xdr:spPr>
    </xdr:pic>
    <xdr:clientData/>
  </xdr:twoCellAnchor>
  <xdr:twoCellAnchor editAs="oneCell">
    <xdr:from>
      <xdr:col>4</xdr:col>
      <xdr:colOff>771525</xdr:colOff>
      <xdr:row>112</xdr:row>
      <xdr:rowOff>59029</xdr:rowOff>
    </xdr:from>
    <xdr:to>
      <xdr:col>4</xdr:col>
      <xdr:colOff>2057401</xdr:colOff>
      <xdr:row>123</xdr:row>
      <xdr:rowOff>143076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C6CBE0C8-A5F4-C381-00E2-7BB1969B9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67075" y="22461829"/>
          <a:ext cx="1285876" cy="2284322"/>
        </a:xfrm>
        <a:prstGeom prst="rect">
          <a:avLst/>
        </a:prstGeom>
      </xdr:spPr>
    </xdr:pic>
    <xdr:clientData/>
  </xdr:twoCellAnchor>
  <xdr:twoCellAnchor editAs="oneCell">
    <xdr:from>
      <xdr:col>4</xdr:col>
      <xdr:colOff>923924</xdr:colOff>
      <xdr:row>123</xdr:row>
      <xdr:rowOff>114949</xdr:rowOff>
    </xdr:from>
    <xdr:to>
      <xdr:col>4</xdr:col>
      <xdr:colOff>2076449</xdr:colOff>
      <xdr:row>133</xdr:row>
      <xdr:rowOff>162126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A2248FAF-11E9-F51E-55EE-FBB185E1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19474" y="24718024"/>
          <a:ext cx="1152525" cy="2047427"/>
        </a:xfrm>
        <a:prstGeom prst="rect">
          <a:avLst/>
        </a:prstGeom>
      </xdr:spPr>
    </xdr:pic>
    <xdr:clientData/>
  </xdr:twoCellAnchor>
  <xdr:twoCellAnchor editAs="oneCell">
    <xdr:from>
      <xdr:col>4</xdr:col>
      <xdr:colOff>723900</xdr:colOff>
      <xdr:row>134</xdr:row>
      <xdr:rowOff>133350</xdr:rowOff>
    </xdr:from>
    <xdr:to>
      <xdr:col>4</xdr:col>
      <xdr:colOff>2295726</xdr:colOff>
      <xdr:row>142</xdr:row>
      <xdr:rowOff>104976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9C8D5DED-6D78-2C45-991F-6AFD45964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219450" y="26936700"/>
          <a:ext cx="1571826" cy="1571826"/>
        </a:xfrm>
        <a:prstGeom prst="rect">
          <a:avLst/>
        </a:prstGeom>
      </xdr:spPr>
    </xdr:pic>
    <xdr:clientData/>
  </xdr:twoCellAnchor>
  <xdr:twoCellAnchor editAs="oneCell">
    <xdr:from>
      <xdr:col>4</xdr:col>
      <xdr:colOff>733424</xdr:colOff>
      <xdr:row>145</xdr:row>
      <xdr:rowOff>85725</xdr:rowOff>
    </xdr:from>
    <xdr:to>
      <xdr:col>4</xdr:col>
      <xdr:colOff>2314775</xdr:colOff>
      <xdr:row>153</xdr:row>
      <xdr:rowOff>66876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EB55456C-B80B-F365-2CA9-8401B3CE0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228974" y="29089350"/>
          <a:ext cx="1581351" cy="1581351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157</xdr:row>
      <xdr:rowOff>0</xdr:rowOff>
    </xdr:from>
    <xdr:to>
      <xdr:col>4</xdr:col>
      <xdr:colOff>1828913</xdr:colOff>
      <xdr:row>164</xdr:row>
      <xdr:rowOff>38301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79A1BB43-E35C-D17C-1F8C-13AB583E9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514725" y="32804100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847725</xdr:colOff>
      <xdr:row>168</xdr:row>
      <xdr:rowOff>66695</xdr:rowOff>
    </xdr:from>
    <xdr:to>
      <xdr:col>4</xdr:col>
      <xdr:colOff>2152650</xdr:colOff>
      <xdr:row>177</xdr:row>
      <xdr:rowOff>143076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9FEAD4AF-8414-B27D-87D5-41878D06C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43275" y="33670895"/>
          <a:ext cx="1304925" cy="1876606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179</xdr:row>
      <xdr:rowOff>38099</xdr:rowOff>
    </xdr:from>
    <xdr:to>
      <xdr:col>4</xdr:col>
      <xdr:colOff>2133600</xdr:colOff>
      <xdr:row>188</xdr:row>
      <xdr:rowOff>64451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9A73139E-34C3-6FE7-C632-8AE5A43E1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62325" y="35842574"/>
          <a:ext cx="1266825" cy="1821815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190</xdr:row>
      <xdr:rowOff>0</xdr:rowOff>
    </xdr:from>
    <xdr:to>
      <xdr:col>4</xdr:col>
      <xdr:colOff>2027216</xdr:colOff>
      <xdr:row>199</xdr:row>
      <xdr:rowOff>66675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49E8110E-911E-D38F-A307-74770AF37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467100" y="38004750"/>
          <a:ext cx="1050904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838200</xdr:colOff>
      <xdr:row>200</xdr:row>
      <xdr:rowOff>190499</xdr:rowOff>
    </xdr:from>
    <xdr:to>
      <xdr:col>4</xdr:col>
      <xdr:colOff>2116506</xdr:colOff>
      <xdr:row>210</xdr:row>
      <xdr:rowOff>28574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31A021E5-94BC-573F-C4F3-741A3982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33750" y="40195499"/>
          <a:ext cx="1278306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847725</xdr:colOff>
      <xdr:row>212</xdr:row>
      <xdr:rowOff>47625</xdr:rowOff>
    </xdr:from>
    <xdr:to>
      <xdr:col>4</xdr:col>
      <xdr:colOff>2106161</xdr:colOff>
      <xdr:row>221</xdr:row>
      <xdr:rowOff>57150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50239D5F-5E4D-4738-7C32-125F5BDD5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43275" y="42452925"/>
          <a:ext cx="1258436" cy="1809750"/>
        </a:xfrm>
        <a:prstGeom prst="rect">
          <a:avLst/>
        </a:prstGeom>
      </xdr:spPr>
    </xdr:pic>
    <xdr:clientData/>
  </xdr:twoCellAnchor>
  <xdr:twoCellAnchor editAs="oneCell">
    <xdr:from>
      <xdr:col>4</xdr:col>
      <xdr:colOff>819150</xdr:colOff>
      <xdr:row>222</xdr:row>
      <xdr:rowOff>171449</xdr:rowOff>
    </xdr:from>
    <xdr:to>
      <xdr:col>4</xdr:col>
      <xdr:colOff>2190183</xdr:colOff>
      <xdr:row>232</xdr:row>
      <xdr:rowOff>142874</xdr:rowOff>
    </xdr:to>
    <xdr:pic>
      <xdr:nvPicPr>
        <xdr:cNvPr id="22" name="Obraz 21">
          <a:extLst>
            <a:ext uri="{FF2B5EF4-FFF2-40B4-BE49-F238E27FC236}">
              <a16:creationId xmlns:a16="http://schemas.microsoft.com/office/drawing/2014/main" id="{4394BEBB-5A1C-B194-FD76-DB4BB2E6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14700" y="44576999"/>
          <a:ext cx="1371033" cy="1971675"/>
        </a:xfrm>
        <a:prstGeom prst="rect">
          <a:avLst/>
        </a:prstGeom>
      </xdr:spPr>
    </xdr:pic>
    <xdr:clientData/>
  </xdr:twoCellAnchor>
  <xdr:twoCellAnchor editAs="oneCell">
    <xdr:from>
      <xdr:col>4</xdr:col>
      <xdr:colOff>790575</xdr:colOff>
      <xdr:row>234</xdr:row>
      <xdr:rowOff>47625</xdr:rowOff>
    </xdr:from>
    <xdr:to>
      <xdr:col>4</xdr:col>
      <xdr:colOff>2093513</xdr:colOff>
      <xdr:row>243</xdr:row>
      <xdr:rowOff>114300</xdr:rowOff>
    </xdr:to>
    <xdr:pic>
      <xdr:nvPicPr>
        <xdr:cNvPr id="23" name="Obraz 22">
          <a:extLst>
            <a:ext uri="{FF2B5EF4-FFF2-40B4-BE49-F238E27FC236}">
              <a16:creationId xmlns:a16="http://schemas.microsoft.com/office/drawing/2014/main" id="{48DD37AB-D0D7-BD50-A8C9-8D575FE47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86125" y="46853475"/>
          <a:ext cx="1298176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243</xdr:row>
      <xdr:rowOff>95250</xdr:rowOff>
    </xdr:from>
    <xdr:to>
      <xdr:col>4</xdr:col>
      <xdr:colOff>2078160</xdr:colOff>
      <xdr:row>252</xdr:row>
      <xdr:rowOff>95451</xdr:rowOff>
    </xdr:to>
    <xdr:pic>
      <xdr:nvPicPr>
        <xdr:cNvPr id="24" name="Obraz 23">
          <a:extLst>
            <a:ext uri="{FF2B5EF4-FFF2-40B4-BE49-F238E27FC236}">
              <a16:creationId xmlns:a16="http://schemas.microsoft.com/office/drawing/2014/main" id="{D6586722-AD78-B3B7-1983-FB9F00239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48701325"/>
          <a:ext cx="1192335" cy="1800426"/>
        </a:xfrm>
        <a:prstGeom prst="rect">
          <a:avLst/>
        </a:prstGeom>
      </xdr:spPr>
    </xdr:pic>
    <xdr:clientData/>
  </xdr:twoCellAnchor>
  <xdr:twoCellAnchor editAs="oneCell">
    <xdr:from>
      <xdr:col>4</xdr:col>
      <xdr:colOff>923925</xdr:colOff>
      <xdr:row>254</xdr:row>
      <xdr:rowOff>64399</xdr:rowOff>
    </xdr:from>
    <xdr:to>
      <xdr:col>4</xdr:col>
      <xdr:colOff>2124075</xdr:colOff>
      <xdr:row>263</xdr:row>
      <xdr:rowOff>76401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32221EF0-3280-2678-44AB-81A8762AB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19475" y="50870749"/>
          <a:ext cx="1200150" cy="1812227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267</xdr:row>
      <xdr:rowOff>9524</xdr:rowOff>
    </xdr:from>
    <xdr:to>
      <xdr:col>4</xdr:col>
      <xdr:colOff>2208633</xdr:colOff>
      <xdr:row>276</xdr:row>
      <xdr:rowOff>104774</xdr:rowOff>
    </xdr:to>
    <xdr:pic>
      <xdr:nvPicPr>
        <xdr:cNvPr id="26" name="Obraz 25">
          <a:extLst>
            <a:ext uri="{FF2B5EF4-FFF2-40B4-BE49-F238E27FC236}">
              <a16:creationId xmlns:a16="http://schemas.microsoft.com/office/drawing/2014/main" id="{EF457203-9D4F-0026-A08D-AAC8CCEF4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81375" y="53416199"/>
          <a:ext cx="1318046" cy="1895475"/>
        </a:xfrm>
        <a:prstGeom prst="rect">
          <a:avLst/>
        </a:prstGeom>
      </xdr:spPr>
    </xdr:pic>
    <xdr:clientData/>
  </xdr:twoCellAnchor>
  <xdr:twoCellAnchor editAs="oneCell">
    <xdr:from>
      <xdr:col>4</xdr:col>
      <xdr:colOff>904875</xdr:colOff>
      <xdr:row>277</xdr:row>
      <xdr:rowOff>68444</xdr:rowOff>
    </xdr:from>
    <xdr:to>
      <xdr:col>4</xdr:col>
      <xdr:colOff>2105025</xdr:colOff>
      <xdr:row>288</xdr:row>
      <xdr:rowOff>201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2CF628C0-7309-C623-26B5-2ACD508F2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55475369"/>
          <a:ext cx="1200150" cy="2132032"/>
        </a:xfrm>
        <a:prstGeom prst="rect">
          <a:avLst/>
        </a:prstGeom>
      </xdr:spPr>
    </xdr:pic>
    <xdr:clientData/>
  </xdr:twoCellAnchor>
  <xdr:twoCellAnchor editAs="oneCell">
    <xdr:from>
      <xdr:col>4</xdr:col>
      <xdr:colOff>942974</xdr:colOff>
      <xdr:row>288</xdr:row>
      <xdr:rowOff>171449</xdr:rowOff>
    </xdr:from>
    <xdr:to>
      <xdr:col>4</xdr:col>
      <xdr:colOff>2057619</xdr:colOff>
      <xdr:row>298</xdr:row>
      <xdr:rowOff>142874</xdr:rowOff>
    </xdr:to>
    <xdr:pic>
      <xdr:nvPicPr>
        <xdr:cNvPr id="28" name="Obraz 27">
          <a:extLst>
            <a:ext uri="{FF2B5EF4-FFF2-40B4-BE49-F238E27FC236}">
              <a16:creationId xmlns:a16="http://schemas.microsoft.com/office/drawing/2014/main" id="{9A5BCB74-F47C-EDB8-BE69-AEFF3D4A8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38524" y="57778649"/>
          <a:ext cx="1109883" cy="197167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1047750</xdr:colOff>
      <xdr:row>299</xdr:row>
      <xdr:rowOff>190500</xdr:rowOff>
    </xdr:from>
    <xdr:to>
      <xdr:col>4</xdr:col>
      <xdr:colOff>2438653</xdr:colOff>
      <xdr:row>309</xdr:row>
      <xdr:rowOff>190500</xdr:rowOff>
    </xdr:to>
    <xdr:pic>
      <xdr:nvPicPr>
        <xdr:cNvPr id="29" name="Obraz 28">
          <a:extLst>
            <a:ext uri="{FF2B5EF4-FFF2-40B4-BE49-F238E27FC236}">
              <a16:creationId xmlns:a16="http://schemas.microsoft.com/office/drawing/2014/main" id="{91445089-37EC-E6E3-F32D-AC4399C80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543300" y="59997975"/>
          <a:ext cx="1390903" cy="200025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310</xdr:row>
      <xdr:rowOff>200024</xdr:rowOff>
    </xdr:from>
    <xdr:to>
      <xdr:col>4</xdr:col>
      <xdr:colOff>2150505</xdr:colOff>
      <xdr:row>321</xdr:row>
      <xdr:rowOff>9524</xdr:rowOff>
    </xdr:to>
    <xdr:pic>
      <xdr:nvPicPr>
        <xdr:cNvPr id="30" name="Obraz 29">
          <a:extLst>
            <a:ext uri="{FF2B5EF4-FFF2-40B4-BE49-F238E27FC236}">
              <a16:creationId xmlns:a16="http://schemas.microsoft.com/office/drawing/2014/main" id="{4C35457C-77A6-E429-2151-D2B44AF3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14725" y="62207774"/>
          <a:ext cx="1131330" cy="20097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321</xdr:row>
      <xdr:rowOff>200024</xdr:rowOff>
    </xdr:from>
    <xdr:to>
      <xdr:col>4</xdr:col>
      <xdr:colOff>2238375</xdr:colOff>
      <xdr:row>332</xdr:row>
      <xdr:rowOff>170384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3BD579A4-FCFC-4277-32C0-96BB51813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514725" y="64408049"/>
          <a:ext cx="1219200" cy="2165873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332</xdr:row>
      <xdr:rowOff>200024</xdr:rowOff>
    </xdr:from>
    <xdr:to>
      <xdr:col>4</xdr:col>
      <xdr:colOff>2064717</xdr:colOff>
      <xdr:row>342</xdr:row>
      <xdr:rowOff>57149</xdr:rowOff>
    </xdr:to>
    <xdr:pic>
      <xdr:nvPicPr>
        <xdr:cNvPr id="32" name="Obraz 31">
          <a:extLst>
            <a:ext uri="{FF2B5EF4-FFF2-40B4-BE49-F238E27FC236}">
              <a16:creationId xmlns:a16="http://schemas.microsoft.com/office/drawing/2014/main" id="{E8794BE7-40AC-964E-385F-E68483757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514725" y="66608324"/>
          <a:ext cx="1045542" cy="18573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344</xdr:row>
      <xdr:rowOff>0</xdr:rowOff>
    </xdr:from>
    <xdr:to>
      <xdr:col>4</xdr:col>
      <xdr:colOff>2268148</xdr:colOff>
      <xdr:row>353</xdr:row>
      <xdr:rowOff>85725</xdr:rowOff>
    </xdr:to>
    <xdr:pic>
      <xdr:nvPicPr>
        <xdr:cNvPr id="33" name="Obraz 32">
          <a:extLst>
            <a:ext uri="{FF2B5EF4-FFF2-40B4-BE49-F238E27FC236}">
              <a16:creationId xmlns:a16="http://schemas.microsoft.com/office/drawing/2014/main" id="{59B0F6F4-1F55-35C2-3597-9AA009DD6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514725" y="68808600"/>
          <a:ext cx="1248973" cy="188595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354</xdr:row>
      <xdr:rowOff>200024</xdr:rowOff>
    </xdr:from>
    <xdr:to>
      <xdr:col>4</xdr:col>
      <xdr:colOff>2274456</xdr:colOff>
      <xdr:row>364</xdr:row>
      <xdr:rowOff>95249</xdr:rowOff>
    </xdr:to>
    <xdr:pic>
      <xdr:nvPicPr>
        <xdr:cNvPr id="34" name="Obraz 33">
          <a:extLst>
            <a:ext uri="{FF2B5EF4-FFF2-40B4-BE49-F238E27FC236}">
              <a16:creationId xmlns:a16="http://schemas.microsoft.com/office/drawing/2014/main" id="{CCF4C0AB-0E00-73E5-2BA7-33AD9B6A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514725" y="71008874"/>
          <a:ext cx="1255281" cy="18954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366</xdr:row>
      <xdr:rowOff>0</xdr:rowOff>
    </xdr:from>
    <xdr:to>
      <xdr:col>4</xdr:col>
      <xdr:colOff>2322113</xdr:colOff>
      <xdr:row>375</xdr:row>
      <xdr:rowOff>66675</xdr:rowOff>
    </xdr:to>
    <xdr:pic>
      <xdr:nvPicPr>
        <xdr:cNvPr id="35" name="Obraz 34">
          <a:extLst>
            <a:ext uri="{FF2B5EF4-FFF2-40B4-BE49-F238E27FC236}">
              <a16:creationId xmlns:a16="http://schemas.microsoft.com/office/drawing/2014/main" id="{1F1EF368-F9EB-D8A2-CBA4-E5FD47B2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514725" y="73209150"/>
          <a:ext cx="1298176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376</xdr:row>
      <xdr:rowOff>200024</xdr:rowOff>
    </xdr:from>
    <xdr:to>
      <xdr:col>4</xdr:col>
      <xdr:colOff>2324920</xdr:colOff>
      <xdr:row>386</xdr:row>
      <xdr:rowOff>171449</xdr:rowOff>
    </xdr:to>
    <xdr:pic>
      <xdr:nvPicPr>
        <xdr:cNvPr id="36" name="Obraz 35">
          <a:extLst>
            <a:ext uri="{FF2B5EF4-FFF2-40B4-BE49-F238E27FC236}">
              <a16:creationId xmlns:a16="http://schemas.microsoft.com/office/drawing/2014/main" id="{55BC3ABF-3DBF-DF56-B1F5-0EE502AEA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514725" y="75409424"/>
          <a:ext cx="1305745" cy="19716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388</xdr:row>
      <xdr:rowOff>0</xdr:rowOff>
    </xdr:from>
    <xdr:to>
      <xdr:col>4</xdr:col>
      <xdr:colOff>2361222</xdr:colOff>
      <xdr:row>398</xdr:row>
      <xdr:rowOff>19050</xdr:rowOff>
    </xdr:to>
    <xdr:pic>
      <xdr:nvPicPr>
        <xdr:cNvPr id="37" name="Obraz 36">
          <a:extLst>
            <a:ext uri="{FF2B5EF4-FFF2-40B4-BE49-F238E27FC236}">
              <a16:creationId xmlns:a16="http://schemas.microsoft.com/office/drawing/2014/main" id="{BF0FF549-5FA8-C7B7-F36F-9E7BF732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14725" y="77609700"/>
          <a:ext cx="1337285" cy="201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398</xdr:row>
      <xdr:rowOff>200024</xdr:rowOff>
    </xdr:from>
    <xdr:to>
      <xdr:col>4</xdr:col>
      <xdr:colOff>2390208</xdr:colOff>
      <xdr:row>408</xdr:row>
      <xdr:rowOff>171449</xdr:rowOff>
    </xdr:to>
    <xdr:pic>
      <xdr:nvPicPr>
        <xdr:cNvPr id="38" name="Obraz 37">
          <a:extLst>
            <a:ext uri="{FF2B5EF4-FFF2-40B4-BE49-F238E27FC236}">
              <a16:creationId xmlns:a16="http://schemas.microsoft.com/office/drawing/2014/main" id="{111FAD87-C93C-1200-2C41-9F2C400A5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514725" y="79809974"/>
          <a:ext cx="1371033" cy="19716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410</xdr:row>
      <xdr:rowOff>0</xdr:rowOff>
    </xdr:from>
    <xdr:to>
      <xdr:col>4</xdr:col>
      <xdr:colOff>2335359</xdr:colOff>
      <xdr:row>419</xdr:row>
      <xdr:rowOff>85725</xdr:rowOff>
    </xdr:to>
    <xdr:pic>
      <xdr:nvPicPr>
        <xdr:cNvPr id="39" name="Obraz 38">
          <a:extLst>
            <a:ext uri="{FF2B5EF4-FFF2-40B4-BE49-F238E27FC236}">
              <a16:creationId xmlns:a16="http://schemas.microsoft.com/office/drawing/2014/main" id="{FA229115-9BFA-B760-4D3E-A9FA7639B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514725" y="82010250"/>
          <a:ext cx="1311422" cy="188595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421</xdr:row>
      <xdr:rowOff>0</xdr:rowOff>
    </xdr:from>
    <xdr:to>
      <xdr:col>4</xdr:col>
      <xdr:colOff>2335359</xdr:colOff>
      <xdr:row>430</xdr:row>
      <xdr:rowOff>85725</xdr:rowOff>
    </xdr:to>
    <xdr:pic>
      <xdr:nvPicPr>
        <xdr:cNvPr id="40" name="Obraz 39">
          <a:extLst>
            <a:ext uri="{FF2B5EF4-FFF2-40B4-BE49-F238E27FC236}">
              <a16:creationId xmlns:a16="http://schemas.microsoft.com/office/drawing/2014/main" id="{E2A25BBB-D4E0-5581-52BF-C12391131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514725" y="84210525"/>
          <a:ext cx="1311422" cy="188595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431</xdr:row>
      <xdr:rowOff>200024</xdr:rowOff>
    </xdr:from>
    <xdr:to>
      <xdr:col>4</xdr:col>
      <xdr:colOff>2297481</xdr:colOff>
      <xdr:row>441</xdr:row>
      <xdr:rowOff>38099</xdr:rowOff>
    </xdr:to>
    <xdr:pic>
      <xdr:nvPicPr>
        <xdr:cNvPr id="41" name="Obraz 40">
          <a:extLst>
            <a:ext uri="{FF2B5EF4-FFF2-40B4-BE49-F238E27FC236}">
              <a16:creationId xmlns:a16="http://schemas.microsoft.com/office/drawing/2014/main" id="{6DEFAE1B-AF53-A9B7-3568-683C7309E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514725" y="86410799"/>
          <a:ext cx="1278306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442</xdr:row>
      <xdr:rowOff>200024</xdr:rowOff>
    </xdr:from>
    <xdr:to>
      <xdr:col>4</xdr:col>
      <xdr:colOff>2297481</xdr:colOff>
      <xdr:row>452</xdr:row>
      <xdr:rowOff>38099</xdr:rowOff>
    </xdr:to>
    <xdr:pic>
      <xdr:nvPicPr>
        <xdr:cNvPr id="42" name="Obraz 41">
          <a:extLst>
            <a:ext uri="{FF2B5EF4-FFF2-40B4-BE49-F238E27FC236}">
              <a16:creationId xmlns:a16="http://schemas.microsoft.com/office/drawing/2014/main" id="{C148E291-6B83-6AD0-B18C-8656866F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14725" y="88611074"/>
          <a:ext cx="1278306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454</xdr:row>
      <xdr:rowOff>0</xdr:rowOff>
    </xdr:from>
    <xdr:to>
      <xdr:col>4</xdr:col>
      <xdr:colOff>2322113</xdr:colOff>
      <xdr:row>463</xdr:row>
      <xdr:rowOff>66675</xdr:rowOff>
    </xdr:to>
    <xdr:pic>
      <xdr:nvPicPr>
        <xdr:cNvPr id="43" name="Obraz 42">
          <a:extLst>
            <a:ext uri="{FF2B5EF4-FFF2-40B4-BE49-F238E27FC236}">
              <a16:creationId xmlns:a16="http://schemas.microsoft.com/office/drawing/2014/main" id="{D5197120-1713-56A2-4FA9-17DDDB992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14725" y="90811350"/>
          <a:ext cx="1298176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1019174</xdr:colOff>
      <xdr:row>465</xdr:row>
      <xdr:rowOff>0</xdr:rowOff>
    </xdr:from>
    <xdr:to>
      <xdr:col>4</xdr:col>
      <xdr:colOff>2076449</xdr:colOff>
      <xdr:row>474</xdr:row>
      <xdr:rowOff>77993</xdr:rowOff>
    </xdr:to>
    <xdr:pic>
      <xdr:nvPicPr>
        <xdr:cNvPr id="44" name="Obraz 43">
          <a:extLst>
            <a:ext uri="{FF2B5EF4-FFF2-40B4-BE49-F238E27FC236}">
              <a16:creationId xmlns:a16="http://schemas.microsoft.com/office/drawing/2014/main" id="{396816C3-8C09-7CEB-11CB-6636DE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514724" y="93011625"/>
          <a:ext cx="1057275" cy="1878218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476</xdr:row>
      <xdr:rowOff>0</xdr:rowOff>
    </xdr:from>
    <xdr:to>
      <xdr:col>4</xdr:col>
      <xdr:colOff>2247679</xdr:colOff>
      <xdr:row>485</xdr:row>
      <xdr:rowOff>104775</xdr:rowOff>
    </xdr:to>
    <xdr:pic>
      <xdr:nvPicPr>
        <xdr:cNvPr id="45" name="Obraz 44">
          <a:extLst>
            <a:ext uri="{FF2B5EF4-FFF2-40B4-BE49-F238E27FC236}">
              <a16:creationId xmlns:a16="http://schemas.microsoft.com/office/drawing/2014/main" id="{4D9CF5BF-A62F-3145-24A0-3070CAF3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514725" y="95211900"/>
          <a:ext cx="1223742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487</xdr:row>
      <xdr:rowOff>0</xdr:rowOff>
    </xdr:from>
    <xdr:to>
      <xdr:col>5</xdr:col>
      <xdr:colOff>84905</xdr:colOff>
      <xdr:row>496</xdr:row>
      <xdr:rowOff>104775</xdr:rowOff>
    </xdr:to>
    <xdr:pic>
      <xdr:nvPicPr>
        <xdr:cNvPr id="46" name="Obraz 45">
          <a:extLst>
            <a:ext uri="{FF2B5EF4-FFF2-40B4-BE49-F238E27FC236}">
              <a16:creationId xmlns:a16="http://schemas.microsoft.com/office/drawing/2014/main" id="{F6F093E9-F51D-43DC-8309-25EF497D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514725" y="97412175"/>
          <a:ext cx="1551755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497</xdr:row>
      <xdr:rowOff>200024</xdr:rowOff>
    </xdr:from>
    <xdr:to>
      <xdr:col>4</xdr:col>
      <xdr:colOff>2381723</xdr:colOff>
      <xdr:row>507</xdr:row>
      <xdr:rowOff>152399</xdr:rowOff>
    </xdr:to>
    <xdr:pic>
      <xdr:nvPicPr>
        <xdr:cNvPr id="47" name="Obraz 46">
          <a:extLst>
            <a:ext uri="{FF2B5EF4-FFF2-40B4-BE49-F238E27FC236}">
              <a16:creationId xmlns:a16="http://schemas.microsoft.com/office/drawing/2014/main" id="{9CC7548F-5F9E-3CE8-D022-EE015B3E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514725" y="99612449"/>
          <a:ext cx="1357786" cy="19526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509</xdr:row>
      <xdr:rowOff>0</xdr:rowOff>
    </xdr:from>
    <xdr:to>
      <xdr:col>4</xdr:col>
      <xdr:colOff>2383584</xdr:colOff>
      <xdr:row>518</xdr:row>
      <xdr:rowOff>161925</xdr:rowOff>
    </xdr:to>
    <xdr:pic>
      <xdr:nvPicPr>
        <xdr:cNvPr id="48" name="Obraz 47">
          <a:extLst>
            <a:ext uri="{FF2B5EF4-FFF2-40B4-BE49-F238E27FC236}">
              <a16:creationId xmlns:a16="http://schemas.microsoft.com/office/drawing/2014/main" id="{D90EE05A-E3AF-DC30-B3FE-4FE45ADB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514725" y="101812725"/>
          <a:ext cx="1364409" cy="196215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519</xdr:row>
      <xdr:rowOff>200024</xdr:rowOff>
    </xdr:from>
    <xdr:to>
      <xdr:col>4</xdr:col>
      <xdr:colOff>2381723</xdr:colOff>
      <xdr:row>529</xdr:row>
      <xdr:rowOff>152399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96AAA27E-314B-04FC-0C2C-9E29C584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514725" y="104012999"/>
          <a:ext cx="1357786" cy="19526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530</xdr:row>
      <xdr:rowOff>200024</xdr:rowOff>
    </xdr:from>
    <xdr:to>
      <xdr:col>4</xdr:col>
      <xdr:colOff>2228850</xdr:colOff>
      <xdr:row>540</xdr:row>
      <xdr:rowOff>8299</xdr:rowOff>
    </xdr:to>
    <xdr:pic>
      <xdr:nvPicPr>
        <xdr:cNvPr id="50" name="Obraz 49">
          <a:extLst>
            <a:ext uri="{FF2B5EF4-FFF2-40B4-BE49-F238E27FC236}">
              <a16:creationId xmlns:a16="http://schemas.microsoft.com/office/drawing/2014/main" id="{322C75B7-7EB4-7F16-6293-5134926CC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514725" y="106213274"/>
          <a:ext cx="1209675" cy="18085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541</xdr:row>
      <xdr:rowOff>200024</xdr:rowOff>
    </xdr:from>
    <xdr:to>
      <xdr:col>4</xdr:col>
      <xdr:colOff>2342298</xdr:colOff>
      <xdr:row>551</xdr:row>
      <xdr:rowOff>190499</xdr:rowOff>
    </xdr:to>
    <xdr:pic>
      <xdr:nvPicPr>
        <xdr:cNvPr id="51" name="Obraz 50">
          <a:extLst>
            <a:ext uri="{FF2B5EF4-FFF2-40B4-BE49-F238E27FC236}">
              <a16:creationId xmlns:a16="http://schemas.microsoft.com/office/drawing/2014/main" id="{CBEF9D40-09C5-22F2-D5A2-669B68C6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514725" y="108413549"/>
          <a:ext cx="1318361" cy="19907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553</xdr:row>
      <xdr:rowOff>0</xdr:rowOff>
    </xdr:from>
    <xdr:to>
      <xdr:col>4</xdr:col>
      <xdr:colOff>1714597</xdr:colOff>
      <xdr:row>560</xdr:row>
      <xdr:rowOff>38301</xdr:rowOff>
    </xdr:to>
    <xdr:pic>
      <xdr:nvPicPr>
        <xdr:cNvPr id="52" name="Obraz 51">
          <a:extLst>
            <a:ext uri="{FF2B5EF4-FFF2-40B4-BE49-F238E27FC236}">
              <a16:creationId xmlns:a16="http://schemas.microsoft.com/office/drawing/2014/main" id="{1283D254-F119-A8A4-5EA6-804DE8A0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514725" y="112014000"/>
          <a:ext cx="695422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563</xdr:row>
      <xdr:rowOff>200024</xdr:rowOff>
    </xdr:from>
    <xdr:to>
      <xdr:col>4</xdr:col>
      <xdr:colOff>2304450</xdr:colOff>
      <xdr:row>573</xdr:row>
      <xdr:rowOff>133349</xdr:rowOff>
    </xdr:to>
    <xdr:pic>
      <xdr:nvPicPr>
        <xdr:cNvPr id="53" name="Obraz 52">
          <a:extLst>
            <a:ext uri="{FF2B5EF4-FFF2-40B4-BE49-F238E27FC236}">
              <a16:creationId xmlns:a16="http://schemas.microsoft.com/office/drawing/2014/main" id="{CC3592AA-8A37-8F4E-6B58-D157DC346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514725" y="112814099"/>
          <a:ext cx="1280513" cy="19335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574</xdr:row>
      <xdr:rowOff>200024</xdr:rowOff>
    </xdr:from>
    <xdr:to>
      <xdr:col>4</xdr:col>
      <xdr:colOff>2362768</xdr:colOff>
      <xdr:row>585</xdr:row>
      <xdr:rowOff>28574</xdr:rowOff>
    </xdr:to>
    <xdr:pic>
      <xdr:nvPicPr>
        <xdr:cNvPr id="54" name="Obraz 53">
          <a:extLst>
            <a:ext uri="{FF2B5EF4-FFF2-40B4-BE49-F238E27FC236}">
              <a16:creationId xmlns:a16="http://schemas.microsoft.com/office/drawing/2014/main" id="{0454B08A-CBA4-7E09-F54C-8DFE20C0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514725" y="115014374"/>
          <a:ext cx="1343593" cy="20288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586</xdr:row>
      <xdr:rowOff>0</xdr:rowOff>
    </xdr:from>
    <xdr:to>
      <xdr:col>4</xdr:col>
      <xdr:colOff>2333625</xdr:colOff>
      <xdr:row>595</xdr:row>
      <xdr:rowOff>94841</xdr:rowOff>
    </xdr:to>
    <xdr:pic>
      <xdr:nvPicPr>
        <xdr:cNvPr id="55" name="Obraz 54">
          <a:extLst>
            <a:ext uri="{FF2B5EF4-FFF2-40B4-BE49-F238E27FC236}">
              <a16:creationId xmlns:a16="http://schemas.microsoft.com/office/drawing/2014/main" id="{4F5F1BA7-E454-A99D-2EE7-4ACD2789B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514725" y="117214650"/>
          <a:ext cx="1314450" cy="1890304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597</xdr:row>
      <xdr:rowOff>0</xdr:rowOff>
    </xdr:from>
    <xdr:to>
      <xdr:col>4</xdr:col>
      <xdr:colOff>2268148</xdr:colOff>
      <xdr:row>606</xdr:row>
      <xdr:rowOff>85725</xdr:rowOff>
    </xdr:to>
    <xdr:pic>
      <xdr:nvPicPr>
        <xdr:cNvPr id="56" name="Obraz 55">
          <a:extLst>
            <a:ext uri="{FF2B5EF4-FFF2-40B4-BE49-F238E27FC236}">
              <a16:creationId xmlns:a16="http://schemas.microsoft.com/office/drawing/2014/main" id="{D874F4DE-FDA1-50C7-97BA-F406BAA90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514725" y="119414925"/>
          <a:ext cx="1248973" cy="188595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608</xdr:row>
      <xdr:rowOff>0</xdr:rowOff>
    </xdr:from>
    <xdr:to>
      <xdr:col>4</xdr:col>
      <xdr:colOff>1943229</xdr:colOff>
      <xdr:row>615</xdr:row>
      <xdr:rowOff>38301</xdr:rowOff>
    </xdr:to>
    <xdr:pic>
      <xdr:nvPicPr>
        <xdr:cNvPr id="57" name="Obraz 56">
          <a:extLst>
            <a:ext uri="{FF2B5EF4-FFF2-40B4-BE49-F238E27FC236}">
              <a16:creationId xmlns:a16="http://schemas.microsoft.com/office/drawing/2014/main" id="{29B7C641-2FED-512F-AD8C-D66CEC56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514725" y="123015375"/>
          <a:ext cx="924054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619</xdr:row>
      <xdr:rowOff>0</xdr:rowOff>
    </xdr:from>
    <xdr:to>
      <xdr:col>4</xdr:col>
      <xdr:colOff>1943229</xdr:colOff>
      <xdr:row>626</xdr:row>
      <xdr:rowOff>38301</xdr:rowOff>
    </xdr:to>
    <xdr:pic>
      <xdr:nvPicPr>
        <xdr:cNvPr id="58" name="Obraz 57">
          <a:extLst>
            <a:ext uri="{FF2B5EF4-FFF2-40B4-BE49-F238E27FC236}">
              <a16:creationId xmlns:a16="http://schemas.microsoft.com/office/drawing/2014/main" id="{0E5C72AF-DB82-1CFB-8C6F-0B39A74B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514725" y="125215650"/>
          <a:ext cx="924054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629</xdr:row>
      <xdr:rowOff>200024</xdr:rowOff>
    </xdr:from>
    <xdr:to>
      <xdr:col>4</xdr:col>
      <xdr:colOff>2342298</xdr:colOff>
      <xdr:row>639</xdr:row>
      <xdr:rowOff>190499</xdr:rowOff>
    </xdr:to>
    <xdr:pic>
      <xdr:nvPicPr>
        <xdr:cNvPr id="59" name="Obraz 58">
          <a:extLst>
            <a:ext uri="{FF2B5EF4-FFF2-40B4-BE49-F238E27FC236}">
              <a16:creationId xmlns:a16="http://schemas.microsoft.com/office/drawing/2014/main" id="{A31E3AEF-4098-274C-3E9E-16F49F75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514725" y="126015749"/>
          <a:ext cx="1318361" cy="19907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640</xdr:row>
      <xdr:rowOff>200024</xdr:rowOff>
    </xdr:from>
    <xdr:to>
      <xdr:col>4</xdr:col>
      <xdr:colOff>2352675</xdr:colOff>
      <xdr:row>651</xdr:row>
      <xdr:rowOff>18096</xdr:rowOff>
    </xdr:to>
    <xdr:pic>
      <xdr:nvPicPr>
        <xdr:cNvPr id="60" name="Obraz 59">
          <a:extLst>
            <a:ext uri="{FF2B5EF4-FFF2-40B4-BE49-F238E27FC236}">
              <a16:creationId xmlns:a16="http://schemas.microsoft.com/office/drawing/2014/main" id="{9368A17C-0B88-E9F4-9AC1-494BB670D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514725" y="128216024"/>
          <a:ext cx="1333500" cy="201358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652</xdr:row>
      <xdr:rowOff>0</xdr:rowOff>
    </xdr:from>
    <xdr:to>
      <xdr:col>4</xdr:col>
      <xdr:colOff>1971808</xdr:colOff>
      <xdr:row>659</xdr:row>
      <xdr:rowOff>38301</xdr:rowOff>
    </xdr:to>
    <xdr:pic>
      <xdr:nvPicPr>
        <xdr:cNvPr id="61" name="Obraz 60">
          <a:extLst>
            <a:ext uri="{FF2B5EF4-FFF2-40B4-BE49-F238E27FC236}">
              <a16:creationId xmlns:a16="http://schemas.microsoft.com/office/drawing/2014/main" id="{6B97DF53-FFF9-0C07-8754-687BDCD1C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514725" y="13181647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662</xdr:row>
      <xdr:rowOff>200024</xdr:rowOff>
    </xdr:from>
    <xdr:to>
      <xdr:col>4</xdr:col>
      <xdr:colOff>2439913</xdr:colOff>
      <xdr:row>673</xdr:row>
      <xdr:rowOff>123824</xdr:rowOff>
    </xdr:to>
    <xdr:pic>
      <xdr:nvPicPr>
        <xdr:cNvPr id="62" name="Obraz 61">
          <a:extLst>
            <a:ext uri="{FF2B5EF4-FFF2-40B4-BE49-F238E27FC236}">
              <a16:creationId xmlns:a16="http://schemas.microsoft.com/office/drawing/2014/main" id="{16C7401D-B497-8118-8AA0-E7B97BEA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514725" y="132616574"/>
          <a:ext cx="1420738" cy="21240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673</xdr:row>
      <xdr:rowOff>200024</xdr:rowOff>
    </xdr:from>
    <xdr:to>
      <xdr:col>5</xdr:col>
      <xdr:colOff>10156</xdr:colOff>
      <xdr:row>684</xdr:row>
      <xdr:rowOff>123824</xdr:rowOff>
    </xdr:to>
    <xdr:pic>
      <xdr:nvPicPr>
        <xdr:cNvPr id="63" name="Obraz 62">
          <a:extLst>
            <a:ext uri="{FF2B5EF4-FFF2-40B4-BE49-F238E27FC236}">
              <a16:creationId xmlns:a16="http://schemas.microsoft.com/office/drawing/2014/main" id="{13A6FED2-6D9A-0881-D3E9-2CC0DBA8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514725" y="134816849"/>
          <a:ext cx="1477006" cy="21240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685</xdr:row>
      <xdr:rowOff>0</xdr:rowOff>
    </xdr:from>
    <xdr:to>
      <xdr:col>4</xdr:col>
      <xdr:colOff>2466975</xdr:colOff>
      <xdr:row>695</xdr:row>
      <xdr:rowOff>86586</xdr:rowOff>
    </xdr:to>
    <xdr:pic>
      <xdr:nvPicPr>
        <xdr:cNvPr id="256" name="Obraz 255">
          <a:extLst>
            <a:ext uri="{FF2B5EF4-FFF2-40B4-BE49-F238E27FC236}">
              <a16:creationId xmlns:a16="http://schemas.microsoft.com/office/drawing/2014/main" id="{578B3E8E-5CB1-0F48-D3AF-A43BDF58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514725" y="137017125"/>
          <a:ext cx="1447800" cy="2082074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695</xdr:row>
      <xdr:rowOff>200024</xdr:rowOff>
    </xdr:from>
    <xdr:to>
      <xdr:col>4</xdr:col>
      <xdr:colOff>2354914</xdr:colOff>
      <xdr:row>706</xdr:row>
      <xdr:rowOff>9524</xdr:rowOff>
    </xdr:to>
    <xdr:pic>
      <xdr:nvPicPr>
        <xdr:cNvPr id="257" name="Obraz 256">
          <a:extLst>
            <a:ext uri="{FF2B5EF4-FFF2-40B4-BE49-F238E27FC236}">
              <a16:creationId xmlns:a16="http://schemas.microsoft.com/office/drawing/2014/main" id="{5EB8983B-E226-A1EF-4FA6-E6EEB01E3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514725" y="139217399"/>
          <a:ext cx="1330977" cy="2009775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707</xdr:row>
      <xdr:rowOff>0</xdr:rowOff>
    </xdr:from>
    <xdr:to>
      <xdr:col>4</xdr:col>
      <xdr:colOff>2095650</xdr:colOff>
      <xdr:row>714</xdr:row>
      <xdr:rowOff>38301</xdr:rowOff>
    </xdr:to>
    <xdr:pic>
      <xdr:nvPicPr>
        <xdr:cNvPr id="258" name="Obraz 257">
          <a:extLst>
            <a:ext uri="{FF2B5EF4-FFF2-40B4-BE49-F238E27FC236}">
              <a16:creationId xmlns:a16="http://schemas.microsoft.com/office/drawing/2014/main" id="{30E32D8A-C089-8B84-B9F2-9EA4BB8F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514725" y="142817850"/>
          <a:ext cx="1076475" cy="1438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125" name="Grupa 124">
          <a:extLst>
            <a:ext uri="{FF2B5EF4-FFF2-40B4-BE49-F238E27FC236}">
              <a16:creationId xmlns:a16="http://schemas.microsoft.com/office/drawing/2014/main" id="{7247D5CD-4F17-4737-B628-2AC5C2D2ECCC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126" name="Grupa 125">
            <a:extLst>
              <a:ext uri="{FF2B5EF4-FFF2-40B4-BE49-F238E27FC236}">
                <a16:creationId xmlns:a16="http://schemas.microsoft.com/office/drawing/2014/main" id="{04FDB41E-CD96-1BAC-4BFC-09BDBF1BF136}"/>
              </a:ext>
            </a:extLst>
          </xdr:cNvPr>
          <xdr:cNvGrpSpPr/>
        </xdr:nvGrpSpPr>
        <xdr:grpSpPr>
          <a:xfrm>
            <a:off x="90422" y="1399740"/>
            <a:ext cx="1924600" cy="347663"/>
            <a:chOff x="90084" y="1399740"/>
            <a:chExt cx="1917410" cy="347663"/>
          </a:xfrm>
        </xdr:grpSpPr>
        <xdr:sp macro="" textlink="">
          <xdr:nvSpPr>
            <xdr:cNvPr id="151" name="Prostokąt: zaokrąglone rogi u góry 150">
              <a:extLst>
                <a:ext uri="{FF2B5EF4-FFF2-40B4-BE49-F238E27FC236}">
                  <a16:creationId xmlns:a16="http://schemas.microsoft.com/office/drawing/2014/main" id="{EA3A089B-2D97-B593-9078-25BE1D3AA76C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614867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152" name="Prostokąt: zaokrąglone rogi 151">
              <a:extLst>
                <a:ext uri="{FF2B5EF4-FFF2-40B4-BE49-F238E27FC236}">
                  <a16:creationId xmlns:a16="http://schemas.microsoft.com/office/drawing/2014/main" id="{94F56EF7-0781-B0EB-D43F-796E2CEF77CC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1682721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27" name="Grupa 126">
            <a:extLst>
              <a:ext uri="{FF2B5EF4-FFF2-40B4-BE49-F238E27FC236}">
                <a16:creationId xmlns:a16="http://schemas.microsoft.com/office/drawing/2014/main" id="{E5806BC4-F9B8-F568-D729-4F7FA756FA56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147" name="Prostokąt 146">
              <a:extLst>
                <a:ext uri="{FF2B5EF4-FFF2-40B4-BE49-F238E27FC236}">
                  <a16:creationId xmlns:a16="http://schemas.microsoft.com/office/drawing/2014/main" id="{096451F7-2772-8DCC-24A1-57571A6EE8E9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148" name="Obraz 147">
              <a:extLst>
                <a:ext uri="{FF2B5EF4-FFF2-40B4-BE49-F238E27FC236}">
                  <a16:creationId xmlns:a16="http://schemas.microsoft.com/office/drawing/2014/main" id="{B6F2A7BF-2304-6E06-C630-46973C786F8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128" name="pole tekstowe 12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96C45EA-F33B-3A91-33B6-49C46BA0FB2D}"/>
              </a:ext>
            </a:extLst>
          </xdr:cNvPr>
          <xdr:cNvSpPr txBox="1">
            <a:spLocks noChangeAspect="1"/>
          </xdr:cNvSpPr>
        </xdr:nvSpPr>
        <xdr:spPr>
          <a:xfrm>
            <a:off x="95606" y="2157408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29" name="pole tekstowe 12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B5170A5-7537-5474-CD4F-C0156D10741C}"/>
              </a:ext>
            </a:extLst>
          </xdr:cNvPr>
          <xdr:cNvSpPr txBox="1">
            <a:spLocks noChangeAspect="1"/>
          </xdr:cNvSpPr>
        </xdr:nvSpPr>
        <xdr:spPr>
          <a:xfrm>
            <a:off x="91444" y="1450543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130" name="pole tekstowe 12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DF990DF-215A-5D1A-AFC0-DEE561C1CAB2}"/>
              </a:ext>
            </a:extLst>
          </xdr:cNvPr>
          <xdr:cNvSpPr txBox="1">
            <a:spLocks noChangeAspect="1"/>
          </xdr:cNvSpPr>
        </xdr:nvSpPr>
        <xdr:spPr>
          <a:xfrm>
            <a:off x="91444" y="1740299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31" name="pole tekstowe 13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950BE98-CC77-009C-B676-927FC831899D}"/>
              </a:ext>
            </a:extLst>
          </xdr:cNvPr>
          <xdr:cNvSpPr txBox="1">
            <a:spLocks noChangeAspect="1"/>
          </xdr:cNvSpPr>
        </xdr:nvSpPr>
        <xdr:spPr>
          <a:xfrm>
            <a:off x="91444" y="1945475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32" name="pole tekstowe 13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DCF1507-C71B-7698-52F6-35C8519A1106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133" name="Grupa 132">
            <a:extLst>
              <a:ext uri="{FF2B5EF4-FFF2-40B4-BE49-F238E27FC236}">
                <a16:creationId xmlns:a16="http://schemas.microsoft.com/office/drawing/2014/main" id="{A1B31956-93E1-4DC8-980F-FD079D493BD8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144" name="pole tekstowe 143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D2208F9E-AA76-CDC5-0FFE-298C054CAE8B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145" name="Obraz 144">
              <a:extLst>
                <a:ext uri="{FF2B5EF4-FFF2-40B4-BE49-F238E27FC236}">
                  <a16:creationId xmlns:a16="http://schemas.microsoft.com/office/drawing/2014/main" id="{03F9AB1E-57F4-AA32-06DE-16CCEAC4F9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146" name="pole tekstowe 145">
              <a:extLst>
                <a:ext uri="{FF2B5EF4-FFF2-40B4-BE49-F238E27FC236}">
                  <a16:creationId xmlns:a16="http://schemas.microsoft.com/office/drawing/2014/main" id="{379563CF-BE4D-432D-72D4-0792B58C8D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134" name="pole tekstowe 13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1AE0ABE-0609-23BC-6A12-2F7F1137C785}"/>
              </a:ext>
            </a:extLst>
          </xdr:cNvPr>
          <xdr:cNvSpPr txBox="1">
            <a:spLocks noChangeAspect="1"/>
          </xdr:cNvSpPr>
        </xdr:nvSpPr>
        <xdr:spPr>
          <a:xfrm>
            <a:off x="91444" y="2378899"/>
            <a:ext cx="1714682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35" name="pole tekstowe 134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42D24FDC-1FEE-F7AC-632C-F3AB896A8B6A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136" name="Grupa 135">
            <a:extLst>
              <a:ext uri="{FF2B5EF4-FFF2-40B4-BE49-F238E27FC236}">
                <a16:creationId xmlns:a16="http://schemas.microsoft.com/office/drawing/2014/main" id="{DAA96883-C5DD-E475-6B3B-2F55199236B5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142" name="pole tekstowe 14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99E32C37-057F-EF9B-C305-C5BA303A4E4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143" name="Obraz 142">
              <a:extLst>
                <a:ext uri="{FF2B5EF4-FFF2-40B4-BE49-F238E27FC236}">
                  <a16:creationId xmlns:a16="http://schemas.microsoft.com/office/drawing/2014/main" id="{55F14786-1457-808F-8385-ED71E7483B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137" name="pole tekstowe 13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8FB4B8CF-E38E-3D06-21DC-C026C8CEEB7D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38" name="pole tekstowe 137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ABA01E8B-71DC-8056-DD9C-D96F0018414F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39" name="pole tekstowe 138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C5CACFE7-2E95-335A-5827-6855A221D65D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40" name="pole tekstowe 139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51B312A2-AFDF-3769-94D4-E3C46CED054F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41" name="pole tekstowe 140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91B3225E-DC3C-CD1A-DA41-0F2E1F330BF1}"/>
              </a:ext>
            </a:extLst>
          </xdr:cNvPr>
          <xdr:cNvSpPr txBox="1">
            <a:spLocks noChangeAspect="1"/>
          </xdr:cNvSpPr>
        </xdr:nvSpPr>
        <xdr:spPr>
          <a:xfrm>
            <a:off x="91444" y="259722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1209675</xdr:colOff>
      <xdr:row>2</xdr:row>
      <xdr:rowOff>200024</xdr:rowOff>
    </xdr:from>
    <xdr:to>
      <xdr:col>4</xdr:col>
      <xdr:colOff>2438066</xdr:colOff>
      <xdr:row>11</xdr:row>
      <xdr:rowOff>180974</xdr:rowOff>
    </xdr:to>
    <xdr:pic>
      <xdr:nvPicPr>
        <xdr:cNvPr id="48" name="Obraz 47">
          <a:extLst>
            <a:ext uri="{FF2B5EF4-FFF2-40B4-BE49-F238E27FC236}">
              <a16:creationId xmlns:a16="http://schemas.microsoft.com/office/drawing/2014/main" id="{7ED215FA-F951-2439-DD2E-43A7F5C4E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05225" y="600074"/>
          <a:ext cx="1228391" cy="1781175"/>
        </a:xfrm>
        <a:prstGeom prst="rect">
          <a:avLst/>
        </a:prstGeom>
      </xdr:spPr>
    </xdr:pic>
    <xdr:clientData/>
  </xdr:twoCellAnchor>
  <xdr:twoCellAnchor editAs="oneCell">
    <xdr:from>
      <xdr:col>4</xdr:col>
      <xdr:colOff>1209675</xdr:colOff>
      <xdr:row>14</xdr:row>
      <xdr:rowOff>0</xdr:rowOff>
    </xdr:from>
    <xdr:to>
      <xdr:col>4</xdr:col>
      <xdr:colOff>2475671</xdr:colOff>
      <xdr:row>23</xdr:row>
      <xdr:rowOff>28575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00EE98B5-0053-E878-155B-EFDCE550C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05225" y="2800350"/>
          <a:ext cx="1261234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1209675</xdr:colOff>
      <xdr:row>25</xdr:row>
      <xdr:rowOff>0</xdr:rowOff>
    </xdr:from>
    <xdr:to>
      <xdr:col>4</xdr:col>
      <xdr:colOff>2436257</xdr:colOff>
      <xdr:row>33</xdr:row>
      <xdr:rowOff>171450</xdr:rowOff>
    </xdr:to>
    <xdr:pic>
      <xdr:nvPicPr>
        <xdr:cNvPr id="50" name="Obraz 49">
          <a:extLst>
            <a:ext uri="{FF2B5EF4-FFF2-40B4-BE49-F238E27FC236}">
              <a16:creationId xmlns:a16="http://schemas.microsoft.com/office/drawing/2014/main" id="{3A02F96D-4CE7-9745-46FD-DA5A37CC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05225" y="5000625"/>
          <a:ext cx="1221820" cy="1771650"/>
        </a:xfrm>
        <a:prstGeom prst="rect">
          <a:avLst/>
        </a:prstGeom>
      </xdr:spPr>
    </xdr:pic>
    <xdr:clientData/>
  </xdr:twoCellAnchor>
  <xdr:twoCellAnchor editAs="oneCell">
    <xdr:from>
      <xdr:col>4</xdr:col>
      <xdr:colOff>1209674</xdr:colOff>
      <xdr:row>36</xdr:row>
      <xdr:rowOff>0</xdr:rowOff>
    </xdr:from>
    <xdr:to>
      <xdr:col>4</xdr:col>
      <xdr:colOff>2398157</xdr:colOff>
      <xdr:row>46</xdr:row>
      <xdr:rowOff>19050</xdr:rowOff>
    </xdr:to>
    <xdr:pic>
      <xdr:nvPicPr>
        <xdr:cNvPr id="51" name="Obraz 50">
          <a:extLst>
            <a:ext uri="{FF2B5EF4-FFF2-40B4-BE49-F238E27FC236}">
              <a16:creationId xmlns:a16="http://schemas.microsoft.com/office/drawing/2014/main" id="{924A55E2-302C-D050-B321-A2DBB7E3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05224" y="7200900"/>
          <a:ext cx="1183721" cy="2019300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56</xdr:row>
      <xdr:rowOff>104774</xdr:rowOff>
    </xdr:from>
    <xdr:to>
      <xdr:col>5</xdr:col>
      <xdr:colOff>95250</xdr:colOff>
      <xdr:row>68</xdr:row>
      <xdr:rowOff>162891</xdr:rowOff>
    </xdr:to>
    <xdr:pic>
      <xdr:nvPicPr>
        <xdr:cNvPr id="52" name="Obraz 51">
          <a:extLst>
            <a:ext uri="{FF2B5EF4-FFF2-40B4-BE49-F238E27FC236}">
              <a16:creationId xmlns:a16="http://schemas.microsoft.com/office/drawing/2014/main" id="{FAB2B2F9-8292-6A71-3CD7-AF4AE2ED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81375" y="11306174"/>
          <a:ext cx="1695450" cy="2458417"/>
        </a:xfrm>
        <a:prstGeom prst="rect">
          <a:avLst/>
        </a:prstGeom>
      </xdr:spPr>
    </xdr:pic>
    <xdr:clientData/>
  </xdr:twoCellAnchor>
  <xdr:twoCellAnchor editAs="oneCell">
    <xdr:from>
      <xdr:col>4</xdr:col>
      <xdr:colOff>1057275</xdr:colOff>
      <xdr:row>46</xdr:row>
      <xdr:rowOff>95249</xdr:rowOff>
    </xdr:from>
    <xdr:to>
      <xdr:col>5</xdr:col>
      <xdr:colOff>75534</xdr:colOff>
      <xdr:row>57</xdr:row>
      <xdr:rowOff>76199</xdr:rowOff>
    </xdr:to>
    <xdr:pic>
      <xdr:nvPicPr>
        <xdr:cNvPr id="53" name="Obraz 52">
          <a:extLst>
            <a:ext uri="{FF2B5EF4-FFF2-40B4-BE49-F238E27FC236}">
              <a16:creationId xmlns:a16="http://schemas.microsoft.com/office/drawing/2014/main" id="{627AB6E9-CA4E-8F1E-B64E-845767483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552825" y="9296399"/>
          <a:ext cx="1504284" cy="2181225"/>
        </a:xfrm>
        <a:prstGeom prst="rect">
          <a:avLst/>
        </a:prstGeom>
      </xdr:spPr>
    </xdr:pic>
    <xdr:clientData/>
  </xdr:twoCellAnchor>
  <xdr:twoCellAnchor editAs="oneCell">
    <xdr:from>
      <xdr:col>4</xdr:col>
      <xdr:colOff>1114425</xdr:colOff>
      <xdr:row>67</xdr:row>
      <xdr:rowOff>12847</xdr:rowOff>
    </xdr:from>
    <xdr:to>
      <xdr:col>4</xdr:col>
      <xdr:colOff>2419350</xdr:colOff>
      <xdr:row>76</xdr:row>
      <xdr:rowOff>104775</xdr:rowOff>
    </xdr:to>
    <xdr:pic>
      <xdr:nvPicPr>
        <xdr:cNvPr id="54" name="Obraz 53">
          <a:extLst>
            <a:ext uri="{FF2B5EF4-FFF2-40B4-BE49-F238E27FC236}">
              <a16:creationId xmlns:a16="http://schemas.microsoft.com/office/drawing/2014/main" id="{177E964B-0735-9A87-D831-A42B7CC3F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09975" y="13414522"/>
          <a:ext cx="1304925" cy="189215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1047750</xdr:colOff>
      <xdr:row>77</xdr:row>
      <xdr:rowOff>118299</xdr:rowOff>
    </xdr:from>
    <xdr:to>
      <xdr:col>4</xdr:col>
      <xdr:colOff>2457450</xdr:colOff>
      <xdr:row>87</xdr:row>
      <xdr:rowOff>162126</xdr:rowOff>
    </xdr:to>
    <xdr:pic>
      <xdr:nvPicPr>
        <xdr:cNvPr id="55" name="Obraz 54">
          <a:extLst>
            <a:ext uri="{FF2B5EF4-FFF2-40B4-BE49-F238E27FC236}">
              <a16:creationId xmlns:a16="http://schemas.microsoft.com/office/drawing/2014/main" id="{4AB05B0C-F68C-6F96-D36B-447F3FBF0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43300" y="15520224"/>
          <a:ext cx="1409700" cy="2044077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1019174</xdr:colOff>
      <xdr:row>89</xdr:row>
      <xdr:rowOff>152399</xdr:rowOff>
    </xdr:from>
    <xdr:to>
      <xdr:col>4</xdr:col>
      <xdr:colOff>2438399</xdr:colOff>
      <xdr:row>101</xdr:row>
      <xdr:rowOff>173144</xdr:rowOff>
    </xdr:to>
    <xdr:pic>
      <xdr:nvPicPr>
        <xdr:cNvPr id="56" name="Obraz 55">
          <a:extLst>
            <a:ext uri="{FF2B5EF4-FFF2-40B4-BE49-F238E27FC236}">
              <a16:creationId xmlns:a16="http://schemas.microsoft.com/office/drawing/2014/main" id="{2D1EB4BF-C9D4-20B0-E605-AA8B98370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14724" y="17954624"/>
          <a:ext cx="1419225" cy="2421045"/>
        </a:xfrm>
        <a:prstGeom prst="rect">
          <a:avLst/>
        </a:prstGeom>
      </xdr:spPr>
    </xdr:pic>
    <xdr:clientData/>
  </xdr:twoCellAnchor>
  <xdr:twoCellAnchor editAs="oneCell">
    <xdr:from>
      <xdr:col>4</xdr:col>
      <xdr:colOff>1114425</xdr:colOff>
      <xdr:row>101</xdr:row>
      <xdr:rowOff>114299</xdr:rowOff>
    </xdr:from>
    <xdr:to>
      <xdr:col>4</xdr:col>
      <xdr:colOff>2352675</xdr:colOff>
      <xdr:row>111</xdr:row>
      <xdr:rowOff>182572</xdr:rowOff>
    </xdr:to>
    <xdr:pic>
      <xdr:nvPicPr>
        <xdr:cNvPr id="57" name="Obraz 56">
          <a:extLst>
            <a:ext uri="{FF2B5EF4-FFF2-40B4-BE49-F238E27FC236}">
              <a16:creationId xmlns:a16="http://schemas.microsoft.com/office/drawing/2014/main" id="{F7E0E1F4-C7A9-A957-A767-CC29D382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09975" y="20316824"/>
          <a:ext cx="1238250" cy="2063761"/>
        </a:xfrm>
        <a:prstGeom prst="rect">
          <a:avLst/>
        </a:prstGeom>
      </xdr:spPr>
    </xdr:pic>
    <xdr:clientData/>
  </xdr:twoCellAnchor>
  <xdr:twoCellAnchor editAs="oneCell">
    <xdr:from>
      <xdr:col>4</xdr:col>
      <xdr:colOff>1171574</xdr:colOff>
      <xdr:row>112</xdr:row>
      <xdr:rowOff>171449</xdr:rowOff>
    </xdr:from>
    <xdr:to>
      <xdr:col>4</xdr:col>
      <xdr:colOff>2354473</xdr:colOff>
      <xdr:row>122</xdr:row>
      <xdr:rowOff>180974</xdr:rowOff>
    </xdr:to>
    <xdr:pic>
      <xdr:nvPicPr>
        <xdr:cNvPr id="58" name="Obraz 57">
          <a:extLst>
            <a:ext uri="{FF2B5EF4-FFF2-40B4-BE49-F238E27FC236}">
              <a16:creationId xmlns:a16="http://schemas.microsoft.com/office/drawing/2014/main" id="{E374BA3F-3C25-DFB1-CBA4-211D9AB6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67124" y="22574249"/>
          <a:ext cx="1178137" cy="2009775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124</xdr:row>
      <xdr:rowOff>0</xdr:rowOff>
    </xdr:from>
    <xdr:to>
      <xdr:col>4</xdr:col>
      <xdr:colOff>2389125</xdr:colOff>
      <xdr:row>133</xdr:row>
      <xdr:rowOff>104775</xdr:rowOff>
    </xdr:to>
    <xdr:pic>
      <xdr:nvPicPr>
        <xdr:cNvPr id="59" name="Obraz 58">
          <a:extLst>
            <a:ext uri="{FF2B5EF4-FFF2-40B4-BE49-F238E27FC236}">
              <a16:creationId xmlns:a16="http://schemas.microsoft.com/office/drawing/2014/main" id="{60C94473-4F8A-9A93-3ADF-733068969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05200" y="24803100"/>
          <a:ext cx="1379475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135</xdr:row>
      <xdr:rowOff>38100</xdr:rowOff>
    </xdr:from>
    <xdr:to>
      <xdr:col>4</xdr:col>
      <xdr:colOff>2390274</xdr:colOff>
      <xdr:row>145</xdr:row>
      <xdr:rowOff>19050</xdr:rowOff>
    </xdr:to>
    <xdr:pic>
      <xdr:nvPicPr>
        <xdr:cNvPr id="60" name="Obraz 59">
          <a:extLst>
            <a:ext uri="{FF2B5EF4-FFF2-40B4-BE49-F238E27FC236}">
              <a16:creationId xmlns:a16="http://schemas.microsoft.com/office/drawing/2014/main" id="{1616B3CB-D00C-E2D1-E7F4-EE50B9F35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14725" y="27041475"/>
          <a:ext cx="1366337" cy="19812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1019175</xdr:colOff>
      <xdr:row>146</xdr:row>
      <xdr:rowOff>9524</xdr:rowOff>
    </xdr:from>
    <xdr:to>
      <xdr:col>4</xdr:col>
      <xdr:colOff>2409981</xdr:colOff>
      <xdr:row>156</xdr:row>
      <xdr:rowOff>19049</xdr:rowOff>
    </xdr:to>
    <xdr:pic>
      <xdr:nvPicPr>
        <xdr:cNvPr id="61" name="Obraz 60">
          <a:extLst>
            <a:ext uri="{FF2B5EF4-FFF2-40B4-BE49-F238E27FC236}">
              <a16:creationId xmlns:a16="http://schemas.microsoft.com/office/drawing/2014/main" id="{444A5E74-DC15-958F-7F4E-59340727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14725" y="29213174"/>
          <a:ext cx="1386044" cy="2009775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157</xdr:row>
      <xdr:rowOff>28575</xdr:rowOff>
    </xdr:from>
    <xdr:to>
      <xdr:col>4</xdr:col>
      <xdr:colOff>2466975</xdr:colOff>
      <xdr:row>167</xdr:row>
      <xdr:rowOff>10657</xdr:rowOff>
    </xdr:to>
    <xdr:pic>
      <xdr:nvPicPr>
        <xdr:cNvPr id="62" name="Obraz 61">
          <a:extLst>
            <a:ext uri="{FF2B5EF4-FFF2-40B4-BE49-F238E27FC236}">
              <a16:creationId xmlns:a16="http://schemas.microsoft.com/office/drawing/2014/main" id="{5DE2BFA5-1692-FBF6-20A3-6068A3EF5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00475" y="31432500"/>
          <a:ext cx="1162050" cy="19823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210" name="Grupa 209">
          <a:extLst>
            <a:ext uri="{FF2B5EF4-FFF2-40B4-BE49-F238E27FC236}">
              <a16:creationId xmlns:a16="http://schemas.microsoft.com/office/drawing/2014/main" id="{63D21921-26FE-4B85-BD2F-BEA422532209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211" name="Grupa 210">
            <a:extLst>
              <a:ext uri="{FF2B5EF4-FFF2-40B4-BE49-F238E27FC236}">
                <a16:creationId xmlns:a16="http://schemas.microsoft.com/office/drawing/2014/main" id="{E806A9CE-638B-D046-05F4-E9756B1A6B38}"/>
              </a:ext>
            </a:extLst>
          </xdr:cNvPr>
          <xdr:cNvGrpSpPr/>
        </xdr:nvGrpSpPr>
        <xdr:grpSpPr>
          <a:xfrm>
            <a:off x="90422" y="1599870"/>
            <a:ext cx="1924600" cy="347663"/>
            <a:chOff x="90084" y="1599870"/>
            <a:chExt cx="1917410" cy="347663"/>
          </a:xfrm>
        </xdr:grpSpPr>
        <xdr:sp macro="" textlink="">
          <xdr:nvSpPr>
            <xdr:cNvPr id="234" name="Prostokąt: zaokrąglone rogi u góry 233">
              <a:extLst>
                <a:ext uri="{FF2B5EF4-FFF2-40B4-BE49-F238E27FC236}">
                  <a16:creationId xmlns:a16="http://schemas.microsoft.com/office/drawing/2014/main" id="{312E87A4-813D-12ED-F01D-4A2BD79ECE04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814997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235" name="Prostokąt: zaokrąglone rogi 234">
              <a:extLst>
                <a:ext uri="{FF2B5EF4-FFF2-40B4-BE49-F238E27FC236}">
                  <a16:creationId xmlns:a16="http://schemas.microsoft.com/office/drawing/2014/main" id="{AC586A3A-A910-ECC1-44CD-5BE053E80495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1882851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212" name="Grupa 211">
            <a:extLst>
              <a:ext uri="{FF2B5EF4-FFF2-40B4-BE49-F238E27FC236}">
                <a16:creationId xmlns:a16="http://schemas.microsoft.com/office/drawing/2014/main" id="{F594AE1C-37B8-66F9-5BB4-27D5BD71D88D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232" name="Prostokąt 231">
              <a:extLst>
                <a:ext uri="{FF2B5EF4-FFF2-40B4-BE49-F238E27FC236}">
                  <a16:creationId xmlns:a16="http://schemas.microsoft.com/office/drawing/2014/main" id="{01BFFF4E-7120-B733-88C0-A558E18241F8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233" name="Obraz 232">
              <a:extLst>
                <a:ext uri="{FF2B5EF4-FFF2-40B4-BE49-F238E27FC236}">
                  <a16:creationId xmlns:a16="http://schemas.microsoft.com/office/drawing/2014/main" id="{0D790879-6CD2-113F-615D-84DA5F12CB6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213" name="pole tekstowe 2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FB96C25-6EBE-5B79-D2D4-8B586DF87788}"/>
              </a:ext>
            </a:extLst>
          </xdr:cNvPr>
          <xdr:cNvSpPr txBox="1">
            <a:spLocks noChangeAspect="1"/>
          </xdr:cNvSpPr>
        </xdr:nvSpPr>
        <xdr:spPr>
          <a:xfrm>
            <a:off x="95606" y="2157408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14" name="pole tekstowe 21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64BBC4E-F241-C230-9411-CD6CE7CC3FCE}"/>
              </a:ext>
            </a:extLst>
          </xdr:cNvPr>
          <xdr:cNvSpPr txBox="1">
            <a:spLocks noChangeAspect="1"/>
          </xdr:cNvSpPr>
        </xdr:nvSpPr>
        <xdr:spPr>
          <a:xfrm>
            <a:off x="91444" y="1386866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15" name="pole tekstowe 21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D3468C3-126C-04C3-E14B-BED17A31E47A}"/>
              </a:ext>
            </a:extLst>
          </xdr:cNvPr>
          <xdr:cNvSpPr txBox="1">
            <a:spLocks noChangeAspect="1"/>
          </xdr:cNvSpPr>
        </xdr:nvSpPr>
        <xdr:spPr>
          <a:xfrm>
            <a:off x="91444" y="1658428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216" name="pole tekstowe 21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FF3FA64-BC85-2DC0-F5EE-D2662E99EC45}"/>
              </a:ext>
            </a:extLst>
          </xdr:cNvPr>
          <xdr:cNvSpPr txBox="1">
            <a:spLocks noChangeAspect="1"/>
          </xdr:cNvSpPr>
        </xdr:nvSpPr>
        <xdr:spPr>
          <a:xfrm>
            <a:off x="91444" y="1945475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17" name="pole tekstowe 21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4D9F7EA-ACC1-C1AD-4FC5-2D9CFD71E95F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218" name="Grupa 217">
            <a:extLst>
              <a:ext uri="{FF2B5EF4-FFF2-40B4-BE49-F238E27FC236}">
                <a16:creationId xmlns:a16="http://schemas.microsoft.com/office/drawing/2014/main" id="{94E2B4CD-8544-0139-60DE-384A711029D2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229" name="pole tekstowe 228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E80B52D-721A-6FAD-AC96-2BC28670614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230" name="Obraz 229">
              <a:extLst>
                <a:ext uri="{FF2B5EF4-FFF2-40B4-BE49-F238E27FC236}">
                  <a16:creationId xmlns:a16="http://schemas.microsoft.com/office/drawing/2014/main" id="{36C54090-9986-6772-7932-D6236006BA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231" name="pole tekstowe 230">
              <a:extLst>
                <a:ext uri="{FF2B5EF4-FFF2-40B4-BE49-F238E27FC236}">
                  <a16:creationId xmlns:a16="http://schemas.microsoft.com/office/drawing/2014/main" id="{FF6F2C3D-40B0-74A2-6D98-4076DF2457C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219" name="pole tekstowe 218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94BC5CBB-47B7-2110-249A-3E3DA7FFAB75}"/>
              </a:ext>
            </a:extLst>
          </xdr:cNvPr>
          <xdr:cNvSpPr txBox="1">
            <a:spLocks noChangeAspect="1"/>
          </xdr:cNvSpPr>
        </xdr:nvSpPr>
        <xdr:spPr>
          <a:xfrm>
            <a:off x="91444" y="2378899"/>
            <a:ext cx="1867743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20" name="pole tekstowe 219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3C5AFFCF-8DB0-D7D7-D760-924099E3A9C5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221" name="Grupa 220">
            <a:extLst>
              <a:ext uri="{FF2B5EF4-FFF2-40B4-BE49-F238E27FC236}">
                <a16:creationId xmlns:a16="http://schemas.microsoft.com/office/drawing/2014/main" id="{523A03B3-B880-8F9F-CFEB-EB7B6309711B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227" name="pole tekstowe 22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2167F7C6-4519-A1BA-5A5E-C565321208DA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228" name="Obraz 227">
              <a:extLst>
                <a:ext uri="{FF2B5EF4-FFF2-40B4-BE49-F238E27FC236}">
                  <a16:creationId xmlns:a16="http://schemas.microsoft.com/office/drawing/2014/main" id="{1CFE89A7-3C28-EF96-B254-C2B81F19A2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222" name="pole tekstowe 221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FD5B8CF0-A624-BEBE-0CD9-76E3942763B2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23" name="pole tekstowe 222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3735B92E-328F-4C09-EA88-2075B8CA14FF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24" name="pole tekstowe 223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633E0FAF-2A5D-3D78-ABD3-1798899E036F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25" name="pole tekstowe 224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56075ECA-A364-68A3-A775-7BF0E7A90259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26" name="pole tekstowe 225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60E47C86-527B-DB99-2201-7A6DEA472F22}"/>
              </a:ext>
            </a:extLst>
          </xdr:cNvPr>
          <xdr:cNvSpPr txBox="1">
            <a:spLocks noChangeAspect="1"/>
          </xdr:cNvSpPr>
        </xdr:nvSpPr>
        <xdr:spPr>
          <a:xfrm>
            <a:off x="91444" y="259722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952500</xdr:colOff>
      <xdr:row>3</xdr:row>
      <xdr:rowOff>0</xdr:rowOff>
    </xdr:from>
    <xdr:to>
      <xdr:col>4</xdr:col>
      <xdr:colOff>2276475</xdr:colOff>
      <xdr:row>12</xdr:row>
      <xdr:rowOff>124309</xdr:rowOff>
    </xdr:to>
    <xdr:pic>
      <xdr:nvPicPr>
        <xdr:cNvPr id="240" name="Obraz 239">
          <a:extLst>
            <a:ext uri="{FF2B5EF4-FFF2-40B4-BE49-F238E27FC236}">
              <a16:creationId xmlns:a16="http://schemas.microsoft.com/office/drawing/2014/main" id="{F65E2D98-B59D-074D-AB44-84367FC07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448050" y="600075"/>
          <a:ext cx="1323975" cy="191977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13</xdr:row>
      <xdr:rowOff>200024</xdr:rowOff>
    </xdr:from>
    <xdr:to>
      <xdr:col>4</xdr:col>
      <xdr:colOff>2247900</xdr:colOff>
      <xdr:row>23</xdr:row>
      <xdr:rowOff>78115</xdr:rowOff>
    </xdr:to>
    <xdr:pic>
      <xdr:nvPicPr>
        <xdr:cNvPr id="241" name="Obraz 240">
          <a:extLst>
            <a:ext uri="{FF2B5EF4-FFF2-40B4-BE49-F238E27FC236}">
              <a16:creationId xmlns:a16="http://schemas.microsoft.com/office/drawing/2014/main" id="{75833153-BC3A-B97E-E82C-4E34BF3A3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48050" y="2800349"/>
          <a:ext cx="1295400" cy="1878341"/>
        </a:xfrm>
        <a:prstGeom prst="rect">
          <a:avLst/>
        </a:prstGeom>
      </xdr:spPr>
    </xdr:pic>
    <xdr:clientData/>
  </xdr:twoCellAnchor>
  <xdr:twoCellAnchor editAs="oneCell">
    <xdr:from>
      <xdr:col>4</xdr:col>
      <xdr:colOff>1019174</xdr:colOff>
      <xdr:row>24</xdr:row>
      <xdr:rowOff>142874</xdr:rowOff>
    </xdr:from>
    <xdr:to>
      <xdr:col>4</xdr:col>
      <xdr:colOff>2247899</xdr:colOff>
      <xdr:row>35</xdr:row>
      <xdr:rowOff>38672</xdr:rowOff>
    </xdr:to>
    <xdr:pic>
      <xdr:nvPicPr>
        <xdr:cNvPr id="242" name="Obraz 241">
          <a:extLst>
            <a:ext uri="{FF2B5EF4-FFF2-40B4-BE49-F238E27FC236}">
              <a16:creationId xmlns:a16="http://schemas.microsoft.com/office/drawing/2014/main" id="{F5F58283-468C-252B-55F6-4F11EEAF8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14724" y="4943474"/>
          <a:ext cx="1228725" cy="2096073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952499</xdr:colOff>
      <xdr:row>36</xdr:row>
      <xdr:rowOff>0</xdr:rowOff>
    </xdr:from>
    <xdr:to>
      <xdr:col>4</xdr:col>
      <xdr:colOff>2143124</xdr:colOff>
      <xdr:row>46</xdr:row>
      <xdr:rowOff>30828</xdr:rowOff>
    </xdr:to>
    <xdr:pic>
      <xdr:nvPicPr>
        <xdr:cNvPr id="243" name="Obraz 242">
          <a:extLst>
            <a:ext uri="{FF2B5EF4-FFF2-40B4-BE49-F238E27FC236}">
              <a16:creationId xmlns:a16="http://schemas.microsoft.com/office/drawing/2014/main" id="{49EDB763-100E-6BEA-7C1C-7B8FD39C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48049" y="7200900"/>
          <a:ext cx="1190625" cy="2031078"/>
        </a:xfrm>
        <a:prstGeom prst="rect">
          <a:avLst/>
        </a:prstGeom>
      </xdr:spPr>
    </xdr:pic>
    <xdr:clientData/>
  </xdr:twoCellAnchor>
  <xdr:twoCellAnchor editAs="oneCell">
    <xdr:from>
      <xdr:col>4</xdr:col>
      <xdr:colOff>809625</xdr:colOff>
      <xdr:row>46</xdr:row>
      <xdr:rowOff>180974</xdr:rowOff>
    </xdr:from>
    <xdr:to>
      <xdr:col>4</xdr:col>
      <xdr:colOff>2226706</xdr:colOff>
      <xdr:row>57</xdr:row>
      <xdr:rowOff>28574</xdr:rowOff>
    </xdr:to>
    <xdr:pic>
      <xdr:nvPicPr>
        <xdr:cNvPr id="244" name="Obraz 243">
          <a:extLst>
            <a:ext uri="{FF2B5EF4-FFF2-40B4-BE49-F238E27FC236}">
              <a16:creationId xmlns:a16="http://schemas.microsoft.com/office/drawing/2014/main" id="{01F875F3-9AAF-FAF5-14C1-6D93AB1C4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05175" y="9382124"/>
          <a:ext cx="1412319" cy="2047875"/>
        </a:xfrm>
        <a:prstGeom prst="rect">
          <a:avLst/>
        </a:prstGeom>
      </xdr:spPr>
    </xdr:pic>
    <xdr:clientData/>
  </xdr:twoCellAnchor>
  <xdr:twoCellAnchor editAs="oneCell">
    <xdr:from>
      <xdr:col>4</xdr:col>
      <xdr:colOff>828675</xdr:colOff>
      <xdr:row>57</xdr:row>
      <xdr:rowOff>180975</xdr:rowOff>
    </xdr:from>
    <xdr:to>
      <xdr:col>4</xdr:col>
      <xdr:colOff>2265463</xdr:colOff>
      <xdr:row>68</xdr:row>
      <xdr:rowOff>57150</xdr:rowOff>
    </xdr:to>
    <xdr:pic>
      <xdr:nvPicPr>
        <xdr:cNvPr id="245" name="Obraz 244">
          <a:extLst>
            <a:ext uri="{FF2B5EF4-FFF2-40B4-BE49-F238E27FC236}">
              <a16:creationId xmlns:a16="http://schemas.microsoft.com/office/drawing/2014/main" id="{2D2EE011-B39F-C49B-4564-022D460A0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24225" y="11582400"/>
          <a:ext cx="1432026" cy="2076450"/>
        </a:xfrm>
        <a:prstGeom prst="rect">
          <a:avLst/>
        </a:prstGeom>
      </xdr:spPr>
    </xdr:pic>
    <xdr:clientData/>
  </xdr:twoCellAnchor>
  <xdr:twoCellAnchor editAs="oneCell">
    <xdr:from>
      <xdr:col>4</xdr:col>
      <xdr:colOff>895350</xdr:colOff>
      <xdr:row>69</xdr:row>
      <xdr:rowOff>19049</xdr:rowOff>
    </xdr:from>
    <xdr:to>
      <xdr:col>4</xdr:col>
      <xdr:colOff>2247900</xdr:colOff>
      <xdr:row>78</xdr:row>
      <xdr:rowOff>180033</xdr:rowOff>
    </xdr:to>
    <xdr:pic>
      <xdr:nvPicPr>
        <xdr:cNvPr id="246" name="Obraz 245">
          <a:extLst>
            <a:ext uri="{FF2B5EF4-FFF2-40B4-BE49-F238E27FC236}">
              <a16:creationId xmlns:a16="http://schemas.microsoft.com/office/drawing/2014/main" id="{CD6C5B79-5DC8-872E-36F5-2D1175367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90900" y="13820774"/>
          <a:ext cx="1352550" cy="196120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80</xdr:row>
      <xdr:rowOff>0</xdr:rowOff>
    </xdr:from>
    <xdr:to>
      <xdr:col>4</xdr:col>
      <xdr:colOff>2324100</xdr:colOff>
      <xdr:row>89</xdr:row>
      <xdr:rowOff>188607</xdr:rowOff>
    </xdr:to>
    <xdr:pic>
      <xdr:nvPicPr>
        <xdr:cNvPr id="247" name="Obraz 246">
          <a:extLst>
            <a:ext uri="{FF2B5EF4-FFF2-40B4-BE49-F238E27FC236}">
              <a16:creationId xmlns:a16="http://schemas.microsoft.com/office/drawing/2014/main" id="{914285E3-6488-217F-6D39-DBAE3A2A3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48050" y="16002000"/>
          <a:ext cx="1371600" cy="198883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91</xdr:row>
      <xdr:rowOff>0</xdr:rowOff>
    </xdr:from>
    <xdr:to>
      <xdr:col>4</xdr:col>
      <xdr:colOff>2305050</xdr:colOff>
      <xdr:row>100</xdr:row>
      <xdr:rowOff>67593</xdr:rowOff>
    </xdr:to>
    <xdr:pic>
      <xdr:nvPicPr>
        <xdr:cNvPr id="248" name="Obraz 247">
          <a:extLst>
            <a:ext uri="{FF2B5EF4-FFF2-40B4-BE49-F238E27FC236}">
              <a16:creationId xmlns:a16="http://schemas.microsoft.com/office/drawing/2014/main" id="{68F71CC3-58CF-4284-A6CB-33BE1AE4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48050" y="18202275"/>
          <a:ext cx="1352550" cy="186781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102</xdr:row>
      <xdr:rowOff>0</xdr:rowOff>
    </xdr:from>
    <xdr:to>
      <xdr:col>4</xdr:col>
      <xdr:colOff>2350532</xdr:colOff>
      <xdr:row>111</xdr:row>
      <xdr:rowOff>123825</xdr:rowOff>
    </xdr:to>
    <xdr:pic>
      <xdr:nvPicPr>
        <xdr:cNvPr id="249" name="Obraz 248">
          <a:extLst>
            <a:ext uri="{FF2B5EF4-FFF2-40B4-BE49-F238E27FC236}">
              <a16:creationId xmlns:a16="http://schemas.microsoft.com/office/drawing/2014/main" id="{08FE8F61-9861-387E-1162-79DB254E5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48050" y="20402550"/>
          <a:ext cx="1393270" cy="19240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112</xdr:row>
      <xdr:rowOff>200024</xdr:rowOff>
    </xdr:from>
    <xdr:to>
      <xdr:col>4</xdr:col>
      <xdr:colOff>2316045</xdr:colOff>
      <xdr:row>122</xdr:row>
      <xdr:rowOff>76199</xdr:rowOff>
    </xdr:to>
    <xdr:pic>
      <xdr:nvPicPr>
        <xdr:cNvPr id="250" name="Obraz 249">
          <a:extLst>
            <a:ext uri="{FF2B5EF4-FFF2-40B4-BE49-F238E27FC236}">
              <a16:creationId xmlns:a16="http://schemas.microsoft.com/office/drawing/2014/main" id="{C6C8FED2-6BFC-A3FF-3C8C-665014C99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48050" y="22602824"/>
          <a:ext cx="1358783" cy="18764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952499</xdr:colOff>
      <xdr:row>123</xdr:row>
      <xdr:rowOff>200024</xdr:rowOff>
    </xdr:from>
    <xdr:to>
      <xdr:col>4</xdr:col>
      <xdr:colOff>2097134</xdr:colOff>
      <xdr:row>133</xdr:row>
      <xdr:rowOff>152399</xdr:rowOff>
    </xdr:to>
    <xdr:pic>
      <xdr:nvPicPr>
        <xdr:cNvPr id="251" name="Obraz 250">
          <a:extLst>
            <a:ext uri="{FF2B5EF4-FFF2-40B4-BE49-F238E27FC236}">
              <a16:creationId xmlns:a16="http://schemas.microsoft.com/office/drawing/2014/main" id="{2527F21E-7D9B-311C-138A-D3FC01A0D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48049" y="24803099"/>
          <a:ext cx="1144635" cy="19526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135</xdr:row>
      <xdr:rowOff>0</xdr:rowOff>
    </xdr:from>
    <xdr:to>
      <xdr:col>4</xdr:col>
      <xdr:colOff>2131572</xdr:colOff>
      <xdr:row>144</xdr:row>
      <xdr:rowOff>9525</xdr:rowOff>
    </xdr:to>
    <xdr:pic>
      <xdr:nvPicPr>
        <xdr:cNvPr id="252" name="Obraz 251">
          <a:extLst>
            <a:ext uri="{FF2B5EF4-FFF2-40B4-BE49-F238E27FC236}">
              <a16:creationId xmlns:a16="http://schemas.microsoft.com/office/drawing/2014/main" id="{4FA91749-4070-A807-CD4B-D870D494E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448050" y="27003375"/>
          <a:ext cx="1179072" cy="1809750"/>
        </a:xfrm>
        <a:prstGeom prst="rect">
          <a:avLst/>
        </a:prstGeom>
      </xdr:spPr>
    </xdr:pic>
    <xdr:clientData/>
  </xdr:twoCellAnchor>
  <xdr:twoCellAnchor editAs="oneCell">
    <xdr:from>
      <xdr:col>4</xdr:col>
      <xdr:colOff>971549</xdr:colOff>
      <xdr:row>146</xdr:row>
      <xdr:rowOff>28575</xdr:rowOff>
    </xdr:from>
    <xdr:to>
      <xdr:col>4</xdr:col>
      <xdr:colOff>2028824</xdr:colOff>
      <xdr:row>155</xdr:row>
      <xdr:rowOff>10976</xdr:rowOff>
    </xdr:to>
    <xdr:pic>
      <xdr:nvPicPr>
        <xdr:cNvPr id="253" name="Obraz 252">
          <a:extLst>
            <a:ext uri="{FF2B5EF4-FFF2-40B4-BE49-F238E27FC236}">
              <a16:creationId xmlns:a16="http://schemas.microsoft.com/office/drawing/2014/main" id="{C888E129-9C79-8EF7-11A8-8120FE6D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67099" y="29232225"/>
          <a:ext cx="1057275" cy="178262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156</xdr:row>
      <xdr:rowOff>200024</xdr:rowOff>
    </xdr:from>
    <xdr:to>
      <xdr:col>4</xdr:col>
      <xdr:colOff>2038350</xdr:colOff>
      <xdr:row>166</xdr:row>
      <xdr:rowOff>56879</xdr:rowOff>
    </xdr:to>
    <xdr:pic>
      <xdr:nvPicPr>
        <xdr:cNvPr id="254" name="Obraz 253">
          <a:extLst>
            <a:ext uri="{FF2B5EF4-FFF2-40B4-BE49-F238E27FC236}">
              <a16:creationId xmlns:a16="http://schemas.microsoft.com/office/drawing/2014/main" id="{51F37347-2DD9-2FAD-5110-ED092925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48050" y="31403924"/>
          <a:ext cx="1085850" cy="1852343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952499</xdr:colOff>
      <xdr:row>167</xdr:row>
      <xdr:rowOff>200024</xdr:rowOff>
    </xdr:from>
    <xdr:to>
      <xdr:col>4</xdr:col>
      <xdr:colOff>2085974</xdr:colOff>
      <xdr:row>177</xdr:row>
      <xdr:rowOff>133361</xdr:rowOff>
    </xdr:to>
    <xdr:pic>
      <xdr:nvPicPr>
        <xdr:cNvPr id="255" name="Obraz 254">
          <a:extLst>
            <a:ext uri="{FF2B5EF4-FFF2-40B4-BE49-F238E27FC236}">
              <a16:creationId xmlns:a16="http://schemas.microsoft.com/office/drawing/2014/main" id="{2744D98A-2F5D-A0F3-0F3F-0C0BB8699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48049" y="33604199"/>
          <a:ext cx="1133475" cy="1933587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178</xdr:row>
      <xdr:rowOff>200024</xdr:rowOff>
    </xdr:from>
    <xdr:to>
      <xdr:col>4</xdr:col>
      <xdr:colOff>2389879</xdr:colOff>
      <xdr:row>188</xdr:row>
      <xdr:rowOff>38099</xdr:rowOff>
    </xdr:to>
    <xdr:pic>
      <xdr:nvPicPr>
        <xdr:cNvPr id="256" name="Obraz 255">
          <a:extLst>
            <a:ext uri="{FF2B5EF4-FFF2-40B4-BE49-F238E27FC236}">
              <a16:creationId xmlns:a16="http://schemas.microsoft.com/office/drawing/2014/main" id="{DCA12423-4374-DE3A-078A-74879C67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48050" y="35804474"/>
          <a:ext cx="1432617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189</xdr:row>
      <xdr:rowOff>200024</xdr:rowOff>
    </xdr:from>
    <xdr:to>
      <xdr:col>4</xdr:col>
      <xdr:colOff>2419570</xdr:colOff>
      <xdr:row>199</xdr:row>
      <xdr:rowOff>76199</xdr:rowOff>
    </xdr:to>
    <xdr:pic>
      <xdr:nvPicPr>
        <xdr:cNvPr id="257" name="Obraz 256">
          <a:extLst>
            <a:ext uri="{FF2B5EF4-FFF2-40B4-BE49-F238E27FC236}">
              <a16:creationId xmlns:a16="http://schemas.microsoft.com/office/drawing/2014/main" id="{4CED14D7-7449-C97F-E4FF-546F539A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448050" y="38004749"/>
          <a:ext cx="1462308" cy="18764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200</xdr:row>
      <xdr:rowOff>200024</xdr:rowOff>
    </xdr:from>
    <xdr:to>
      <xdr:col>4</xdr:col>
      <xdr:colOff>2325406</xdr:colOff>
      <xdr:row>210</xdr:row>
      <xdr:rowOff>190499</xdr:rowOff>
    </xdr:to>
    <xdr:pic>
      <xdr:nvPicPr>
        <xdr:cNvPr id="258" name="Obraz 257">
          <a:extLst>
            <a:ext uri="{FF2B5EF4-FFF2-40B4-BE49-F238E27FC236}">
              <a16:creationId xmlns:a16="http://schemas.microsoft.com/office/drawing/2014/main" id="{307629C4-27E1-AD52-CE8F-90B327607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448050" y="40205024"/>
          <a:ext cx="1372906" cy="19907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212</xdr:row>
      <xdr:rowOff>0</xdr:rowOff>
    </xdr:from>
    <xdr:to>
      <xdr:col>4</xdr:col>
      <xdr:colOff>2331975</xdr:colOff>
      <xdr:row>222</xdr:row>
      <xdr:rowOff>0</xdr:rowOff>
    </xdr:to>
    <xdr:pic>
      <xdr:nvPicPr>
        <xdr:cNvPr id="259" name="Obraz 258">
          <a:extLst>
            <a:ext uri="{FF2B5EF4-FFF2-40B4-BE49-F238E27FC236}">
              <a16:creationId xmlns:a16="http://schemas.microsoft.com/office/drawing/2014/main" id="{C8932E8A-D75F-E058-4E0A-82F0BA810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448050" y="42405300"/>
          <a:ext cx="1379475" cy="20002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952499</xdr:colOff>
      <xdr:row>223</xdr:row>
      <xdr:rowOff>0</xdr:rowOff>
    </xdr:from>
    <xdr:to>
      <xdr:col>4</xdr:col>
      <xdr:colOff>2085146</xdr:colOff>
      <xdr:row>232</xdr:row>
      <xdr:rowOff>123825</xdr:rowOff>
    </xdr:to>
    <xdr:pic>
      <xdr:nvPicPr>
        <xdr:cNvPr id="260" name="Obraz 259">
          <a:extLst>
            <a:ext uri="{FF2B5EF4-FFF2-40B4-BE49-F238E27FC236}">
              <a16:creationId xmlns:a16="http://schemas.microsoft.com/office/drawing/2014/main" id="{FC5EA39E-1FDD-9983-BB15-4A6D1909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48049" y="44605575"/>
          <a:ext cx="1127885" cy="19240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952499</xdr:colOff>
      <xdr:row>234</xdr:row>
      <xdr:rowOff>0</xdr:rowOff>
    </xdr:from>
    <xdr:to>
      <xdr:col>4</xdr:col>
      <xdr:colOff>1991046</xdr:colOff>
      <xdr:row>242</xdr:row>
      <xdr:rowOff>171450</xdr:rowOff>
    </xdr:to>
    <xdr:pic>
      <xdr:nvPicPr>
        <xdr:cNvPr id="261" name="Obraz 260">
          <a:extLst>
            <a:ext uri="{FF2B5EF4-FFF2-40B4-BE49-F238E27FC236}">
              <a16:creationId xmlns:a16="http://schemas.microsoft.com/office/drawing/2014/main" id="{AAAC449F-1975-6F6D-3642-8928B05A5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48049" y="46805850"/>
          <a:ext cx="1038547" cy="17716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245</xdr:row>
      <xdr:rowOff>0</xdr:rowOff>
    </xdr:from>
    <xdr:to>
      <xdr:col>4</xdr:col>
      <xdr:colOff>2192220</xdr:colOff>
      <xdr:row>253</xdr:row>
      <xdr:rowOff>190500</xdr:rowOff>
    </xdr:to>
    <xdr:pic>
      <xdr:nvPicPr>
        <xdr:cNvPr id="262" name="Obraz 261">
          <a:extLst>
            <a:ext uri="{FF2B5EF4-FFF2-40B4-BE49-F238E27FC236}">
              <a16:creationId xmlns:a16="http://schemas.microsoft.com/office/drawing/2014/main" id="{756E2A9E-0A39-2CFF-3CA4-6DA389FE1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48050" y="49006125"/>
          <a:ext cx="1234958" cy="17907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255</xdr:row>
      <xdr:rowOff>200024</xdr:rowOff>
    </xdr:from>
    <xdr:to>
      <xdr:col>4</xdr:col>
      <xdr:colOff>2211927</xdr:colOff>
      <xdr:row>265</xdr:row>
      <xdr:rowOff>19049</xdr:rowOff>
    </xdr:to>
    <xdr:pic>
      <xdr:nvPicPr>
        <xdr:cNvPr id="263" name="Obraz 262">
          <a:extLst>
            <a:ext uri="{FF2B5EF4-FFF2-40B4-BE49-F238E27FC236}">
              <a16:creationId xmlns:a16="http://schemas.microsoft.com/office/drawing/2014/main" id="{9D6BBEA7-DF8D-56FC-58F6-52D43F05A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48050" y="51206399"/>
          <a:ext cx="1254665" cy="18192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267</xdr:row>
      <xdr:rowOff>0</xdr:rowOff>
    </xdr:from>
    <xdr:to>
      <xdr:col>4</xdr:col>
      <xdr:colOff>2238375</xdr:colOff>
      <xdr:row>275</xdr:row>
      <xdr:rowOff>180304</xdr:rowOff>
    </xdr:to>
    <xdr:pic>
      <xdr:nvPicPr>
        <xdr:cNvPr id="264" name="Obraz 263">
          <a:extLst>
            <a:ext uri="{FF2B5EF4-FFF2-40B4-BE49-F238E27FC236}">
              <a16:creationId xmlns:a16="http://schemas.microsoft.com/office/drawing/2014/main" id="{E054CE0B-E8A1-0BE4-012C-898DF207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448050" y="53406675"/>
          <a:ext cx="1285875" cy="177574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277</xdr:row>
      <xdr:rowOff>200024</xdr:rowOff>
    </xdr:from>
    <xdr:to>
      <xdr:col>4</xdr:col>
      <xdr:colOff>2283693</xdr:colOff>
      <xdr:row>287</xdr:row>
      <xdr:rowOff>38099</xdr:rowOff>
    </xdr:to>
    <xdr:pic>
      <xdr:nvPicPr>
        <xdr:cNvPr id="265" name="Obraz 264">
          <a:extLst>
            <a:ext uri="{FF2B5EF4-FFF2-40B4-BE49-F238E27FC236}">
              <a16:creationId xmlns:a16="http://schemas.microsoft.com/office/drawing/2014/main" id="{1D67FFF4-1B86-98FA-2F9D-51E399C0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48050" y="55606949"/>
          <a:ext cx="1331193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288</xdr:row>
      <xdr:rowOff>200024</xdr:rowOff>
    </xdr:from>
    <xdr:to>
      <xdr:col>4</xdr:col>
      <xdr:colOff>2246579</xdr:colOff>
      <xdr:row>298</xdr:row>
      <xdr:rowOff>76199</xdr:rowOff>
    </xdr:to>
    <xdr:pic>
      <xdr:nvPicPr>
        <xdr:cNvPr id="266" name="Obraz 265">
          <a:extLst>
            <a:ext uri="{FF2B5EF4-FFF2-40B4-BE49-F238E27FC236}">
              <a16:creationId xmlns:a16="http://schemas.microsoft.com/office/drawing/2014/main" id="{7F89AA04-5A0E-9D6E-5E4D-FA10C2B0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48050" y="57807224"/>
          <a:ext cx="1294079" cy="18764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299</xdr:row>
      <xdr:rowOff>200024</xdr:rowOff>
    </xdr:from>
    <xdr:to>
      <xdr:col>4</xdr:col>
      <xdr:colOff>2238203</xdr:colOff>
      <xdr:row>309</xdr:row>
      <xdr:rowOff>57149</xdr:rowOff>
    </xdr:to>
    <xdr:pic>
      <xdr:nvPicPr>
        <xdr:cNvPr id="267" name="Obraz 266">
          <a:extLst>
            <a:ext uri="{FF2B5EF4-FFF2-40B4-BE49-F238E27FC236}">
              <a16:creationId xmlns:a16="http://schemas.microsoft.com/office/drawing/2014/main" id="{FA45CF1D-C2C9-B6A4-BA2E-17551FA56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448050" y="60007499"/>
          <a:ext cx="1280941" cy="18573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310</xdr:row>
      <xdr:rowOff>200024</xdr:rowOff>
    </xdr:from>
    <xdr:to>
      <xdr:col>4</xdr:col>
      <xdr:colOff>2209800</xdr:colOff>
      <xdr:row>319</xdr:row>
      <xdr:rowOff>140842</xdr:rowOff>
    </xdr:to>
    <xdr:pic>
      <xdr:nvPicPr>
        <xdr:cNvPr id="268" name="Obraz 267">
          <a:extLst>
            <a:ext uri="{FF2B5EF4-FFF2-40B4-BE49-F238E27FC236}">
              <a16:creationId xmlns:a16="http://schemas.microsoft.com/office/drawing/2014/main" id="{A76882F4-8AC2-EF13-1EBA-7AA1B3BF1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48050" y="62207774"/>
          <a:ext cx="1257300" cy="1736281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321</xdr:row>
      <xdr:rowOff>200024</xdr:rowOff>
    </xdr:from>
    <xdr:to>
      <xdr:col>4</xdr:col>
      <xdr:colOff>2303892</xdr:colOff>
      <xdr:row>331</xdr:row>
      <xdr:rowOff>152399</xdr:rowOff>
    </xdr:to>
    <xdr:pic>
      <xdr:nvPicPr>
        <xdr:cNvPr id="269" name="Obraz 268">
          <a:extLst>
            <a:ext uri="{FF2B5EF4-FFF2-40B4-BE49-F238E27FC236}">
              <a16:creationId xmlns:a16="http://schemas.microsoft.com/office/drawing/2014/main" id="{3B362F8D-4546-C786-45A4-9C1570EC4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448050" y="64408049"/>
          <a:ext cx="1346630" cy="19526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332</xdr:row>
      <xdr:rowOff>200024</xdr:rowOff>
    </xdr:from>
    <xdr:to>
      <xdr:col>4</xdr:col>
      <xdr:colOff>2238203</xdr:colOff>
      <xdr:row>342</xdr:row>
      <xdr:rowOff>57149</xdr:rowOff>
    </xdr:to>
    <xdr:pic>
      <xdr:nvPicPr>
        <xdr:cNvPr id="270" name="Obraz 269">
          <a:extLst>
            <a:ext uri="{FF2B5EF4-FFF2-40B4-BE49-F238E27FC236}">
              <a16:creationId xmlns:a16="http://schemas.microsoft.com/office/drawing/2014/main" id="{C537A906-018F-AED1-CB6D-367E9ED81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48050" y="66608324"/>
          <a:ext cx="1280941" cy="18573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343</xdr:row>
      <xdr:rowOff>200024</xdr:rowOff>
    </xdr:from>
    <xdr:to>
      <xdr:col>4</xdr:col>
      <xdr:colOff>2162175</xdr:colOff>
      <xdr:row>352</xdr:row>
      <xdr:rowOff>153838</xdr:rowOff>
    </xdr:to>
    <xdr:pic>
      <xdr:nvPicPr>
        <xdr:cNvPr id="271" name="Obraz 270">
          <a:extLst>
            <a:ext uri="{FF2B5EF4-FFF2-40B4-BE49-F238E27FC236}">
              <a16:creationId xmlns:a16="http://schemas.microsoft.com/office/drawing/2014/main" id="{CC0943E3-60D0-879F-33B2-D4012DE3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48050" y="68808599"/>
          <a:ext cx="1209675" cy="175403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355</xdr:row>
      <xdr:rowOff>0</xdr:rowOff>
    </xdr:from>
    <xdr:to>
      <xdr:col>4</xdr:col>
      <xdr:colOff>2192220</xdr:colOff>
      <xdr:row>363</xdr:row>
      <xdr:rowOff>190500</xdr:rowOff>
    </xdr:to>
    <xdr:pic>
      <xdr:nvPicPr>
        <xdr:cNvPr id="272" name="Obraz 271">
          <a:extLst>
            <a:ext uri="{FF2B5EF4-FFF2-40B4-BE49-F238E27FC236}">
              <a16:creationId xmlns:a16="http://schemas.microsoft.com/office/drawing/2014/main" id="{FADFC641-CB89-64E6-E44F-56CC99B67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448050" y="71008875"/>
          <a:ext cx="1234958" cy="17907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365</xdr:row>
      <xdr:rowOff>200024</xdr:rowOff>
    </xdr:from>
    <xdr:to>
      <xdr:col>4</xdr:col>
      <xdr:colOff>2172513</xdr:colOff>
      <xdr:row>374</xdr:row>
      <xdr:rowOff>161924</xdr:rowOff>
    </xdr:to>
    <xdr:pic>
      <xdr:nvPicPr>
        <xdr:cNvPr id="273" name="Obraz 272">
          <a:extLst>
            <a:ext uri="{FF2B5EF4-FFF2-40B4-BE49-F238E27FC236}">
              <a16:creationId xmlns:a16="http://schemas.microsoft.com/office/drawing/2014/main" id="{39580CE1-43AC-AD0E-0609-4D5651A89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448050" y="73209149"/>
          <a:ext cx="1215251" cy="1762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163" name="Grupa 162">
          <a:extLst>
            <a:ext uri="{FF2B5EF4-FFF2-40B4-BE49-F238E27FC236}">
              <a16:creationId xmlns:a16="http://schemas.microsoft.com/office/drawing/2014/main" id="{C38DAF80-38D3-49E5-BCEB-1D0463D2FAFE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164" name="Grupa 163">
            <a:extLst>
              <a:ext uri="{FF2B5EF4-FFF2-40B4-BE49-F238E27FC236}">
                <a16:creationId xmlns:a16="http://schemas.microsoft.com/office/drawing/2014/main" id="{EAF0BCDB-0497-736F-19CA-1EDE9EDB75A8}"/>
              </a:ext>
            </a:extLst>
          </xdr:cNvPr>
          <xdr:cNvGrpSpPr/>
        </xdr:nvGrpSpPr>
        <xdr:grpSpPr>
          <a:xfrm>
            <a:off x="90422" y="1836388"/>
            <a:ext cx="1924600" cy="347663"/>
            <a:chOff x="90084" y="1836388"/>
            <a:chExt cx="1917410" cy="347663"/>
          </a:xfrm>
        </xdr:grpSpPr>
        <xdr:sp macro="" textlink="">
          <xdr:nvSpPr>
            <xdr:cNvPr id="187" name="Prostokąt: zaokrąglone rogi u góry 186">
              <a:extLst>
                <a:ext uri="{FF2B5EF4-FFF2-40B4-BE49-F238E27FC236}">
                  <a16:creationId xmlns:a16="http://schemas.microsoft.com/office/drawing/2014/main" id="{432657CC-7EA9-748E-BF8D-2281C5F0D0FA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1051515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188" name="Prostokąt: zaokrąglone rogi 187">
              <a:extLst>
                <a:ext uri="{FF2B5EF4-FFF2-40B4-BE49-F238E27FC236}">
                  <a16:creationId xmlns:a16="http://schemas.microsoft.com/office/drawing/2014/main" id="{DD731AD5-9E6A-9B51-A475-4969EC167688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2119369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65" name="Grupa 164">
            <a:extLst>
              <a:ext uri="{FF2B5EF4-FFF2-40B4-BE49-F238E27FC236}">
                <a16:creationId xmlns:a16="http://schemas.microsoft.com/office/drawing/2014/main" id="{74B561F7-18A8-5AFC-2E3B-B4D5AFCD552F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185" name="Prostokąt 184">
              <a:extLst>
                <a:ext uri="{FF2B5EF4-FFF2-40B4-BE49-F238E27FC236}">
                  <a16:creationId xmlns:a16="http://schemas.microsoft.com/office/drawing/2014/main" id="{9A1D68BC-1D92-A0D1-BBD6-0EEA6B3FC49B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186" name="Obraz 185">
              <a:extLst>
                <a:ext uri="{FF2B5EF4-FFF2-40B4-BE49-F238E27FC236}">
                  <a16:creationId xmlns:a16="http://schemas.microsoft.com/office/drawing/2014/main" id="{5DAAA5D0-CCF8-1104-81D1-76DF906D76A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166" name="pole tekstowe 16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5ED5AC3-FFD9-C81A-190F-A1E192EB2621}"/>
              </a:ext>
            </a:extLst>
          </xdr:cNvPr>
          <xdr:cNvSpPr txBox="1">
            <a:spLocks noChangeAspect="1"/>
          </xdr:cNvSpPr>
        </xdr:nvSpPr>
        <xdr:spPr>
          <a:xfrm>
            <a:off x="95606" y="2157408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67" name="pole tekstowe 16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4548074-F1F7-0DE4-82C8-85C20D79CD10}"/>
              </a:ext>
            </a:extLst>
          </xdr:cNvPr>
          <xdr:cNvSpPr txBox="1">
            <a:spLocks noChangeAspect="1"/>
          </xdr:cNvSpPr>
        </xdr:nvSpPr>
        <xdr:spPr>
          <a:xfrm>
            <a:off x="91444" y="1395963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68" name="pole tekstowe 16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9064229-C040-6B53-2995-F319734F3AE2}"/>
              </a:ext>
            </a:extLst>
          </xdr:cNvPr>
          <xdr:cNvSpPr txBox="1">
            <a:spLocks noChangeAspect="1"/>
          </xdr:cNvSpPr>
        </xdr:nvSpPr>
        <xdr:spPr>
          <a:xfrm>
            <a:off x="91444" y="1612944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69" name="pole tekstowe 16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567AB76-71A2-A58E-9C72-EE42DB9C73D2}"/>
              </a:ext>
            </a:extLst>
          </xdr:cNvPr>
          <xdr:cNvSpPr txBox="1">
            <a:spLocks noChangeAspect="1"/>
          </xdr:cNvSpPr>
        </xdr:nvSpPr>
        <xdr:spPr>
          <a:xfrm>
            <a:off x="91444" y="189999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1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 b="1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70" name="pole tekstowe 16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E4BF2CA-D475-C5AA-FC88-9B73324052C4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171" name="Grupa 170">
            <a:extLst>
              <a:ext uri="{FF2B5EF4-FFF2-40B4-BE49-F238E27FC236}">
                <a16:creationId xmlns:a16="http://schemas.microsoft.com/office/drawing/2014/main" id="{BE22268C-C03E-8F89-14C9-7BD144A42676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182" name="pole tekstowe 181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F1E8FF6B-2392-AB72-84CE-982C0DF0074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183" name="Obraz 182">
              <a:extLst>
                <a:ext uri="{FF2B5EF4-FFF2-40B4-BE49-F238E27FC236}">
                  <a16:creationId xmlns:a16="http://schemas.microsoft.com/office/drawing/2014/main" id="{BA712AED-CCFF-45BC-5B9B-7C2C3BD7CA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184" name="pole tekstowe 183">
              <a:extLst>
                <a:ext uri="{FF2B5EF4-FFF2-40B4-BE49-F238E27FC236}">
                  <a16:creationId xmlns:a16="http://schemas.microsoft.com/office/drawing/2014/main" id="{7507D134-78F0-6643-0C25-F9A18F34CAF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172" name="pole tekstowe 171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7EB205E-889A-1EF0-A052-A65F46265C69}"/>
              </a:ext>
            </a:extLst>
          </xdr:cNvPr>
          <xdr:cNvSpPr txBox="1">
            <a:spLocks noChangeAspect="1"/>
          </xdr:cNvSpPr>
        </xdr:nvSpPr>
        <xdr:spPr>
          <a:xfrm>
            <a:off x="91444" y="2378899"/>
            <a:ext cx="1704478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73" name="pole tekstowe 17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B05DA4C-3022-00A3-BA00-803BA94E6704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174" name="Grupa 173">
            <a:extLst>
              <a:ext uri="{FF2B5EF4-FFF2-40B4-BE49-F238E27FC236}">
                <a16:creationId xmlns:a16="http://schemas.microsoft.com/office/drawing/2014/main" id="{8FD03D9C-BCA8-709D-0FB2-D271FF9C6674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180" name="pole tekstowe 179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1216079B-DBF7-98BD-8759-3A07ACB8220A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181" name="Obraz 180">
              <a:extLst>
                <a:ext uri="{FF2B5EF4-FFF2-40B4-BE49-F238E27FC236}">
                  <a16:creationId xmlns:a16="http://schemas.microsoft.com/office/drawing/2014/main" id="{05A90EA4-8C04-81E3-2A03-669BCE9573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175" name="pole tekstowe 174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74EECCC7-3B18-CAF2-11B7-9F18F47B536A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76" name="pole tekstowe 175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DA476635-9766-35BB-34D3-DF39509D4CE2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77" name="pole tekstowe 176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9D279527-7F57-96B7-B459-F339A9B4E7C9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78" name="pole tekstowe 177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27E91291-BCB8-40D1-BD0B-66CF26D267D1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179" name="pole tekstowe 178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5982DFB3-6B82-DC90-43F1-6D5B396AB45D}"/>
              </a:ext>
            </a:extLst>
          </xdr:cNvPr>
          <xdr:cNvSpPr txBox="1">
            <a:spLocks noChangeAspect="1"/>
          </xdr:cNvSpPr>
        </xdr:nvSpPr>
        <xdr:spPr>
          <a:xfrm>
            <a:off x="91444" y="259722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1133475</xdr:colOff>
      <xdr:row>2</xdr:row>
      <xdr:rowOff>200024</xdr:rowOff>
    </xdr:from>
    <xdr:to>
      <xdr:col>4</xdr:col>
      <xdr:colOff>2066925</xdr:colOff>
      <xdr:row>10</xdr:row>
      <xdr:rowOff>192187</xdr:rowOff>
    </xdr:to>
    <xdr:pic>
      <xdr:nvPicPr>
        <xdr:cNvPr id="50" name="Obraz 49">
          <a:extLst>
            <a:ext uri="{FF2B5EF4-FFF2-40B4-BE49-F238E27FC236}">
              <a16:creationId xmlns:a16="http://schemas.microsoft.com/office/drawing/2014/main" id="{A051CE96-E69C-243C-F651-2642629B9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29025" y="600074"/>
          <a:ext cx="933450" cy="1592363"/>
        </a:xfrm>
        <a:prstGeom prst="rect">
          <a:avLst/>
        </a:prstGeom>
      </xdr:spPr>
    </xdr:pic>
    <xdr:clientData/>
  </xdr:twoCellAnchor>
  <xdr:twoCellAnchor editAs="oneCell">
    <xdr:from>
      <xdr:col>4</xdr:col>
      <xdr:colOff>1133474</xdr:colOff>
      <xdr:row>13</xdr:row>
      <xdr:rowOff>200024</xdr:rowOff>
    </xdr:from>
    <xdr:to>
      <xdr:col>4</xdr:col>
      <xdr:colOff>2065933</xdr:colOff>
      <xdr:row>21</xdr:row>
      <xdr:rowOff>190499</xdr:rowOff>
    </xdr:to>
    <xdr:pic>
      <xdr:nvPicPr>
        <xdr:cNvPr id="51" name="Obraz 50">
          <a:extLst>
            <a:ext uri="{FF2B5EF4-FFF2-40B4-BE49-F238E27FC236}">
              <a16:creationId xmlns:a16="http://schemas.microsoft.com/office/drawing/2014/main" id="{16A97F70-43B2-B679-7DFD-6C48A0015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29024" y="2800349"/>
          <a:ext cx="932459" cy="1590675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962025</xdr:colOff>
      <xdr:row>25</xdr:row>
      <xdr:rowOff>104775</xdr:rowOff>
    </xdr:from>
    <xdr:to>
      <xdr:col>4</xdr:col>
      <xdr:colOff>2181225</xdr:colOff>
      <xdr:row>34</xdr:row>
      <xdr:rowOff>77162</xdr:rowOff>
    </xdr:to>
    <xdr:pic>
      <xdr:nvPicPr>
        <xdr:cNvPr id="52" name="Obraz 51">
          <a:extLst>
            <a:ext uri="{FF2B5EF4-FFF2-40B4-BE49-F238E27FC236}">
              <a16:creationId xmlns:a16="http://schemas.microsoft.com/office/drawing/2014/main" id="{0B9F27F9-D6C0-C62D-17A2-A165C156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457575" y="5105400"/>
          <a:ext cx="1219200" cy="1767850"/>
        </a:xfrm>
        <a:prstGeom prst="rect">
          <a:avLst/>
        </a:prstGeom>
      </xdr:spPr>
    </xdr:pic>
    <xdr:clientData/>
  </xdr:twoCellAnchor>
  <xdr:twoCellAnchor editAs="oneCell">
    <xdr:from>
      <xdr:col>4</xdr:col>
      <xdr:colOff>933450</xdr:colOff>
      <xdr:row>36</xdr:row>
      <xdr:rowOff>76199</xdr:rowOff>
    </xdr:from>
    <xdr:to>
      <xdr:col>4</xdr:col>
      <xdr:colOff>2179739</xdr:colOff>
      <xdr:row>45</xdr:row>
      <xdr:rowOff>76199</xdr:rowOff>
    </xdr:to>
    <xdr:pic>
      <xdr:nvPicPr>
        <xdr:cNvPr id="53" name="Obraz 52">
          <a:extLst>
            <a:ext uri="{FF2B5EF4-FFF2-40B4-BE49-F238E27FC236}">
              <a16:creationId xmlns:a16="http://schemas.microsoft.com/office/drawing/2014/main" id="{98B57576-5C39-6AC0-E89E-92B5CE30B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29000" y="7277099"/>
          <a:ext cx="1241527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46</xdr:row>
      <xdr:rowOff>180974</xdr:rowOff>
    </xdr:from>
    <xdr:to>
      <xdr:col>4</xdr:col>
      <xdr:colOff>2265629</xdr:colOff>
      <xdr:row>56</xdr:row>
      <xdr:rowOff>57149</xdr:rowOff>
    </xdr:to>
    <xdr:pic>
      <xdr:nvPicPr>
        <xdr:cNvPr id="54" name="Obraz 53">
          <a:extLst>
            <a:ext uri="{FF2B5EF4-FFF2-40B4-BE49-F238E27FC236}">
              <a16:creationId xmlns:a16="http://schemas.microsoft.com/office/drawing/2014/main" id="{FBFD1883-90BF-2A5A-0C96-3CB48856F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67100" y="9382124"/>
          <a:ext cx="1294079" cy="18764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57</xdr:row>
      <xdr:rowOff>104775</xdr:rowOff>
    </xdr:from>
    <xdr:to>
      <xdr:col>4</xdr:col>
      <xdr:colOff>2238375</xdr:colOff>
      <xdr:row>66</xdr:row>
      <xdr:rowOff>169080</xdr:rowOff>
    </xdr:to>
    <xdr:pic>
      <xdr:nvPicPr>
        <xdr:cNvPr id="55" name="Obraz 54">
          <a:extLst>
            <a:ext uri="{FF2B5EF4-FFF2-40B4-BE49-F238E27FC236}">
              <a16:creationId xmlns:a16="http://schemas.microsoft.com/office/drawing/2014/main" id="{4F58C398-F5FD-9188-EA4B-2C189FCB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48050" y="11506200"/>
          <a:ext cx="1285875" cy="1864530"/>
        </a:xfrm>
        <a:prstGeom prst="rect">
          <a:avLst/>
        </a:prstGeom>
      </xdr:spPr>
    </xdr:pic>
    <xdr:clientData/>
  </xdr:twoCellAnchor>
  <xdr:twoCellAnchor editAs="oneCell">
    <xdr:from>
      <xdr:col>4</xdr:col>
      <xdr:colOff>942975</xdr:colOff>
      <xdr:row>91</xdr:row>
      <xdr:rowOff>66674</xdr:rowOff>
    </xdr:from>
    <xdr:to>
      <xdr:col>4</xdr:col>
      <xdr:colOff>2274168</xdr:colOff>
      <xdr:row>100</xdr:row>
      <xdr:rowOff>104774</xdr:rowOff>
    </xdr:to>
    <xdr:pic>
      <xdr:nvPicPr>
        <xdr:cNvPr id="56" name="Obraz 55">
          <a:extLst>
            <a:ext uri="{FF2B5EF4-FFF2-40B4-BE49-F238E27FC236}">
              <a16:creationId xmlns:a16="http://schemas.microsoft.com/office/drawing/2014/main" id="{FAD59775-1A0C-14AB-BAA3-5D112BB15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38525" y="18268949"/>
          <a:ext cx="1331193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1047750</xdr:colOff>
      <xdr:row>102</xdr:row>
      <xdr:rowOff>104774</xdr:rowOff>
    </xdr:from>
    <xdr:to>
      <xdr:col>4</xdr:col>
      <xdr:colOff>2202074</xdr:colOff>
      <xdr:row>110</xdr:row>
      <xdr:rowOff>171449</xdr:rowOff>
    </xdr:to>
    <xdr:pic>
      <xdr:nvPicPr>
        <xdr:cNvPr id="57" name="Obraz 56">
          <a:extLst>
            <a:ext uri="{FF2B5EF4-FFF2-40B4-BE49-F238E27FC236}">
              <a16:creationId xmlns:a16="http://schemas.microsoft.com/office/drawing/2014/main" id="{C1108A33-AAF6-6C4B-4975-2918583ED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43300" y="20507324"/>
          <a:ext cx="1149562" cy="1666875"/>
        </a:xfrm>
        <a:prstGeom prst="rect">
          <a:avLst/>
        </a:prstGeom>
      </xdr:spPr>
    </xdr:pic>
    <xdr:clientData/>
  </xdr:twoCellAnchor>
  <xdr:twoCellAnchor editAs="oneCell">
    <xdr:from>
      <xdr:col>4</xdr:col>
      <xdr:colOff>1038225</xdr:colOff>
      <xdr:row>113</xdr:row>
      <xdr:rowOff>123824</xdr:rowOff>
    </xdr:from>
    <xdr:to>
      <xdr:col>4</xdr:col>
      <xdr:colOff>2240339</xdr:colOff>
      <xdr:row>122</xdr:row>
      <xdr:rowOff>66674</xdr:rowOff>
    </xdr:to>
    <xdr:pic>
      <xdr:nvPicPr>
        <xdr:cNvPr id="58" name="Obraz 57">
          <a:extLst>
            <a:ext uri="{FF2B5EF4-FFF2-40B4-BE49-F238E27FC236}">
              <a16:creationId xmlns:a16="http://schemas.microsoft.com/office/drawing/2014/main" id="{E13674F1-1624-31D5-9149-20C80C2D8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33775" y="22726649"/>
          <a:ext cx="1202114" cy="1743075"/>
        </a:xfrm>
        <a:prstGeom prst="rect">
          <a:avLst/>
        </a:prstGeom>
      </xdr:spPr>
    </xdr:pic>
    <xdr:clientData/>
  </xdr:twoCellAnchor>
  <xdr:twoCellAnchor editAs="oneCell">
    <xdr:from>
      <xdr:col>4</xdr:col>
      <xdr:colOff>1114425</xdr:colOff>
      <xdr:row>124</xdr:row>
      <xdr:rowOff>104775</xdr:rowOff>
    </xdr:from>
    <xdr:to>
      <xdr:col>4</xdr:col>
      <xdr:colOff>2181225</xdr:colOff>
      <xdr:row>133</xdr:row>
      <xdr:rowOff>124396</xdr:rowOff>
    </xdr:to>
    <xdr:pic>
      <xdr:nvPicPr>
        <xdr:cNvPr id="59" name="Obraz 58">
          <a:extLst>
            <a:ext uri="{FF2B5EF4-FFF2-40B4-BE49-F238E27FC236}">
              <a16:creationId xmlns:a16="http://schemas.microsoft.com/office/drawing/2014/main" id="{60C84DE6-0024-E493-0FF9-3CA2BF406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09975" y="24907875"/>
          <a:ext cx="1066800" cy="1819846"/>
        </a:xfrm>
        <a:prstGeom prst="rect">
          <a:avLst/>
        </a:prstGeom>
      </xdr:spPr>
    </xdr:pic>
    <xdr:clientData/>
  </xdr:twoCellAnchor>
  <xdr:twoCellAnchor editAs="oneCell">
    <xdr:from>
      <xdr:col>4</xdr:col>
      <xdr:colOff>1028699</xdr:colOff>
      <xdr:row>135</xdr:row>
      <xdr:rowOff>47625</xdr:rowOff>
    </xdr:from>
    <xdr:to>
      <xdr:col>4</xdr:col>
      <xdr:colOff>2145416</xdr:colOff>
      <xdr:row>144</xdr:row>
      <xdr:rowOff>152400</xdr:rowOff>
    </xdr:to>
    <xdr:pic>
      <xdr:nvPicPr>
        <xdr:cNvPr id="60" name="Obraz 59">
          <a:extLst>
            <a:ext uri="{FF2B5EF4-FFF2-40B4-BE49-F238E27FC236}">
              <a16:creationId xmlns:a16="http://schemas.microsoft.com/office/drawing/2014/main" id="{48988CE2-702A-F02A-4226-3C0DF6A4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24249" y="27051000"/>
          <a:ext cx="1116717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1047750</xdr:colOff>
      <xdr:row>146</xdr:row>
      <xdr:rowOff>28575</xdr:rowOff>
    </xdr:from>
    <xdr:to>
      <xdr:col>4</xdr:col>
      <xdr:colOff>2075130</xdr:colOff>
      <xdr:row>154</xdr:row>
      <xdr:rowOff>180975</xdr:rowOff>
    </xdr:to>
    <xdr:pic>
      <xdr:nvPicPr>
        <xdr:cNvPr id="61" name="Obraz 60">
          <a:extLst>
            <a:ext uri="{FF2B5EF4-FFF2-40B4-BE49-F238E27FC236}">
              <a16:creationId xmlns:a16="http://schemas.microsoft.com/office/drawing/2014/main" id="{1E096F2C-153A-A82E-AF4F-78AC3B071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43300" y="29232225"/>
          <a:ext cx="1027380" cy="1752600"/>
        </a:xfrm>
        <a:prstGeom prst="rect">
          <a:avLst/>
        </a:prstGeom>
      </xdr:spPr>
    </xdr:pic>
    <xdr:clientData/>
  </xdr:twoCellAnchor>
  <xdr:twoCellAnchor editAs="oneCell">
    <xdr:from>
      <xdr:col>4</xdr:col>
      <xdr:colOff>1000125</xdr:colOff>
      <xdr:row>157</xdr:row>
      <xdr:rowOff>47625</xdr:rowOff>
    </xdr:from>
    <xdr:to>
      <xdr:col>4</xdr:col>
      <xdr:colOff>2105675</xdr:colOff>
      <xdr:row>166</xdr:row>
      <xdr:rowOff>133350</xdr:rowOff>
    </xdr:to>
    <xdr:pic>
      <xdr:nvPicPr>
        <xdr:cNvPr id="62" name="Obraz 61">
          <a:extLst>
            <a:ext uri="{FF2B5EF4-FFF2-40B4-BE49-F238E27FC236}">
              <a16:creationId xmlns:a16="http://schemas.microsoft.com/office/drawing/2014/main" id="{FDC7D6FC-F545-4D6A-7478-9BEFBFC66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495675" y="31451550"/>
          <a:ext cx="1105550" cy="1885950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168</xdr:row>
      <xdr:rowOff>76200</xdr:rowOff>
    </xdr:from>
    <xdr:to>
      <xdr:col>4</xdr:col>
      <xdr:colOff>2153464</xdr:colOff>
      <xdr:row>178</xdr:row>
      <xdr:rowOff>19050</xdr:rowOff>
    </xdr:to>
    <xdr:pic>
      <xdr:nvPicPr>
        <xdr:cNvPr id="63" name="Obraz 62">
          <a:extLst>
            <a:ext uri="{FF2B5EF4-FFF2-40B4-BE49-F238E27FC236}">
              <a16:creationId xmlns:a16="http://schemas.microsoft.com/office/drawing/2014/main" id="{EBCF6B6F-D384-F4D1-DE57-FE220EC52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05200" y="33680400"/>
          <a:ext cx="1139052" cy="1943100"/>
        </a:xfrm>
        <a:prstGeom prst="rect">
          <a:avLst/>
        </a:prstGeom>
      </xdr:spPr>
    </xdr:pic>
    <xdr:clientData/>
  </xdr:twoCellAnchor>
  <xdr:twoCellAnchor editAs="oneCell">
    <xdr:from>
      <xdr:col>4</xdr:col>
      <xdr:colOff>923925</xdr:colOff>
      <xdr:row>179</xdr:row>
      <xdr:rowOff>47625</xdr:rowOff>
    </xdr:from>
    <xdr:to>
      <xdr:col>4</xdr:col>
      <xdr:colOff>2237710</xdr:colOff>
      <xdr:row>188</xdr:row>
      <xdr:rowOff>152400</xdr:rowOff>
    </xdr:to>
    <xdr:pic>
      <xdr:nvPicPr>
        <xdr:cNvPr id="128" name="Obraz 127">
          <a:extLst>
            <a:ext uri="{FF2B5EF4-FFF2-40B4-BE49-F238E27FC236}">
              <a16:creationId xmlns:a16="http://schemas.microsoft.com/office/drawing/2014/main" id="{2B15CBE8-8D8D-AAC4-B056-403EA6ECB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19475" y="35852100"/>
          <a:ext cx="1313785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1133475</xdr:colOff>
      <xdr:row>190</xdr:row>
      <xdr:rowOff>0</xdr:rowOff>
    </xdr:from>
    <xdr:to>
      <xdr:col>4</xdr:col>
      <xdr:colOff>2086108</xdr:colOff>
      <xdr:row>196</xdr:row>
      <xdr:rowOff>181176</xdr:rowOff>
    </xdr:to>
    <xdr:pic>
      <xdr:nvPicPr>
        <xdr:cNvPr id="129" name="Obraz 128">
          <a:extLst>
            <a:ext uri="{FF2B5EF4-FFF2-40B4-BE49-F238E27FC236}">
              <a16:creationId xmlns:a16="http://schemas.microsoft.com/office/drawing/2014/main" id="{95E39082-AA9C-ADFF-0EA7-AE80D1AB3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19525" y="4127182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1133475</xdr:colOff>
      <xdr:row>201</xdr:row>
      <xdr:rowOff>0</xdr:rowOff>
    </xdr:from>
    <xdr:to>
      <xdr:col>4</xdr:col>
      <xdr:colOff>2086108</xdr:colOff>
      <xdr:row>207</xdr:row>
      <xdr:rowOff>181176</xdr:rowOff>
    </xdr:to>
    <xdr:pic>
      <xdr:nvPicPr>
        <xdr:cNvPr id="130" name="Obraz 129">
          <a:extLst>
            <a:ext uri="{FF2B5EF4-FFF2-40B4-BE49-F238E27FC236}">
              <a16:creationId xmlns:a16="http://schemas.microsoft.com/office/drawing/2014/main" id="{1C62EA0E-CCEC-BD58-5140-CB5DDB29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19525" y="4357687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1095375</xdr:colOff>
      <xdr:row>211</xdr:row>
      <xdr:rowOff>47625</xdr:rowOff>
    </xdr:from>
    <xdr:to>
      <xdr:col>4</xdr:col>
      <xdr:colOff>2066919</xdr:colOff>
      <xdr:row>219</xdr:row>
      <xdr:rowOff>104775</xdr:rowOff>
    </xdr:to>
    <xdr:pic>
      <xdr:nvPicPr>
        <xdr:cNvPr id="131" name="Obraz 130">
          <a:extLst>
            <a:ext uri="{FF2B5EF4-FFF2-40B4-BE49-F238E27FC236}">
              <a16:creationId xmlns:a16="http://schemas.microsoft.com/office/drawing/2014/main" id="{8954B85E-8C22-A424-DCBD-4E6F5ABB1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590925" y="42252900"/>
          <a:ext cx="971544" cy="1657350"/>
        </a:xfrm>
        <a:prstGeom prst="rect">
          <a:avLst/>
        </a:prstGeom>
      </xdr:spPr>
    </xdr:pic>
    <xdr:clientData/>
  </xdr:twoCellAnchor>
  <xdr:twoCellAnchor editAs="oneCell">
    <xdr:from>
      <xdr:col>4</xdr:col>
      <xdr:colOff>1038225</xdr:colOff>
      <xdr:row>222</xdr:row>
      <xdr:rowOff>29696</xdr:rowOff>
    </xdr:from>
    <xdr:to>
      <xdr:col>4</xdr:col>
      <xdr:colOff>2038350</xdr:colOff>
      <xdr:row>230</xdr:row>
      <xdr:rowOff>135602</xdr:rowOff>
    </xdr:to>
    <xdr:pic>
      <xdr:nvPicPr>
        <xdr:cNvPr id="132" name="Obraz 131">
          <a:extLst>
            <a:ext uri="{FF2B5EF4-FFF2-40B4-BE49-F238E27FC236}">
              <a16:creationId xmlns:a16="http://schemas.microsoft.com/office/drawing/2014/main" id="{0F3AF2DA-2037-76CA-0810-C916BECCE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533775" y="44435246"/>
          <a:ext cx="1000125" cy="1706106"/>
        </a:xfrm>
        <a:prstGeom prst="rect">
          <a:avLst/>
        </a:prstGeom>
      </xdr:spPr>
    </xdr:pic>
    <xdr:clientData/>
  </xdr:twoCellAnchor>
  <xdr:twoCellAnchor editAs="oneCell">
    <xdr:from>
      <xdr:col>4</xdr:col>
      <xdr:colOff>1000124</xdr:colOff>
      <xdr:row>233</xdr:row>
      <xdr:rowOff>0</xdr:rowOff>
    </xdr:from>
    <xdr:to>
      <xdr:col>4</xdr:col>
      <xdr:colOff>2171699</xdr:colOff>
      <xdr:row>241</xdr:row>
      <xdr:rowOff>151134</xdr:rowOff>
    </xdr:to>
    <xdr:pic>
      <xdr:nvPicPr>
        <xdr:cNvPr id="133" name="Obraz 132">
          <a:extLst>
            <a:ext uri="{FF2B5EF4-FFF2-40B4-BE49-F238E27FC236}">
              <a16:creationId xmlns:a16="http://schemas.microsoft.com/office/drawing/2014/main" id="{570BBFA3-5195-0C5F-E83A-F417973F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495674" y="46605825"/>
          <a:ext cx="1171575" cy="1751334"/>
        </a:xfrm>
        <a:prstGeom prst="rect">
          <a:avLst/>
        </a:prstGeom>
      </xdr:spPr>
    </xdr:pic>
    <xdr:clientData/>
  </xdr:twoCellAnchor>
  <xdr:twoCellAnchor editAs="oneCell">
    <xdr:from>
      <xdr:col>4</xdr:col>
      <xdr:colOff>1000124</xdr:colOff>
      <xdr:row>245</xdr:row>
      <xdr:rowOff>47625</xdr:rowOff>
    </xdr:from>
    <xdr:to>
      <xdr:col>4</xdr:col>
      <xdr:colOff>2172677</xdr:colOff>
      <xdr:row>255</xdr:row>
      <xdr:rowOff>47625</xdr:rowOff>
    </xdr:to>
    <xdr:pic>
      <xdr:nvPicPr>
        <xdr:cNvPr id="134" name="Obraz 133">
          <a:extLst>
            <a:ext uri="{FF2B5EF4-FFF2-40B4-BE49-F238E27FC236}">
              <a16:creationId xmlns:a16="http://schemas.microsoft.com/office/drawing/2014/main" id="{73D27A86-4E35-0076-B38C-BAE765B82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95674" y="49053750"/>
          <a:ext cx="1172553" cy="2000250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256</xdr:row>
      <xdr:rowOff>47625</xdr:rowOff>
    </xdr:from>
    <xdr:to>
      <xdr:col>4</xdr:col>
      <xdr:colOff>2151986</xdr:colOff>
      <xdr:row>266</xdr:row>
      <xdr:rowOff>28575</xdr:rowOff>
    </xdr:to>
    <xdr:pic>
      <xdr:nvPicPr>
        <xdr:cNvPr id="135" name="Obraz 134">
          <a:extLst>
            <a:ext uri="{FF2B5EF4-FFF2-40B4-BE49-F238E27FC236}">
              <a16:creationId xmlns:a16="http://schemas.microsoft.com/office/drawing/2014/main" id="{E6FBC801-53CE-2B21-6E61-866B28B78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86150" y="51254025"/>
          <a:ext cx="1161386" cy="1981200"/>
        </a:xfrm>
        <a:prstGeom prst="rect">
          <a:avLst/>
        </a:prstGeom>
      </xdr:spPr>
    </xdr:pic>
    <xdr:clientData/>
  </xdr:twoCellAnchor>
  <xdr:twoCellAnchor editAs="oneCell">
    <xdr:from>
      <xdr:col>4</xdr:col>
      <xdr:colOff>970954</xdr:colOff>
      <xdr:row>67</xdr:row>
      <xdr:rowOff>180975</xdr:rowOff>
    </xdr:from>
    <xdr:to>
      <xdr:col>4</xdr:col>
      <xdr:colOff>2315169</xdr:colOff>
      <xdr:row>79</xdr:row>
      <xdr:rowOff>161925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3D903827-827E-6BEC-AB92-1202F6F6E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6504" y="13582650"/>
          <a:ext cx="1339453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971551</xdr:colOff>
      <xdr:row>79</xdr:row>
      <xdr:rowOff>57150</xdr:rowOff>
    </xdr:from>
    <xdr:to>
      <xdr:col>4</xdr:col>
      <xdr:colOff>2278262</xdr:colOff>
      <xdr:row>90</xdr:row>
      <xdr:rowOff>171449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CB39167F-EEEE-F6FC-9EEE-4AFFE3F4C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1" y="15859125"/>
          <a:ext cx="1301949" cy="2314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57" name="Grupa 56">
          <a:extLst>
            <a:ext uri="{FF2B5EF4-FFF2-40B4-BE49-F238E27FC236}">
              <a16:creationId xmlns:a16="http://schemas.microsoft.com/office/drawing/2014/main" id="{AD3B1E9B-A8ED-4160-83CC-3B48490A891F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58" name="Grupa 57">
            <a:extLst>
              <a:ext uri="{FF2B5EF4-FFF2-40B4-BE49-F238E27FC236}">
                <a16:creationId xmlns:a16="http://schemas.microsoft.com/office/drawing/2014/main" id="{9758DF88-05E3-FAFE-EEA4-429502D83083}"/>
              </a:ext>
            </a:extLst>
          </xdr:cNvPr>
          <xdr:cNvGrpSpPr/>
        </xdr:nvGrpSpPr>
        <xdr:grpSpPr>
          <a:xfrm>
            <a:off x="90422" y="2036518"/>
            <a:ext cx="1924600" cy="347663"/>
            <a:chOff x="90084" y="2036518"/>
            <a:chExt cx="1917410" cy="347663"/>
          </a:xfrm>
        </xdr:grpSpPr>
        <xdr:sp macro="" textlink="">
          <xdr:nvSpPr>
            <xdr:cNvPr id="81" name="Prostokąt: zaokrąglone rogi u góry 80">
              <a:extLst>
                <a:ext uri="{FF2B5EF4-FFF2-40B4-BE49-F238E27FC236}">
                  <a16:creationId xmlns:a16="http://schemas.microsoft.com/office/drawing/2014/main" id="{1C23B637-3BBB-0380-0603-3D6EABD66810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1251645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82" name="Prostokąt: zaokrąglone rogi 81">
              <a:extLst>
                <a:ext uri="{FF2B5EF4-FFF2-40B4-BE49-F238E27FC236}">
                  <a16:creationId xmlns:a16="http://schemas.microsoft.com/office/drawing/2014/main" id="{D171B652-4862-6196-20DF-F09DB442C58A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2319498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9" name="Grupa 58">
            <a:extLst>
              <a:ext uri="{FF2B5EF4-FFF2-40B4-BE49-F238E27FC236}">
                <a16:creationId xmlns:a16="http://schemas.microsoft.com/office/drawing/2014/main" id="{AA99A241-6C8D-126A-431F-4D7324C290F1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79" name="Prostokąt 78">
              <a:extLst>
                <a:ext uri="{FF2B5EF4-FFF2-40B4-BE49-F238E27FC236}">
                  <a16:creationId xmlns:a16="http://schemas.microsoft.com/office/drawing/2014/main" id="{D1A181AE-F2FD-BE83-A3F4-D2CB26E3CDF1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80" name="Obraz 79">
              <a:extLst>
                <a:ext uri="{FF2B5EF4-FFF2-40B4-BE49-F238E27FC236}">
                  <a16:creationId xmlns:a16="http://schemas.microsoft.com/office/drawing/2014/main" id="{07747CA9-4C2E-B076-C5AC-0179F7E0F9E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60" name="pole tekstowe 5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645CCDB-FA54-50A0-9D6F-D4EE5A5EBD7E}"/>
              </a:ext>
            </a:extLst>
          </xdr:cNvPr>
          <xdr:cNvSpPr txBox="1">
            <a:spLocks noChangeAspect="1"/>
          </xdr:cNvSpPr>
        </xdr:nvSpPr>
        <xdr:spPr>
          <a:xfrm>
            <a:off x="95606" y="2093730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61" name="pole tekstowe 6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FB01874-4105-F77A-51D7-E9F67F9A35A7}"/>
              </a:ext>
            </a:extLst>
          </xdr:cNvPr>
          <xdr:cNvSpPr txBox="1">
            <a:spLocks noChangeAspect="1"/>
          </xdr:cNvSpPr>
        </xdr:nvSpPr>
        <xdr:spPr>
          <a:xfrm>
            <a:off x="91444" y="1386865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2" name="pole tekstowe 6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F59DEF3-8271-67F2-2AAA-5BFA6217B63A}"/>
              </a:ext>
            </a:extLst>
          </xdr:cNvPr>
          <xdr:cNvSpPr txBox="1">
            <a:spLocks noChangeAspect="1"/>
          </xdr:cNvSpPr>
        </xdr:nvSpPr>
        <xdr:spPr>
          <a:xfrm>
            <a:off x="91444" y="1603848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3" name="pole tekstowe 62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683D04D-71F2-E81F-A794-873585CD6BF0}"/>
              </a:ext>
            </a:extLst>
          </xdr:cNvPr>
          <xdr:cNvSpPr txBox="1">
            <a:spLocks noChangeAspect="1"/>
          </xdr:cNvSpPr>
        </xdr:nvSpPr>
        <xdr:spPr>
          <a:xfrm>
            <a:off x="91444" y="1809022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4" name="pole tekstowe 6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8D1A32E-27EA-E199-EE74-F9794719F512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65" name="Grupa 64">
            <a:extLst>
              <a:ext uri="{FF2B5EF4-FFF2-40B4-BE49-F238E27FC236}">
                <a16:creationId xmlns:a16="http://schemas.microsoft.com/office/drawing/2014/main" id="{9C210EF3-5BF6-562D-08DE-7ABD814D1894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76" name="pole tekstowe 75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FCD2C281-F7FB-6628-CD58-4ED7357F3B7B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7" name="Obraz 76">
              <a:extLst>
                <a:ext uri="{FF2B5EF4-FFF2-40B4-BE49-F238E27FC236}">
                  <a16:creationId xmlns:a16="http://schemas.microsoft.com/office/drawing/2014/main" id="{E1344516-F4BC-62D8-947A-ECA28A8DDC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78" name="pole tekstowe 77">
              <a:extLst>
                <a:ext uri="{FF2B5EF4-FFF2-40B4-BE49-F238E27FC236}">
                  <a16:creationId xmlns:a16="http://schemas.microsoft.com/office/drawing/2014/main" id="{F00C62B0-CF76-FF7B-D2BE-161133F10625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66" name="pole tekstowe 65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6BC6D20-5D50-B01F-765A-1B545CC41CAC}"/>
              </a:ext>
            </a:extLst>
          </xdr:cNvPr>
          <xdr:cNvSpPr txBox="1">
            <a:spLocks noChangeAspect="1"/>
          </xdr:cNvSpPr>
        </xdr:nvSpPr>
        <xdr:spPr>
          <a:xfrm>
            <a:off x="91444" y="2378899"/>
            <a:ext cx="1714682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7" name="pole tekstowe 66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91FA691-7047-AC22-651D-19283C133117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68" name="Grupa 67">
            <a:extLst>
              <a:ext uri="{FF2B5EF4-FFF2-40B4-BE49-F238E27FC236}">
                <a16:creationId xmlns:a16="http://schemas.microsoft.com/office/drawing/2014/main" id="{580B63A6-A592-B8AB-58B7-B913B77FEC30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74" name="pole tekstowe 73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BA936992-A796-DC62-B8DE-16B932A9E45B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5" name="Obraz 74">
              <a:extLst>
                <a:ext uri="{FF2B5EF4-FFF2-40B4-BE49-F238E27FC236}">
                  <a16:creationId xmlns:a16="http://schemas.microsoft.com/office/drawing/2014/main" id="{3D5CB591-88A9-9E29-939B-EA7E154B4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69" name="pole tekstowe 68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EA7CF575-962D-EE9C-7B85-219A58C224AA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70" name="pole tekstowe 69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C3D108DB-E42F-76CA-A5BE-52FE4F556697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71" name="pole tekstowe 70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D0B361B9-EB10-4C5A-4690-08713A3E1F0E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72" name="pole tekstowe 71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6571A293-8113-732B-8E9F-DC32A280033B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73" name="pole tekstowe 72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A4FF5C5A-C915-E7BD-DD1F-EB50A7A934FF}"/>
              </a:ext>
            </a:extLst>
          </xdr:cNvPr>
          <xdr:cNvSpPr txBox="1">
            <a:spLocks noChangeAspect="1"/>
          </xdr:cNvSpPr>
        </xdr:nvSpPr>
        <xdr:spPr>
          <a:xfrm>
            <a:off x="91444" y="259722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1095374</xdr:colOff>
      <xdr:row>3</xdr:row>
      <xdr:rowOff>46857</xdr:rowOff>
    </xdr:from>
    <xdr:to>
      <xdr:col>6</xdr:col>
      <xdr:colOff>85724</xdr:colOff>
      <xdr:row>9</xdr:row>
      <xdr:rowOff>85725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6137472-45BF-4B56-4462-E54B52618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4" y="675507"/>
          <a:ext cx="1914525" cy="1286643"/>
        </a:xfrm>
        <a:prstGeom prst="rect">
          <a:avLst/>
        </a:prstGeom>
      </xdr:spPr>
    </xdr:pic>
    <xdr:clientData/>
  </xdr:twoCellAnchor>
  <xdr:twoCellAnchor editAs="oneCell">
    <xdr:from>
      <xdr:col>4</xdr:col>
      <xdr:colOff>1362075</xdr:colOff>
      <xdr:row>14</xdr:row>
      <xdr:rowOff>142875</xdr:rowOff>
    </xdr:from>
    <xdr:to>
      <xdr:col>5</xdr:col>
      <xdr:colOff>116619</xdr:colOff>
      <xdr:row>19</xdr:row>
      <xdr:rowOff>171450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9955285C-A560-47D7-9788-F442BB866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067050"/>
          <a:ext cx="1421544" cy="107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55" name="Grupa 54">
          <a:extLst>
            <a:ext uri="{FF2B5EF4-FFF2-40B4-BE49-F238E27FC236}">
              <a16:creationId xmlns:a16="http://schemas.microsoft.com/office/drawing/2014/main" id="{56C24312-CC3E-4551-9136-F0E164B45C54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56" name="Grupa 55">
            <a:extLst>
              <a:ext uri="{FF2B5EF4-FFF2-40B4-BE49-F238E27FC236}">
                <a16:creationId xmlns:a16="http://schemas.microsoft.com/office/drawing/2014/main" id="{8EDB3EDC-136A-6BDC-7E6E-3083C3D6355E}"/>
              </a:ext>
            </a:extLst>
          </xdr:cNvPr>
          <xdr:cNvGrpSpPr/>
        </xdr:nvGrpSpPr>
        <xdr:grpSpPr>
          <a:xfrm>
            <a:off x="90422" y="2245745"/>
            <a:ext cx="1924600" cy="347663"/>
            <a:chOff x="90084" y="2245745"/>
            <a:chExt cx="1917410" cy="347663"/>
          </a:xfrm>
        </xdr:grpSpPr>
        <xdr:sp macro="" textlink="">
          <xdr:nvSpPr>
            <xdr:cNvPr id="79" name="Prostokąt: zaokrąglone rogi u góry 78">
              <a:extLst>
                <a:ext uri="{FF2B5EF4-FFF2-40B4-BE49-F238E27FC236}">
                  <a16:creationId xmlns:a16="http://schemas.microsoft.com/office/drawing/2014/main" id="{731263F9-04D8-6B88-D0EE-CF1DE5E13428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1460872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80" name="Prostokąt: zaokrąglone rogi 79">
              <a:extLst>
                <a:ext uri="{FF2B5EF4-FFF2-40B4-BE49-F238E27FC236}">
                  <a16:creationId xmlns:a16="http://schemas.microsoft.com/office/drawing/2014/main" id="{F2D1A9D3-B4F1-0D1B-80CB-5A90BB002C15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2528725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7" name="Grupa 56">
            <a:extLst>
              <a:ext uri="{FF2B5EF4-FFF2-40B4-BE49-F238E27FC236}">
                <a16:creationId xmlns:a16="http://schemas.microsoft.com/office/drawing/2014/main" id="{F66B1C30-70DA-65A9-02F1-05741D502E2D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77" name="Prostokąt 76">
              <a:extLst>
                <a:ext uri="{FF2B5EF4-FFF2-40B4-BE49-F238E27FC236}">
                  <a16:creationId xmlns:a16="http://schemas.microsoft.com/office/drawing/2014/main" id="{8174BB07-FD7F-C4B9-A9D3-B2172455D950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78" name="Obraz 77">
              <a:extLst>
                <a:ext uri="{FF2B5EF4-FFF2-40B4-BE49-F238E27FC236}">
                  <a16:creationId xmlns:a16="http://schemas.microsoft.com/office/drawing/2014/main" id="{6547DBC3-696B-5B8C-6BF2-E827C9A1F97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58" name="pole tekstowe 5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692C00F-6AD2-894B-905C-18C917D2B5D9}"/>
              </a:ext>
            </a:extLst>
          </xdr:cNvPr>
          <xdr:cNvSpPr txBox="1">
            <a:spLocks noChangeAspect="1"/>
          </xdr:cNvSpPr>
        </xdr:nvSpPr>
        <xdr:spPr>
          <a:xfrm>
            <a:off x="95606" y="2011858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9" name="pole tekstowe 5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187EA8A-E0FB-8C89-2C6D-2A42A086A5F1}"/>
              </a:ext>
            </a:extLst>
          </xdr:cNvPr>
          <xdr:cNvSpPr txBox="1">
            <a:spLocks noChangeAspect="1"/>
          </xdr:cNvSpPr>
        </xdr:nvSpPr>
        <xdr:spPr>
          <a:xfrm>
            <a:off x="91444" y="1377769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0" name="pole tekstowe 5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24FD203-73F6-7F4D-085A-6BFFB1B83448}"/>
              </a:ext>
            </a:extLst>
          </xdr:cNvPr>
          <xdr:cNvSpPr txBox="1">
            <a:spLocks noChangeAspect="1"/>
          </xdr:cNvSpPr>
        </xdr:nvSpPr>
        <xdr:spPr>
          <a:xfrm>
            <a:off x="91444" y="1594750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1" name="pole tekstowe 6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7081561-9B4C-CE4B-76E7-3BBBEE227D87}"/>
              </a:ext>
            </a:extLst>
          </xdr:cNvPr>
          <xdr:cNvSpPr txBox="1">
            <a:spLocks noChangeAspect="1"/>
          </xdr:cNvSpPr>
        </xdr:nvSpPr>
        <xdr:spPr>
          <a:xfrm>
            <a:off x="91444" y="1799927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2" name="pole tekstowe 6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E2514DE-4557-77F1-1F20-0A73E3ED1050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63" name="Grupa 62">
            <a:extLst>
              <a:ext uri="{FF2B5EF4-FFF2-40B4-BE49-F238E27FC236}">
                <a16:creationId xmlns:a16="http://schemas.microsoft.com/office/drawing/2014/main" id="{E0B3D8E9-6676-3C57-429B-57F36AAE268D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74" name="pole tekstowe 73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1360C1-3D00-B6F1-969B-B5CF7DBB1BE5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5" name="Obraz 74">
              <a:extLst>
                <a:ext uri="{FF2B5EF4-FFF2-40B4-BE49-F238E27FC236}">
                  <a16:creationId xmlns:a16="http://schemas.microsoft.com/office/drawing/2014/main" id="{F01902E4-4F70-656C-CAA2-9B8F291494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76" name="pole tekstowe 75">
              <a:extLst>
                <a:ext uri="{FF2B5EF4-FFF2-40B4-BE49-F238E27FC236}">
                  <a16:creationId xmlns:a16="http://schemas.microsoft.com/office/drawing/2014/main" id="{AFC04FC1-A75E-635E-AD1C-6B8A500D925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64" name="pole tekstowe 6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F543F5FD-27CD-F90A-D6BC-DE3BE44F6C0E}"/>
              </a:ext>
            </a:extLst>
          </xdr:cNvPr>
          <xdr:cNvSpPr txBox="1">
            <a:spLocks noChangeAspect="1"/>
          </xdr:cNvSpPr>
        </xdr:nvSpPr>
        <xdr:spPr>
          <a:xfrm>
            <a:off x="91444" y="2306124"/>
            <a:ext cx="1694273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65" name="pole tekstowe 64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6CD97F96-274A-F21A-4F62-86D8B0DAE167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66" name="Grupa 65">
            <a:extLst>
              <a:ext uri="{FF2B5EF4-FFF2-40B4-BE49-F238E27FC236}">
                <a16:creationId xmlns:a16="http://schemas.microsoft.com/office/drawing/2014/main" id="{C6A70433-BD65-79BE-362B-2E00C8C744F1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72" name="pole tekstowe 71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04283DF0-C7A0-4BD6-7F40-2F025292E9B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3" name="Obraz 72">
              <a:extLst>
                <a:ext uri="{FF2B5EF4-FFF2-40B4-BE49-F238E27FC236}">
                  <a16:creationId xmlns:a16="http://schemas.microsoft.com/office/drawing/2014/main" id="{5716B7CF-96D2-3C73-C30E-3DCB3CA20A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67" name="pole tekstowe 6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A39B16EE-3479-62BC-C19E-19C5B06912DE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8" name="pole tekstowe 67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34480B22-A58A-056D-50CB-D90DB56EE2C4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9" name="pole tekstowe 68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AEB0BFC1-B801-573A-8CE2-BB3ED4E5F2CA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70" name="pole tekstowe 69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086FA881-9060-9DDE-C068-387CE49FCF9F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71" name="pole tekstowe 70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81EE79FB-5DDB-371A-4A88-3C136CFADC58}"/>
              </a:ext>
            </a:extLst>
          </xdr:cNvPr>
          <xdr:cNvSpPr txBox="1">
            <a:spLocks noChangeAspect="1"/>
          </xdr:cNvSpPr>
        </xdr:nvSpPr>
        <xdr:spPr>
          <a:xfrm>
            <a:off x="91444" y="259722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1228724</xdr:colOff>
      <xdr:row>2</xdr:row>
      <xdr:rowOff>161925</xdr:rowOff>
    </xdr:from>
    <xdr:to>
      <xdr:col>4</xdr:col>
      <xdr:colOff>2325085</xdr:colOff>
      <xdr:row>12</xdr:row>
      <xdr:rowOff>19050</xdr:rowOff>
    </xdr:to>
    <xdr:pic>
      <xdr:nvPicPr>
        <xdr:cNvPr id="85" name="Obraz 84">
          <a:extLst>
            <a:ext uri="{FF2B5EF4-FFF2-40B4-BE49-F238E27FC236}">
              <a16:creationId xmlns:a16="http://schemas.microsoft.com/office/drawing/2014/main" id="{F6653524-D9EB-07EC-BBCC-D5D53173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24274" y="561975"/>
          <a:ext cx="1096361" cy="1857375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1304924</xdr:colOff>
      <xdr:row>13</xdr:row>
      <xdr:rowOff>161925</xdr:rowOff>
    </xdr:from>
    <xdr:to>
      <xdr:col>4</xdr:col>
      <xdr:colOff>2161903</xdr:colOff>
      <xdr:row>21</xdr:row>
      <xdr:rowOff>123825</xdr:rowOff>
    </xdr:to>
    <xdr:pic>
      <xdr:nvPicPr>
        <xdr:cNvPr id="86" name="Obraz 85">
          <a:extLst>
            <a:ext uri="{FF2B5EF4-FFF2-40B4-BE49-F238E27FC236}">
              <a16:creationId xmlns:a16="http://schemas.microsoft.com/office/drawing/2014/main" id="{8BDCFC73-54DD-A0A3-490B-21FAA215F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00474" y="2762250"/>
          <a:ext cx="856979" cy="15621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1304924</xdr:colOff>
      <xdr:row>24</xdr:row>
      <xdr:rowOff>161925</xdr:rowOff>
    </xdr:from>
    <xdr:to>
      <xdr:col>4</xdr:col>
      <xdr:colOff>2135313</xdr:colOff>
      <xdr:row>32</xdr:row>
      <xdr:rowOff>66675</xdr:rowOff>
    </xdr:to>
    <xdr:pic>
      <xdr:nvPicPr>
        <xdr:cNvPr id="87" name="Obraz 86">
          <a:extLst>
            <a:ext uri="{FF2B5EF4-FFF2-40B4-BE49-F238E27FC236}">
              <a16:creationId xmlns:a16="http://schemas.microsoft.com/office/drawing/2014/main" id="{F9085C88-8EFB-93B1-7D41-104C34739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00474" y="4962525"/>
          <a:ext cx="825627" cy="1504950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36</xdr:row>
      <xdr:rowOff>142875</xdr:rowOff>
    </xdr:from>
    <xdr:to>
      <xdr:col>4</xdr:col>
      <xdr:colOff>2369995</xdr:colOff>
      <xdr:row>45</xdr:row>
      <xdr:rowOff>76200</xdr:rowOff>
    </xdr:to>
    <xdr:pic>
      <xdr:nvPicPr>
        <xdr:cNvPr id="88" name="Obraz 87">
          <a:extLst>
            <a:ext uri="{FF2B5EF4-FFF2-40B4-BE49-F238E27FC236}">
              <a16:creationId xmlns:a16="http://schemas.microsoft.com/office/drawing/2014/main" id="{FB5FAE5B-6E0C-2226-0B74-6DCC55ED0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05200" y="7343775"/>
          <a:ext cx="1360345" cy="1733550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962025</xdr:colOff>
      <xdr:row>47</xdr:row>
      <xdr:rowOff>104775</xdr:rowOff>
    </xdr:from>
    <xdr:to>
      <xdr:col>4</xdr:col>
      <xdr:colOff>2314896</xdr:colOff>
      <xdr:row>56</xdr:row>
      <xdr:rowOff>28575</xdr:rowOff>
    </xdr:to>
    <xdr:pic>
      <xdr:nvPicPr>
        <xdr:cNvPr id="89" name="Obraz 88">
          <a:extLst>
            <a:ext uri="{FF2B5EF4-FFF2-40B4-BE49-F238E27FC236}">
              <a16:creationId xmlns:a16="http://schemas.microsoft.com/office/drawing/2014/main" id="{06D213DC-64AF-F334-BE6D-CAE4F6B53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57575" y="9505950"/>
          <a:ext cx="1352871" cy="172402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58</xdr:row>
      <xdr:rowOff>123825</xdr:rowOff>
    </xdr:from>
    <xdr:to>
      <xdr:col>4</xdr:col>
      <xdr:colOff>2276475</xdr:colOff>
      <xdr:row>67</xdr:row>
      <xdr:rowOff>59354</xdr:rowOff>
    </xdr:to>
    <xdr:pic>
      <xdr:nvPicPr>
        <xdr:cNvPr id="90" name="Obraz 89">
          <a:extLst>
            <a:ext uri="{FF2B5EF4-FFF2-40B4-BE49-F238E27FC236}">
              <a16:creationId xmlns:a16="http://schemas.microsoft.com/office/drawing/2014/main" id="{CCD3E223-D6C4-1D4F-A024-65C60BAE3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09950" y="11725275"/>
          <a:ext cx="1362075" cy="1735754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69</xdr:row>
      <xdr:rowOff>66675</xdr:rowOff>
    </xdr:from>
    <xdr:to>
      <xdr:col>4</xdr:col>
      <xdr:colOff>2303253</xdr:colOff>
      <xdr:row>78</xdr:row>
      <xdr:rowOff>66675</xdr:rowOff>
    </xdr:to>
    <xdr:pic>
      <xdr:nvPicPr>
        <xdr:cNvPr id="91" name="Obraz 90">
          <a:extLst>
            <a:ext uri="{FF2B5EF4-FFF2-40B4-BE49-F238E27FC236}">
              <a16:creationId xmlns:a16="http://schemas.microsoft.com/office/drawing/2014/main" id="{07A96DA9-96AE-AD06-4EDD-92230EEC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81375" y="13868400"/>
          <a:ext cx="1412666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971549</xdr:colOff>
      <xdr:row>80</xdr:row>
      <xdr:rowOff>85724</xdr:rowOff>
    </xdr:from>
    <xdr:to>
      <xdr:col>4</xdr:col>
      <xdr:colOff>2095500</xdr:colOff>
      <xdr:row>89</xdr:row>
      <xdr:rowOff>189618</xdr:rowOff>
    </xdr:to>
    <xdr:pic>
      <xdr:nvPicPr>
        <xdr:cNvPr id="92" name="Obraz 91">
          <a:extLst>
            <a:ext uri="{FF2B5EF4-FFF2-40B4-BE49-F238E27FC236}">
              <a16:creationId xmlns:a16="http://schemas.microsoft.com/office/drawing/2014/main" id="{0BCB170C-CDFB-967D-927B-9A29E563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67099" y="16087724"/>
          <a:ext cx="1123951" cy="1904119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91</xdr:row>
      <xdr:rowOff>114300</xdr:rowOff>
    </xdr:from>
    <xdr:to>
      <xdr:col>4</xdr:col>
      <xdr:colOff>2266950</xdr:colOff>
      <xdr:row>100</xdr:row>
      <xdr:rowOff>103144</xdr:rowOff>
    </xdr:to>
    <xdr:pic>
      <xdr:nvPicPr>
        <xdr:cNvPr id="93" name="Obraz 92">
          <a:extLst>
            <a:ext uri="{FF2B5EF4-FFF2-40B4-BE49-F238E27FC236}">
              <a16:creationId xmlns:a16="http://schemas.microsoft.com/office/drawing/2014/main" id="{524F3275-B51B-FC07-5EB4-86748483A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362325" y="18316575"/>
          <a:ext cx="1400175" cy="1784307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1304924</xdr:colOff>
      <xdr:row>134</xdr:row>
      <xdr:rowOff>161925</xdr:rowOff>
    </xdr:from>
    <xdr:to>
      <xdr:col>4</xdr:col>
      <xdr:colOff>2419349</xdr:colOff>
      <xdr:row>144</xdr:row>
      <xdr:rowOff>49655</xdr:rowOff>
    </xdr:to>
    <xdr:pic>
      <xdr:nvPicPr>
        <xdr:cNvPr id="97" name="Obraz 96">
          <a:extLst>
            <a:ext uri="{FF2B5EF4-FFF2-40B4-BE49-F238E27FC236}">
              <a16:creationId xmlns:a16="http://schemas.microsoft.com/office/drawing/2014/main" id="{7C0D8928-0A27-49B4-2B33-262AD7C0E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00474" y="26965275"/>
          <a:ext cx="1114425" cy="188798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145</xdr:row>
      <xdr:rowOff>161925</xdr:rowOff>
    </xdr:from>
    <xdr:to>
      <xdr:col>4</xdr:col>
      <xdr:colOff>2428875</xdr:colOff>
      <xdr:row>155</xdr:row>
      <xdr:rowOff>65792</xdr:rowOff>
    </xdr:to>
    <xdr:pic>
      <xdr:nvPicPr>
        <xdr:cNvPr id="98" name="Obraz 97">
          <a:extLst>
            <a:ext uri="{FF2B5EF4-FFF2-40B4-BE49-F238E27FC236}">
              <a16:creationId xmlns:a16="http://schemas.microsoft.com/office/drawing/2014/main" id="{D8A51859-3F88-D32E-7524-0C2DCC98E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00475" y="29165550"/>
          <a:ext cx="1123950" cy="1904117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156</xdr:row>
      <xdr:rowOff>161925</xdr:rowOff>
    </xdr:from>
    <xdr:to>
      <xdr:col>4</xdr:col>
      <xdr:colOff>2373173</xdr:colOff>
      <xdr:row>165</xdr:row>
      <xdr:rowOff>171450</xdr:rowOff>
    </xdr:to>
    <xdr:pic>
      <xdr:nvPicPr>
        <xdr:cNvPr id="99" name="Obraz 98">
          <a:extLst>
            <a:ext uri="{FF2B5EF4-FFF2-40B4-BE49-F238E27FC236}">
              <a16:creationId xmlns:a16="http://schemas.microsoft.com/office/drawing/2014/main" id="{CF018BE0-7F42-063F-3802-697987DA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00475" y="31365825"/>
          <a:ext cx="1068248" cy="180975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1304924</xdr:colOff>
      <xdr:row>167</xdr:row>
      <xdr:rowOff>161925</xdr:rowOff>
    </xdr:from>
    <xdr:to>
      <xdr:col>4</xdr:col>
      <xdr:colOff>2372311</xdr:colOff>
      <xdr:row>176</xdr:row>
      <xdr:rowOff>161925</xdr:rowOff>
    </xdr:to>
    <xdr:pic>
      <xdr:nvPicPr>
        <xdr:cNvPr id="100" name="Obraz 99">
          <a:extLst>
            <a:ext uri="{FF2B5EF4-FFF2-40B4-BE49-F238E27FC236}">
              <a16:creationId xmlns:a16="http://schemas.microsoft.com/office/drawing/2014/main" id="{516EEBEA-B7D9-B324-CB0D-9A567D21C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00474" y="33566100"/>
          <a:ext cx="1062625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178</xdr:row>
      <xdr:rowOff>161925</xdr:rowOff>
    </xdr:from>
    <xdr:to>
      <xdr:col>4</xdr:col>
      <xdr:colOff>2411669</xdr:colOff>
      <xdr:row>188</xdr:row>
      <xdr:rowOff>28575</xdr:rowOff>
    </xdr:to>
    <xdr:pic>
      <xdr:nvPicPr>
        <xdr:cNvPr id="101" name="Obraz 100">
          <a:extLst>
            <a:ext uri="{FF2B5EF4-FFF2-40B4-BE49-F238E27FC236}">
              <a16:creationId xmlns:a16="http://schemas.microsoft.com/office/drawing/2014/main" id="{31644C2E-EAB9-FDAB-0AE3-398D2D0D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00475" y="35766375"/>
          <a:ext cx="1101982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1038225</xdr:colOff>
      <xdr:row>190</xdr:row>
      <xdr:rowOff>38100</xdr:rowOff>
    </xdr:from>
    <xdr:to>
      <xdr:col>5</xdr:col>
      <xdr:colOff>47085</xdr:colOff>
      <xdr:row>199</xdr:row>
      <xdr:rowOff>142875</xdr:rowOff>
    </xdr:to>
    <xdr:pic>
      <xdr:nvPicPr>
        <xdr:cNvPr id="102" name="Obraz 101">
          <a:extLst>
            <a:ext uri="{FF2B5EF4-FFF2-40B4-BE49-F238E27FC236}">
              <a16:creationId xmlns:a16="http://schemas.microsoft.com/office/drawing/2014/main" id="{2862A196-64A0-FC6D-F9DC-721279763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533775" y="38042850"/>
          <a:ext cx="1494885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201</xdr:row>
      <xdr:rowOff>133350</xdr:rowOff>
    </xdr:from>
    <xdr:to>
      <xdr:col>5</xdr:col>
      <xdr:colOff>114300</xdr:colOff>
      <xdr:row>210</xdr:row>
      <xdr:rowOff>37227</xdr:rowOff>
    </xdr:to>
    <xdr:pic>
      <xdr:nvPicPr>
        <xdr:cNvPr id="103" name="Obraz 102">
          <a:extLst>
            <a:ext uri="{FF2B5EF4-FFF2-40B4-BE49-F238E27FC236}">
              <a16:creationId xmlns:a16="http://schemas.microsoft.com/office/drawing/2014/main" id="{F6D1B1E7-A54D-0E54-2B7C-1D734B4C7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62375" y="40338375"/>
          <a:ext cx="1333500" cy="169934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212</xdr:row>
      <xdr:rowOff>123825</xdr:rowOff>
    </xdr:from>
    <xdr:to>
      <xdr:col>5</xdr:col>
      <xdr:colOff>161518</xdr:colOff>
      <xdr:row>221</xdr:row>
      <xdr:rowOff>95250</xdr:rowOff>
    </xdr:to>
    <xdr:pic>
      <xdr:nvPicPr>
        <xdr:cNvPr id="104" name="Obraz 103">
          <a:extLst>
            <a:ext uri="{FF2B5EF4-FFF2-40B4-BE49-F238E27FC236}">
              <a16:creationId xmlns:a16="http://schemas.microsoft.com/office/drawing/2014/main" id="{D14E00C7-BBB2-693C-70FF-50A0ACAA6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52850" y="42529125"/>
          <a:ext cx="1390243" cy="1771650"/>
        </a:xfrm>
        <a:prstGeom prst="rect">
          <a:avLst/>
        </a:prstGeom>
      </xdr:spPr>
    </xdr:pic>
    <xdr:clientData/>
  </xdr:twoCellAnchor>
  <xdr:twoCellAnchor editAs="oneCell">
    <xdr:from>
      <xdr:col>4</xdr:col>
      <xdr:colOff>1162050</xdr:colOff>
      <xdr:row>223</xdr:row>
      <xdr:rowOff>180975</xdr:rowOff>
    </xdr:from>
    <xdr:to>
      <xdr:col>5</xdr:col>
      <xdr:colOff>18445</xdr:colOff>
      <xdr:row>232</xdr:row>
      <xdr:rowOff>180975</xdr:rowOff>
    </xdr:to>
    <xdr:pic>
      <xdr:nvPicPr>
        <xdr:cNvPr id="105" name="Obraz 104">
          <a:extLst>
            <a:ext uri="{FF2B5EF4-FFF2-40B4-BE49-F238E27FC236}">
              <a16:creationId xmlns:a16="http://schemas.microsoft.com/office/drawing/2014/main" id="{CE4E794E-192C-C3B0-F014-E63DB8FD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57600" y="44786550"/>
          <a:ext cx="1337658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1143000</xdr:colOff>
      <xdr:row>234</xdr:row>
      <xdr:rowOff>47625</xdr:rowOff>
    </xdr:from>
    <xdr:to>
      <xdr:col>5</xdr:col>
      <xdr:colOff>77248</xdr:colOff>
      <xdr:row>243</xdr:row>
      <xdr:rowOff>152400</xdr:rowOff>
    </xdr:to>
    <xdr:pic>
      <xdr:nvPicPr>
        <xdr:cNvPr id="106" name="Obraz 105">
          <a:extLst>
            <a:ext uri="{FF2B5EF4-FFF2-40B4-BE49-F238E27FC236}">
              <a16:creationId xmlns:a16="http://schemas.microsoft.com/office/drawing/2014/main" id="{91EF8747-BD4E-25F7-77F4-55581B99A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638550" y="46853475"/>
          <a:ext cx="1415511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1219200</xdr:colOff>
      <xdr:row>245</xdr:row>
      <xdr:rowOff>9525</xdr:rowOff>
    </xdr:from>
    <xdr:to>
      <xdr:col>4</xdr:col>
      <xdr:colOff>2324100</xdr:colOff>
      <xdr:row>254</xdr:row>
      <xdr:rowOff>85906</xdr:rowOff>
    </xdr:to>
    <xdr:pic>
      <xdr:nvPicPr>
        <xdr:cNvPr id="107" name="Obraz 106">
          <a:extLst>
            <a:ext uri="{FF2B5EF4-FFF2-40B4-BE49-F238E27FC236}">
              <a16:creationId xmlns:a16="http://schemas.microsoft.com/office/drawing/2014/main" id="{403E1521-4418-B70D-8685-A9669B59F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0" y="49015650"/>
          <a:ext cx="1104900" cy="1871844"/>
        </a:xfrm>
        <a:prstGeom prst="rect">
          <a:avLst/>
        </a:prstGeom>
      </xdr:spPr>
    </xdr:pic>
    <xdr:clientData/>
  </xdr:twoCellAnchor>
  <xdr:twoCellAnchor editAs="oneCell">
    <xdr:from>
      <xdr:col>4</xdr:col>
      <xdr:colOff>1152525</xdr:colOff>
      <xdr:row>255</xdr:row>
      <xdr:rowOff>76200</xdr:rowOff>
    </xdr:from>
    <xdr:to>
      <xdr:col>4</xdr:col>
      <xdr:colOff>2333625</xdr:colOff>
      <xdr:row>265</xdr:row>
      <xdr:rowOff>76886</xdr:rowOff>
    </xdr:to>
    <xdr:pic>
      <xdr:nvPicPr>
        <xdr:cNvPr id="108" name="Obraz 107">
          <a:extLst>
            <a:ext uri="{FF2B5EF4-FFF2-40B4-BE49-F238E27FC236}">
              <a16:creationId xmlns:a16="http://schemas.microsoft.com/office/drawing/2014/main" id="{14C08856-46E1-89BF-8A6A-AC1451111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648075" y="51082575"/>
          <a:ext cx="1181100" cy="2000936"/>
        </a:xfrm>
        <a:prstGeom prst="rect">
          <a:avLst/>
        </a:prstGeom>
      </xdr:spPr>
    </xdr:pic>
    <xdr:clientData/>
  </xdr:twoCellAnchor>
  <xdr:twoCellAnchor editAs="oneCell">
    <xdr:from>
      <xdr:col>4</xdr:col>
      <xdr:colOff>1162050</xdr:colOff>
      <xdr:row>300</xdr:row>
      <xdr:rowOff>28575</xdr:rowOff>
    </xdr:from>
    <xdr:to>
      <xdr:col>4</xdr:col>
      <xdr:colOff>2438400</xdr:colOff>
      <xdr:row>309</xdr:row>
      <xdr:rowOff>123151</xdr:rowOff>
    </xdr:to>
    <xdr:pic>
      <xdr:nvPicPr>
        <xdr:cNvPr id="110" name="Obraz 109">
          <a:extLst>
            <a:ext uri="{FF2B5EF4-FFF2-40B4-BE49-F238E27FC236}">
              <a16:creationId xmlns:a16="http://schemas.microsoft.com/office/drawing/2014/main" id="{C98629BF-BAC0-CC56-2209-04A449AC5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60036075"/>
          <a:ext cx="1276350" cy="1894801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952501</xdr:colOff>
      <xdr:row>265</xdr:row>
      <xdr:rowOff>142875</xdr:rowOff>
    </xdr:from>
    <xdr:to>
      <xdr:col>4</xdr:col>
      <xdr:colOff>2399110</xdr:colOff>
      <xdr:row>278</xdr:row>
      <xdr:rowOff>114298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3C5ED3D-E1DE-6ACD-CFD4-ABE08530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1" y="53149500"/>
          <a:ext cx="1446609" cy="2571748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962026</xdr:colOff>
      <xdr:row>276</xdr:row>
      <xdr:rowOff>100542</xdr:rowOff>
    </xdr:from>
    <xdr:to>
      <xdr:col>4</xdr:col>
      <xdr:colOff>2400300</xdr:colOff>
      <xdr:row>289</xdr:row>
      <xdr:rowOff>57148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12871462-BD27-56FB-A961-6BE5E398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6" y="55307442"/>
          <a:ext cx="1438274" cy="2556931"/>
        </a:xfrm>
        <a:prstGeom prst="rect">
          <a:avLst/>
        </a:prstGeom>
      </xdr:spPr>
    </xdr:pic>
    <xdr:clientData/>
  </xdr:twoCellAnchor>
  <xdr:twoCellAnchor editAs="oneCell">
    <xdr:from>
      <xdr:col>4</xdr:col>
      <xdr:colOff>876301</xdr:colOff>
      <xdr:row>286</xdr:row>
      <xdr:rowOff>161515</xdr:rowOff>
    </xdr:from>
    <xdr:to>
      <xdr:col>5</xdr:col>
      <xdr:colOff>0</xdr:colOff>
      <xdr:row>301</xdr:row>
      <xdr:rowOff>27633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BF6804A8-B337-335A-CC43-94159BC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1" y="57368665"/>
          <a:ext cx="1609724" cy="2861731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1190626</xdr:colOff>
      <xdr:row>101</xdr:row>
      <xdr:rowOff>174044</xdr:rowOff>
    </xdr:from>
    <xdr:to>
      <xdr:col>4</xdr:col>
      <xdr:colOff>2238375</xdr:colOff>
      <xdr:row>111</xdr:row>
      <xdr:rowOff>180975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D74DFF-BCB7-AEE1-5B89-9248334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20376569"/>
          <a:ext cx="1047749" cy="2007181"/>
        </a:xfrm>
        <a:prstGeom prst="rect">
          <a:avLst/>
        </a:prstGeom>
      </xdr:spPr>
    </xdr:pic>
    <xdr:clientData/>
  </xdr:twoCellAnchor>
  <xdr:twoCellAnchor editAs="oneCell">
    <xdr:from>
      <xdr:col>4</xdr:col>
      <xdr:colOff>1352550</xdr:colOff>
      <xdr:row>112</xdr:row>
      <xdr:rowOff>180975</xdr:rowOff>
    </xdr:from>
    <xdr:to>
      <xdr:col>5</xdr:col>
      <xdr:colOff>36235</xdr:colOff>
      <xdr:row>123</xdr:row>
      <xdr:rowOff>114303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CE4CCDD8-B851-EBB6-E567-057F7414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0" y="22583775"/>
          <a:ext cx="1164948" cy="2133603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1371600</xdr:colOff>
      <xdr:row>123</xdr:row>
      <xdr:rowOff>180974</xdr:rowOff>
    </xdr:from>
    <xdr:to>
      <xdr:col>5</xdr:col>
      <xdr:colOff>45323</xdr:colOff>
      <xdr:row>134</xdr:row>
      <xdr:rowOff>104778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7413DD06-0D07-6AFF-74B2-ADF3A622B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24784049"/>
          <a:ext cx="1159748" cy="2124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53" name="Grupa 52">
          <a:extLst>
            <a:ext uri="{FF2B5EF4-FFF2-40B4-BE49-F238E27FC236}">
              <a16:creationId xmlns:a16="http://schemas.microsoft.com/office/drawing/2014/main" id="{FE3F8508-4638-46B0-A765-AB7B60C84AA0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54" name="Grupa 53">
            <a:extLst>
              <a:ext uri="{FF2B5EF4-FFF2-40B4-BE49-F238E27FC236}">
                <a16:creationId xmlns:a16="http://schemas.microsoft.com/office/drawing/2014/main" id="{C7C2B47E-E5E5-689F-4AC2-A5364CB59FEC}"/>
              </a:ext>
            </a:extLst>
          </xdr:cNvPr>
          <xdr:cNvGrpSpPr/>
        </xdr:nvGrpSpPr>
        <xdr:grpSpPr>
          <a:xfrm>
            <a:off x="90422" y="2454971"/>
            <a:ext cx="1924600" cy="347663"/>
            <a:chOff x="90084" y="2454971"/>
            <a:chExt cx="1917410" cy="347663"/>
          </a:xfrm>
        </xdr:grpSpPr>
        <xdr:sp macro="" textlink="">
          <xdr:nvSpPr>
            <xdr:cNvPr id="77" name="Prostokąt: zaokrąglone rogi u góry 76">
              <a:extLst>
                <a:ext uri="{FF2B5EF4-FFF2-40B4-BE49-F238E27FC236}">
                  <a16:creationId xmlns:a16="http://schemas.microsoft.com/office/drawing/2014/main" id="{D3988EF9-217C-8E1F-66D5-31C12AFB68A8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1670098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78" name="Prostokąt: zaokrąglone rogi 77">
              <a:extLst>
                <a:ext uri="{FF2B5EF4-FFF2-40B4-BE49-F238E27FC236}">
                  <a16:creationId xmlns:a16="http://schemas.microsoft.com/office/drawing/2014/main" id="{88FBB4FB-3100-9B77-7027-C30CEB3B42D9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2737953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5" name="Grupa 54">
            <a:extLst>
              <a:ext uri="{FF2B5EF4-FFF2-40B4-BE49-F238E27FC236}">
                <a16:creationId xmlns:a16="http://schemas.microsoft.com/office/drawing/2014/main" id="{F05D7475-BBFA-4267-560A-BB6578A6E70D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75" name="Prostokąt 74">
              <a:extLst>
                <a:ext uri="{FF2B5EF4-FFF2-40B4-BE49-F238E27FC236}">
                  <a16:creationId xmlns:a16="http://schemas.microsoft.com/office/drawing/2014/main" id="{F71D9C2E-B05F-5C8C-3424-4014FCDA7DB8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76" name="Obraz 75">
              <a:extLst>
                <a:ext uri="{FF2B5EF4-FFF2-40B4-BE49-F238E27FC236}">
                  <a16:creationId xmlns:a16="http://schemas.microsoft.com/office/drawing/2014/main" id="{3357E022-370F-7B1D-4190-5E6EF2F390A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56" name="pole tekstowe 5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EC834F8-097E-D334-8D8D-7DCDEB9D8FDD}"/>
              </a:ext>
            </a:extLst>
          </xdr:cNvPr>
          <xdr:cNvSpPr txBox="1">
            <a:spLocks noChangeAspect="1"/>
          </xdr:cNvSpPr>
        </xdr:nvSpPr>
        <xdr:spPr>
          <a:xfrm>
            <a:off x="95606" y="2011860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7" name="pole tekstowe 5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0D77268-AC2C-7897-6373-8F9C1617B73E}"/>
              </a:ext>
            </a:extLst>
          </xdr:cNvPr>
          <xdr:cNvSpPr txBox="1">
            <a:spLocks noChangeAspect="1"/>
          </xdr:cNvSpPr>
        </xdr:nvSpPr>
        <xdr:spPr>
          <a:xfrm>
            <a:off x="91444" y="1377768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8" name="pole tekstowe 5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9FB5E07-2CDB-605F-7746-EBC5B3D165ED}"/>
              </a:ext>
            </a:extLst>
          </xdr:cNvPr>
          <xdr:cNvSpPr txBox="1">
            <a:spLocks noChangeAspect="1"/>
          </xdr:cNvSpPr>
        </xdr:nvSpPr>
        <xdr:spPr>
          <a:xfrm>
            <a:off x="91444" y="1594751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9" name="pole tekstowe 5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16595D3-E5C8-152A-A24F-714E56C0D213}"/>
              </a:ext>
            </a:extLst>
          </xdr:cNvPr>
          <xdr:cNvSpPr txBox="1">
            <a:spLocks noChangeAspect="1"/>
          </xdr:cNvSpPr>
        </xdr:nvSpPr>
        <xdr:spPr>
          <a:xfrm>
            <a:off x="91444" y="1799926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0" name="pole tekstowe 5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AD45BFA-5914-314A-B6C5-2B36ECAE5AE9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61" name="Grupa 60">
            <a:extLst>
              <a:ext uri="{FF2B5EF4-FFF2-40B4-BE49-F238E27FC236}">
                <a16:creationId xmlns:a16="http://schemas.microsoft.com/office/drawing/2014/main" id="{E2D94015-F17C-1352-B130-12CAA075C0B4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72" name="pole tekstowe 71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A04879BB-4B0D-57AE-C6FB-8A982EF7930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3" name="Obraz 72">
              <a:extLst>
                <a:ext uri="{FF2B5EF4-FFF2-40B4-BE49-F238E27FC236}">
                  <a16:creationId xmlns:a16="http://schemas.microsoft.com/office/drawing/2014/main" id="{321D5B27-03DF-546B-610C-0B4CFD70FB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74" name="pole tekstowe 73">
              <a:extLst>
                <a:ext uri="{FF2B5EF4-FFF2-40B4-BE49-F238E27FC236}">
                  <a16:creationId xmlns:a16="http://schemas.microsoft.com/office/drawing/2014/main" id="{C7FE6193-5B0A-DFA4-C764-2BF28F5384F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62" name="pole tekstowe 61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54768620-B334-5E76-D121-15AE68ED471F}"/>
              </a:ext>
            </a:extLst>
          </xdr:cNvPr>
          <xdr:cNvSpPr txBox="1">
            <a:spLocks noChangeAspect="1"/>
          </xdr:cNvSpPr>
        </xdr:nvSpPr>
        <xdr:spPr>
          <a:xfrm>
            <a:off x="91444" y="2233349"/>
            <a:ext cx="1755498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3" name="pole tekstowe 6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BB49B9F2-675D-9042-8DDD-471D1CDC2359}"/>
              </a:ext>
            </a:extLst>
          </xdr:cNvPr>
          <xdr:cNvSpPr txBox="1">
            <a:spLocks noChangeAspect="1"/>
          </xdr:cNvSpPr>
        </xdr:nvSpPr>
        <xdr:spPr>
          <a:xfrm>
            <a:off x="91444" y="2811924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64" name="Grupa 63">
            <a:extLst>
              <a:ext uri="{FF2B5EF4-FFF2-40B4-BE49-F238E27FC236}">
                <a16:creationId xmlns:a16="http://schemas.microsoft.com/office/drawing/2014/main" id="{1427ADCB-DA3E-849F-8CE6-F7FF42439D51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70" name="pole tekstowe 69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CCBEF697-E7CB-CF27-2D36-AA128BB0BEF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1" name="Obraz 70">
              <a:extLst>
                <a:ext uri="{FF2B5EF4-FFF2-40B4-BE49-F238E27FC236}">
                  <a16:creationId xmlns:a16="http://schemas.microsoft.com/office/drawing/2014/main" id="{7D772EBC-F958-7B89-A26C-39593E2D1E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65" name="pole tekstowe 64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65AE22D7-30FB-672B-824E-5AF429BCF635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6" name="pole tekstowe 65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A41F17F5-DD2D-3D58-C351-85DDE9A69EDF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7" name="pole tekstowe 66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FC95ABE6-8848-C083-2C06-97431973D5CD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8" name="pole tekstowe 67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F73960E0-7A37-8051-BF35-092F3F101EC1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9" name="pole tekstowe 68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1CB5A5C2-A2A1-831A-4325-B02D20DF1872}"/>
              </a:ext>
            </a:extLst>
          </xdr:cNvPr>
          <xdr:cNvSpPr txBox="1">
            <a:spLocks noChangeAspect="1"/>
          </xdr:cNvSpPr>
        </xdr:nvSpPr>
        <xdr:spPr>
          <a:xfrm>
            <a:off x="91444" y="2533545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990600</xdr:colOff>
      <xdr:row>3</xdr:row>
      <xdr:rowOff>38100</xdr:rowOff>
    </xdr:from>
    <xdr:to>
      <xdr:col>4</xdr:col>
      <xdr:colOff>2162339</xdr:colOff>
      <xdr:row>10</xdr:row>
      <xdr:rowOff>9724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AC0DD4FA-9BB0-FE59-219D-DA3A4F758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76650" y="2133600"/>
          <a:ext cx="1171739" cy="1428949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14</xdr:row>
      <xdr:rowOff>38100</xdr:rowOff>
    </xdr:from>
    <xdr:to>
      <xdr:col>4</xdr:col>
      <xdr:colOff>1943233</xdr:colOff>
      <xdr:row>21</xdr:row>
      <xdr:rowOff>9726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3AE29EFB-6963-B801-5B14-2EFF7005D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76650" y="442912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1000125</xdr:colOff>
      <xdr:row>25</xdr:row>
      <xdr:rowOff>114300</xdr:rowOff>
    </xdr:from>
    <xdr:to>
      <xdr:col>4</xdr:col>
      <xdr:colOff>2305050</xdr:colOff>
      <xdr:row>34</xdr:row>
      <xdr:rowOff>103698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49CB2981-0DD0-C0E1-05E7-FA000C30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495675" y="5114925"/>
          <a:ext cx="1304925" cy="1789623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36</xdr:row>
      <xdr:rowOff>104775</xdr:rowOff>
    </xdr:from>
    <xdr:to>
      <xdr:col>4</xdr:col>
      <xdr:colOff>2266743</xdr:colOff>
      <xdr:row>45</xdr:row>
      <xdr:rowOff>28575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69B9EB7C-298E-948F-31A6-3C2BBFF92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05200" y="7305675"/>
          <a:ext cx="1257093" cy="1724025"/>
        </a:xfrm>
        <a:prstGeom prst="rect">
          <a:avLst/>
        </a:prstGeom>
      </xdr:spPr>
    </xdr:pic>
    <xdr:clientData/>
  </xdr:twoCellAnchor>
  <xdr:twoCellAnchor editAs="oneCell">
    <xdr:from>
      <xdr:col>4</xdr:col>
      <xdr:colOff>714375</xdr:colOff>
      <xdr:row>47</xdr:row>
      <xdr:rowOff>57150</xdr:rowOff>
    </xdr:from>
    <xdr:to>
      <xdr:col>4</xdr:col>
      <xdr:colOff>2286219</xdr:colOff>
      <xdr:row>54</xdr:row>
      <xdr:rowOff>28776</xdr:rowOff>
    </xdr:to>
    <xdr:pic>
      <xdr:nvPicPr>
        <xdr:cNvPr id="22" name="Obraz 21">
          <a:extLst>
            <a:ext uri="{FF2B5EF4-FFF2-40B4-BE49-F238E27FC236}">
              <a16:creationId xmlns:a16="http://schemas.microsoft.com/office/drawing/2014/main" id="{41C30C35-7B75-C655-0658-AB61898EF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00425" y="11363325"/>
          <a:ext cx="1571844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1181100</xdr:colOff>
      <xdr:row>58</xdr:row>
      <xdr:rowOff>9525</xdr:rowOff>
    </xdr:from>
    <xdr:to>
      <xdr:col>4</xdr:col>
      <xdr:colOff>2324100</xdr:colOff>
      <xdr:row>67</xdr:row>
      <xdr:rowOff>123175</xdr:rowOff>
    </xdr:to>
    <xdr:pic>
      <xdr:nvPicPr>
        <xdr:cNvPr id="23" name="Obraz 22">
          <a:extLst>
            <a:ext uri="{FF2B5EF4-FFF2-40B4-BE49-F238E27FC236}">
              <a16:creationId xmlns:a16="http://schemas.microsoft.com/office/drawing/2014/main" id="{23BFA173-1512-C2D0-BA0F-6159CD9A7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76650" y="11610975"/>
          <a:ext cx="1143000" cy="1913875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69</xdr:row>
      <xdr:rowOff>38100</xdr:rowOff>
    </xdr:from>
    <xdr:to>
      <xdr:col>4</xdr:col>
      <xdr:colOff>1809864</xdr:colOff>
      <xdr:row>76</xdr:row>
      <xdr:rowOff>9726</xdr:rowOff>
    </xdr:to>
    <xdr:pic>
      <xdr:nvPicPr>
        <xdr:cNvPr id="24" name="Obraz 23">
          <a:extLst>
            <a:ext uri="{FF2B5EF4-FFF2-40B4-BE49-F238E27FC236}">
              <a16:creationId xmlns:a16="http://schemas.microsoft.com/office/drawing/2014/main" id="{3721EC4C-8528-13BE-3BEE-98A3275D4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76650" y="15954375"/>
          <a:ext cx="819264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80</xdr:row>
      <xdr:rowOff>38100</xdr:rowOff>
    </xdr:from>
    <xdr:to>
      <xdr:col>4</xdr:col>
      <xdr:colOff>1752706</xdr:colOff>
      <xdr:row>87</xdr:row>
      <xdr:rowOff>9726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1748593C-F77E-DC08-57A5-0A69CCB34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676650" y="18259425"/>
          <a:ext cx="762106" cy="14384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79" name="Grupa 78">
          <a:extLst>
            <a:ext uri="{FF2B5EF4-FFF2-40B4-BE49-F238E27FC236}">
              <a16:creationId xmlns:a16="http://schemas.microsoft.com/office/drawing/2014/main" id="{B6210BC4-87A5-4693-8371-4B3F13B9F909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80" name="Grupa 79">
            <a:extLst>
              <a:ext uri="{FF2B5EF4-FFF2-40B4-BE49-F238E27FC236}">
                <a16:creationId xmlns:a16="http://schemas.microsoft.com/office/drawing/2014/main" id="{00381EC4-07CE-2647-6F40-352DFF9568A9}"/>
              </a:ext>
            </a:extLst>
          </xdr:cNvPr>
          <xdr:cNvGrpSpPr/>
        </xdr:nvGrpSpPr>
        <xdr:grpSpPr>
          <a:xfrm>
            <a:off x="90422" y="2664198"/>
            <a:ext cx="1924600" cy="347663"/>
            <a:chOff x="90084" y="2664198"/>
            <a:chExt cx="1917410" cy="347663"/>
          </a:xfrm>
        </xdr:grpSpPr>
        <xdr:sp macro="" textlink="">
          <xdr:nvSpPr>
            <xdr:cNvPr id="103" name="Prostokąt: zaokrąglone rogi u góry 102">
              <a:extLst>
                <a:ext uri="{FF2B5EF4-FFF2-40B4-BE49-F238E27FC236}">
                  <a16:creationId xmlns:a16="http://schemas.microsoft.com/office/drawing/2014/main" id="{EF1934AE-6436-46BC-A1A4-9DB8E23C799A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1879325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104" name="Prostokąt: zaokrąglone rogi 103">
              <a:extLst>
                <a:ext uri="{FF2B5EF4-FFF2-40B4-BE49-F238E27FC236}">
                  <a16:creationId xmlns:a16="http://schemas.microsoft.com/office/drawing/2014/main" id="{5180036F-E97F-812D-A16B-2C71CBE523DA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2947179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81" name="Grupa 80">
            <a:extLst>
              <a:ext uri="{FF2B5EF4-FFF2-40B4-BE49-F238E27FC236}">
                <a16:creationId xmlns:a16="http://schemas.microsoft.com/office/drawing/2014/main" id="{0C996F13-4B35-3B1F-DD13-F10F055C2032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101" name="Prostokąt 100">
              <a:extLst>
                <a:ext uri="{FF2B5EF4-FFF2-40B4-BE49-F238E27FC236}">
                  <a16:creationId xmlns:a16="http://schemas.microsoft.com/office/drawing/2014/main" id="{133FFBD6-926A-0551-A6C9-3D63F8FAABC6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102" name="Obraz 101">
              <a:extLst>
                <a:ext uri="{FF2B5EF4-FFF2-40B4-BE49-F238E27FC236}">
                  <a16:creationId xmlns:a16="http://schemas.microsoft.com/office/drawing/2014/main" id="{C3C52D05-D95B-E503-CCD7-E984BB5CFBE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82" name="pole tekstowe 8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90D77A3-9996-BD60-AFBE-15285025CB30}"/>
              </a:ext>
            </a:extLst>
          </xdr:cNvPr>
          <xdr:cNvSpPr txBox="1">
            <a:spLocks noChangeAspect="1"/>
          </xdr:cNvSpPr>
        </xdr:nvSpPr>
        <xdr:spPr>
          <a:xfrm>
            <a:off x="95606" y="2002763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83" name="pole tekstowe 8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1548389-8835-1159-4AA4-CE6F345B04B3}"/>
              </a:ext>
            </a:extLst>
          </xdr:cNvPr>
          <xdr:cNvSpPr txBox="1">
            <a:spLocks noChangeAspect="1"/>
          </xdr:cNvSpPr>
        </xdr:nvSpPr>
        <xdr:spPr>
          <a:xfrm>
            <a:off x="91444" y="1368671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84" name="pole tekstowe 8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A6B335-5232-EDE7-01CB-57A5E1FA1402}"/>
              </a:ext>
            </a:extLst>
          </xdr:cNvPr>
          <xdr:cNvSpPr txBox="1">
            <a:spLocks noChangeAspect="1"/>
          </xdr:cNvSpPr>
        </xdr:nvSpPr>
        <xdr:spPr>
          <a:xfrm>
            <a:off x="91444" y="1585654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85" name="pole tekstowe 84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0AA4F44-D091-FB69-3D23-90CCED807A02}"/>
              </a:ext>
            </a:extLst>
          </xdr:cNvPr>
          <xdr:cNvSpPr txBox="1">
            <a:spLocks noChangeAspect="1"/>
          </xdr:cNvSpPr>
        </xdr:nvSpPr>
        <xdr:spPr>
          <a:xfrm>
            <a:off x="91444" y="1790829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86" name="pole tekstowe 85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0D41A1A-C430-68C8-9C84-79C716881F11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87" name="Grupa 86">
            <a:extLst>
              <a:ext uri="{FF2B5EF4-FFF2-40B4-BE49-F238E27FC236}">
                <a16:creationId xmlns:a16="http://schemas.microsoft.com/office/drawing/2014/main" id="{DB3BF0F7-3E9D-E66D-E991-5C84DD2AEDFA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98" name="pole tekstowe 9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71B38489-8D9D-6814-30D1-6F2CCF7EA7EA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99" name="Obraz 98">
              <a:extLst>
                <a:ext uri="{FF2B5EF4-FFF2-40B4-BE49-F238E27FC236}">
                  <a16:creationId xmlns:a16="http://schemas.microsoft.com/office/drawing/2014/main" id="{96E8F66F-E082-61AD-B684-AEAC7AB29F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100" name="pole tekstowe 99">
              <a:extLst>
                <a:ext uri="{FF2B5EF4-FFF2-40B4-BE49-F238E27FC236}">
                  <a16:creationId xmlns:a16="http://schemas.microsoft.com/office/drawing/2014/main" id="{1571181B-A287-3532-EBF0-29F19EA1E725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88" name="pole tekstowe 87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147AF86E-DC69-D900-76F3-1B808F1AB12F}"/>
              </a:ext>
            </a:extLst>
          </xdr:cNvPr>
          <xdr:cNvSpPr txBox="1">
            <a:spLocks noChangeAspect="1"/>
          </xdr:cNvSpPr>
        </xdr:nvSpPr>
        <xdr:spPr>
          <a:xfrm>
            <a:off x="91444" y="2224252"/>
            <a:ext cx="1673865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89" name="pole tekstowe 88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11CCCB8-315F-F81B-ABB6-529E4E80641A}"/>
              </a:ext>
            </a:extLst>
          </xdr:cNvPr>
          <xdr:cNvSpPr txBox="1">
            <a:spLocks noChangeAspect="1"/>
          </xdr:cNvSpPr>
        </xdr:nvSpPr>
        <xdr:spPr>
          <a:xfrm>
            <a:off x="91444" y="2748247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90" name="Grupa 89">
            <a:extLst>
              <a:ext uri="{FF2B5EF4-FFF2-40B4-BE49-F238E27FC236}">
                <a16:creationId xmlns:a16="http://schemas.microsoft.com/office/drawing/2014/main" id="{E83CD11A-4957-3AC5-AE5B-016CBF267F9D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96" name="pole tekstowe 95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E678B853-30E6-4EBE-EC44-D2A4BB682CD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97" name="Obraz 96">
              <a:extLst>
                <a:ext uri="{FF2B5EF4-FFF2-40B4-BE49-F238E27FC236}">
                  <a16:creationId xmlns:a16="http://schemas.microsoft.com/office/drawing/2014/main" id="{6BEB94BC-CEA5-601E-F6D9-4B2B0EF8AC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91" name="pole tekstowe 90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AA705E1D-4B15-05C3-BD68-1A6D77774830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92" name="pole tekstowe 91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E778203A-3618-3FF0-9380-2D633C2872DC}"/>
              </a:ext>
            </a:extLst>
          </xdr:cNvPr>
          <xdr:cNvSpPr txBox="1">
            <a:spLocks noChangeAspect="1"/>
          </xdr:cNvSpPr>
        </xdr:nvSpPr>
        <xdr:spPr>
          <a:xfrm>
            <a:off x="95607" y="302386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93" name="pole tekstowe 92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4D065FE3-6991-B8B2-9F61-8C4F8F7D5BDB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94" name="pole tekstowe 93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0FC50A56-9830-29CB-6801-FAA18CC373AC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95" name="pole tekstowe 9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2EC27C1C-3E9A-E884-B1C0-5CEB3AE85E18}"/>
              </a:ext>
            </a:extLst>
          </xdr:cNvPr>
          <xdr:cNvSpPr txBox="1">
            <a:spLocks noChangeAspect="1"/>
          </xdr:cNvSpPr>
        </xdr:nvSpPr>
        <xdr:spPr>
          <a:xfrm>
            <a:off x="91444" y="2442578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1228725</xdr:colOff>
      <xdr:row>3</xdr:row>
      <xdr:rowOff>38100</xdr:rowOff>
    </xdr:from>
    <xdr:to>
      <xdr:col>4</xdr:col>
      <xdr:colOff>2333625</xdr:colOff>
      <xdr:row>12</xdr:row>
      <xdr:rowOff>114478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C918CD9-2FAC-1A8E-F850-C51D482CB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24275" y="638175"/>
          <a:ext cx="1104900" cy="1871841"/>
        </a:xfrm>
        <a:prstGeom prst="rect">
          <a:avLst/>
        </a:prstGeom>
      </xdr:spPr>
    </xdr:pic>
    <xdr:clientData/>
  </xdr:twoCellAnchor>
  <xdr:twoCellAnchor editAs="oneCell">
    <xdr:from>
      <xdr:col>4</xdr:col>
      <xdr:colOff>1162049</xdr:colOff>
      <xdr:row>14</xdr:row>
      <xdr:rowOff>9525</xdr:rowOff>
    </xdr:from>
    <xdr:to>
      <xdr:col>4</xdr:col>
      <xdr:colOff>2314574</xdr:colOff>
      <xdr:row>23</xdr:row>
      <xdr:rowOff>161827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0F7560F-63B9-D73C-A935-67C3D9D20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599" y="2809875"/>
          <a:ext cx="1152525" cy="19525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49267</xdr:rowOff>
    </xdr:to>
    <xdr:grpSp>
      <xdr:nvGrpSpPr>
        <xdr:cNvPr id="53" name="Grupa 52">
          <a:extLst>
            <a:ext uri="{FF2B5EF4-FFF2-40B4-BE49-F238E27FC236}">
              <a16:creationId xmlns:a16="http://schemas.microsoft.com/office/drawing/2014/main" id="{59793DFC-6C86-4444-B3D4-2556A29D6BAB}"/>
            </a:ext>
          </a:extLst>
        </xdr:cNvPr>
        <xdr:cNvGrpSpPr/>
      </xdr:nvGrpSpPr>
      <xdr:grpSpPr>
        <a:xfrm>
          <a:off x="0" y="0"/>
          <a:ext cx="5500688" cy="3735442"/>
          <a:chOff x="0" y="0"/>
          <a:chExt cx="5510213" cy="3649394"/>
        </a:xfrm>
      </xdr:grpSpPr>
      <xdr:grpSp>
        <xdr:nvGrpSpPr>
          <xdr:cNvPr id="54" name="Grupa 53">
            <a:extLst>
              <a:ext uri="{FF2B5EF4-FFF2-40B4-BE49-F238E27FC236}">
                <a16:creationId xmlns:a16="http://schemas.microsoft.com/office/drawing/2014/main" id="{F8E3242A-E824-19D5-1CC1-FC8012293C32}"/>
              </a:ext>
            </a:extLst>
          </xdr:cNvPr>
          <xdr:cNvGrpSpPr/>
        </xdr:nvGrpSpPr>
        <xdr:grpSpPr>
          <a:xfrm>
            <a:off x="90422" y="2882522"/>
            <a:ext cx="1924600" cy="347663"/>
            <a:chOff x="90084" y="2882522"/>
            <a:chExt cx="1917410" cy="347663"/>
          </a:xfrm>
        </xdr:grpSpPr>
        <xdr:sp macro="" textlink="">
          <xdr:nvSpPr>
            <xdr:cNvPr id="77" name="Prostokąt: zaokrąglone rogi u góry 76">
              <a:extLst>
                <a:ext uri="{FF2B5EF4-FFF2-40B4-BE49-F238E27FC236}">
                  <a16:creationId xmlns:a16="http://schemas.microsoft.com/office/drawing/2014/main" id="{6B77E270-10F8-1B7E-AAA9-73E2246E413D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2097649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78" name="Prostokąt: zaokrąglone rogi 77">
              <a:extLst>
                <a:ext uri="{FF2B5EF4-FFF2-40B4-BE49-F238E27FC236}">
                  <a16:creationId xmlns:a16="http://schemas.microsoft.com/office/drawing/2014/main" id="{140A1A0A-1AC7-C536-5AA2-C956733134E2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3165503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5" name="Grupa 54">
            <a:extLst>
              <a:ext uri="{FF2B5EF4-FFF2-40B4-BE49-F238E27FC236}">
                <a16:creationId xmlns:a16="http://schemas.microsoft.com/office/drawing/2014/main" id="{B5397DDA-524B-B8E6-0475-48F18B2EB904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75" name="Prostokąt 74">
              <a:extLst>
                <a:ext uri="{FF2B5EF4-FFF2-40B4-BE49-F238E27FC236}">
                  <a16:creationId xmlns:a16="http://schemas.microsoft.com/office/drawing/2014/main" id="{64B3F389-F671-400E-CC5E-D31E8A945EA4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76" name="Obraz 75">
              <a:extLst>
                <a:ext uri="{FF2B5EF4-FFF2-40B4-BE49-F238E27FC236}">
                  <a16:creationId xmlns:a16="http://schemas.microsoft.com/office/drawing/2014/main" id="{40424CD9-7CE3-45AA-5EAD-323FD463BFF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56" name="pole tekstowe 5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E3CFD3F-5046-1C8F-7358-E8177D3142AD}"/>
              </a:ext>
            </a:extLst>
          </xdr:cNvPr>
          <xdr:cNvSpPr txBox="1">
            <a:spLocks noChangeAspect="1"/>
          </xdr:cNvSpPr>
        </xdr:nvSpPr>
        <xdr:spPr>
          <a:xfrm>
            <a:off x="95606" y="2011860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7" name="pole tekstowe 5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461673C-77A2-6094-0180-4E84EAEECD5D}"/>
              </a:ext>
            </a:extLst>
          </xdr:cNvPr>
          <xdr:cNvSpPr txBox="1">
            <a:spLocks noChangeAspect="1"/>
          </xdr:cNvSpPr>
        </xdr:nvSpPr>
        <xdr:spPr>
          <a:xfrm>
            <a:off x="91444" y="1377767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8" name="pole tekstowe 5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D7F13B8-B671-4DCE-5908-384524A80B1F}"/>
              </a:ext>
            </a:extLst>
          </xdr:cNvPr>
          <xdr:cNvSpPr txBox="1">
            <a:spLocks noChangeAspect="1"/>
          </xdr:cNvSpPr>
        </xdr:nvSpPr>
        <xdr:spPr>
          <a:xfrm>
            <a:off x="91444" y="1594750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9" name="pole tekstowe 5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D62CD7A-7E10-2235-B82A-B9ED1E54B1EB}"/>
              </a:ext>
            </a:extLst>
          </xdr:cNvPr>
          <xdr:cNvSpPr txBox="1">
            <a:spLocks noChangeAspect="1"/>
          </xdr:cNvSpPr>
        </xdr:nvSpPr>
        <xdr:spPr>
          <a:xfrm>
            <a:off x="91444" y="1799925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0" name="pole tekstowe 5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F22E9DC-0EDF-312A-BE0E-10E44899F02F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61" name="Grupa 60">
            <a:extLst>
              <a:ext uri="{FF2B5EF4-FFF2-40B4-BE49-F238E27FC236}">
                <a16:creationId xmlns:a16="http://schemas.microsoft.com/office/drawing/2014/main" id="{4ECD4F28-C89B-5FB1-B075-7C71AF149F9F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72" name="pole tekstowe 71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FB950AE8-5CFB-5DCB-32F3-667966C31B4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3" name="Obraz 72">
              <a:extLst>
                <a:ext uri="{FF2B5EF4-FFF2-40B4-BE49-F238E27FC236}">
                  <a16:creationId xmlns:a16="http://schemas.microsoft.com/office/drawing/2014/main" id="{CBAB91D8-F770-E57A-44F2-D0A1C36AD7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74" name="pole tekstowe 73">
              <a:extLst>
                <a:ext uri="{FF2B5EF4-FFF2-40B4-BE49-F238E27FC236}">
                  <a16:creationId xmlns:a16="http://schemas.microsoft.com/office/drawing/2014/main" id="{AE0AA856-FA4B-D4D4-4E41-71A1509A994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62" name="pole tekstowe 61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588478ED-9E85-0A48-1E65-2AAA23C947FB}"/>
              </a:ext>
            </a:extLst>
          </xdr:cNvPr>
          <xdr:cNvSpPr txBox="1">
            <a:spLocks noChangeAspect="1"/>
          </xdr:cNvSpPr>
        </xdr:nvSpPr>
        <xdr:spPr>
          <a:xfrm>
            <a:off x="91444" y="2233350"/>
            <a:ext cx="1724886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3" name="pole tekstowe 6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72A38DB-CD9B-A6FF-2904-7285F21AF3FE}"/>
              </a:ext>
            </a:extLst>
          </xdr:cNvPr>
          <xdr:cNvSpPr txBox="1">
            <a:spLocks noChangeAspect="1"/>
          </xdr:cNvSpPr>
        </xdr:nvSpPr>
        <xdr:spPr>
          <a:xfrm>
            <a:off x="91444" y="2666375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64" name="Grupa 63">
            <a:extLst>
              <a:ext uri="{FF2B5EF4-FFF2-40B4-BE49-F238E27FC236}">
                <a16:creationId xmlns:a16="http://schemas.microsoft.com/office/drawing/2014/main" id="{F8D407F2-E53E-BEEF-4F46-351131454F06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70" name="pole tekstowe 69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3BB12F05-4FF8-6763-2665-0BA87050A072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1" name="Obraz 70">
              <a:extLst>
                <a:ext uri="{FF2B5EF4-FFF2-40B4-BE49-F238E27FC236}">
                  <a16:creationId xmlns:a16="http://schemas.microsoft.com/office/drawing/2014/main" id="{63BD1E2D-6E5F-8B9E-A525-F4B426AD7B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65" name="pole tekstowe 64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FAE7F7B4-EAD0-3156-BEEF-0943B49BBB72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6" name="pole tekstowe 65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31BEF82A-E282-4119-41C5-74EB3BF046D1}"/>
              </a:ext>
            </a:extLst>
          </xdr:cNvPr>
          <xdr:cNvSpPr txBox="1">
            <a:spLocks noChangeAspect="1"/>
          </xdr:cNvSpPr>
        </xdr:nvSpPr>
        <xdr:spPr>
          <a:xfrm>
            <a:off x="95607" y="2969286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67" name="pole tekstowe 66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7623D726-D401-95D0-E557-6CBCD6DAE357}"/>
              </a:ext>
            </a:extLst>
          </xdr:cNvPr>
          <xdr:cNvSpPr txBox="1">
            <a:spLocks noChangeAspect="1"/>
          </xdr:cNvSpPr>
        </xdr:nvSpPr>
        <xdr:spPr>
          <a:xfrm>
            <a:off x="95607" y="3238181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8" name="pole tekstowe 67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6D5D0786-32DF-22F3-E71D-E665FDAFE188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9" name="pole tekstowe 68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BBAB8F08-D4C1-3D49-A021-B5CA8327F35D}"/>
              </a:ext>
            </a:extLst>
          </xdr:cNvPr>
          <xdr:cNvSpPr txBox="1">
            <a:spLocks noChangeAspect="1"/>
          </xdr:cNvSpPr>
        </xdr:nvSpPr>
        <xdr:spPr>
          <a:xfrm>
            <a:off x="91444" y="2451673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1200150</xdr:colOff>
      <xdr:row>69</xdr:row>
      <xdr:rowOff>57150</xdr:rowOff>
    </xdr:from>
    <xdr:to>
      <xdr:col>4</xdr:col>
      <xdr:colOff>2200415</xdr:colOff>
      <xdr:row>76</xdr:row>
      <xdr:rowOff>28776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21691C6-D8FF-0BC7-FACF-5DC84B09F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86200" y="1598295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1164225</xdr:colOff>
      <xdr:row>80</xdr:row>
      <xdr:rowOff>145050</xdr:rowOff>
    </xdr:from>
    <xdr:to>
      <xdr:col>4</xdr:col>
      <xdr:colOff>2164490</xdr:colOff>
      <xdr:row>87</xdr:row>
      <xdr:rowOff>116676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BB616960-9640-600D-0572-4864A6751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50275" y="1837590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91</xdr:row>
      <xdr:rowOff>57150</xdr:rowOff>
    </xdr:from>
    <xdr:to>
      <xdr:col>4</xdr:col>
      <xdr:colOff>2200415</xdr:colOff>
      <xdr:row>98</xdr:row>
      <xdr:rowOff>28776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120D8F9-95BF-5D5B-1AB1-C8C7E48B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86200" y="2059305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102</xdr:row>
      <xdr:rowOff>57150</xdr:rowOff>
    </xdr:from>
    <xdr:to>
      <xdr:col>4</xdr:col>
      <xdr:colOff>2200415</xdr:colOff>
      <xdr:row>109</xdr:row>
      <xdr:rowOff>28776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31665350-DA01-6913-029A-B52BE0212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86200" y="2289810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113</xdr:row>
      <xdr:rowOff>57150</xdr:rowOff>
    </xdr:from>
    <xdr:to>
      <xdr:col>4</xdr:col>
      <xdr:colOff>2200415</xdr:colOff>
      <xdr:row>120</xdr:row>
      <xdr:rowOff>28776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FA013D90-6CAD-F1AB-ED4B-571AC574B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86200" y="2520315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124</xdr:row>
      <xdr:rowOff>57150</xdr:rowOff>
    </xdr:from>
    <xdr:to>
      <xdr:col>4</xdr:col>
      <xdr:colOff>2200415</xdr:colOff>
      <xdr:row>131</xdr:row>
      <xdr:rowOff>28776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11FC4D5B-BF16-E5F4-2608-05E8FABA4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86200" y="2750820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58</xdr:row>
      <xdr:rowOff>57150</xdr:rowOff>
    </xdr:from>
    <xdr:to>
      <xdr:col>4</xdr:col>
      <xdr:colOff>2200415</xdr:colOff>
      <xdr:row>65</xdr:row>
      <xdr:rowOff>28776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3483617E-4918-6E84-B8F5-D84DFC714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86200" y="1367790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47</xdr:row>
      <xdr:rowOff>57150</xdr:rowOff>
    </xdr:from>
    <xdr:to>
      <xdr:col>4</xdr:col>
      <xdr:colOff>2200415</xdr:colOff>
      <xdr:row>54</xdr:row>
      <xdr:rowOff>28776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13D4CBD8-F3B8-79EC-C783-6AFC56FF0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86200" y="1137285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36</xdr:row>
      <xdr:rowOff>57150</xdr:rowOff>
    </xdr:from>
    <xdr:to>
      <xdr:col>4</xdr:col>
      <xdr:colOff>2200415</xdr:colOff>
      <xdr:row>43</xdr:row>
      <xdr:rowOff>28776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0465D397-7F79-D5C2-7FA3-2F157FCB4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86200" y="906780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25</xdr:row>
      <xdr:rowOff>57150</xdr:rowOff>
    </xdr:from>
    <xdr:to>
      <xdr:col>4</xdr:col>
      <xdr:colOff>2200415</xdr:colOff>
      <xdr:row>32</xdr:row>
      <xdr:rowOff>28776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386D3CC6-E484-FDC9-CF9F-B568695FE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86200" y="676275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14</xdr:row>
      <xdr:rowOff>57150</xdr:rowOff>
    </xdr:from>
    <xdr:to>
      <xdr:col>4</xdr:col>
      <xdr:colOff>2200415</xdr:colOff>
      <xdr:row>21</xdr:row>
      <xdr:rowOff>28776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8F3AC798-CFDA-C907-D1F5-BF9BFF541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86200" y="4457700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1200150</xdr:colOff>
      <xdr:row>3</xdr:row>
      <xdr:rowOff>57150</xdr:rowOff>
    </xdr:from>
    <xdr:to>
      <xdr:col>4</xdr:col>
      <xdr:colOff>2200415</xdr:colOff>
      <xdr:row>9</xdr:row>
      <xdr:rowOff>85904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7AE551AE-06C2-24BA-787A-5FC0E342C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86200" y="2152650"/>
          <a:ext cx="1000265" cy="12860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58792</xdr:rowOff>
    </xdr:to>
    <xdr:grpSp>
      <xdr:nvGrpSpPr>
        <xdr:cNvPr id="53" name="Grupa 52">
          <a:extLst>
            <a:ext uri="{FF2B5EF4-FFF2-40B4-BE49-F238E27FC236}">
              <a16:creationId xmlns:a16="http://schemas.microsoft.com/office/drawing/2014/main" id="{777CAA8D-E7A3-4175-B0A1-41974D6ECCB9}"/>
            </a:ext>
          </a:extLst>
        </xdr:cNvPr>
        <xdr:cNvGrpSpPr/>
      </xdr:nvGrpSpPr>
      <xdr:grpSpPr>
        <a:xfrm>
          <a:off x="0" y="0"/>
          <a:ext cx="5500688" cy="3740205"/>
          <a:chOff x="0" y="0"/>
          <a:chExt cx="5510213" cy="3649394"/>
        </a:xfrm>
      </xdr:grpSpPr>
      <xdr:grpSp>
        <xdr:nvGrpSpPr>
          <xdr:cNvPr id="54" name="Grupa 53">
            <a:extLst>
              <a:ext uri="{FF2B5EF4-FFF2-40B4-BE49-F238E27FC236}">
                <a16:creationId xmlns:a16="http://schemas.microsoft.com/office/drawing/2014/main" id="{7ED6C3E7-C970-E557-8D01-DCE5D71E7FB5}"/>
              </a:ext>
            </a:extLst>
          </xdr:cNvPr>
          <xdr:cNvGrpSpPr/>
        </xdr:nvGrpSpPr>
        <xdr:grpSpPr>
          <a:xfrm>
            <a:off x="90422" y="3109943"/>
            <a:ext cx="1924600" cy="347663"/>
            <a:chOff x="90084" y="3109943"/>
            <a:chExt cx="1917410" cy="347663"/>
          </a:xfrm>
        </xdr:grpSpPr>
        <xdr:sp macro="" textlink="">
          <xdr:nvSpPr>
            <xdr:cNvPr id="77" name="Prostokąt: zaokrąglone rogi u góry 76">
              <a:extLst>
                <a:ext uri="{FF2B5EF4-FFF2-40B4-BE49-F238E27FC236}">
                  <a16:creationId xmlns:a16="http://schemas.microsoft.com/office/drawing/2014/main" id="{B9B39685-BC1F-6995-AB6B-31F766C736B1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2325070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78" name="Prostokąt: zaokrąglone rogi 77">
              <a:extLst>
                <a:ext uri="{FF2B5EF4-FFF2-40B4-BE49-F238E27FC236}">
                  <a16:creationId xmlns:a16="http://schemas.microsoft.com/office/drawing/2014/main" id="{22D23891-5923-C4BC-45B4-99F3E6BB1B8A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3392923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5" name="Grupa 54">
            <a:extLst>
              <a:ext uri="{FF2B5EF4-FFF2-40B4-BE49-F238E27FC236}">
                <a16:creationId xmlns:a16="http://schemas.microsoft.com/office/drawing/2014/main" id="{5A3F68BC-A90E-A13C-A4B0-3C7052416918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75" name="Prostokąt 74">
              <a:extLst>
                <a:ext uri="{FF2B5EF4-FFF2-40B4-BE49-F238E27FC236}">
                  <a16:creationId xmlns:a16="http://schemas.microsoft.com/office/drawing/2014/main" id="{F233EC64-4A54-0D81-9775-9C7E773F51D9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76" name="Obraz 75">
              <a:extLst>
                <a:ext uri="{FF2B5EF4-FFF2-40B4-BE49-F238E27FC236}">
                  <a16:creationId xmlns:a16="http://schemas.microsoft.com/office/drawing/2014/main" id="{80FA05C5-708F-A255-09AC-5C0B00420E2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56" name="pole tekstowe 5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5C8C654-2268-0583-73AA-4705A01A0B3D}"/>
              </a:ext>
            </a:extLst>
          </xdr:cNvPr>
          <xdr:cNvSpPr txBox="1">
            <a:spLocks noChangeAspect="1"/>
          </xdr:cNvSpPr>
        </xdr:nvSpPr>
        <xdr:spPr>
          <a:xfrm>
            <a:off x="95606" y="2039150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7" name="pole tekstowe 5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C9EBEE5-D701-CF88-0F69-D6E49D5D3901}"/>
              </a:ext>
            </a:extLst>
          </xdr:cNvPr>
          <xdr:cNvSpPr txBox="1">
            <a:spLocks noChangeAspect="1"/>
          </xdr:cNvSpPr>
        </xdr:nvSpPr>
        <xdr:spPr>
          <a:xfrm>
            <a:off x="91444" y="1405058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8" name="pole tekstowe 5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510FF7C-34B2-33C1-D3C3-DD93DCF38BA9}"/>
              </a:ext>
            </a:extLst>
          </xdr:cNvPr>
          <xdr:cNvSpPr txBox="1">
            <a:spLocks noChangeAspect="1"/>
          </xdr:cNvSpPr>
        </xdr:nvSpPr>
        <xdr:spPr>
          <a:xfrm>
            <a:off x="91444" y="1622041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9" name="pole tekstowe 5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A0F93EF9-9D37-B5AE-9DA5-AA008E8E1B23}"/>
              </a:ext>
            </a:extLst>
          </xdr:cNvPr>
          <xdr:cNvSpPr txBox="1">
            <a:spLocks noChangeAspect="1"/>
          </xdr:cNvSpPr>
        </xdr:nvSpPr>
        <xdr:spPr>
          <a:xfrm>
            <a:off x="91444" y="1827217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0" name="pole tekstowe 5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2225F2BA-9AEE-9CD8-CE03-F7D92542FCAC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61" name="Grupa 60">
            <a:extLst>
              <a:ext uri="{FF2B5EF4-FFF2-40B4-BE49-F238E27FC236}">
                <a16:creationId xmlns:a16="http://schemas.microsoft.com/office/drawing/2014/main" id="{4DB95EDC-CFB7-AB62-DBFE-0F66A6B758D7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72" name="pole tekstowe 71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6A379E1F-EB71-19F7-B174-352C97A8FF2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3" name="Obraz 72">
              <a:extLst>
                <a:ext uri="{FF2B5EF4-FFF2-40B4-BE49-F238E27FC236}">
                  <a16:creationId xmlns:a16="http://schemas.microsoft.com/office/drawing/2014/main" id="{D9C9286F-0A53-608D-1D01-6CC35AA82C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74" name="pole tekstowe 73">
              <a:extLst>
                <a:ext uri="{FF2B5EF4-FFF2-40B4-BE49-F238E27FC236}">
                  <a16:creationId xmlns:a16="http://schemas.microsoft.com/office/drawing/2014/main" id="{80AB9FBD-83FE-A840-53D3-070DFD3608A2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62" name="pole tekstowe 61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F020489-14B4-F405-8D27-4A311FF1DFC4}"/>
              </a:ext>
            </a:extLst>
          </xdr:cNvPr>
          <xdr:cNvSpPr txBox="1">
            <a:spLocks noChangeAspect="1"/>
          </xdr:cNvSpPr>
        </xdr:nvSpPr>
        <xdr:spPr>
          <a:xfrm>
            <a:off x="91444" y="2260640"/>
            <a:ext cx="1622845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3" name="pole tekstowe 6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74A241AE-0D5D-9286-8699-3562D673F9D7}"/>
              </a:ext>
            </a:extLst>
          </xdr:cNvPr>
          <xdr:cNvSpPr txBox="1">
            <a:spLocks noChangeAspect="1"/>
          </xdr:cNvSpPr>
        </xdr:nvSpPr>
        <xdr:spPr>
          <a:xfrm>
            <a:off x="91444" y="2693666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64" name="Grupa 63">
            <a:extLst>
              <a:ext uri="{FF2B5EF4-FFF2-40B4-BE49-F238E27FC236}">
                <a16:creationId xmlns:a16="http://schemas.microsoft.com/office/drawing/2014/main" id="{203F31BF-8CF5-9054-F5A6-592E6F6DECB6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70" name="pole tekstowe 69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86F8CFF1-C062-9EE3-2E7B-6B4AE2B9924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1" name="Obraz 70">
              <a:extLst>
                <a:ext uri="{FF2B5EF4-FFF2-40B4-BE49-F238E27FC236}">
                  <a16:creationId xmlns:a16="http://schemas.microsoft.com/office/drawing/2014/main" id="{A90E4307-7934-3CB1-5E1E-EA937D1F11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65" name="pole tekstowe 64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445BF90A-7A4E-8926-49A2-42458B0D29FE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6" name="pole tekstowe 65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C0BCD58D-F79A-05A0-67D0-52A862AF9321}"/>
              </a:ext>
            </a:extLst>
          </xdr:cNvPr>
          <xdr:cNvSpPr txBox="1">
            <a:spLocks noChangeAspect="1"/>
          </xdr:cNvSpPr>
        </xdr:nvSpPr>
        <xdr:spPr>
          <a:xfrm>
            <a:off x="95607" y="2905607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7" name="pole tekstowe 6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4D807504-D059-904B-5877-F4CE0259AD42}"/>
              </a:ext>
            </a:extLst>
          </xdr:cNvPr>
          <xdr:cNvSpPr txBox="1">
            <a:spLocks noChangeAspect="1"/>
          </xdr:cNvSpPr>
        </xdr:nvSpPr>
        <xdr:spPr>
          <a:xfrm>
            <a:off x="95607" y="3183600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68" name="pole tekstowe 67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DE249C3A-A7D0-AD9F-47E7-D5DDCBA17DCC}"/>
              </a:ext>
            </a:extLst>
          </xdr:cNvPr>
          <xdr:cNvSpPr txBox="1">
            <a:spLocks noChangeAspect="1"/>
          </xdr:cNvSpPr>
        </xdr:nvSpPr>
        <xdr:spPr>
          <a:xfrm>
            <a:off x="95607" y="3438208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9" name="pole tekstowe 68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DFEFD96A-19A4-B7C4-56D7-BF5D01291048}"/>
              </a:ext>
            </a:extLst>
          </xdr:cNvPr>
          <xdr:cNvSpPr txBox="1">
            <a:spLocks noChangeAspect="1"/>
          </xdr:cNvSpPr>
        </xdr:nvSpPr>
        <xdr:spPr>
          <a:xfrm>
            <a:off x="91444" y="2478965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1066800</xdr:colOff>
      <xdr:row>1004</xdr:row>
      <xdr:rowOff>57150</xdr:rowOff>
    </xdr:from>
    <xdr:to>
      <xdr:col>4</xdr:col>
      <xdr:colOff>2238539</xdr:colOff>
      <xdr:row>1011</xdr:row>
      <xdr:rowOff>28776</xdr:rowOff>
    </xdr:to>
    <xdr:pic>
      <xdr:nvPicPr>
        <xdr:cNvPr id="232" name="Obraz 231">
          <a:extLst>
            <a:ext uri="{FF2B5EF4-FFF2-40B4-BE49-F238E27FC236}">
              <a16:creationId xmlns:a16="http://schemas.microsoft.com/office/drawing/2014/main" id="{91DE8ADA-203D-A0AC-E31F-E2719C2EB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52850" y="214207725"/>
          <a:ext cx="1171739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993</xdr:row>
      <xdr:rowOff>57150</xdr:rowOff>
    </xdr:from>
    <xdr:to>
      <xdr:col>4</xdr:col>
      <xdr:colOff>2019433</xdr:colOff>
      <xdr:row>1000</xdr:row>
      <xdr:rowOff>28776</xdr:rowOff>
    </xdr:to>
    <xdr:pic>
      <xdr:nvPicPr>
        <xdr:cNvPr id="233" name="Obraz 232">
          <a:extLst>
            <a:ext uri="{FF2B5EF4-FFF2-40B4-BE49-F238E27FC236}">
              <a16:creationId xmlns:a16="http://schemas.microsoft.com/office/drawing/2014/main" id="{4157FCA5-539A-B7F8-1A5A-B2CA1F91D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52850" y="21190267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960</xdr:row>
      <xdr:rowOff>57150</xdr:rowOff>
    </xdr:from>
    <xdr:to>
      <xdr:col>4</xdr:col>
      <xdr:colOff>2019433</xdr:colOff>
      <xdr:row>967</xdr:row>
      <xdr:rowOff>28776</xdr:rowOff>
    </xdr:to>
    <xdr:pic>
      <xdr:nvPicPr>
        <xdr:cNvPr id="234" name="Obraz 233">
          <a:extLst>
            <a:ext uri="{FF2B5EF4-FFF2-40B4-BE49-F238E27FC236}">
              <a16:creationId xmlns:a16="http://schemas.microsoft.com/office/drawing/2014/main" id="{EBFC3735-D4AA-10E1-41E8-B6ED9479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52850" y="20498752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949</xdr:row>
      <xdr:rowOff>57150</xdr:rowOff>
    </xdr:from>
    <xdr:to>
      <xdr:col>4</xdr:col>
      <xdr:colOff>2019433</xdr:colOff>
      <xdr:row>956</xdr:row>
      <xdr:rowOff>28776</xdr:rowOff>
    </xdr:to>
    <xdr:pic>
      <xdr:nvPicPr>
        <xdr:cNvPr id="235" name="Obraz 234">
          <a:extLst>
            <a:ext uri="{FF2B5EF4-FFF2-40B4-BE49-F238E27FC236}">
              <a16:creationId xmlns:a16="http://schemas.microsoft.com/office/drawing/2014/main" id="{F64E5E4E-B41B-6080-7B1B-241F8757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52850" y="20268247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938</xdr:row>
      <xdr:rowOff>57150</xdr:rowOff>
    </xdr:from>
    <xdr:to>
      <xdr:col>5</xdr:col>
      <xdr:colOff>210</xdr:colOff>
      <xdr:row>945</xdr:row>
      <xdr:rowOff>28776</xdr:rowOff>
    </xdr:to>
    <xdr:pic>
      <xdr:nvPicPr>
        <xdr:cNvPr id="236" name="Obraz 235">
          <a:extLst>
            <a:ext uri="{FF2B5EF4-FFF2-40B4-BE49-F238E27FC236}">
              <a16:creationId xmlns:a16="http://schemas.microsoft.com/office/drawing/2014/main" id="{59F377FD-3E76-1950-1E9B-D1AFE586F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52850" y="200377425"/>
          <a:ext cx="1505160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927</xdr:row>
      <xdr:rowOff>57150</xdr:rowOff>
    </xdr:from>
    <xdr:to>
      <xdr:col>4</xdr:col>
      <xdr:colOff>2457644</xdr:colOff>
      <xdr:row>934</xdr:row>
      <xdr:rowOff>28776</xdr:rowOff>
    </xdr:to>
    <xdr:pic>
      <xdr:nvPicPr>
        <xdr:cNvPr id="237" name="Obraz 236">
          <a:extLst>
            <a:ext uri="{FF2B5EF4-FFF2-40B4-BE49-F238E27FC236}">
              <a16:creationId xmlns:a16="http://schemas.microsoft.com/office/drawing/2014/main" id="{3D43520F-D819-9BED-A7AE-1A9CC5A1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52850" y="198072375"/>
          <a:ext cx="1390844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916</xdr:row>
      <xdr:rowOff>57150</xdr:rowOff>
    </xdr:from>
    <xdr:to>
      <xdr:col>4</xdr:col>
      <xdr:colOff>2019433</xdr:colOff>
      <xdr:row>923</xdr:row>
      <xdr:rowOff>28776</xdr:rowOff>
    </xdr:to>
    <xdr:pic>
      <xdr:nvPicPr>
        <xdr:cNvPr id="238" name="Obraz 237">
          <a:extLst>
            <a:ext uri="{FF2B5EF4-FFF2-40B4-BE49-F238E27FC236}">
              <a16:creationId xmlns:a16="http://schemas.microsoft.com/office/drawing/2014/main" id="{F352E6F4-BFD3-F533-C5D1-93A1E3FAA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52850" y="19576732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883</xdr:row>
      <xdr:rowOff>57150</xdr:rowOff>
    </xdr:from>
    <xdr:to>
      <xdr:col>4</xdr:col>
      <xdr:colOff>2019433</xdr:colOff>
      <xdr:row>890</xdr:row>
      <xdr:rowOff>28776</xdr:rowOff>
    </xdr:to>
    <xdr:pic>
      <xdr:nvPicPr>
        <xdr:cNvPr id="239" name="Obraz 238">
          <a:extLst>
            <a:ext uri="{FF2B5EF4-FFF2-40B4-BE49-F238E27FC236}">
              <a16:creationId xmlns:a16="http://schemas.microsoft.com/office/drawing/2014/main" id="{27F6C53C-9A90-1715-5475-1CFB7F01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52850" y="188852175"/>
          <a:ext cx="952633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850</xdr:row>
      <xdr:rowOff>57150</xdr:rowOff>
    </xdr:from>
    <xdr:to>
      <xdr:col>4</xdr:col>
      <xdr:colOff>1876538</xdr:colOff>
      <xdr:row>857</xdr:row>
      <xdr:rowOff>28776</xdr:rowOff>
    </xdr:to>
    <xdr:pic>
      <xdr:nvPicPr>
        <xdr:cNvPr id="240" name="Obraz 239">
          <a:extLst>
            <a:ext uri="{FF2B5EF4-FFF2-40B4-BE49-F238E27FC236}">
              <a16:creationId xmlns:a16="http://schemas.microsoft.com/office/drawing/2014/main" id="{86656532-5CCB-4D57-B1B2-16FAA967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52850" y="17963197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839</xdr:row>
      <xdr:rowOff>57150</xdr:rowOff>
    </xdr:from>
    <xdr:to>
      <xdr:col>4</xdr:col>
      <xdr:colOff>1876538</xdr:colOff>
      <xdr:row>846</xdr:row>
      <xdr:rowOff>28776</xdr:rowOff>
    </xdr:to>
    <xdr:pic>
      <xdr:nvPicPr>
        <xdr:cNvPr id="241" name="Obraz 240">
          <a:extLst>
            <a:ext uri="{FF2B5EF4-FFF2-40B4-BE49-F238E27FC236}">
              <a16:creationId xmlns:a16="http://schemas.microsoft.com/office/drawing/2014/main" id="{FC89CB3C-A372-3AD3-63ED-936058804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52850" y="17732692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1085849</xdr:colOff>
      <xdr:row>817</xdr:row>
      <xdr:rowOff>35743</xdr:rowOff>
    </xdr:from>
    <xdr:to>
      <xdr:col>4</xdr:col>
      <xdr:colOff>2428875</xdr:colOff>
      <xdr:row>823</xdr:row>
      <xdr:rowOff>76200</xdr:rowOff>
    </xdr:to>
    <xdr:pic>
      <xdr:nvPicPr>
        <xdr:cNvPr id="242" name="Obraz 241">
          <a:extLst>
            <a:ext uri="{FF2B5EF4-FFF2-40B4-BE49-F238E27FC236}">
              <a16:creationId xmlns:a16="http://schemas.microsoft.com/office/drawing/2014/main" id="{35A70887-BB4C-BCFA-5A57-6204A376CD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-1" t="17878" r="-4691" b="25176"/>
        <a:stretch/>
      </xdr:blipFill>
      <xdr:spPr>
        <a:xfrm>
          <a:off x="3771899" y="172695418"/>
          <a:ext cx="1343026" cy="1297757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962024</xdr:colOff>
      <xdr:row>806</xdr:row>
      <xdr:rowOff>45644</xdr:rowOff>
    </xdr:from>
    <xdr:to>
      <xdr:col>4</xdr:col>
      <xdr:colOff>2266949</xdr:colOff>
      <xdr:row>813</xdr:row>
      <xdr:rowOff>47626</xdr:rowOff>
    </xdr:to>
    <xdr:pic>
      <xdr:nvPicPr>
        <xdr:cNvPr id="243" name="Obraz 242">
          <a:extLst>
            <a:ext uri="{FF2B5EF4-FFF2-40B4-BE49-F238E27FC236}">
              <a16:creationId xmlns:a16="http://schemas.microsoft.com/office/drawing/2014/main" id="{16185736-9A56-528C-DC49-EB2507C0D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17878" b="18554"/>
        <a:stretch/>
      </xdr:blipFill>
      <xdr:spPr>
        <a:xfrm>
          <a:off x="3648074" y="170400269"/>
          <a:ext cx="1304925" cy="1468832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795</xdr:row>
      <xdr:rowOff>57150</xdr:rowOff>
    </xdr:from>
    <xdr:to>
      <xdr:col>4</xdr:col>
      <xdr:colOff>1876538</xdr:colOff>
      <xdr:row>802</xdr:row>
      <xdr:rowOff>28776</xdr:rowOff>
    </xdr:to>
    <xdr:pic>
      <xdr:nvPicPr>
        <xdr:cNvPr id="244" name="Obraz 243">
          <a:extLst>
            <a:ext uri="{FF2B5EF4-FFF2-40B4-BE49-F238E27FC236}">
              <a16:creationId xmlns:a16="http://schemas.microsoft.com/office/drawing/2014/main" id="{627FA7CD-E2A8-A1FD-A592-D65475498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52850" y="16810672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784</xdr:row>
      <xdr:rowOff>57150</xdr:rowOff>
    </xdr:from>
    <xdr:to>
      <xdr:col>4</xdr:col>
      <xdr:colOff>1876538</xdr:colOff>
      <xdr:row>791</xdr:row>
      <xdr:rowOff>28776</xdr:rowOff>
    </xdr:to>
    <xdr:pic>
      <xdr:nvPicPr>
        <xdr:cNvPr id="245" name="Obraz 244">
          <a:extLst>
            <a:ext uri="{FF2B5EF4-FFF2-40B4-BE49-F238E27FC236}">
              <a16:creationId xmlns:a16="http://schemas.microsoft.com/office/drawing/2014/main" id="{CCAA1AE2-3694-371B-C106-F6CEDB0A6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52850" y="16580167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773</xdr:row>
      <xdr:rowOff>57150</xdr:rowOff>
    </xdr:from>
    <xdr:to>
      <xdr:col>4</xdr:col>
      <xdr:colOff>1876538</xdr:colOff>
      <xdr:row>780</xdr:row>
      <xdr:rowOff>28776</xdr:rowOff>
    </xdr:to>
    <xdr:pic>
      <xdr:nvPicPr>
        <xdr:cNvPr id="246" name="Obraz 245">
          <a:extLst>
            <a:ext uri="{FF2B5EF4-FFF2-40B4-BE49-F238E27FC236}">
              <a16:creationId xmlns:a16="http://schemas.microsoft.com/office/drawing/2014/main" id="{994835FA-C0D4-3707-080D-DC335D48D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52850" y="16349662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762</xdr:row>
      <xdr:rowOff>57150</xdr:rowOff>
    </xdr:from>
    <xdr:to>
      <xdr:col>4</xdr:col>
      <xdr:colOff>1876538</xdr:colOff>
      <xdr:row>769</xdr:row>
      <xdr:rowOff>28776</xdr:rowOff>
    </xdr:to>
    <xdr:pic>
      <xdr:nvPicPr>
        <xdr:cNvPr id="247" name="Obraz 246">
          <a:extLst>
            <a:ext uri="{FF2B5EF4-FFF2-40B4-BE49-F238E27FC236}">
              <a16:creationId xmlns:a16="http://schemas.microsoft.com/office/drawing/2014/main" id="{3EC7C99D-FF82-0B04-1F32-BBB7FE032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52850" y="16119157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750</xdr:row>
      <xdr:rowOff>57150</xdr:rowOff>
    </xdr:from>
    <xdr:to>
      <xdr:col>4</xdr:col>
      <xdr:colOff>1971192</xdr:colOff>
      <xdr:row>758</xdr:row>
      <xdr:rowOff>85926</xdr:rowOff>
    </xdr:to>
    <xdr:pic>
      <xdr:nvPicPr>
        <xdr:cNvPr id="248" name="Obraz 247">
          <a:extLst>
            <a:ext uri="{FF2B5EF4-FFF2-40B4-BE49-F238E27FC236}">
              <a16:creationId xmlns:a16="http://schemas.microsoft.com/office/drawing/2014/main" id="{958378AF-EA60-68FB-4BDB-2A48F63A9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05200" y="150075900"/>
          <a:ext cx="961542" cy="16289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740</xdr:row>
      <xdr:rowOff>57150</xdr:rowOff>
    </xdr:from>
    <xdr:to>
      <xdr:col>5</xdr:col>
      <xdr:colOff>201</xdr:colOff>
      <xdr:row>747</xdr:row>
      <xdr:rowOff>28776</xdr:rowOff>
    </xdr:to>
    <xdr:pic>
      <xdr:nvPicPr>
        <xdr:cNvPr id="249" name="Obraz 248">
          <a:extLst>
            <a:ext uri="{FF2B5EF4-FFF2-40B4-BE49-F238E27FC236}">
              <a16:creationId xmlns:a16="http://schemas.microsoft.com/office/drawing/2014/main" id="{FD39D034-28B0-DAE7-11AF-A3526ECA7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52850" y="156581475"/>
          <a:ext cx="1438476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729</xdr:row>
      <xdr:rowOff>57150</xdr:rowOff>
    </xdr:from>
    <xdr:to>
      <xdr:col>5</xdr:col>
      <xdr:colOff>201</xdr:colOff>
      <xdr:row>736</xdr:row>
      <xdr:rowOff>28776</xdr:rowOff>
    </xdr:to>
    <xdr:pic>
      <xdr:nvPicPr>
        <xdr:cNvPr id="250" name="Obraz 249">
          <a:extLst>
            <a:ext uri="{FF2B5EF4-FFF2-40B4-BE49-F238E27FC236}">
              <a16:creationId xmlns:a16="http://schemas.microsoft.com/office/drawing/2014/main" id="{8E9A9E30-9BB0-7B2F-83B2-D65A0E36C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52850" y="154276425"/>
          <a:ext cx="1438476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717</xdr:row>
      <xdr:rowOff>180952</xdr:rowOff>
    </xdr:from>
    <xdr:to>
      <xdr:col>4</xdr:col>
      <xdr:colOff>2419350</xdr:colOff>
      <xdr:row>724</xdr:row>
      <xdr:rowOff>161926</xdr:rowOff>
    </xdr:to>
    <xdr:pic>
      <xdr:nvPicPr>
        <xdr:cNvPr id="251" name="Obraz 250">
          <a:extLst>
            <a:ext uri="{FF2B5EF4-FFF2-40B4-BE49-F238E27FC236}">
              <a16:creationId xmlns:a16="http://schemas.microsoft.com/office/drawing/2014/main" id="{0C950656-DF4D-F563-307E-B8FCEFA47E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t="24500" b="15243"/>
        <a:stretch/>
      </xdr:blipFill>
      <xdr:spPr>
        <a:xfrm>
          <a:off x="3752850" y="151885627"/>
          <a:ext cx="1352550" cy="1447824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707</xdr:row>
      <xdr:rowOff>57150</xdr:rowOff>
    </xdr:from>
    <xdr:to>
      <xdr:col>5</xdr:col>
      <xdr:colOff>201</xdr:colOff>
      <xdr:row>714</xdr:row>
      <xdr:rowOff>28776</xdr:rowOff>
    </xdr:to>
    <xdr:pic>
      <xdr:nvPicPr>
        <xdr:cNvPr id="252" name="Obraz 251">
          <a:extLst>
            <a:ext uri="{FF2B5EF4-FFF2-40B4-BE49-F238E27FC236}">
              <a16:creationId xmlns:a16="http://schemas.microsoft.com/office/drawing/2014/main" id="{4820CF8D-BA32-F83B-04FE-441395A5B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52850" y="149666325"/>
          <a:ext cx="1438476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962024</xdr:colOff>
      <xdr:row>651</xdr:row>
      <xdr:rowOff>126705</xdr:rowOff>
    </xdr:from>
    <xdr:to>
      <xdr:col>4</xdr:col>
      <xdr:colOff>1904999</xdr:colOff>
      <xdr:row>659</xdr:row>
      <xdr:rowOff>124027</xdr:rowOff>
    </xdr:to>
    <xdr:pic>
      <xdr:nvPicPr>
        <xdr:cNvPr id="253" name="Obraz 252">
          <a:extLst>
            <a:ext uri="{FF2B5EF4-FFF2-40B4-BE49-F238E27FC236}">
              <a16:creationId xmlns:a16="http://schemas.microsoft.com/office/drawing/2014/main" id="{C9A97015-1100-CD33-D4F5-05E20A6DC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57574" y="130342980"/>
          <a:ext cx="942975" cy="1597522"/>
        </a:xfrm>
        <a:prstGeom prst="rect">
          <a:avLst/>
        </a:prstGeom>
      </xdr:spPr>
    </xdr:pic>
    <xdr:clientData/>
  </xdr:twoCellAnchor>
  <xdr:twoCellAnchor editAs="oneCell">
    <xdr:from>
      <xdr:col>4</xdr:col>
      <xdr:colOff>904874</xdr:colOff>
      <xdr:row>640</xdr:row>
      <xdr:rowOff>62159</xdr:rowOff>
    </xdr:from>
    <xdr:to>
      <xdr:col>4</xdr:col>
      <xdr:colOff>1885949</xdr:colOff>
      <xdr:row>648</xdr:row>
      <xdr:rowOff>124027</xdr:rowOff>
    </xdr:to>
    <xdr:pic>
      <xdr:nvPicPr>
        <xdr:cNvPr id="254" name="Obraz 253">
          <a:extLst>
            <a:ext uri="{FF2B5EF4-FFF2-40B4-BE49-F238E27FC236}">
              <a16:creationId xmlns:a16="http://schemas.microsoft.com/office/drawing/2014/main" id="{C61E86A3-0779-D5A8-7060-2D71793B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00424" y="128078159"/>
          <a:ext cx="981075" cy="1662068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629</xdr:row>
      <xdr:rowOff>171450</xdr:rowOff>
    </xdr:from>
    <xdr:to>
      <xdr:col>4</xdr:col>
      <xdr:colOff>1924050</xdr:colOff>
      <xdr:row>637</xdr:row>
      <xdr:rowOff>152635</xdr:rowOff>
    </xdr:to>
    <xdr:pic>
      <xdr:nvPicPr>
        <xdr:cNvPr id="255" name="Obraz 254">
          <a:extLst>
            <a:ext uri="{FF2B5EF4-FFF2-40B4-BE49-F238E27FC236}">
              <a16:creationId xmlns:a16="http://schemas.microsoft.com/office/drawing/2014/main" id="{ABBDFA5C-ED4B-EF9B-B9BA-761C8F5B2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86150" y="125987175"/>
          <a:ext cx="933450" cy="158138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573</xdr:row>
      <xdr:rowOff>187328</xdr:rowOff>
    </xdr:from>
    <xdr:to>
      <xdr:col>4</xdr:col>
      <xdr:colOff>1809750</xdr:colOff>
      <xdr:row>582</xdr:row>
      <xdr:rowOff>162127</xdr:rowOff>
    </xdr:to>
    <xdr:pic>
      <xdr:nvPicPr>
        <xdr:cNvPr id="256" name="Obraz 255">
          <a:extLst>
            <a:ext uri="{FF2B5EF4-FFF2-40B4-BE49-F238E27FC236}">
              <a16:creationId xmlns:a16="http://schemas.microsoft.com/office/drawing/2014/main" id="{DF03402B-855D-4D92-561F-A20863AF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57550" y="114801653"/>
          <a:ext cx="1047750" cy="1775024"/>
        </a:xfrm>
        <a:prstGeom prst="rect">
          <a:avLst/>
        </a:prstGeom>
      </xdr:spPr>
    </xdr:pic>
    <xdr:clientData/>
  </xdr:twoCellAnchor>
  <xdr:twoCellAnchor editAs="oneCell">
    <xdr:from>
      <xdr:col>4</xdr:col>
      <xdr:colOff>781050</xdr:colOff>
      <xdr:row>563</xdr:row>
      <xdr:rowOff>51849</xdr:rowOff>
    </xdr:from>
    <xdr:to>
      <xdr:col>4</xdr:col>
      <xdr:colOff>1790700</xdr:colOff>
      <xdr:row>571</xdr:row>
      <xdr:rowOff>162127</xdr:rowOff>
    </xdr:to>
    <xdr:pic>
      <xdr:nvPicPr>
        <xdr:cNvPr id="257" name="Obraz 256">
          <a:extLst>
            <a:ext uri="{FF2B5EF4-FFF2-40B4-BE49-F238E27FC236}">
              <a16:creationId xmlns:a16="http://schemas.microsoft.com/office/drawing/2014/main" id="{41DAFED3-260C-EE3E-15D5-230E8D2E5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276600" y="112665924"/>
          <a:ext cx="1009650" cy="1710478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552</xdr:row>
      <xdr:rowOff>97345</xdr:rowOff>
    </xdr:from>
    <xdr:to>
      <xdr:col>4</xdr:col>
      <xdr:colOff>1733550</xdr:colOff>
      <xdr:row>560</xdr:row>
      <xdr:rowOff>143076</xdr:rowOff>
    </xdr:to>
    <xdr:pic>
      <xdr:nvPicPr>
        <xdr:cNvPr id="258" name="Obraz 257">
          <a:extLst>
            <a:ext uri="{FF2B5EF4-FFF2-40B4-BE49-F238E27FC236}">
              <a16:creationId xmlns:a16="http://schemas.microsoft.com/office/drawing/2014/main" id="{2C373FA5-C267-2328-EF63-C3155345D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257550" y="110511145"/>
          <a:ext cx="971550" cy="1645931"/>
        </a:xfrm>
        <a:prstGeom prst="rect">
          <a:avLst/>
        </a:prstGeom>
      </xdr:spPr>
    </xdr:pic>
    <xdr:clientData/>
  </xdr:twoCellAnchor>
  <xdr:twoCellAnchor editAs="oneCell">
    <xdr:from>
      <xdr:col>4</xdr:col>
      <xdr:colOff>800099</xdr:colOff>
      <xdr:row>541</xdr:row>
      <xdr:rowOff>174330</xdr:rowOff>
    </xdr:from>
    <xdr:to>
      <xdr:col>4</xdr:col>
      <xdr:colOff>1743074</xdr:colOff>
      <xdr:row>549</xdr:row>
      <xdr:rowOff>171652</xdr:rowOff>
    </xdr:to>
    <xdr:pic>
      <xdr:nvPicPr>
        <xdr:cNvPr id="259" name="Obraz 258">
          <a:extLst>
            <a:ext uri="{FF2B5EF4-FFF2-40B4-BE49-F238E27FC236}">
              <a16:creationId xmlns:a16="http://schemas.microsoft.com/office/drawing/2014/main" id="{383CE573-2A14-4012-623F-318D73A6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95649" y="108387855"/>
          <a:ext cx="942975" cy="1597522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914399</xdr:colOff>
      <xdr:row>530</xdr:row>
      <xdr:rowOff>164805</xdr:rowOff>
    </xdr:from>
    <xdr:to>
      <xdr:col>4</xdr:col>
      <xdr:colOff>1857374</xdr:colOff>
      <xdr:row>538</xdr:row>
      <xdr:rowOff>162127</xdr:rowOff>
    </xdr:to>
    <xdr:pic>
      <xdr:nvPicPr>
        <xdr:cNvPr id="260" name="Obraz 259">
          <a:extLst>
            <a:ext uri="{FF2B5EF4-FFF2-40B4-BE49-F238E27FC236}">
              <a16:creationId xmlns:a16="http://schemas.microsoft.com/office/drawing/2014/main" id="{BF36A57E-08DB-ACB8-9AFD-4E78E700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409949" y="106178055"/>
          <a:ext cx="942975" cy="1597522"/>
        </a:xfrm>
        <a:prstGeom prst="rect">
          <a:avLst/>
        </a:prstGeom>
      </xdr:spPr>
    </xdr:pic>
    <xdr:clientData/>
  </xdr:twoCellAnchor>
  <xdr:twoCellAnchor editAs="oneCell">
    <xdr:from>
      <xdr:col>4</xdr:col>
      <xdr:colOff>838199</xdr:colOff>
      <xdr:row>518</xdr:row>
      <xdr:rowOff>189454</xdr:rowOff>
    </xdr:from>
    <xdr:to>
      <xdr:col>4</xdr:col>
      <xdr:colOff>1924050</xdr:colOff>
      <xdr:row>528</xdr:row>
      <xdr:rowOff>28776</xdr:rowOff>
    </xdr:to>
    <xdr:pic>
      <xdr:nvPicPr>
        <xdr:cNvPr id="261" name="Obraz 260">
          <a:extLst>
            <a:ext uri="{FF2B5EF4-FFF2-40B4-BE49-F238E27FC236}">
              <a16:creationId xmlns:a16="http://schemas.microsoft.com/office/drawing/2014/main" id="{2AD1E8C0-3193-D6C9-F00B-EBA6AE0B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33749" y="103802404"/>
          <a:ext cx="1085851" cy="1839572"/>
        </a:xfrm>
        <a:prstGeom prst="rect">
          <a:avLst/>
        </a:prstGeom>
      </xdr:spPr>
    </xdr:pic>
    <xdr:clientData/>
  </xdr:twoCellAnchor>
  <xdr:twoCellAnchor editAs="oneCell">
    <xdr:from>
      <xdr:col>4</xdr:col>
      <xdr:colOff>876299</xdr:colOff>
      <xdr:row>508</xdr:row>
      <xdr:rowOff>128834</xdr:rowOff>
    </xdr:from>
    <xdr:to>
      <xdr:col>4</xdr:col>
      <xdr:colOff>1857374</xdr:colOff>
      <xdr:row>516</xdr:row>
      <xdr:rowOff>190702</xdr:rowOff>
    </xdr:to>
    <xdr:pic>
      <xdr:nvPicPr>
        <xdr:cNvPr id="262" name="Obraz 261">
          <a:extLst>
            <a:ext uri="{FF2B5EF4-FFF2-40B4-BE49-F238E27FC236}">
              <a16:creationId xmlns:a16="http://schemas.microsoft.com/office/drawing/2014/main" id="{379FC2C9-5CFF-D537-F517-DC2EF6053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71849" y="101741534"/>
          <a:ext cx="981075" cy="1662068"/>
        </a:xfrm>
        <a:prstGeom prst="rect">
          <a:avLst/>
        </a:prstGeom>
      </xdr:spPr>
    </xdr:pic>
    <xdr:clientData/>
  </xdr:twoCellAnchor>
  <xdr:twoCellAnchor editAs="oneCell">
    <xdr:from>
      <xdr:col>4</xdr:col>
      <xdr:colOff>809625</xdr:colOff>
      <xdr:row>496</xdr:row>
      <xdr:rowOff>133350</xdr:rowOff>
    </xdr:from>
    <xdr:to>
      <xdr:col>4</xdr:col>
      <xdr:colOff>1951082</xdr:colOff>
      <xdr:row>506</xdr:row>
      <xdr:rowOff>66876</xdr:rowOff>
    </xdr:to>
    <xdr:pic>
      <xdr:nvPicPr>
        <xdr:cNvPr id="263" name="Obraz 262">
          <a:extLst>
            <a:ext uri="{FF2B5EF4-FFF2-40B4-BE49-F238E27FC236}">
              <a16:creationId xmlns:a16="http://schemas.microsoft.com/office/drawing/2014/main" id="{2E5BF43F-0918-D6AF-B3E1-65F9F0303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05175" y="99345750"/>
          <a:ext cx="1141457" cy="1933776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914399</xdr:colOff>
      <xdr:row>474</xdr:row>
      <xdr:rowOff>133649</xdr:rowOff>
    </xdr:from>
    <xdr:to>
      <xdr:col>4</xdr:col>
      <xdr:colOff>2066924</xdr:colOff>
      <xdr:row>484</xdr:row>
      <xdr:rowOff>85926</xdr:rowOff>
    </xdr:to>
    <xdr:pic>
      <xdr:nvPicPr>
        <xdr:cNvPr id="264" name="Obraz 263">
          <a:extLst>
            <a:ext uri="{FF2B5EF4-FFF2-40B4-BE49-F238E27FC236}">
              <a16:creationId xmlns:a16="http://schemas.microsoft.com/office/drawing/2014/main" id="{930D719F-23BD-A122-1F47-A27C59C4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09949" y="94945499"/>
          <a:ext cx="1152525" cy="1952527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465</xdr:row>
      <xdr:rowOff>57150</xdr:rowOff>
    </xdr:from>
    <xdr:to>
      <xdr:col>4</xdr:col>
      <xdr:colOff>1876538</xdr:colOff>
      <xdr:row>472</xdr:row>
      <xdr:rowOff>28776</xdr:rowOff>
    </xdr:to>
    <xdr:pic>
      <xdr:nvPicPr>
        <xdr:cNvPr id="265" name="Obraz 264">
          <a:extLst>
            <a:ext uri="{FF2B5EF4-FFF2-40B4-BE49-F238E27FC236}">
              <a16:creationId xmlns:a16="http://schemas.microsoft.com/office/drawing/2014/main" id="{C90977A3-99A1-5BB1-F6BD-A17F08386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52850" y="9895522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454</xdr:row>
      <xdr:rowOff>57150</xdr:rowOff>
    </xdr:from>
    <xdr:to>
      <xdr:col>4</xdr:col>
      <xdr:colOff>1876538</xdr:colOff>
      <xdr:row>461</xdr:row>
      <xdr:rowOff>28776</xdr:rowOff>
    </xdr:to>
    <xdr:pic>
      <xdr:nvPicPr>
        <xdr:cNvPr id="266" name="Obraz 265">
          <a:extLst>
            <a:ext uri="{FF2B5EF4-FFF2-40B4-BE49-F238E27FC236}">
              <a16:creationId xmlns:a16="http://schemas.microsoft.com/office/drawing/2014/main" id="{0FEF5990-25BF-981A-00BC-1E6B1B10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52850" y="9665017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443</xdr:row>
      <xdr:rowOff>57150</xdr:rowOff>
    </xdr:from>
    <xdr:to>
      <xdr:col>4</xdr:col>
      <xdr:colOff>1876538</xdr:colOff>
      <xdr:row>450</xdr:row>
      <xdr:rowOff>28776</xdr:rowOff>
    </xdr:to>
    <xdr:pic>
      <xdr:nvPicPr>
        <xdr:cNvPr id="267" name="Obraz 266">
          <a:extLst>
            <a:ext uri="{FF2B5EF4-FFF2-40B4-BE49-F238E27FC236}">
              <a16:creationId xmlns:a16="http://schemas.microsoft.com/office/drawing/2014/main" id="{DDF65DCE-DB3D-41C0-574E-45C7BFB33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52850" y="94345125"/>
          <a:ext cx="809738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333</xdr:row>
      <xdr:rowOff>57150</xdr:rowOff>
    </xdr:from>
    <xdr:to>
      <xdr:col>4</xdr:col>
      <xdr:colOff>2067065</xdr:colOff>
      <xdr:row>340</xdr:row>
      <xdr:rowOff>28776</xdr:rowOff>
    </xdr:to>
    <xdr:pic>
      <xdr:nvPicPr>
        <xdr:cNvPr id="275" name="Obraz 274">
          <a:extLst>
            <a:ext uri="{FF2B5EF4-FFF2-40B4-BE49-F238E27FC236}">
              <a16:creationId xmlns:a16="http://schemas.microsoft.com/office/drawing/2014/main" id="{A95BF19E-E06C-0937-6684-D23C50E48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52850" y="712946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322</xdr:row>
      <xdr:rowOff>57150</xdr:rowOff>
    </xdr:from>
    <xdr:to>
      <xdr:col>4</xdr:col>
      <xdr:colOff>2067065</xdr:colOff>
      <xdr:row>329</xdr:row>
      <xdr:rowOff>28776</xdr:rowOff>
    </xdr:to>
    <xdr:pic>
      <xdr:nvPicPr>
        <xdr:cNvPr id="276" name="Obraz 275">
          <a:extLst>
            <a:ext uri="{FF2B5EF4-FFF2-40B4-BE49-F238E27FC236}">
              <a16:creationId xmlns:a16="http://schemas.microsoft.com/office/drawing/2014/main" id="{CE1FC2E8-8F39-2A2B-11FC-31011F5B1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52850" y="689895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311</xdr:row>
      <xdr:rowOff>57150</xdr:rowOff>
    </xdr:from>
    <xdr:to>
      <xdr:col>4</xdr:col>
      <xdr:colOff>2067065</xdr:colOff>
      <xdr:row>318</xdr:row>
      <xdr:rowOff>28776</xdr:rowOff>
    </xdr:to>
    <xdr:pic>
      <xdr:nvPicPr>
        <xdr:cNvPr id="277" name="Obraz 276">
          <a:extLst>
            <a:ext uri="{FF2B5EF4-FFF2-40B4-BE49-F238E27FC236}">
              <a16:creationId xmlns:a16="http://schemas.microsoft.com/office/drawing/2014/main" id="{53E78963-3ED0-ADF8-B7FD-F31FE2F3A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52850" y="666845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300</xdr:row>
      <xdr:rowOff>57150</xdr:rowOff>
    </xdr:from>
    <xdr:to>
      <xdr:col>4</xdr:col>
      <xdr:colOff>2067065</xdr:colOff>
      <xdr:row>307</xdr:row>
      <xdr:rowOff>28776</xdr:rowOff>
    </xdr:to>
    <xdr:pic>
      <xdr:nvPicPr>
        <xdr:cNvPr id="278" name="Obraz 277">
          <a:extLst>
            <a:ext uri="{FF2B5EF4-FFF2-40B4-BE49-F238E27FC236}">
              <a16:creationId xmlns:a16="http://schemas.microsoft.com/office/drawing/2014/main" id="{E4193E56-0337-1529-46F6-6205A1BE9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52850" y="643794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289</xdr:row>
      <xdr:rowOff>57150</xdr:rowOff>
    </xdr:from>
    <xdr:to>
      <xdr:col>4</xdr:col>
      <xdr:colOff>2067065</xdr:colOff>
      <xdr:row>296</xdr:row>
      <xdr:rowOff>28776</xdr:rowOff>
    </xdr:to>
    <xdr:pic>
      <xdr:nvPicPr>
        <xdr:cNvPr id="279" name="Obraz 278">
          <a:extLst>
            <a:ext uri="{FF2B5EF4-FFF2-40B4-BE49-F238E27FC236}">
              <a16:creationId xmlns:a16="http://schemas.microsoft.com/office/drawing/2014/main" id="{834D3022-E173-1283-FAD7-EFD88EE8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52850" y="620744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278</xdr:row>
      <xdr:rowOff>57150</xdr:rowOff>
    </xdr:from>
    <xdr:to>
      <xdr:col>4</xdr:col>
      <xdr:colOff>2067065</xdr:colOff>
      <xdr:row>285</xdr:row>
      <xdr:rowOff>28776</xdr:rowOff>
    </xdr:to>
    <xdr:pic>
      <xdr:nvPicPr>
        <xdr:cNvPr id="280" name="Obraz 279">
          <a:extLst>
            <a:ext uri="{FF2B5EF4-FFF2-40B4-BE49-F238E27FC236}">
              <a16:creationId xmlns:a16="http://schemas.microsoft.com/office/drawing/2014/main" id="{1483C747-3601-B446-47FC-E65D91A0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52850" y="597693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267</xdr:row>
      <xdr:rowOff>57150</xdr:rowOff>
    </xdr:from>
    <xdr:to>
      <xdr:col>4</xdr:col>
      <xdr:colOff>2067065</xdr:colOff>
      <xdr:row>274</xdr:row>
      <xdr:rowOff>28776</xdr:rowOff>
    </xdr:to>
    <xdr:pic>
      <xdr:nvPicPr>
        <xdr:cNvPr id="281" name="Obraz 280">
          <a:extLst>
            <a:ext uri="{FF2B5EF4-FFF2-40B4-BE49-F238E27FC236}">
              <a16:creationId xmlns:a16="http://schemas.microsoft.com/office/drawing/2014/main" id="{141FC3E1-FE70-421A-50A0-88677E77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52850" y="574643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256</xdr:row>
      <xdr:rowOff>57150</xdr:rowOff>
    </xdr:from>
    <xdr:to>
      <xdr:col>4</xdr:col>
      <xdr:colOff>2067065</xdr:colOff>
      <xdr:row>263</xdr:row>
      <xdr:rowOff>28776</xdr:rowOff>
    </xdr:to>
    <xdr:pic>
      <xdr:nvPicPr>
        <xdr:cNvPr id="282" name="Obraz 281">
          <a:extLst>
            <a:ext uri="{FF2B5EF4-FFF2-40B4-BE49-F238E27FC236}">
              <a16:creationId xmlns:a16="http://schemas.microsoft.com/office/drawing/2014/main" id="{45998934-4A72-DF56-48BC-F7525972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52850" y="551592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245</xdr:row>
      <xdr:rowOff>57150</xdr:rowOff>
    </xdr:from>
    <xdr:to>
      <xdr:col>4</xdr:col>
      <xdr:colOff>2067065</xdr:colOff>
      <xdr:row>252</xdr:row>
      <xdr:rowOff>28776</xdr:rowOff>
    </xdr:to>
    <xdr:pic>
      <xdr:nvPicPr>
        <xdr:cNvPr id="283" name="Obraz 282">
          <a:extLst>
            <a:ext uri="{FF2B5EF4-FFF2-40B4-BE49-F238E27FC236}">
              <a16:creationId xmlns:a16="http://schemas.microsoft.com/office/drawing/2014/main" id="{BB570BD9-B149-F2CF-F9F8-821EFC30A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52850" y="528542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847725</xdr:colOff>
      <xdr:row>234</xdr:row>
      <xdr:rowOff>115628</xdr:rowOff>
    </xdr:from>
    <xdr:to>
      <xdr:col>4</xdr:col>
      <xdr:colOff>2371725</xdr:colOff>
      <xdr:row>242</xdr:row>
      <xdr:rowOff>201</xdr:rowOff>
    </xdr:to>
    <xdr:pic>
      <xdr:nvPicPr>
        <xdr:cNvPr id="284" name="Obraz 283">
          <a:extLst>
            <a:ext uri="{FF2B5EF4-FFF2-40B4-BE49-F238E27FC236}">
              <a16:creationId xmlns:a16="http://schemas.microsoft.com/office/drawing/2014/main" id="{0F4D6AC8-1C50-B89F-28B3-829A283AAD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rcRect t="42378"/>
        <a:stretch/>
      </xdr:blipFill>
      <xdr:spPr>
        <a:xfrm>
          <a:off x="3533775" y="50607653"/>
          <a:ext cx="1524000" cy="155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223</xdr:row>
      <xdr:rowOff>57150</xdr:rowOff>
    </xdr:from>
    <xdr:to>
      <xdr:col>4</xdr:col>
      <xdr:colOff>2067065</xdr:colOff>
      <xdr:row>230</xdr:row>
      <xdr:rowOff>28776</xdr:rowOff>
    </xdr:to>
    <xdr:pic>
      <xdr:nvPicPr>
        <xdr:cNvPr id="285" name="Obraz 284">
          <a:extLst>
            <a:ext uri="{FF2B5EF4-FFF2-40B4-BE49-F238E27FC236}">
              <a16:creationId xmlns:a16="http://schemas.microsoft.com/office/drawing/2014/main" id="{14FBEBCE-495A-6B70-5C33-C046C2BB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52850" y="482441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212</xdr:row>
      <xdr:rowOff>57150</xdr:rowOff>
    </xdr:from>
    <xdr:to>
      <xdr:col>4</xdr:col>
      <xdr:colOff>2067065</xdr:colOff>
      <xdr:row>219</xdr:row>
      <xdr:rowOff>28776</xdr:rowOff>
    </xdr:to>
    <xdr:pic>
      <xdr:nvPicPr>
        <xdr:cNvPr id="286" name="Obraz 285">
          <a:extLst>
            <a:ext uri="{FF2B5EF4-FFF2-40B4-BE49-F238E27FC236}">
              <a16:creationId xmlns:a16="http://schemas.microsoft.com/office/drawing/2014/main" id="{B39F4260-3E6F-3716-5133-E4D6124D1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52850" y="459390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201</xdr:row>
      <xdr:rowOff>57150</xdr:rowOff>
    </xdr:from>
    <xdr:to>
      <xdr:col>4</xdr:col>
      <xdr:colOff>2067065</xdr:colOff>
      <xdr:row>208</xdr:row>
      <xdr:rowOff>28776</xdr:rowOff>
    </xdr:to>
    <xdr:pic>
      <xdr:nvPicPr>
        <xdr:cNvPr id="287" name="Obraz 286">
          <a:extLst>
            <a:ext uri="{FF2B5EF4-FFF2-40B4-BE49-F238E27FC236}">
              <a16:creationId xmlns:a16="http://schemas.microsoft.com/office/drawing/2014/main" id="{0BEF139A-8365-EB25-5263-2137121C1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52850" y="436340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190</xdr:row>
      <xdr:rowOff>57150</xdr:rowOff>
    </xdr:from>
    <xdr:to>
      <xdr:col>4</xdr:col>
      <xdr:colOff>2067065</xdr:colOff>
      <xdr:row>197</xdr:row>
      <xdr:rowOff>28776</xdr:rowOff>
    </xdr:to>
    <xdr:pic>
      <xdr:nvPicPr>
        <xdr:cNvPr id="288" name="Obraz 287">
          <a:extLst>
            <a:ext uri="{FF2B5EF4-FFF2-40B4-BE49-F238E27FC236}">
              <a16:creationId xmlns:a16="http://schemas.microsoft.com/office/drawing/2014/main" id="{25FF5DE1-272F-43CF-F1C0-E23C9AB80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52850" y="413289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179</xdr:row>
      <xdr:rowOff>57150</xdr:rowOff>
    </xdr:from>
    <xdr:to>
      <xdr:col>4</xdr:col>
      <xdr:colOff>2067065</xdr:colOff>
      <xdr:row>186</xdr:row>
      <xdr:rowOff>28776</xdr:rowOff>
    </xdr:to>
    <xdr:pic>
      <xdr:nvPicPr>
        <xdr:cNvPr id="289" name="Obraz 288">
          <a:extLst>
            <a:ext uri="{FF2B5EF4-FFF2-40B4-BE49-F238E27FC236}">
              <a16:creationId xmlns:a16="http://schemas.microsoft.com/office/drawing/2014/main" id="{F440C1C5-ABA1-19D0-31F2-D4BCC6F5D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752850" y="390239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168</xdr:row>
      <xdr:rowOff>57150</xdr:rowOff>
    </xdr:from>
    <xdr:to>
      <xdr:col>4</xdr:col>
      <xdr:colOff>2067065</xdr:colOff>
      <xdr:row>175</xdr:row>
      <xdr:rowOff>28776</xdr:rowOff>
    </xdr:to>
    <xdr:pic>
      <xdr:nvPicPr>
        <xdr:cNvPr id="290" name="Obraz 289">
          <a:extLst>
            <a:ext uri="{FF2B5EF4-FFF2-40B4-BE49-F238E27FC236}">
              <a16:creationId xmlns:a16="http://schemas.microsoft.com/office/drawing/2014/main" id="{EFCD9303-4D78-B2B1-5DC8-6D84BC65F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52850" y="367188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157</xdr:row>
      <xdr:rowOff>57150</xdr:rowOff>
    </xdr:from>
    <xdr:to>
      <xdr:col>4</xdr:col>
      <xdr:colOff>2067065</xdr:colOff>
      <xdr:row>164</xdr:row>
      <xdr:rowOff>28776</xdr:rowOff>
    </xdr:to>
    <xdr:pic>
      <xdr:nvPicPr>
        <xdr:cNvPr id="291" name="Obraz 290">
          <a:extLst>
            <a:ext uri="{FF2B5EF4-FFF2-40B4-BE49-F238E27FC236}">
              <a16:creationId xmlns:a16="http://schemas.microsoft.com/office/drawing/2014/main" id="{08FDA875-0141-14D5-88CA-11B031C5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752850" y="344138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146</xdr:row>
      <xdr:rowOff>57150</xdr:rowOff>
    </xdr:from>
    <xdr:to>
      <xdr:col>4</xdr:col>
      <xdr:colOff>2067065</xdr:colOff>
      <xdr:row>153</xdr:row>
      <xdr:rowOff>28776</xdr:rowOff>
    </xdr:to>
    <xdr:pic>
      <xdr:nvPicPr>
        <xdr:cNvPr id="292" name="Obraz 291">
          <a:extLst>
            <a:ext uri="{FF2B5EF4-FFF2-40B4-BE49-F238E27FC236}">
              <a16:creationId xmlns:a16="http://schemas.microsoft.com/office/drawing/2014/main" id="{71C9071C-32D5-64AA-2ED1-299A9506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752850" y="321087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781050</xdr:colOff>
      <xdr:row>135</xdr:row>
      <xdr:rowOff>106824</xdr:rowOff>
    </xdr:from>
    <xdr:to>
      <xdr:col>4</xdr:col>
      <xdr:colOff>2476500</xdr:colOff>
      <xdr:row>142</xdr:row>
      <xdr:rowOff>28775</xdr:rowOff>
    </xdr:to>
    <xdr:pic>
      <xdr:nvPicPr>
        <xdr:cNvPr id="293" name="Obraz 292">
          <a:extLst>
            <a:ext uri="{FF2B5EF4-FFF2-40B4-BE49-F238E27FC236}">
              <a16:creationId xmlns:a16="http://schemas.microsoft.com/office/drawing/2014/main" id="{235C53B3-5359-C142-D7D4-146BAE5EB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/>
        <a:srcRect t="43040"/>
        <a:stretch/>
      </xdr:blipFill>
      <xdr:spPr>
        <a:xfrm>
          <a:off x="3467100" y="29853399"/>
          <a:ext cx="1695450" cy="1388801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124</xdr:row>
      <xdr:rowOff>57150</xdr:rowOff>
    </xdr:from>
    <xdr:to>
      <xdr:col>4</xdr:col>
      <xdr:colOff>2067065</xdr:colOff>
      <xdr:row>131</xdr:row>
      <xdr:rowOff>28776</xdr:rowOff>
    </xdr:to>
    <xdr:pic>
      <xdr:nvPicPr>
        <xdr:cNvPr id="294" name="Obraz 293">
          <a:extLst>
            <a:ext uri="{FF2B5EF4-FFF2-40B4-BE49-F238E27FC236}">
              <a16:creationId xmlns:a16="http://schemas.microsoft.com/office/drawing/2014/main" id="{33EF8C88-17C9-11F1-B6F6-42CEF572C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752850" y="274986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113</xdr:row>
      <xdr:rowOff>57150</xdr:rowOff>
    </xdr:from>
    <xdr:to>
      <xdr:col>4</xdr:col>
      <xdr:colOff>2067065</xdr:colOff>
      <xdr:row>120</xdr:row>
      <xdr:rowOff>28776</xdr:rowOff>
    </xdr:to>
    <xdr:pic>
      <xdr:nvPicPr>
        <xdr:cNvPr id="295" name="Obraz 294">
          <a:extLst>
            <a:ext uri="{FF2B5EF4-FFF2-40B4-BE49-F238E27FC236}">
              <a16:creationId xmlns:a16="http://schemas.microsoft.com/office/drawing/2014/main" id="{B0B41406-10D7-F108-A630-7BEF3304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752850" y="251936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102</xdr:row>
      <xdr:rowOff>57150</xdr:rowOff>
    </xdr:from>
    <xdr:to>
      <xdr:col>4</xdr:col>
      <xdr:colOff>2067065</xdr:colOff>
      <xdr:row>109</xdr:row>
      <xdr:rowOff>28776</xdr:rowOff>
    </xdr:to>
    <xdr:pic>
      <xdr:nvPicPr>
        <xdr:cNvPr id="296" name="Obraz 295">
          <a:extLst>
            <a:ext uri="{FF2B5EF4-FFF2-40B4-BE49-F238E27FC236}">
              <a16:creationId xmlns:a16="http://schemas.microsoft.com/office/drawing/2014/main" id="{EA98EB2E-5920-29FB-C8FB-89A0B3172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752850" y="228885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91</xdr:row>
      <xdr:rowOff>57150</xdr:rowOff>
    </xdr:from>
    <xdr:to>
      <xdr:col>4</xdr:col>
      <xdr:colOff>2067065</xdr:colOff>
      <xdr:row>98</xdr:row>
      <xdr:rowOff>28776</xdr:rowOff>
    </xdr:to>
    <xdr:pic>
      <xdr:nvPicPr>
        <xdr:cNvPr id="297" name="Obraz 296">
          <a:extLst>
            <a:ext uri="{FF2B5EF4-FFF2-40B4-BE49-F238E27FC236}">
              <a16:creationId xmlns:a16="http://schemas.microsoft.com/office/drawing/2014/main" id="{C490E3B2-A5FD-C288-940D-C3127B1BE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752850" y="205835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80</xdr:row>
      <xdr:rowOff>57150</xdr:rowOff>
    </xdr:from>
    <xdr:to>
      <xdr:col>4</xdr:col>
      <xdr:colOff>2067065</xdr:colOff>
      <xdr:row>87</xdr:row>
      <xdr:rowOff>28776</xdr:rowOff>
    </xdr:to>
    <xdr:pic>
      <xdr:nvPicPr>
        <xdr:cNvPr id="298" name="Obraz 297">
          <a:extLst>
            <a:ext uri="{FF2B5EF4-FFF2-40B4-BE49-F238E27FC236}">
              <a16:creationId xmlns:a16="http://schemas.microsoft.com/office/drawing/2014/main" id="{5C81B67A-896B-5F49-43DB-AE4F9C72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752850" y="182784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69</xdr:row>
      <xdr:rowOff>57150</xdr:rowOff>
    </xdr:from>
    <xdr:to>
      <xdr:col>4</xdr:col>
      <xdr:colOff>2067065</xdr:colOff>
      <xdr:row>76</xdr:row>
      <xdr:rowOff>28776</xdr:rowOff>
    </xdr:to>
    <xdr:pic>
      <xdr:nvPicPr>
        <xdr:cNvPr id="299" name="Obraz 298">
          <a:extLst>
            <a:ext uri="{FF2B5EF4-FFF2-40B4-BE49-F238E27FC236}">
              <a16:creationId xmlns:a16="http://schemas.microsoft.com/office/drawing/2014/main" id="{256F8C29-F303-BE69-5EFA-05BFF3718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752850" y="159734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58</xdr:row>
      <xdr:rowOff>57150</xdr:rowOff>
    </xdr:from>
    <xdr:to>
      <xdr:col>4</xdr:col>
      <xdr:colOff>2067065</xdr:colOff>
      <xdr:row>65</xdr:row>
      <xdr:rowOff>28776</xdr:rowOff>
    </xdr:to>
    <xdr:pic>
      <xdr:nvPicPr>
        <xdr:cNvPr id="300" name="Obraz 299">
          <a:extLst>
            <a:ext uri="{FF2B5EF4-FFF2-40B4-BE49-F238E27FC236}">
              <a16:creationId xmlns:a16="http://schemas.microsoft.com/office/drawing/2014/main" id="{F12C9AAB-A507-9442-91EB-86F21FDBF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52850" y="136683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47</xdr:row>
      <xdr:rowOff>57150</xdr:rowOff>
    </xdr:from>
    <xdr:to>
      <xdr:col>4</xdr:col>
      <xdr:colOff>2067065</xdr:colOff>
      <xdr:row>54</xdr:row>
      <xdr:rowOff>28776</xdr:rowOff>
    </xdr:to>
    <xdr:pic>
      <xdr:nvPicPr>
        <xdr:cNvPr id="301" name="Obraz 300">
          <a:extLst>
            <a:ext uri="{FF2B5EF4-FFF2-40B4-BE49-F238E27FC236}">
              <a16:creationId xmlns:a16="http://schemas.microsoft.com/office/drawing/2014/main" id="{58F80EAD-8850-2F17-93C9-EEFA6012E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752850" y="113633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36</xdr:row>
      <xdr:rowOff>57150</xdr:rowOff>
    </xdr:from>
    <xdr:to>
      <xdr:col>4</xdr:col>
      <xdr:colOff>2067065</xdr:colOff>
      <xdr:row>43</xdr:row>
      <xdr:rowOff>28776</xdr:rowOff>
    </xdr:to>
    <xdr:pic>
      <xdr:nvPicPr>
        <xdr:cNvPr id="302" name="Obraz 301">
          <a:extLst>
            <a:ext uri="{FF2B5EF4-FFF2-40B4-BE49-F238E27FC236}">
              <a16:creationId xmlns:a16="http://schemas.microsoft.com/office/drawing/2014/main" id="{71266067-ED4E-DA06-2400-F47886FA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752850" y="90582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25</xdr:row>
      <xdr:rowOff>57150</xdr:rowOff>
    </xdr:from>
    <xdr:to>
      <xdr:col>4</xdr:col>
      <xdr:colOff>2067065</xdr:colOff>
      <xdr:row>32</xdr:row>
      <xdr:rowOff>28776</xdr:rowOff>
    </xdr:to>
    <xdr:pic>
      <xdr:nvPicPr>
        <xdr:cNvPr id="303" name="Obraz 302">
          <a:extLst>
            <a:ext uri="{FF2B5EF4-FFF2-40B4-BE49-F238E27FC236}">
              <a16:creationId xmlns:a16="http://schemas.microsoft.com/office/drawing/2014/main" id="{71BA2A6F-CE52-ABF5-2825-C40E8F93E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752850" y="675322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14</xdr:row>
      <xdr:rowOff>57150</xdr:rowOff>
    </xdr:from>
    <xdr:to>
      <xdr:col>4</xdr:col>
      <xdr:colOff>2067065</xdr:colOff>
      <xdr:row>21</xdr:row>
      <xdr:rowOff>28776</xdr:rowOff>
    </xdr:to>
    <xdr:pic>
      <xdr:nvPicPr>
        <xdr:cNvPr id="304" name="Obraz 303">
          <a:extLst>
            <a:ext uri="{FF2B5EF4-FFF2-40B4-BE49-F238E27FC236}">
              <a16:creationId xmlns:a16="http://schemas.microsoft.com/office/drawing/2014/main" id="{3472C2B5-6F80-E4D5-8839-DD80DB804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752850" y="4448175"/>
          <a:ext cx="1000265" cy="143847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3</xdr:row>
      <xdr:rowOff>57150</xdr:rowOff>
    </xdr:from>
    <xdr:to>
      <xdr:col>4</xdr:col>
      <xdr:colOff>2067065</xdr:colOff>
      <xdr:row>10</xdr:row>
      <xdr:rowOff>28774</xdr:rowOff>
    </xdr:to>
    <xdr:pic>
      <xdr:nvPicPr>
        <xdr:cNvPr id="305" name="Obraz 304">
          <a:extLst>
            <a:ext uri="{FF2B5EF4-FFF2-40B4-BE49-F238E27FC236}">
              <a16:creationId xmlns:a16="http://schemas.microsoft.com/office/drawing/2014/main" id="{C511305E-F020-3046-35B7-4A6052E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752850" y="2152650"/>
          <a:ext cx="1000265" cy="1428949"/>
        </a:xfrm>
        <a:prstGeom prst="rect">
          <a:avLst/>
        </a:prstGeom>
      </xdr:spPr>
    </xdr:pic>
    <xdr:clientData/>
  </xdr:twoCellAnchor>
  <xdr:twoCellAnchor editAs="oneCell">
    <xdr:from>
      <xdr:col>4</xdr:col>
      <xdr:colOff>942976</xdr:colOff>
      <xdr:row>342</xdr:row>
      <xdr:rowOff>28574</xdr:rowOff>
    </xdr:from>
    <xdr:to>
      <xdr:col>4</xdr:col>
      <xdr:colOff>2171700</xdr:colOff>
      <xdr:row>353</xdr:row>
      <xdr:rowOff>17460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7A635E5-7E3C-A129-7028-AB02A64C5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6" y="68437124"/>
          <a:ext cx="1228724" cy="2184399"/>
        </a:xfrm>
        <a:prstGeom prst="rect">
          <a:avLst/>
        </a:prstGeom>
      </xdr:spPr>
    </xdr:pic>
    <xdr:clientData/>
  </xdr:twoCellAnchor>
  <xdr:twoCellAnchor editAs="oneCell">
    <xdr:from>
      <xdr:col>4</xdr:col>
      <xdr:colOff>981075</xdr:colOff>
      <xdr:row>353</xdr:row>
      <xdr:rowOff>86372</xdr:rowOff>
    </xdr:from>
    <xdr:to>
      <xdr:col>4</xdr:col>
      <xdr:colOff>2038350</xdr:colOff>
      <xdr:row>362</xdr:row>
      <xdr:rowOff>170509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81B263E8-D746-7023-74BF-01D975B2B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5" y="70695197"/>
          <a:ext cx="1057275" cy="1879600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971551</xdr:colOff>
      <xdr:row>364</xdr:row>
      <xdr:rowOff>85725</xdr:rowOff>
    </xdr:from>
    <xdr:to>
      <xdr:col>4</xdr:col>
      <xdr:colOff>2028594</xdr:colOff>
      <xdr:row>373</xdr:row>
      <xdr:rowOff>160984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8321060C-F218-4632-A69C-7E796206A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1" y="72894825"/>
          <a:ext cx="1052281" cy="1870722"/>
        </a:xfrm>
        <a:prstGeom prst="rect">
          <a:avLst/>
        </a:prstGeom>
      </xdr:spPr>
    </xdr:pic>
    <xdr:clientData/>
  </xdr:twoCellAnchor>
  <xdr:twoCellAnchor editAs="oneCell">
    <xdr:from>
      <xdr:col>4</xdr:col>
      <xdr:colOff>819150</xdr:colOff>
      <xdr:row>385</xdr:row>
      <xdr:rowOff>95250</xdr:rowOff>
    </xdr:from>
    <xdr:to>
      <xdr:col>4</xdr:col>
      <xdr:colOff>2190750</xdr:colOff>
      <xdr:row>397</xdr:row>
      <xdr:rowOff>133350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A5F592E9-5C5D-F721-4F33-FEF6FBD96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77104875"/>
          <a:ext cx="1371600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819747</xdr:colOff>
      <xdr:row>374</xdr:row>
      <xdr:rowOff>123825</xdr:rowOff>
    </xdr:from>
    <xdr:to>
      <xdr:col>4</xdr:col>
      <xdr:colOff>2153245</xdr:colOff>
      <xdr:row>386</xdr:row>
      <xdr:rowOff>85723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3D34DBCA-83C3-C19E-C4FC-8CA94376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5297" y="74933175"/>
          <a:ext cx="1328736" cy="2362198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885826</xdr:colOff>
      <xdr:row>399</xdr:row>
      <xdr:rowOff>12895</xdr:rowOff>
    </xdr:from>
    <xdr:to>
      <xdr:col>4</xdr:col>
      <xdr:colOff>2047875</xdr:colOff>
      <xdr:row>406</xdr:row>
      <xdr:rowOff>56202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0B08C960-AD7A-F146-1EA2-DE38F3E9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6" y="79822870"/>
          <a:ext cx="1162049" cy="1443482"/>
        </a:xfrm>
        <a:prstGeom prst="rect">
          <a:avLst/>
        </a:prstGeom>
      </xdr:spPr>
    </xdr:pic>
    <xdr:clientData/>
  </xdr:twoCellAnchor>
  <xdr:twoCellAnchor editAs="oneCell">
    <xdr:from>
      <xdr:col>4</xdr:col>
      <xdr:colOff>790576</xdr:colOff>
      <xdr:row>420</xdr:row>
      <xdr:rowOff>114300</xdr:rowOff>
    </xdr:from>
    <xdr:to>
      <xdr:col>4</xdr:col>
      <xdr:colOff>1973640</xdr:colOff>
      <xdr:row>428</xdr:row>
      <xdr:rowOff>104775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D99C5083-5EC9-5C32-9D98-F4C3DFF39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6" y="84124800"/>
          <a:ext cx="1183064" cy="1590675"/>
        </a:xfrm>
        <a:prstGeom prst="rect">
          <a:avLst/>
        </a:prstGeom>
      </xdr:spPr>
    </xdr:pic>
    <xdr:clientData/>
  </xdr:twoCellAnchor>
  <xdr:twoCellAnchor editAs="oneCell">
    <xdr:from>
      <xdr:col>4</xdr:col>
      <xdr:colOff>657226</xdr:colOff>
      <xdr:row>431</xdr:row>
      <xdr:rowOff>180333</xdr:rowOff>
    </xdr:from>
    <xdr:to>
      <xdr:col>4</xdr:col>
      <xdr:colOff>2038350</xdr:colOff>
      <xdr:row>438</xdr:row>
      <xdr:rowOff>161282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F419AD5B-5D00-A750-F234-AE154036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86391108"/>
          <a:ext cx="1381124" cy="1381124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485</xdr:row>
      <xdr:rowOff>190499</xdr:rowOff>
    </xdr:from>
    <xdr:to>
      <xdr:col>4</xdr:col>
      <xdr:colOff>1960312</xdr:colOff>
      <xdr:row>495</xdr:row>
      <xdr:rowOff>85724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661AF770-9209-D442-72AE-F8059FCE0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7202624"/>
          <a:ext cx="1069725" cy="189547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666751</xdr:colOff>
      <xdr:row>584</xdr:row>
      <xdr:rowOff>123825</xdr:rowOff>
    </xdr:from>
    <xdr:to>
      <xdr:col>4</xdr:col>
      <xdr:colOff>1807964</xdr:colOff>
      <xdr:row>594</xdr:row>
      <xdr:rowOff>152399</xdr:rowOff>
    </xdr:to>
    <xdr:pic>
      <xdr:nvPicPr>
        <xdr:cNvPr id="23" name="Obraz 22">
          <a:extLst>
            <a:ext uri="{FF2B5EF4-FFF2-40B4-BE49-F238E27FC236}">
              <a16:creationId xmlns:a16="http://schemas.microsoft.com/office/drawing/2014/main" id="{4A4F2FA8-B2F7-B665-5217-A597CC358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1" y="116938425"/>
          <a:ext cx="1141213" cy="2028824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628651</xdr:colOff>
      <xdr:row>595</xdr:row>
      <xdr:rowOff>180974</xdr:rowOff>
    </xdr:from>
    <xdr:to>
      <xdr:col>4</xdr:col>
      <xdr:colOff>1715690</xdr:colOff>
      <xdr:row>605</xdr:row>
      <xdr:rowOff>104773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6D64623E-F749-FCE8-2035-1F50076CE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1" y="119195849"/>
          <a:ext cx="1082277" cy="1924049"/>
        </a:xfrm>
        <a:prstGeom prst="rect">
          <a:avLst/>
        </a:prstGeom>
      </xdr:spPr>
    </xdr:pic>
    <xdr:clientData/>
  </xdr:twoCellAnchor>
  <xdr:twoCellAnchor editAs="oneCell">
    <xdr:from>
      <xdr:col>4</xdr:col>
      <xdr:colOff>638175</xdr:colOff>
      <xdr:row>606</xdr:row>
      <xdr:rowOff>150281</xdr:rowOff>
    </xdr:from>
    <xdr:to>
      <xdr:col>4</xdr:col>
      <xdr:colOff>1657350</xdr:colOff>
      <xdr:row>615</xdr:row>
      <xdr:rowOff>161924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A64F0D06-4328-9241-229B-04CA042FC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121365431"/>
          <a:ext cx="1019175" cy="1811868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676276</xdr:colOff>
      <xdr:row>618</xdr:row>
      <xdr:rowOff>104775</xdr:rowOff>
    </xdr:from>
    <xdr:to>
      <xdr:col>4</xdr:col>
      <xdr:colOff>1645444</xdr:colOff>
      <xdr:row>627</xdr:row>
      <xdr:rowOff>19049</xdr:rowOff>
    </xdr:to>
    <xdr:pic>
      <xdr:nvPicPr>
        <xdr:cNvPr id="29" name="Obraz 28">
          <a:extLst>
            <a:ext uri="{FF2B5EF4-FFF2-40B4-BE49-F238E27FC236}">
              <a16:creationId xmlns:a16="http://schemas.microsoft.com/office/drawing/2014/main" id="{62DDFFC6-F106-C67F-AFC0-BE6CCA6D1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6" y="123720225"/>
          <a:ext cx="964406" cy="1714499"/>
        </a:xfrm>
        <a:prstGeom prst="rect">
          <a:avLst/>
        </a:prstGeom>
      </xdr:spPr>
    </xdr:pic>
    <xdr:clientData/>
  </xdr:twoCellAnchor>
  <xdr:twoCellAnchor editAs="oneCell">
    <xdr:from>
      <xdr:col>4</xdr:col>
      <xdr:colOff>1581150</xdr:colOff>
      <xdr:row>829</xdr:row>
      <xdr:rowOff>175448</xdr:rowOff>
    </xdr:from>
    <xdr:to>
      <xdr:col>4</xdr:col>
      <xdr:colOff>2428875</xdr:colOff>
      <xdr:row>836</xdr:row>
      <xdr:rowOff>134733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05959E46-6D2D-2280-2BEA-EEF6E03B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165996173"/>
          <a:ext cx="847725" cy="1354698"/>
        </a:xfrm>
        <a:prstGeom prst="rect">
          <a:avLst/>
        </a:prstGeom>
      </xdr:spPr>
    </xdr:pic>
    <xdr:clientData/>
  </xdr:twoCellAnchor>
  <xdr:twoCellAnchor editAs="oneCell">
    <xdr:from>
      <xdr:col>4</xdr:col>
      <xdr:colOff>695325</xdr:colOff>
      <xdr:row>861</xdr:row>
      <xdr:rowOff>82335</xdr:rowOff>
    </xdr:from>
    <xdr:to>
      <xdr:col>4</xdr:col>
      <xdr:colOff>1962150</xdr:colOff>
      <xdr:row>868</xdr:row>
      <xdr:rowOff>8049</xdr:rowOff>
    </xdr:to>
    <xdr:pic>
      <xdr:nvPicPr>
        <xdr:cNvPr id="33" name="Obraz 32">
          <a:extLst>
            <a:ext uri="{FF2B5EF4-FFF2-40B4-BE49-F238E27FC236}">
              <a16:creationId xmlns:a16="http://schemas.microsoft.com/office/drawing/2014/main" id="{A4EC700A-E08E-5AB8-2DFF-9BA326724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72303860"/>
          <a:ext cx="1266825" cy="1325889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894</xdr:row>
      <xdr:rowOff>28575</xdr:rowOff>
    </xdr:from>
    <xdr:to>
      <xdr:col>4</xdr:col>
      <xdr:colOff>2179957</xdr:colOff>
      <xdr:row>900</xdr:row>
      <xdr:rowOff>191853</xdr:rowOff>
    </xdr:to>
    <xdr:pic>
      <xdr:nvPicPr>
        <xdr:cNvPr id="37" name="Obraz 36">
          <a:extLst>
            <a:ext uri="{FF2B5EF4-FFF2-40B4-BE49-F238E27FC236}">
              <a16:creationId xmlns:a16="http://schemas.microsoft.com/office/drawing/2014/main" id="{6B23ECB7-CBD0-9FB1-4A53-66EBAEC3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81051200"/>
          <a:ext cx="1437007" cy="1358666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838201</xdr:colOff>
      <xdr:row>696</xdr:row>
      <xdr:rowOff>11915</xdr:rowOff>
    </xdr:from>
    <xdr:to>
      <xdr:col>4</xdr:col>
      <xdr:colOff>2228851</xdr:colOff>
      <xdr:row>703</xdr:row>
      <xdr:rowOff>39343</xdr:rowOff>
    </xdr:to>
    <xdr:pic>
      <xdr:nvPicPr>
        <xdr:cNvPr id="41" name="Obraz 40">
          <a:extLst>
            <a:ext uri="{FF2B5EF4-FFF2-40B4-BE49-F238E27FC236}">
              <a16:creationId xmlns:a16="http://schemas.microsoft.com/office/drawing/2014/main" id="{81DF7765-4A52-1CB3-D1C3-26BD4F763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1" y="139229315"/>
          <a:ext cx="1390650" cy="1422841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1047751</xdr:colOff>
      <xdr:row>685</xdr:row>
      <xdr:rowOff>102756</xdr:rowOff>
    </xdr:from>
    <xdr:to>
      <xdr:col>4</xdr:col>
      <xdr:colOff>1752601</xdr:colOff>
      <xdr:row>691</xdr:row>
      <xdr:rowOff>189008</xdr:rowOff>
    </xdr:to>
    <xdr:pic>
      <xdr:nvPicPr>
        <xdr:cNvPr id="43" name="Obraz 42">
          <a:extLst>
            <a:ext uri="{FF2B5EF4-FFF2-40B4-BE49-F238E27FC236}">
              <a16:creationId xmlns:a16="http://schemas.microsoft.com/office/drawing/2014/main" id="{705A4EF4-D1BC-07BF-5DB8-9ADD35E88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1" y="137119881"/>
          <a:ext cx="704850" cy="1286402"/>
        </a:xfrm>
        <a:prstGeom prst="rect">
          <a:avLst/>
        </a:prstGeom>
      </xdr:spPr>
    </xdr:pic>
    <xdr:clientData/>
  </xdr:twoCellAnchor>
  <xdr:twoCellAnchor editAs="oneCell">
    <xdr:from>
      <xdr:col>4</xdr:col>
      <xdr:colOff>781050</xdr:colOff>
      <xdr:row>673</xdr:row>
      <xdr:rowOff>182365</xdr:rowOff>
    </xdr:from>
    <xdr:to>
      <xdr:col>4</xdr:col>
      <xdr:colOff>2247900</xdr:colOff>
      <xdr:row>680</xdr:row>
      <xdr:rowOff>179348</xdr:rowOff>
    </xdr:to>
    <xdr:pic>
      <xdr:nvPicPr>
        <xdr:cNvPr id="45" name="Obraz 44">
          <a:extLst>
            <a:ext uri="{FF2B5EF4-FFF2-40B4-BE49-F238E27FC236}">
              <a16:creationId xmlns:a16="http://schemas.microsoft.com/office/drawing/2014/main" id="{B667FABA-6C23-BF67-6D8A-E846C1F47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34799190"/>
          <a:ext cx="1466850" cy="1397158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628650</xdr:colOff>
      <xdr:row>663</xdr:row>
      <xdr:rowOff>95032</xdr:rowOff>
    </xdr:from>
    <xdr:to>
      <xdr:col>4</xdr:col>
      <xdr:colOff>2124075</xdr:colOff>
      <xdr:row>670</xdr:row>
      <xdr:rowOff>38403</xdr:rowOff>
    </xdr:to>
    <xdr:pic>
      <xdr:nvPicPr>
        <xdr:cNvPr id="47" name="Obraz 46">
          <a:extLst>
            <a:ext uri="{FF2B5EF4-FFF2-40B4-BE49-F238E27FC236}">
              <a16:creationId xmlns:a16="http://schemas.microsoft.com/office/drawing/2014/main" id="{526DC2CD-65DD-D7E8-C028-6DECF0B86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32711607"/>
          <a:ext cx="1495425" cy="1343546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542926</xdr:colOff>
      <xdr:row>409</xdr:row>
      <xdr:rowOff>180975</xdr:rowOff>
    </xdr:from>
    <xdr:to>
      <xdr:col>4</xdr:col>
      <xdr:colOff>2142794</xdr:colOff>
      <xdr:row>417</xdr:row>
      <xdr:rowOff>10210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96272DEB-96FE-83C4-5D89-0BB4E0A02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6" y="81991200"/>
          <a:ext cx="1599868" cy="1429435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542926</xdr:colOff>
      <xdr:row>904</xdr:row>
      <xdr:rowOff>137813</xdr:rowOff>
    </xdr:from>
    <xdr:to>
      <xdr:col>4</xdr:col>
      <xdr:colOff>2105026</xdr:colOff>
      <xdr:row>912</xdr:row>
      <xdr:rowOff>8717</xdr:rowOff>
    </xdr:to>
    <xdr:pic>
      <xdr:nvPicPr>
        <xdr:cNvPr id="51" name="Obraz 50">
          <a:extLst>
            <a:ext uri="{FF2B5EF4-FFF2-40B4-BE49-F238E27FC236}">
              <a16:creationId xmlns:a16="http://schemas.microsoft.com/office/drawing/2014/main" id="{1761F4A8-B0CB-462C-16A3-1FDE67A7E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6" y="183160688"/>
          <a:ext cx="1562100" cy="1471104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870</xdr:row>
      <xdr:rowOff>190500</xdr:rowOff>
    </xdr:from>
    <xdr:to>
      <xdr:col>5</xdr:col>
      <xdr:colOff>152400</xdr:colOff>
      <xdr:row>880</xdr:row>
      <xdr:rowOff>76086</xdr:rowOff>
    </xdr:to>
    <xdr:pic>
      <xdr:nvPicPr>
        <xdr:cNvPr id="79" name="Obraz 78">
          <a:extLst>
            <a:ext uri="{FF2B5EF4-FFF2-40B4-BE49-F238E27FC236}">
              <a16:creationId xmlns:a16="http://schemas.microsoft.com/office/drawing/2014/main" id="{8C65EFA3-D368-A813-9526-F46033E05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0" y="182489475"/>
          <a:ext cx="2590800" cy="1981086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990601</xdr:colOff>
      <xdr:row>971</xdr:row>
      <xdr:rowOff>198627</xdr:rowOff>
    </xdr:from>
    <xdr:to>
      <xdr:col>4</xdr:col>
      <xdr:colOff>2038351</xdr:colOff>
      <xdr:row>977</xdr:row>
      <xdr:rowOff>134623</xdr:rowOff>
    </xdr:to>
    <xdr:pic>
      <xdr:nvPicPr>
        <xdr:cNvPr id="81" name="Obraz 80">
          <a:extLst>
            <a:ext uri="{FF2B5EF4-FFF2-40B4-BE49-F238E27FC236}">
              <a16:creationId xmlns:a16="http://schemas.microsoft.com/office/drawing/2014/main" id="{E1FDF03A-ACBF-E5BD-6FFD-40CD563DD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1" y="196623177"/>
          <a:ext cx="1047750" cy="1131384"/>
        </a:xfrm>
        <a:prstGeom prst="rect">
          <a:avLst/>
        </a:prstGeom>
      </xdr:spPr>
    </xdr:pic>
    <xdr:clientData/>
  </xdr:twoCellAnchor>
  <xdr:twoCellAnchor editAs="oneCell">
    <xdr:from>
      <xdr:col>4</xdr:col>
      <xdr:colOff>1085850</xdr:colOff>
      <xdr:row>981</xdr:row>
      <xdr:rowOff>182631</xdr:rowOff>
    </xdr:from>
    <xdr:to>
      <xdr:col>4</xdr:col>
      <xdr:colOff>2095500</xdr:colOff>
      <xdr:row>988</xdr:row>
      <xdr:rowOff>198490</xdr:rowOff>
    </xdr:to>
    <xdr:pic>
      <xdr:nvPicPr>
        <xdr:cNvPr id="83" name="Obraz 82">
          <a:extLst>
            <a:ext uri="{FF2B5EF4-FFF2-40B4-BE49-F238E27FC236}">
              <a16:creationId xmlns:a16="http://schemas.microsoft.com/office/drawing/2014/main" id="{2F639C2D-F02B-8974-1A0D-E6AB33884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198607431"/>
          <a:ext cx="1009650" cy="1416034"/>
        </a:xfrm>
        <a:prstGeom prst="rect">
          <a:avLst/>
        </a:prstGeom>
      </xdr:spPr>
    </xdr:pic>
    <xdr:clientData/>
  </xdr:twoCellAnchor>
  <xdr:twoCellAnchor editAs="oneCell">
    <xdr:from>
      <xdr:col>4</xdr:col>
      <xdr:colOff>1114425</xdr:colOff>
      <xdr:row>1014</xdr:row>
      <xdr:rowOff>95250</xdr:rowOff>
    </xdr:from>
    <xdr:to>
      <xdr:col>4</xdr:col>
      <xdr:colOff>2048834</xdr:colOff>
      <xdr:row>1022</xdr:row>
      <xdr:rowOff>160984</xdr:rowOff>
    </xdr:to>
    <xdr:pic>
      <xdr:nvPicPr>
        <xdr:cNvPr id="89" name="Obraz 88">
          <a:extLst>
            <a:ext uri="{FF2B5EF4-FFF2-40B4-BE49-F238E27FC236}">
              <a16:creationId xmlns:a16="http://schemas.microsoft.com/office/drawing/2014/main" id="{B948A632-A0B3-06A4-DB36-2F5B21441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205120875"/>
          <a:ext cx="934409" cy="166117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161925</xdr:colOff>
      <xdr:row>18</xdr:row>
      <xdr:rowOff>77053</xdr:rowOff>
    </xdr:to>
    <xdr:grpSp>
      <xdr:nvGrpSpPr>
        <xdr:cNvPr id="53" name="Grupa 52">
          <a:extLst>
            <a:ext uri="{FF2B5EF4-FFF2-40B4-BE49-F238E27FC236}">
              <a16:creationId xmlns:a16="http://schemas.microsoft.com/office/drawing/2014/main" id="{52E18CA7-9B7E-4426-B44E-A13A2BE13A3D}"/>
            </a:ext>
          </a:extLst>
        </xdr:cNvPr>
        <xdr:cNvGrpSpPr/>
      </xdr:nvGrpSpPr>
      <xdr:grpSpPr>
        <a:xfrm>
          <a:off x="0" y="0"/>
          <a:ext cx="5500688" cy="3758466"/>
          <a:chOff x="0" y="0"/>
          <a:chExt cx="5510213" cy="3666834"/>
        </a:xfrm>
      </xdr:grpSpPr>
      <xdr:grpSp>
        <xdr:nvGrpSpPr>
          <xdr:cNvPr id="54" name="Grupa 53">
            <a:extLst>
              <a:ext uri="{FF2B5EF4-FFF2-40B4-BE49-F238E27FC236}">
                <a16:creationId xmlns:a16="http://schemas.microsoft.com/office/drawing/2014/main" id="{E6996B36-E346-1D9D-6E4A-A4D2C268B770}"/>
              </a:ext>
            </a:extLst>
          </xdr:cNvPr>
          <xdr:cNvGrpSpPr/>
        </xdr:nvGrpSpPr>
        <xdr:grpSpPr>
          <a:xfrm>
            <a:off x="90422" y="3319171"/>
            <a:ext cx="1924600" cy="347663"/>
            <a:chOff x="90084" y="3319171"/>
            <a:chExt cx="1917410" cy="347663"/>
          </a:xfrm>
        </xdr:grpSpPr>
        <xdr:sp macro="" textlink="">
          <xdr:nvSpPr>
            <xdr:cNvPr id="77" name="Prostokąt: zaokrąglone rogi u góry 76">
              <a:extLst>
                <a:ext uri="{FF2B5EF4-FFF2-40B4-BE49-F238E27FC236}">
                  <a16:creationId xmlns:a16="http://schemas.microsoft.com/office/drawing/2014/main" id="{B09D55D8-4FAB-3EC8-13CE-1E71E7A60B27}"/>
                </a:ext>
              </a:extLst>
            </xdr:cNvPr>
            <xdr:cNvSpPr>
              <a:spLocks noChangeAspect="1"/>
            </xdr:cNvSpPr>
          </xdr:nvSpPr>
          <xdr:spPr>
            <a:xfrm rot="16200000">
              <a:off x="874957" y="2534298"/>
              <a:ext cx="347663" cy="1917410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78" name="Prostokąt: zaokrąglone rogi 77">
              <a:extLst>
                <a:ext uri="{FF2B5EF4-FFF2-40B4-BE49-F238E27FC236}">
                  <a16:creationId xmlns:a16="http://schemas.microsoft.com/office/drawing/2014/main" id="{921501EA-6D11-A4EF-30B1-D331103C339F}"/>
                </a:ext>
              </a:extLst>
            </xdr:cNvPr>
            <xdr:cNvSpPr>
              <a:spLocks noChangeAspect="1"/>
            </xdr:cNvSpPr>
          </xdr:nvSpPr>
          <xdr:spPr>
            <a:xfrm>
              <a:off x="204917" y="3602152"/>
              <a:ext cx="211237" cy="13629"/>
            </a:xfrm>
            <a:prstGeom prst="round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5" name="Grupa 54">
            <a:extLst>
              <a:ext uri="{FF2B5EF4-FFF2-40B4-BE49-F238E27FC236}">
                <a16:creationId xmlns:a16="http://schemas.microsoft.com/office/drawing/2014/main" id="{49F0BA4D-0E35-C078-8573-BB415E54915D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75" name="Prostokąt 74">
              <a:extLst>
                <a:ext uri="{FF2B5EF4-FFF2-40B4-BE49-F238E27FC236}">
                  <a16:creationId xmlns:a16="http://schemas.microsoft.com/office/drawing/2014/main" id="{C282156B-5871-9B14-F6D2-973623DA3296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76" name="Obraz 75">
              <a:extLst>
                <a:ext uri="{FF2B5EF4-FFF2-40B4-BE49-F238E27FC236}">
                  <a16:creationId xmlns:a16="http://schemas.microsoft.com/office/drawing/2014/main" id="{CC883A38-C99E-803C-7CA7-A9BA9CD918F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56" name="pole tekstowe 5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BBBA749-BA34-226F-2408-52CD984A08F8}"/>
              </a:ext>
            </a:extLst>
          </xdr:cNvPr>
          <xdr:cNvSpPr txBox="1">
            <a:spLocks noChangeAspect="1"/>
          </xdr:cNvSpPr>
        </xdr:nvSpPr>
        <xdr:spPr>
          <a:xfrm>
            <a:off x="95606" y="2002763"/>
            <a:ext cx="2186096" cy="22860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zalewane i otwarte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7" name="pole tekstowe 5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65F5ED9-3417-0183-5AC8-C4F724F18BF2}"/>
              </a:ext>
            </a:extLst>
          </xdr:cNvPr>
          <xdr:cNvSpPr txBox="1">
            <a:spLocks noChangeAspect="1"/>
          </xdr:cNvSpPr>
        </xdr:nvSpPr>
        <xdr:spPr>
          <a:xfrm>
            <a:off x="91444" y="1368671"/>
            <a:ext cx="1279744" cy="21557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</a:t>
            </a:r>
            <a:r>
              <a:rPr lang="pl-PL" sz="11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 małe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8" name="pole tekstowe 5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F4ADDEF-B3B9-9D38-9615-9ECA5EB024AE}"/>
              </a:ext>
            </a:extLst>
          </xdr:cNvPr>
          <xdr:cNvSpPr txBox="1">
            <a:spLocks noChangeAspect="1"/>
          </xdr:cNvSpPr>
        </xdr:nvSpPr>
        <xdr:spPr>
          <a:xfrm>
            <a:off x="91444" y="1585654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średnie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59" name="pole tekstowe 5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2C55D9F-6E95-9642-7308-1F4954BF8718}"/>
              </a:ext>
            </a:extLst>
          </xdr:cNvPr>
          <xdr:cNvSpPr txBox="1">
            <a:spLocks noChangeAspect="1"/>
          </xdr:cNvSpPr>
        </xdr:nvSpPr>
        <xdr:spPr>
          <a:xfrm>
            <a:off x="91444" y="1790830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duże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0" name="pole tekstowe 5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D6F177B-1192-B245-8B45-27763D6AE208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grpSp>
        <xdr:nvGrpSpPr>
          <xdr:cNvPr id="61" name="Grupa 60">
            <a:extLst>
              <a:ext uri="{FF2B5EF4-FFF2-40B4-BE49-F238E27FC236}">
                <a16:creationId xmlns:a16="http://schemas.microsoft.com/office/drawing/2014/main" id="{BD20D921-D8CB-2983-730D-092BEDA10F10}"/>
              </a:ext>
            </a:extLst>
          </xdr:cNvPr>
          <xdr:cNvGrpSpPr/>
        </xdr:nvGrpSpPr>
        <xdr:grpSpPr>
          <a:xfrm>
            <a:off x="2125414" y="66677"/>
            <a:ext cx="3384799" cy="229659"/>
            <a:chOff x="2117474" y="66677"/>
            <a:chExt cx="3372153" cy="229659"/>
          </a:xfrm>
        </xdr:grpSpPr>
        <xdr:sp macro="" textlink="">
          <xdr:nvSpPr>
            <xdr:cNvPr id="72" name="pole tekstowe 71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498C9C92-7776-B450-407C-F1B79D920B8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117474" y="66677"/>
              <a:ext cx="2124739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11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Podsumowanie zamówienia</a:t>
              </a:r>
              <a:endParaRPr lang="pl-PL" sz="10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3" name="Obraz 72">
              <a:extLst>
                <a:ext uri="{FF2B5EF4-FFF2-40B4-BE49-F238E27FC236}">
                  <a16:creationId xmlns:a16="http://schemas.microsoft.com/office/drawing/2014/main" id="{780704AF-57C4-3E9E-2914-39DEFA54FF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01879" y="103208"/>
              <a:ext cx="187748" cy="142447"/>
            </a:xfrm>
            <a:prstGeom prst="rect">
              <a:avLst/>
            </a:prstGeom>
          </xdr:spPr>
        </xdr:pic>
        <xdr:sp macro="" textlink="'Podsumowanie zamówienia'!$H$4:$H$5">
          <xdr:nvSpPr>
            <xdr:cNvPr id="74" name="pole tekstowe 73">
              <a:extLst>
                <a:ext uri="{FF2B5EF4-FFF2-40B4-BE49-F238E27FC236}">
                  <a16:creationId xmlns:a16="http://schemas.microsoft.com/office/drawing/2014/main" id="{C25C2293-92F1-599F-406E-E9C283F042F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5217" y="66677"/>
              <a:ext cx="1211833" cy="2296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r"/>
              <a:fld id="{D0716C92-1C87-48C5-972B-C8A3AF569828}" type="TxLink">
                <a:rPr lang="en-US" sz="1100" b="1" i="0" u="none" strike="noStrike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/>
                </a:rPr>
                <a:pPr algn="r"/>
                <a:t>0,00 zł</a:t>
              </a:fld>
              <a:endParaRPr lang="pl-PL" sz="900" b="1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</xdr:grpSp>
      <xdr:sp macro="" textlink="">
        <xdr:nvSpPr>
          <xdr:cNvPr id="62" name="pole tekstowe 61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4D6A062-6741-2DDD-249A-00A3872936A8}"/>
              </a:ext>
            </a:extLst>
          </xdr:cNvPr>
          <xdr:cNvSpPr txBox="1">
            <a:spLocks noChangeAspect="1"/>
          </xdr:cNvSpPr>
        </xdr:nvSpPr>
        <xdr:spPr>
          <a:xfrm>
            <a:off x="91444" y="2224252"/>
            <a:ext cx="1684069" cy="2290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okazjonalne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3" name="pole tekstowe 6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1FF14FB7-0CCA-695D-6B34-CDA43D77BA6C}"/>
              </a:ext>
            </a:extLst>
          </xdr:cNvPr>
          <xdr:cNvSpPr txBox="1">
            <a:spLocks noChangeAspect="1"/>
          </xdr:cNvSpPr>
        </xdr:nvSpPr>
        <xdr:spPr>
          <a:xfrm>
            <a:off x="91444" y="2657279"/>
            <a:ext cx="1694494" cy="211942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Znicze LED i solarne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grpSp>
        <xdr:nvGrpSpPr>
          <xdr:cNvPr id="64" name="Grupa 63">
            <a:extLst>
              <a:ext uri="{FF2B5EF4-FFF2-40B4-BE49-F238E27FC236}">
                <a16:creationId xmlns:a16="http://schemas.microsoft.com/office/drawing/2014/main" id="{6D07E74C-B819-C500-4458-B8D9FFB5FED1}"/>
              </a:ext>
            </a:extLst>
          </xdr:cNvPr>
          <xdr:cNvGrpSpPr/>
        </xdr:nvGrpSpPr>
        <xdr:grpSpPr>
          <a:xfrm>
            <a:off x="1477130" y="9525"/>
            <a:ext cx="672206" cy="391769"/>
            <a:chOff x="1477130" y="9525"/>
            <a:chExt cx="672206" cy="391769"/>
          </a:xfrm>
        </xdr:grpSpPr>
        <xdr:sp macro="" textlink="">
          <xdr:nvSpPr>
            <xdr:cNvPr id="70" name="pole tekstowe 69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5D2E0A2F-4AD8-528C-F61C-10EAB08C8CB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477130" y="133351"/>
              <a:ext cx="672206" cy="267943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/>
            <a:lstStyle/>
            <a:p>
              <a:pPr algn="l"/>
              <a:r>
                <a:rPr lang="pl-PL" sz="90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w</a:t>
              </a:r>
              <a:r>
                <a:rPr lang="pl-PL" sz="900" baseline="0">
                  <a:ln>
                    <a:noFill/>
                  </a:ln>
                  <a:solidFill>
                    <a:schemeClr val="bg1"/>
                  </a:solidFill>
                  <a:effectLst/>
                  <a:latin typeface="Bahnschrift SemiBold" panose="020B0502040204020203" pitchFamily="34" charset="0"/>
                </a:rPr>
                <a:t> górę</a:t>
              </a:r>
              <a:endParaRPr lang="pl-PL" sz="7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endParaRPr>
            </a:p>
          </xdr:txBody>
        </xdr:sp>
        <xdr:pic>
          <xdr:nvPicPr>
            <xdr:cNvPr id="71" name="Obraz 70">
              <a:extLst>
                <a:ext uri="{FF2B5EF4-FFF2-40B4-BE49-F238E27FC236}">
                  <a16:creationId xmlns:a16="http://schemas.microsoft.com/office/drawing/2014/main" id="{F58662A4-94E6-5392-F367-4ADF3D3BA9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screen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39663" y="9525"/>
              <a:ext cx="215117" cy="214313"/>
            </a:xfrm>
            <a:prstGeom prst="rect">
              <a:avLst/>
            </a:prstGeom>
          </xdr:spPr>
        </xdr:pic>
      </xdr:grpSp>
      <xdr:sp macro="" textlink="">
        <xdr:nvSpPr>
          <xdr:cNvPr id="65" name="pole tekstowe 64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664AD4DD-4F5A-5A30-0C86-5A61923BB39B}"/>
              </a:ext>
            </a:extLst>
          </xdr:cNvPr>
          <xdr:cNvSpPr txBox="1">
            <a:spLocks noChangeAspect="1"/>
          </xdr:cNvSpPr>
        </xdr:nvSpPr>
        <xdr:spPr>
          <a:xfrm>
            <a:off x="95146" y="982564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 b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KONIEC</a:t>
            </a:r>
            <a:r>
              <a:rPr lang="pl-PL" sz="1100" b="0" baseline="0">
                <a:ln>
                  <a:noFill/>
                </a:ln>
                <a:solidFill>
                  <a:srgbClr val="FF0000"/>
                </a:solidFill>
                <a:effectLst/>
                <a:latin typeface="Bahnschrift Light" panose="020B0502040204020203" pitchFamily="34" charset="0"/>
              </a:rPr>
              <a:t> SERII</a:t>
            </a:r>
            <a:endParaRPr lang="pl-PL" sz="1000" b="0">
              <a:ln>
                <a:noFill/>
              </a:ln>
              <a:solidFill>
                <a:srgbClr val="FF0000"/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6" name="pole tekstowe 65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77CD3C26-9A95-0FCF-C698-6BA995307FEC}"/>
              </a:ext>
            </a:extLst>
          </xdr:cNvPr>
          <xdr:cNvSpPr txBox="1">
            <a:spLocks noChangeAspect="1"/>
          </xdr:cNvSpPr>
        </xdr:nvSpPr>
        <xdr:spPr>
          <a:xfrm>
            <a:off x="95607" y="2869220"/>
            <a:ext cx="1538080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zniczowe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7" name="pole tekstowe 66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07563C52-5737-0901-4160-2F99F8159C44}"/>
              </a:ext>
            </a:extLst>
          </xdr:cNvPr>
          <xdr:cNvSpPr txBox="1">
            <a:spLocks noChangeAspect="1"/>
          </xdr:cNvSpPr>
        </xdr:nvSpPr>
        <xdr:spPr>
          <a:xfrm>
            <a:off x="95607" y="3083536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Wkłady LED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68" name="pole tekstowe 67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C9236C1-10B9-F6D1-E123-3001F80C5091}"/>
              </a:ext>
            </a:extLst>
          </xdr:cNvPr>
          <xdr:cNvSpPr txBox="1">
            <a:spLocks noChangeAspect="1"/>
          </xdr:cNvSpPr>
        </xdr:nvSpPr>
        <xdr:spPr>
          <a:xfrm>
            <a:off x="95607" y="3383627"/>
            <a:ext cx="1279744" cy="2111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SemiBold" panose="020B0502040204020203" pitchFamily="34" charset="0"/>
              </a:rPr>
              <a:t>Zapalarki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SemiBold" panose="020B0502040204020203" pitchFamily="34" charset="0"/>
            </a:endParaRPr>
          </a:p>
        </xdr:txBody>
      </xdr:sp>
      <xdr:sp macro="" textlink="">
        <xdr:nvSpPr>
          <xdr:cNvPr id="69" name="pole tekstowe 68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98375FBC-AA49-D43D-F0A6-A36E93DD2093}"/>
              </a:ext>
            </a:extLst>
          </xdr:cNvPr>
          <xdr:cNvSpPr txBox="1">
            <a:spLocks noChangeAspect="1"/>
          </xdr:cNvSpPr>
        </xdr:nvSpPr>
        <xdr:spPr>
          <a:xfrm>
            <a:off x="91444" y="2442578"/>
            <a:ext cx="1279744" cy="20621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Lampiony</a:t>
            </a:r>
            <a:endParaRPr lang="pl-PL" sz="10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590551</xdr:colOff>
      <xdr:row>57</xdr:row>
      <xdr:rowOff>115673</xdr:rowOff>
    </xdr:from>
    <xdr:to>
      <xdr:col>4</xdr:col>
      <xdr:colOff>1657350</xdr:colOff>
      <xdr:row>65</xdr:row>
      <xdr:rowOff>47625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8C6B218-8846-7BBD-83C2-9C2E75B27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1" y="11517098"/>
          <a:ext cx="1066799" cy="1532152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581026</xdr:colOff>
      <xdr:row>113</xdr:row>
      <xdr:rowOff>85724</xdr:rowOff>
    </xdr:from>
    <xdr:to>
      <xdr:col>4</xdr:col>
      <xdr:colOff>1857376</xdr:colOff>
      <xdr:row>119</xdr:row>
      <xdr:rowOff>161924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DB0CA185-99D2-4FB1-E337-64510BAA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6" y="22688549"/>
          <a:ext cx="1276350" cy="127635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685801</xdr:colOff>
      <xdr:row>125</xdr:row>
      <xdr:rowOff>6106</xdr:rowOff>
    </xdr:from>
    <xdr:to>
      <xdr:col>4</xdr:col>
      <xdr:colOff>1562101</xdr:colOff>
      <xdr:row>130</xdr:row>
      <xdr:rowOff>30104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66FB9381-C0FC-364A-522B-FA77FD835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1" y="25009231"/>
          <a:ext cx="876300" cy="1024123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628651</xdr:colOff>
      <xdr:row>136</xdr:row>
      <xdr:rowOff>19049</xdr:rowOff>
    </xdr:from>
    <xdr:to>
      <xdr:col>4</xdr:col>
      <xdr:colOff>1544717</xdr:colOff>
      <xdr:row>141</xdr:row>
      <xdr:rowOff>106113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F49D2659-48DA-D327-7A86-26A164AA7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1" y="27222449"/>
          <a:ext cx="916066" cy="1082427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146</xdr:row>
      <xdr:rowOff>85725</xdr:rowOff>
    </xdr:from>
    <xdr:to>
      <xdr:col>4</xdr:col>
      <xdr:colOff>1762125</xdr:colOff>
      <xdr:row>153</xdr:row>
      <xdr:rowOff>0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7C38B733-58A5-6F5B-6094-4C790814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29289375"/>
          <a:ext cx="1314450" cy="131445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157</xdr:row>
      <xdr:rowOff>29568</xdr:rowOff>
    </xdr:from>
    <xdr:to>
      <xdr:col>4</xdr:col>
      <xdr:colOff>1781175</xdr:colOff>
      <xdr:row>163</xdr:row>
      <xdr:rowOff>180649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8566EA98-60B7-3C2A-F71A-3BAB8C8F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31433493"/>
          <a:ext cx="1533525" cy="13464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142874</xdr:colOff>
      <xdr:row>5</xdr:row>
      <xdr:rowOff>46582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48E79B54-5B03-4291-963D-FF1A6FA0983E}"/>
            </a:ext>
          </a:extLst>
        </xdr:cNvPr>
        <xdr:cNvGrpSpPr/>
      </xdr:nvGrpSpPr>
      <xdr:grpSpPr>
        <a:xfrm>
          <a:off x="0" y="0"/>
          <a:ext cx="2162174" cy="1070520"/>
          <a:chOff x="0" y="0"/>
          <a:chExt cx="1949489" cy="1045034"/>
        </a:xfrm>
      </xdr:grpSpPr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750C672F-7A57-5519-5820-A16238991BD6}"/>
              </a:ext>
            </a:extLst>
          </xdr:cNvPr>
          <xdr:cNvGrpSpPr/>
        </xdr:nvGrpSpPr>
        <xdr:grpSpPr>
          <a:xfrm>
            <a:off x="0" y="0"/>
            <a:ext cx="1949489" cy="400294"/>
            <a:chOff x="0" y="0"/>
            <a:chExt cx="1942206" cy="400294"/>
          </a:xfrm>
        </xdr:grpSpPr>
        <xdr:sp macro="" textlink="">
          <xdr:nvSpPr>
            <xdr:cNvPr id="32" name="Prostokąt 31">
              <a:extLst>
                <a:ext uri="{FF2B5EF4-FFF2-40B4-BE49-F238E27FC236}">
                  <a16:creationId xmlns:a16="http://schemas.microsoft.com/office/drawing/2014/main" id="{58795156-B12B-6A79-EA74-2590E91518DA}"/>
                </a:ext>
              </a:extLst>
            </xdr:cNvPr>
            <xdr:cNvSpPr/>
          </xdr:nvSpPr>
          <xdr:spPr>
            <a:xfrm>
              <a:off x="0" y="0"/>
              <a:ext cx="1942206" cy="400294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rtlCol="0" anchor="t"/>
            <a:lstStyle/>
            <a:p>
              <a:pPr algn="l"/>
              <a:endParaRPr lang="pl-PL" sz="1100"/>
            </a:p>
          </xdr:txBody>
        </xdr:sp>
        <xdr:pic>
          <xdr:nvPicPr>
            <xdr:cNvPr id="33" name="Obraz 32">
              <a:extLst>
                <a:ext uri="{FF2B5EF4-FFF2-40B4-BE49-F238E27FC236}">
                  <a16:creationId xmlns:a16="http://schemas.microsoft.com/office/drawing/2014/main" id="{AF0A8163-B10D-56E8-DE17-2E8BE62F51A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5833"/>
            <a:stretch/>
          </xdr:blipFill>
          <xdr:spPr>
            <a:xfrm>
              <a:off x="95250" y="133350"/>
              <a:ext cx="610246" cy="158342"/>
            </a:xfrm>
            <a:prstGeom prst="rect">
              <a:avLst/>
            </a:prstGeom>
          </xdr:spPr>
        </xdr:pic>
      </xdr:grpSp>
      <xdr:sp macro="" textlink="">
        <xdr:nvSpPr>
          <xdr:cNvPr id="14" name="pole tekstow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0B279C0-ADD6-E344-CCAC-043A9BD5606A}"/>
              </a:ext>
            </a:extLst>
          </xdr:cNvPr>
          <xdr:cNvSpPr txBox="1">
            <a:spLocks noChangeAspect="1"/>
          </xdr:cNvSpPr>
        </xdr:nvSpPr>
        <xdr:spPr>
          <a:xfrm>
            <a:off x="90870" y="636523"/>
            <a:ext cx="1406525" cy="22112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Bahnschrift Light" panose="020B0502040204020203" pitchFamily="34" charset="0"/>
              </a:rPr>
              <a:t>Home</a:t>
            </a:r>
            <a:endParaRPr lang="pl-PL" sz="1000"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endParaRPr>
          </a:p>
        </xdr:txBody>
      </xdr:sp>
      <xdr:sp macro="" textlink="">
        <xdr:nvSpPr>
          <xdr:cNvPr id="23" name="pole tekstowe 2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31C3BB8-4871-FB35-D1E6-84C30EADBDE4}"/>
              </a:ext>
            </a:extLst>
          </xdr:cNvPr>
          <xdr:cNvSpPr txBox="1">
            <a:spLocks noChangeAspect="1"/>
          </xdr:cNvSpPr>
        </xdr:nvSpPr>
        <xdr:spPr>
          <a:xfrm>
            <a:off x="95146" y="834927"/>
            <a:ext cx="1273537" cy="21010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l"/>
            <a:r>
              <a:rPr lang="pl-PL" sz="1100">
                <a:ln>
                  <a:noFill/>
                </a:ln>
                <a:solidFill>
                  <a:srgbClr val="FF0000"/>
                </a:solidFill>
                <a:effectLst/>
                <a:latin typeface="Bahnschrift SemiBold" panose="020B0502040204020203" pitchFamily="34" charset="0"/>
              </a:rPr>
              <a:t>KONIEC</a:t>
            </a:r>
            <a:r>
              <a:rPr lang="pl-PL" sz="1100" baseline="0">
                <a:ln>
                  <a:noFill/>
                </a:ln>
                <a:solidFill>
                  <a:srgbClr val="FF0000"/>
                </a:solidFill>
                <a:effectLst/>
                <a:latin typeface="Bahnschrift SemiBold" panose="020B0502040204020203" pitchFamily="34" charset="0"/>
              </a:rPr>
              <a:t> SERII</a:t>
            </a:r>
            <a:endParaRPr lang="pl-PL" sz="1000">
              <a:ln>
                <a:noFill/>
              </a:ln>
              <a:solidFill>
                <a:srgbClr val="FF0000"/>
              </a:solidFill>
              <a:effectLst/>
              <a:latin typeface="Bahnschrift SemiBold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116494</xdr:colOff>
      <xdr:row>0</xdr:row>
      <xdr:rowOff>39063</xdr:rowOff>
    </xdr:from>
    <xdr:to>
      <xdr:col>4</xdr:col>
      <xdr:colOff>1220468</xdr:colOff>
      <xdr:row>1</xdr:row>
      <xdr:rowOff>160030</xdr:rowOff>
    </xdr:to>
    <xdr:sp macro="" textlink="">
      <xdr:nvSpPr>
        <xdr:cNvPr id="3" name="Prostokąt: zaokrąglone rogi u góry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spect="1"/>
        </xdr:cNvSpPr>
      </xdr:nvSpPr>
      <xdr:spPr>
        <a:xfrm rot="16200000">
          <a:off x="2927336" y="-762003"/>
          <a:ext cx="320992" cy="1913599"/>
        </a:xfrm>
        <a:prstGeom prst="round2SameRect">
          <a:avLst>
            <a:gd name="adj1" fmla="val 34058"/>
            <a:gd name="adj2" fmla="val 33334"/>
          </a:avLst>
        </a:prstGeom>
        <a:solidFill>
          <a:schemeClr val="accent2">
            <a:lumMod val="40000"/>
            <a:lumOff val="60000"/>
          </a:schemeClr>
        </a:solidFill>
        <a:ln>
          <a:noFill/>
        </a:ln>
        <a:effectLst>
          <a:innerShdw blurRad="177800">
            <a:schemeClr val="accent2">
              <a:lumMod val="40000"/>
              <a:lumOff val="60000"/>
            </a:scheme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 editAs="absolute">
    <xdr:from>
      <xdr:col>2</xdr:col>
      <xdr:colOff>115887</xdr:colOff>
      <xdr:row>0</xdr:row>
      <xdr:rowOff>45417</xdr:rowOff>
    </xdr:from>
    <xdr:to>
      <xdr:col>4</xdr:col>
      <xdr:colOff>1485899</xdr:colOff>
      <xdr:row>1</xdr:row>
      <xdr:rowOff>115875</xdr:rowOff>
    </xdr:to>
    <xdr:sp macro="" textlink="">
      <xdr:nvSpPr>
        <xdr:cNvPr id="16" name="pole tekstowe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spect="1"/>
        </xdr:cNvSpPr>
      </xdr:nvSpPr>
      <xdr:spPr>
        <a:xfrm>
          <a:off x="2130425" y="40655"/>
          <a:ext cx="2184399" cy="270483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bg1"/>
              </a:solidFill>
              <a:effectLst/>
              <a:latin typeface="Bahnschrift SemiBold" panose="020B0502040204020203" pitchFamily="34" charset="0"/>
            </a:rPr>
            <a:t>Podsumowanie zamówienia</a:t>
          </a:r>
          <a:endParaRPr lang="pl-PL" sz="1000">
            <a:ln>
              <a:noFill/>
            </a:ln>
            <a:solidFill>
              <a:schemeClr val="bg1"/>
            </a:solidFill>
            <a:effectLst/>
            <a:latin typeface="Bahnschrift SemiBold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274635</xdr:colOff>
      <xdr:row>1</xdr:row>
      <xdr:rowOff>83795</xdr:rowOff>
    </xdr:from>
    <xdr:to>
      <xdr:col>3</xdr:col>
      <xdr:colOff>40102</xdr:colOff>
      <xdr:row>1</xdr:row>
      <xdr:rowOff>115345</xdr:rowOff>
    </xdr:to>
    <xdr:sp macro="" textlink="">
      <xdr:nvSpPr>
        <xdr:cNvPr id="8" name="Prostokąt: zaokrąglone rogi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/>
        </xdr:cNvSpPr>
      </xdr:nvSpPr>
      <xdr:spPr>
        <a:xfrm>
          <a:off x="2289173" y="279058"/>
          <a:ext cx="227430" cy="315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2503753</xdr:colOff>
      <xdr:row>0</xdr:row>
      <xdr:rowOff>83789</xdr:rowOff>
    </xdr:from>
    <xdr:to>
      <xdr:col>4</xdr:col>
      <xdr:colOff>2688221</xdr:colOff>
      <xdr:row>1</xdr:row>
      <xdr:rowOff>46324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27916" y="79027"/>
          <a:ext cx="184468" cy="162560"/>
        </a:xfrm>
        <a:prstGeom prst="rect">
          <a:avLst/>
        </a:prstGeom>
      </xdr:spPr>
    </xdr:pic>
    <xdr:clientData/>
  </xdr:twoCellAnchor>
  <xdr:twoCellAnchor editAs="absolute">
    <xdr:from>
      <xdr:col>4</xdr:col>
      <xdr:colOff>1192523</xdr:colOff>
      <xdr:row>0</xdr:row>
      <xdr:rowOff>45417</xdr:rowOff>
    </xdr:from>
    <xdr:to>
      <xdr:col>4</xdr:col>
      <xdr:colOff>2411093</xdr:colOff>
      <xdr:row>1</xdr:row>
      <xdr:rowOff>115875</xdr:rowOff>
    </xdr:to>
    <xdr:sp macro="" textlink="$H$4">
      <xdr:nvSpPr>
        <xdr:cNvPr id="17" name="pole tekstow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spect="1"/>
        </xdr:cNvSpPr>
      </xdr:nvSpPr>
      <xdr:spPr>
        <a:xfrm>
          <a:off x="4016686" y="40655"/>
          <a:ext cx="1218570" cy="270483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0FC48BD8-9C3C-4339-9F39-039A3F781F2C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effectLst/>
              <a:latin typeface="Bahnschrift SemiBold" panose="020B0502040204020203" pitchFamily="34" charset="0"/>
            </a:rPr>
            <a:pPr algn="r"/>
            <a:t>0,00 zł</a:t>
          </a:fld>
          <a:endParaRPr lang="pl-PL" sz="1200" b="0">
            <a:ln>
              <a:noFill/>
            </a:ln>
            <a:solidFill>
              <a:schemeClr val="bg1"/>
            </a:solidFill>
            <a:effectLst/>
            <a:latin typeface="Bahnschrift SemiBold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420831</xdr:colOff>
      <xdr:row>0</xdr:row>
      <xdr:rowOff>9580</xdr:rowOff>
    </xdr:from>
    <xdr:to>
      <xdr:col>2</xdr:col>
      <xdr:colOff>95250</xdr:colOff>
      <xdr:row>2</xdr:row>
      <xdr:rowOff>8317</xdr:rowOff>
    </xdr:to>
    <xdr:grpSp>
      <xdr:nvGrpSpPr>
        <xdr:cNvPr id="20" name="Grupa 19">
          <a:extLst>
            <a:ext uri="{FF2B5EF4-FFF2-40B4-BE49-F238E27FC236}">
              <a16:creationId xmlns:a16="http://schemas.microsoft.com/office/drawing/2014/main" id="{873BA9DB-6433-FDE1-3022-4BE400CFF0F0}"/>
            </a:ext>
          </a:extLst>
        </xdr:cNvPr>
        <xdr:cNvGrpSpPr/>
      </xdr:nvGrpSpPr>
      <xdr:grpSpPr>
        <a:xfrm>
          <a:off x="1430481" y="9580"/>
          <a:ext cx="684069" cy="408312"/>
          <a:chOff x="1472356" y="9580"/>
          <a:chExt cx="557494" cy="394025"/>
        </a:xfrm>
      </xdr:grpSpPr>
      <xdr:sp macro="" textlink="">
        <xdr:nvSpPr>
          <xdr:cNvPr id="7" name="pole tekstow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C44FCC1A-2C7F-4652-9BAD-ACA9AE19F6B1}"/>
              </a:ext>
            </a:extLst>
          </xdr:cNvPr>
          <xdr:cNvSpPr txBox="1">
            <a:spLocks noChangeAspect="1"/>
          </xdr:cNvSpPr>
        </xdr:nvSpPr>
        <xdr:spPr>
          <a:xfrm>
            <a:off x="1472356" y="134119"/>
            <a:ext cx="557494" cy="26948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l-PL" sz="90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rPr>
              <a:t>w</a:t>
            </a:r>
            <a:r>
              <a:rPr lang="pl-PL" sz="900" baseline="0">
                <a:ln>
                  <a:noFill/>
                </a:ln>
                <a:solidFill>
                  <a:schemeClr val="bg1"/>
                </a:solidFill>
                <a:effectLst/>
                <a:latin typeface="Bahnschrift SemiBold" panose="020B0502040204020203" pitchFamily="34" charset="0"/>
              </a:rPr>
              <a:t> górę</a:t>
            </a:r>
            <a:endParaRPr lang="pl-PL" sz="700">
              <a:ln>
                <a:noFill/>
              </a:ln>
              <a:solidFill>
                <a:schemeClr val="bg1"/>
              </a:solidFill>
              <a:effectLst/>
              <a:latin typeface="Bahnschrift SemiBold" panose="020B0502040204020203" pitchFamily="34" charset="0"/>
            </a:endParaRPr>
          </a:p>
        </xdr:txBody>
      </xdr:sp>
      <xdr:pic>
        <xdr:nvPicPr>
          <xdr:cNvPr id="12" name="Obraz 11">
            <a:extLst>
              <a:ext uri="{FF2B5EF4-FFF2-40B4-BE49-F238E27FC236}">
                <a16:creationId xmlns:a16="http://schemas.microsoft.com/office/drawing/2014/main" id="{D7C538EA-FC53-4CEE-9A0D-C778C2846E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screen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4362" y="9580"/>
            <a:ext cx="214421" cy="21554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104775</xdr:colOff>
      <xdr:row>10</xdr:row>
      <xdr:rowOff>173399</xdr:rowOff>
    </xdr:from>
    <xdr:to>
      <xdr:col>2</xdr:col>
      <xdr:colOff>278222</xdr:colOff>
      <xdr:row>11</xdr:row>
      <xdr:rowOff>207976</xdr:rowOff>
    </xdr:to>
    <xdr:sp macro="" textlink="">
      <xdr:nvSpPr>
        <xdr:cNvPr id="2" name="pole tekstowe 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2F90518-E289-40A2-8CE4-DBD857462262}"/>
            </a:ext>
          </a:extLst>
        </xdr:cNvPr>
        <xdr:cNvSpPr txBox="1">
          <a:spLocks noChangeAspect="1"/>
        </xdr:cNvSpPr>
      </xdr:nvSpPr>
      <xdr:spPr>
        <a:xfrm>
          <a:off x="104775" y="2268899"/>
          <a:ext cx="2192747" cy="244127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Znicze zalewane i otwarte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105371</xdr:colOff>
      <xdr:row>7</xdr:row>
      <xdr:rowOff>142875</xdr:rowOff>
    </xdr:from>
    <xdr:to>
      <xdr:col>1</xdr:col>
      <xdr:colOff>371809</xdr:colOff>
      <xdr:row>8</xdr:row>
      <xdr:rowOff>154288</xdr:rowOff>
    </xdr:to>
    <xdr:sp macro="" textlink="">
      <xdr:nvSpPr>
        <xdr:cNvPr id="5" name="pole tekstowe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B3CBEE-1F09-4D50-9BCE-43DA5D9FD5C5}"/>
            </a:ext>
          </a:extLst>
        </xdr:cNvPr>
        <xdr:cNvSpPr txBox="1">
          <a:spLocks noChangeAspect="1"/>
        </xdr:cNvSpPr>
      </xdr:nvSpPr>
      <xdr:spPr>
        <a:xfrm>
          <a:off x="105371" y="1609725"/>
          <a:ext cx="1276088" cy="220963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Znicze</a:t>
          </a:r>
          <a:r>
            <a:rPr lang="pl-PL" sz="11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 małe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105371</xdr:colOff>
      <xdr:row>8</xdr:row>
      <xdr:rowOff>160519</xdr:rowOff>
    </xdr:from>
    <xdr:to>
      <xdr:col>1</xdr:col>
      <xdr:colOff>371809</xdr:colOff>
      <xdr:row>9</xdr:row>
      <xdr:rowOff>162131</xdr:rowOff>
    </xdr:to>
    <xdr:sp macro="" textlink="">
      <xdr:nvSpPr>
        <xdr:cNvPr id="18" name="pole tekstowe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784FF0C-A19A-4FC5-B846-2862EBC2D98A}"/>
            </a:ext>
          </a:extLst>
        </xdr:cNvPr>
        <xdr:cNvSpPr txBox="1">
          <a:spLocks noChangeAspect="1"/>
        </xdr:cNvSpPr>
      </xdr:nvSpPr>
      <xdr:spPr>
        <a:xfrm>
          <a:off x="105371" y="1836919"/>
          <a:ext cx="1276088" cy="211162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Znicze średnie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105371</xdr:colOff>
      <xdr:row>9</xdr:row>
      <xdr:rowOff>161040</xdr:rowOff>
    </xdr:from>
    <xdr:to>
      <xdr:col>1</xdr:col>
      <xdr:colOff>371809</xdr:colOff>
      <xdr:row>10</xdr:row>
      <xdr:rowOff>172616</xdr:rowOff>
    </xdr:to>
    <xdr:sp macro="" textlink="">
      <xdr:nvSpPr>
        <xdr:cNvPr id="22" name="pole tekstowe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8BD05EC-3834-47BB-81A3-D373715E40D6}"/>
            </a:ext>
          </a:extLst>
        </xdr:cNvPr>
        <xdr:cNvSpPr txBox="1">
          <a:spLocks noChangeAspect="1"/>
        </xdr:cNvSpPr>
      </xdr:nvSpPr>
      <xdr:spPr>
        <a:xfrm>
          <a:off x="105371" y="2046990"/>
          <a:ext cx="1276088" cy="22112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Znicze duże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105371</xdr:colOff>
      <xdr:row>11</xdr:row>
      <xdr:rowOff>200527</xdr:rowOff>
    </xdr:from>
    <xdr:to>
      <xdr:col>1</xdr:col>
      <xdr:colOff>513911</xdr:colOff>
      <xdr:row>13</xdr:row>
      <xdr:rowOff>21306</xdr:rowOff>
    </xdr:to>
    <xdr:sp macro="" textlink="">
      <xdr:nvSpPr>
        <xdr:cNvPr id="27" name="pole tekstowe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27FF094-AED5-44D5-B516-195BA0BEBFBB}"/>
            </a:ext>
          </a:extLst>
        </xdr:cNvPr>
        <xdr:cNvSpPr txBox="1">
          <a:spLocks noChangeAspect="1"/>
        </xdr:cNvSpPr>
      </xdr:nvSpPr>
      <xdr:spPr>
        <a:xfrm>
          <a:off x="105371" y="2505577"/>
          <a:ext cx="1418190" cy="23987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Znicze okazjonalne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105371</xdr:colOff>
      <xdr:row>14</xdr:row>
      <xdr:rowOff>20522</xdr:rowOff>
    </xdr:from>
    <xdr:to>
      <xdr:col>1</xdr:col>
      <xdr:colOff>791679</xdr:colOff>
      <xdr:row>15</xdr:row>
      <xdr:rowOff>37652</xdr:rowOff>
    </xdr:to>
    <xdr:sp macro="" textlink="">
      <xdr:nvSpPr>
        <xdr:cNvPr id="28" name="pole tekstowe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B9F214-CE07-4FAF-95B9-9CA2440F424A}"/>
            </a:ext>
          </a:extLst>
        </xdr:cNvPr>
        <xdr:cNvSpPr txBox="1">
          <a:spLocks noChangeAspect="1"/>
        </xdr:cNvSpPr>
      </xdr:nvSpPr>
      <xdr:spPr>
        <a:xfrm>
          <a:off x="105371" y="2954222"/>
          <a:ext cx="1695958" cy="22668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Znicze LED i solarne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104776</xdr:colOff>
      <xdr:row>15</xdr:row>
      <xdr:rowOff>37653</xdr:rowOff>
    </xdr:from>
    <xdr:to>
      <xdr:col>1</xdr:col>
      <xdr:colOff>639297</xdr:colOff>
      <xdr:row>16</xdr:row>
      <xdr:rowOff>49229</xdr:rowOff>
    </xdr:to>
    <xdr:sp macro="" textlink="">
      <xdr:nvSpPr>
        <xdr:cNvPr id="29" name="pole tekstowe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402F34E-B861-4FCF-A330-F1F2EAE0747A}"/>
            </a:ext>
          </a:extLst>
        </xdr:cNvPr>
        <xdr:cNvSpPr txBox="1">
          <a:spLocks noChangeAspect="1"/>
        </xdr:cNvSpPr>
      </xdr:nvSpPr>
      <xdr:spPr>
        <a:xfrm>
          <a:off x="104776" y="3180903"/>
          <a:ext cx="1544171" cy="22112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Wkłady zniczowe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104776</xdr:colOff>
      <xdr:row>16</xdr:row>
      <xdr:rowOff>47743</xdr:rowOff>
    </xdr:from>
    <xdr:to>
      <xdr:col>1</xdr:col>
      <xdr:colOff>380738</xdr:colOff>
      <xdr:row>17</xdr:row>
      <xdr:rowOff>59319</xdr:rowOff>
    </xdr:to>
    <xdr:sp macro="" textlink="">
      <xdr:nvSpPr>
        <xdr:cNvPr id="30" name="pole tekstowe 2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F9AE9C3-FA7F-4DAC-BAB1-27BE9D78BEE2}"/>
            </a:ext>
          </a:extLst>
        </xdr:cNvPr>
        <xdr:cNvSpPr txBox="1">
          <a:spLocks noChangeAspect="1"/>
        </xdr:cNvSpPr>
      </xdr:nvSpPr>
      <xdr:spPr>
        <a:xfrm>
          <a:off x="104776" y="3400543"/>
          <a:ext cx="1285612" cy="22112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Wkłady LED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104776</xdr:colOff>
      <xdr:row>17</xdr:row>
      <xdr:rowOff>47635</xdr:rowOff>
    </xdr:from>
    <xdr:to>
      <xdr:col>1</xdr:col>
      <xdr:colOff>380738</xdr:colOff>
      <xdr:row>18</xdr:row>
      <xdr:rowOff>59211</xdr:rowOff>
    </xdr:to>
    <xdr:sp macro="" textlink="">
      <xdr:nvSpPr>
        <xdr:cNvPr id="31" name="pole tekstowe 3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3759540-379D-40AB-87D7-ED3F96E3D072}"/>
            </a:ext>
          </a:extLst>
        </xdr:cNvPr>
        <xdr:cNvSpPr txBox="1">
          <a:spLocks noChangeAspect="1"/>
        </xdr:cNvSpPr>
      </xdr:nvSpPr>
      <xdr:spPr>
        <a:xfrm>
          <a:off x="104776" y="3609985"/>
          <a:ext cx="1285612" cy="22112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Zapalarki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105371</xdr:colOff>
      <xdr:row>13</xdr:row>
      <xdr:rowOff>10027</xdr:rowOff>
    </xdr:from>
    <xdr:to>
      <xdr:col>1</xdr:col>
      <xdr:colOff>371809</xdr:colOff>
      <xdr:row>14</xdr:row>
      <xdr:rowOff>11639</xdr:rowOff>
    </xdr:to>
    <xdr:sp macro="" textlink="">
      <xdr:nvSpPr>
        <xdr:cNvPr id="34" name="pole tekstowe 3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8827FB0-DF3D-4128-A9C2-7D481D3847CF}"/>
            </a:ext>
          </a:extLst>
        </xdr:cNvPr>
        <xdr:cNvSpPr txBox="1">
          <a:spLocks noChangeAspect="1"/>
        </xdr:cNvSpPr>
      </xdr:nvSpPr>
      <xdr:spPr>
        <a:xfrm>
          <a:off x="105371" y="2734177"/>
          <a:ext cx="1276088" cy="211162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pl-PL" sz="110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Bahnschrift Light" panose="020B0502040204020203" pitchFamily="34" charset="0"/>
            </a:rPr>
            <a:t>Lampiony</a:t>
          </a:r>
          <a:endParaRPr lang="pl-PL" sz="1000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effectLst/>
            <a:latin typeface="Bahnschrift Light" panose="020B0502040204020203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109538</xdr:colOff>
      <xdr:row>1</xdr:row>
      <xdr:rowOff>42863</xdr:rowOff>
    </xdr:from>
    <xdr:to>
      <xdr:col>8</xdr:col>
      <xdr:colOff>447675</xdr:colOff>
      <xdr:row>6</xdr:row>
      <xdr:rowOff>47625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700338" y="766763"/>
          <a:ext cx="2928937" cy="909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i="1"/>
            <a:t>Eksport zamówienia do XL - tutaj niech się importuje lista zamawianych towarów gotowych do zaimportowania - chyba bez cen, bo cenniki będziemy mieli w systemie, prawda?</a:t>
          </a:r>
        </a:p>
      </xdr:txBody>
    </xdr:sp>
    <xdr:clientData/>
  </xdr:twoCellAnchor>
  <xdr:twoCellAnchor>
    <xdr:from>
      <xdr:col>4</xdr:col>
      <xdr:colOff>109538</xdr:colOff>
      <xdr:row>6</xdr:row>
      <xdr:rowOff>90488</xdr:rowOff>
    </xdr:from>
    <xdr:to>
      <xdr:col>8</xdr:col>
      <xdr:colOff>447675</xdr:colOff>
      <xdr:row>11</xdr:row>
      <xdr:rowOff>95250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700338" y="1719263"/>
          <a:ext cx="2928937" cy="909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i="1"/>
            <a:t>mogłoby to się dziać na przycisk żeby nie obliczało się na bieżąco i żeby nie cięło arkusza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D2BA312-5717-4C0A-9F44-B3C5EB376B02}" autoFormatId="16" applyNumberFormats="0" applyBorderFormats="0" applyFontFormats="0" applyPatternFormats="0" applyAlignmentFormats="0" applyWidthHeightFormats="0">
  <queryTableRefresh nextId="41">
    <queryTableFields count="28">
      <queryTableField id="1" name="Kod" tableColumnId="1"/>
      <queryTableField id="2" name="Ilość do sprzedaży" tableColumnId="2"/>
      <queryTableField id="3" name="WMS" tableColumnId="3"/>
      <queryTableField id="4" name="Nazwa" tableColumnId="4"/>
      <queryTableField id="5" name="Kod EAN" tableColumnId="5"/>
      <queryTableField id="6" name="Rodzina" tableColumnId="6"/>
      <queryTableField id="7" name="Grupa" tableColumnId="7"/>
      <queryTableField id="8" name="Podgrupa 1" tableColumnId="8"/>
      <queryTableField id="9" name="Podgrupa 2" tableColumnId="9"/>
      <queryTableField id="10" name="Podgrupa 3" tableColumnId="10"/>
      <queryTableField id="11" name="SEZON" tableColumnId="11"/>
      <queryTableField id="12" name="KOLOR" tableColumnId="12"/>
      <queryTableField id="13" name="CZAS PALENIA / DZIAŁANIA" tableColumnId="13"/>
      <queryTableField id="14" name="GRAMATURA WKŁADU " tableColumnId="14"/>
      <queryTableField id="15" name="SZEROKOŚĆ NETTO PRODUKTU" tableColumnId="15"/>
      <queryTableField id="16" name="WYSOKOŚĆ NETTO PRODUKTU " tableColumnId="16"/>
      <queryTableField id="17" name="SZEROKOŚĆ BRUTTO OPAKOWANIA" tableColumnId="17"/>
      <queryTableField id="18" name="WYSOKOŚĆ BRUTTO OPAKOWANIA " tableColumnId="18"/>
      <queryTableField id="19" name="GŁĘBOKOŚĆ BRUTTO OPAKOWANIA " tableColumnId="19"/>
      <queryTableField id="32" name="warstwa" tableColumnId="30"/>
      <queryTableField id="33" name="opak." tableColumnId="31"/>
      <queryTableField id="34" name="karton" tableColumnId="32"/>
      <queryTableField id="35" name="paleta" tableColumnId="33"/>
      <queryTableField id="22" name="BRICO" tableColumnId="22"/>
      <queryTableField id="27" name="Czy są zdjęcia png" tableColumnId="27"/>
      <queryTableField id="28" name="Czy są zdjęcia w systemie" tableColumnId="28"/>
      <queryTableField id="29" name="Nazwa Pakietu" tableColumnId="29"/>
      <queryTableField id="40" name="Ścieżka zdjęcia" tableColumnId="34"/>
    </queryTableFields>
    <queryTableDeletedFields count="6">
      <deletedField name="ZAKUP"/>
      <deletedField name="CENA 100"/>
      <deletedField name="CHATA POLSKA"/>
      <deletedField name="INTER"/>
      <deletedField name="MRÓWKA"/>
      <deletedField name="FRANOWO"/>
    </queryTableDeletedFields>
  </queryTableRefresh>
</queryTable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F702EE-CA1A-4D41-8539-256947F29032}" name="Podsumowanie_" displayName="Podsumowanie_" ref="D7:H686" totalsRowShown="0" headerRowDxfId="48" dataDxfId="46" headerRowBorderDxfId="47" tableBorderDxfId="45" totalsRowBorderDxfId="44">
  <autoFilter ref="D7:H686" xr:uid="{CDF702EE-CA1A-4D41-8539-256947F29032}"/>
  <sortState xmlns:xlrd2="http://schemas.microsoft.com/office/spreadsheetml/2017/richdata2" ref="D8:H686">
    <sortCondition ref="D7:D686"/>
  </sortState>
  <tableColumns count="5">
    <tableColumn id="1" xr3:uid="{3B7A9BBD-80F2-408F-80B6-6D6013FEAC30}" name="L.p." dataDxfId="43"/>
    <tableColumn id="2" xr3:uid="{30458AC4-1BF5-4D2A-82C2-F6F4F8274EFA}" name="Nazwa" dataDxfId="42">
      <calculatedColumnFormula>IF(Podsumowanie_[[#This Row],[L.p.]]&lt;=$J$7,INDEX(Generowanie_Zamówienia[],MATCH(Podsumowanie_[[#This Row],[L.p.]],Generowanie_Zamówienia[Zliczanie],0),9),"")</calculatedColumnFormula>
    </tableColumn>
    <tableColumn id="3" xr3:uid="{DABE9225-B3D0-4433-A844-A3D418BDC3ED}" name="Ilość op." dataDxfId="41">
      <calculatedColumnFormula>IF(Podsumowanie_[[#This Row],[L.p.]]&lt;=$J$7,INDEX(Generowanie_Zamówienia[],MATCH(Podsumowanie_[[#This Row],[L.p.]],Generowanie_Zamówienia[Zliczanie],0),2),"")</calculatedColumnFormula>
    </tableColumn>
    <tableColumn id="4" xr3:uid="{A5923B4E-F429-413C-A032-662AD371969B}" name="Cena netto za szt." dataDxfId="40" dataCellStyle="Walutowy">
      <calculatedColumnFormula>IF(Podsumowanie_[[#This Row],[L.p.]]&lt;=$J$7,INDEX(Generowanie_Zamówienia[],MATCH(Podsumowanie_[[#This Row],[L.p.]],Generowanie_Zamówienia[Zliczanie],0),4),"")</calculatedColumnFormula>
    </tableColumn>
    <tableColumn id="5" xr3:uid="{79520C87-1FCA-4A80-91D1-8606A761D9AE}" name="Wartość netto " dataDxfId="39">
      <calculatedColumnFormula>IFERROR(Podsumowanie_[[#This Row],[Ilość op.]]*Podsumowanie_[[#This Row],[Cena netto za szt.]]*INDEX(Generowanie_Zamówienia[],MATCH(Podsumowanie_[[#This Row],[L.p.]],Generowanie_Zamówienia[Zliczanie],0),3),"")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F40538-9A9F-42E7-8A36-FC73818EB393}" name="Generowanie_Zamówienia" displayName="Generowanie_Zamówienia" ref="A1:J1000" totalsRowShown="0" headerRowDxfId="38">
  <autoFilter ref="A1:J1000" xr:uid="{E8F40538-9A9F-42E7-8A36-FC73818EB393}"/>
  <tableColumns count="10">
    <tableColumn id="1" xr3:uid="{B9B61342-7406-4AB9-9DC8-54B1630C358E}" name="KOD_XL">
      <calculatedColumnFormula>#REF!</calculatedColumnFormula>
    </tableColumn>
    <tableColumn id="5" xr3:uid="{497DF42B-D3AD-420B-82BD-54ED00561289}" name="ILOŚĆ OP. ZAMAWIANA" dataDxfId="37">
      <calculatedColumnFormula>IFERROR(
INDEX(INDIRECT("'"&amp;Generowanie_Zamówienia[[#This Row],[Nazwa arkusza]]&amp;"'!A1:S1500",TRUE),
MATCH(Generowanie_Zamówienia[[#This Row],[KOD_XL]],INDIRECT("'"&amp;Generowanie_Zamówienia[[#This Row],[Nazwa arkusza]]&amp;"'!S1:S1500",TRUE),0),
15),0)</calculatedColumnFormula>
    </tableColumn>
    <tableColumn id="6" xr3:uid="{B396CFF3-C3AC-4A08-BC59-2AB7CAC36BDE}" name="ILOŚC W OP." dataDxfId="36">
      <calculatedColumnFormula>INDEX(Wsad_Ofertowy[],MATCH(Generowanie_Zamówienia[[#This Row],[KOD_XL]],Wsad_Ofertowy[Kod],0),21)</calculatedColumnFormula>
    </tableColumn>
    <tableColumn id="7" xr3:uid="{A13524BF-5F61-4882-89AE-9E0D0499131C}" name="CENA" dataDxfId="35" dataCellStyle="Walutowy">
      <calculatedColumnFormula array="1">INDEX(Wsad_Ofertowy[],MATCH(Generowanie_Zamówienia[[#This Row],[KOD_XL]],Wsad_Ofertowy[Kod],0),$U$1)</calculatedColumnFormula>
    </tableColumn>
    <tableColumn id="8" xr3:uid="{523523E4-C8D5-4547-84B1-CCF090E5CC88}" name="WARTOŚĆ" dataDxfId="34">
      <calculatedColumnFormula>IFERROR(Generowanie_Zamówienia[[#This Row],[ILOŚĆ OP. ZAMAWIANA]]*Generowanie_Zamówienia[[#This Row],[ILOŚC W OP.]]*Generowanie_Zamówienia[[#This Row],[CENA]],"")</calculatedColumnFormula>
    </tableColumn>
    <tableColumn id="2" xr3:uid="{99DF8A80-FEF5-4632-8922-C0AFF1C36392}" name="Pakiet" dataDxfId="33">
      <calculatedColumnFormula>INDEX(#REF!,MATCH(Generowanie_Zamówienia[[#This Row],[KOD_XL]],#REF!,0),MATCH("nazwa pakietu",#REF!,0))</calculatedColumnFormula>
    </tableColumn>
    <tableColumn id="3" xr3:uid="{658F2ED6-9626-4FEE-B86C-73A9002358B6}" name="Nazwa arkusza" dataDxfId="32">
      <calculatedColumnFormula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calculatedColumnFormula>
    </tableColumn>
    <tableColumn id="9" xr3:uid="{2CA05FB5-E7C9-4C0E-BD1B-88E92FA2524E}" name="Zliczanie" dataDxfId="31">
      <calculatedColumnFormula>IF(Generowanie_Zamówienia[[#This Row],[ILOŚĆ OP. ZAMAWIANA]]&gt;0,COUNTIFS($B$1:B2,"&gt;0"),"")</calculatedColumnFormula>
    </tableColumn>
    <tableColumn id="10" xr3:uid="{12F45CEA-172F-4861-94C4-33659410A8F5}" name="Nazwa" dataDxfId="30">
      <calculatedColumnFormula>INDEX(#REF!,MATCH(Generowanie_Zamówienia[[#This Row],[KOD_XL]],#REF!,0),MATCH("Nazwa",#REF!,0))</calculatedColumnFormula>
    </tableColumn>
    <tableColumn id="4" xr3:uid="{D0285FCB-5388-4360-A89B-323F25F2B6B3}" name="Ilość w sumie" dataDxfId="29">
      <calculatedColumnFormula>Generowanie_Zamówienia[[#This Row],[ILOŚĆ OP. ZAMAWIANA]]*Generowanie_Zamówienia[[#This Row],[ILOŚC W OP.]]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77CA7C-40F9-462A-9A75-BD2062280FB9}" name="Cennik_pakietów" displayName="Cennik_pakietów" ref="L1:Q33" totalsRowShown="0" headerRowDxfId="28" dataDxfId="26" headerRowBorderDxfId="27" tableBorderDxfId="25" totalsRowBorderDxfId="24">
  <autoFilter ref="L1:Q33" xr:uid="{9177CA7C-40F9-462A-9A75-BD2062280FB9}"/>
  <tableColumns count="6">
    <tableColumn id="1" xr3:uid="{9146A170-363A-4AD9-B5D5-D44FAA19A8DA}" name="NAZWA PAKIETU" dataDxfId="23"/>
    <tableColumn id="2" xr3:uid="{47B3286F-839B-4A94-A35C-3292BD15B5DC}" name="KOD COMARCH" dataDxfId="22"/>
    <tableColumn id="5" xr3:uid="{B8B51350-0050-4273-929E-6F91478D7CCB}" name="Ilość op. w pak" dataDxfId="21"/>
    <tableColumn id="4" xr3:uid="{A977FE12-645F-4B11-BFAE-6F7E075F060C}" name="Ilość szt. w pak" dataDxfId="20"/>
    <tableColumn id="3" xr3:uid="{D0B3C1D1-FDD6-47E9-84B9-622F5CCDE3A6}" name="CENA" dataDxfId="19"/>
    <tableColumn id="7" xr3:uid="{F52648C9-0E09-40EC-A994-D3CBD63EC3E1}" name="Nazwa arkusza" dataDxfId="18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CBD59-F3BA-413F-BB51-AE81DDBEF424}" name="Wsad_Ofertowy" displayName="Wsad_Ofertowy" ref="A1:AB314" tableType="queryTable" totalsRowShown="0">
  <autoFilter ref="A1:AB314" xr:uid="{91BCBD59-F3BA-413F-BB51-AE81DDBEF424}"/>
  <tableColumns count="28">
    <tableColumn id="1" xr3:uid="{49BB54E1-5A49-496F-BDFB-CDAE0342420C}" uniqueName="1" name="Kod" queryTableFieldId="1" dataDxfId="17"/>
    <tableColumn id="2" xr3:uid="{BBEB8AB6-D1EE-46DC-82F1-C0607220F53F}" uniqueName="2" name="Ilość do sprzedaży" queryTableFieldId="2"/>
    <tableColumn id="3" xr3:uid="{5B79A931-DFFE-4AB2-AD61-908943C9A496}" uniqueName="3" name="WMS" queryTableFieldId="3"/>
    <tableColumn id="4" xr3:uid="{3E391D20-5A15-4A9B-90C0-5B87DDA0AAA3}" uniqueName="4" name="Nazwa" queryTableFieldId="4" dataDxfId="16"/>
    <tableColumn id="5" xr3:uid="{3A81E495-5762-47FD-995F-322BE48B0C87}" uniqueName="5" name="Kod EAN" queryTableFieldId="5"/>
    <tableColumn id="6" xr3:uid="{B28B523C-5AE0-46D3-918A-D2493B165962}" uniqueName="6" name="Rodzina" queryTableFieldId="6" dataDxfId="15"/>
    <tableColumn id="7" xr3:uid="{25E5943C-D60B-4700-8A7B-55A2DD590507}" uniqueName="7" name="Grupa" queryTableFieldId="7" dataDxfId="14"/>
    <tableColumn id="8" xr3:uid="{78A6C377-5CF2-499E-BCB0-87722F551D63}" uniqueName="8" name="Podgrupa 1" queryTableFieldId="8" dataDxfId="13"/>
    <tableColumn id="9" xr3:uid="{6FF1A778-6A9C-4FEB-B792-B83F43A862D3}" uniqueName="9" name="Podgrupa 2" queryTableFieldId="9" dataDxfId="12"/>
    <tableColumn id="10" xr3:uid="{0FAEDB37-9838-4810-9BBB-DA79EDDFDE1B}" uniqueName="10" name="Podgrupa 3" queryTableFieldId="10" dataDxfId="11"/>
    <tableColumn id="11" xr3:uid="{1B6DD406-65CA-4EAF-A29E-866E5AF0A875}" uniqueName="11" name="SEZON" queryTableFieldId="11" dataDxfId="10"/>
    <tableColumn id="12" xr3:uid="{8C89A467-36BA-4CD4-AC5A-14EA5C53464E}" uniqueName="12" name="KOLOR" queryTableFieldId="12" dataDxfId="9"/>
    <tableColumn id="13" xr3:uid="{BDF32C7F-9717-49D3-AD51-277C7E1E1BA2}" uniqueName="13" name="CZAS PALENIA / DZIAŁANIA" queryTableFieldId="13"/>
    <tableColumn id="14" xr3:uid="{4AB7506F-3DBD-4C41-982B-B43218EA64E5}" uniqueName="14" name="GRAMATURA WKŁADU " queryTableFieldId="14"/>
    <tableColumn id="15" xr3:uid="{00AC2F82-FCEA-4E60-844C-D4EA3FA5A0C1}" uniqueName="15" name="SZEROKOŚĆ NETTO PRODUKTU" queryTableFieldId="15"/>
    <tableColumn id="16" xr3:uid="{440A3191-6BB4-4C52-892D-94464B5BDDF0}" uniqueName="16" name="WYSOKOŚĆ NETTO PRODUKTU " queryTableFieldId="16"/>
    <tableColumn id="17" xr3:uid="{07BFDDDF-6CD0-4DF5-818A-469CF1E78632}" uniqueName="17" name="SZEROKOŚĆ BRUTTO OPAKOWANIA" queryTableFieldId="17"/>
    <tableColumn id="18" xr3:uid="{3E84B978-1D08-4821-AF30-4B52C10078DB}" uniqueName="18" name="WYSOKOŚĆ BRUTTO OPAKOWANIA " queryTableFieldId="18"/>
    <tableColumn id="19" xr3:uid="{CF55B301-BC61-460E-8329-1C8F93F75131}" uniqueName="19" name="GŁĘBOKOŚĆ BRUTTO OPAKOWANIA " queryTableFieldId="19"/>
    <tableColumn id="30" xr3:uid="{BEFC632F-6877-4319-A10C-020A9613C4FA}" uniqueName="30" name="warstwa" queryTableFieldId="32" dataDxfId="8"/>
    <tableColumn id="31" xr3:uid="{43015231-6F73-4AD2-B720-9CF8D41B5789}" uniqueName="31" name="opak." queryTableFieldId="33" dataDxfId="7"/>
    <tableColumn id="32" xr3:uid="{C91058E4-DB7D-4E03-BE34-46703564E058}" uniqueName="32" name="karton" queryTableFieldId="34" dataDxfId="6"/>
    <tableColumn id="33" xr3:uid="{8281167E-1EAF-4963-9166-609D5117D03C}" uniqueName="33" name="paleta" queryTableFieldId="35" dataDxfId="5"/>
    <tableColumn id="22" xr3:uid="{1084B57C-AE9D-40B2-9A25-901AD0352DF6}" uniqueName="22" name="BRICO" queryTableFieldId="22"/>
    <tableColumn id="27" xr3:uid="{EC30DDBF-89C8-4DE2-B068-69B598F3907A}" uniqueName="27" name="Czy są zdjęcia png" queryTableFieldId="27" dataDxfId="4"/>
    <tableColumn id="28" xr3:uid="{E4DB2A73-40C2-45C3-94C8-53256428B3B8}" uniqueName="28" name="Czy są zdjęcia w systemie" queryTableFieldId="28" dataDxfId="3"/>
    <tableColumn id="29" xr3:uid="{712A700C-21E5-49C9-BE20-34317EC28D66}" uniqueName="29" name="Nazwa Pakietu" queryTableFieldId="29" dataDxfId="2"/>
    <tableColumn id="34" xr3:uid="{9B3274D9-6BF5-444A-8FDC-7813709972AB}" uniqueName="34" name="Ścieżka Zdjęcia" queryTableFieldId="4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04E1-62B7-4436-9B52-816D3DE68D60}">
  <sheetPr codeName="Arkusz1"/>
  <dimension ref="A1:U19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7" sqref="D7:G9"/>
    </sheetView>
  </sheetViews>
  <sheetFormatPr defaultColWidth="14.1328125" defaultRowHeight="16.149999999999999" customHeight="1" x14ac:dyDescent="0.45"/>
  <cols>
    <col min="1" max="2" width="14.1328125" style="4"/>
    <col min="3" max="16384" width="14.1328125" style="1"/>
  </cols>
  <sheetData>
    <row r="1" spans="3:21" s="75" customFormat="1" ht="16.149999999999999" customHeight="1" x14ac:dyDescent="0.45"/>
    <row r="2" spans="3:21" s="75" customFormat="1" ht="16.149999999999999" customHeight="1" x14ac:dyDescent="0.45"/>
    <row r="3" spans="3:21" ht="16.149999999999999" customHeight="1" x14ac:dyDescent="0.45">
      <c r="C3" s="94"/>
    </row>
    <row r="6" spans="3:21" ht="16.149999999999999" customHeight="1" thickBot="1" x14ac:dyDescent="0.5"/>
    <row r="7" spans="3:21" ht="16.149999999999999" customHeight="1" x14ac:dyDescent="0.45">
      <c r="D7" s="96" t="s">
        <v>45</v>
      </c>
      <c r="E7" s="97"/>
      <c r="F7" s="97"/>
      <c r="G7" s="98"/>
    </row>
    <row r="8" spans="3:21" ht="16.149999999999999" customHeight="1" x14ac:dyDescent="0.45">
      <c r="D8" s="99"/>
      <c r="E8" s="100"/>
      <c r="F8" s="100"/>
      <c r="G8" s="101"/>
    </row>
    <row r="9" spans="3:21" ht="16.149999999999999" customHeight="1" thickBot="1" x14ac:dyDescent="0.5">
      <c r="D9" s="102"/>
      <c r="E9" s="103"/>
      <c r="F9" s="103"/>
      <c r="G9" s="104"/>
    </row>
    <row r="12" spans="3:21" ht="16.149999999999999" customHeight="1" thickBot="1" x14ac:dyDescent="0.5">
      <c r="K12" s="105"/>
      <c r="L12" s="105"/>
      <c r="M12" s="105"/>
      <c r="N12" s="105"/>
      <c r="O12" s="105"/>
      <c r="P12" s="105"/>
      <c r="Q12" s="105"/>
      <c r="R12" s="2"/>
      <c r="S12" s="19"/>
      <c r="T12" s="3"/>
      <c r="U12" s="19"/>
    </row>
    <row r="13" spans="3:21" ht="16.149999999999999" customHeight="1" thickBot="1" x14ac:dyDescent="0.5">
      <c r="D13" s="108" t="s">
        <v>46</v>
      </c>
      <c r="E13" s="109"/>
      <c r="F13" s="109"/>
      <c r="G13" s="110"/>
      <c r="I13" s="106"/>
      <c r="J13" s="106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</row>
    <row r="16" spans="3:21" ht="16.149999999999999" customHeight="1" thickBot="1" x14ac:dyDescent="0.5"/>
    <row r="17" spans="4:7" ht="16.149999999999999" customHeight="1" x14ac:dyDescent="0.45">
      <c r="D17" s="96" t="s">
        <v>47</v>
      </c>
      <c r="E17" s="97"/>
      <c r="F17" s="97"/>
      <c r="G17" s="98"/>
    </row>
    <row r="18" spans="4:7" ht="16.149999999999999" customHeight="1" x14ac:dyDescent="0.45">
      <c r="D18" s="99"/>
      <c r="E18" s="100"/>
      <c r="F18" s="100"/>
      <c r="G18" s="101"/>
    </row>
    <row r="19" spans="4:7" ht="16.149999999999999" customHeight="1" thickBot="1" x14ac:dyDescent="0.5">
      <c r="D19" s="102"/>
      <c r="E19" s="103"/>
      <c r="F19" s="103"/>
      <c r="G19" s="104"/>
    </row>
  </sheetData>
  <sheetProtection sheet="1" objects="1" scenarios="1" selectLockedCells="1"/>
  <mergeCells count="6">
    <mergeCell ref="D17:G19"/>
    <mergeCell ref="K12:Q12"/>
    <mergeCell ref="I13:J13"/>
    <mergeCell ref="K13:U13"/>
    <mergeCell ref="D7:G9"/>
    <mergeCell ref="D13:G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7218-F911-4D19-81EE-0EF1308C8DF4}">
  <sheetPr codeName="Arkusz14"/>
  <dimension ref="A1:W717"/>
  <sheetViews>
    <sheetView showGridLines="0" showRowColHeader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101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10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 t="s">
        <v>159</v>
      </c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Z 399 aniołek</v>
      </c>
      <c r="E11" s="25"/>
      <c r="F11" s="38"/>
      <c r="G11" s="54" cm="1">
        <f t="array" ref="G11">INDEX(Wsad_Ofertowy[#Data],MATCH(S8,Wsad_Ofertowy[Kod],0),'Generowanie podsumowania zam'!$U$1)</f>
        <v>2.99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5907702531991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275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9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 t="s">
        <v>159</v>
      </c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Z 470 zalewany</v>
      </c>
      <c r="E22" s="25"/>
      <c r="F22" s="38"/>
      <c r="G22" s="54" cm="1">
        <f t="array" ref="G22">INDEX(Wsad_Ofertowy[#Data],MATCH(S19,Wsad_Ofertowy[Kod],0),'Generowanie podsumowania zam'!$U$1)</f>
        <v>4.3899999999999997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5907702531038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C25" s="21"/>
      <c r="D25" s="21"/>
      <c r="E25" s="21"/>
      <c r="F25" s="21"/>
      <c r="G25" s="22"/>
      <c r="H25" s="22"/>
      <c r="I25" s="21"/>
      <c r="J25" s="23"/>
      <c r="K25" s="23"/>
      <c r="L25" s="21"/>
      <c r="M25" s="21"/>
      <c r="N25" s="21"/>
      <c r="O25" s="21"/>
      <c r="P25" s="24"/>
      <c r="Q25" s="21"/>
      <c r="R25" s="21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106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8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 t="s">
        <v>159</v>
      </c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Z 467 ZŁ</v>
      </c>
      <c r="E33" s="25"/>
      <c r="F33" s="38"/>
      <c r="G33" s="54" cm="1">
        <f t="array" ref="G33">INDEX(Wsad_Ofertowy[#Data],MATCH(S30,Wsad_Ofertowy[Kod],0),'Generowanie podsumowania zam'!$U$1)</f>
        <v>6.52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5907702525242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C36" s="21"/>
      <c r="D36" s="21"/>
      <c r="E36" s="21"/>
      <c r="F36" s="21"/>
      <c r="G36" s="22"/>
      <c r="H36" s="22"/>
      <c r="I36" s="21"/>
      <c r="J36" s="23"/>
      <c r="K36" s="23"/>
      <c r="L36" s="21"/>
      <c r="M36" s="21"/>
      <c r="N36" s="21"/>
      <c r="O36" s="21"/>
      <c r="P36" s="24"/>
      <c r="Q36" s="21"/>
      <c r="R36" s="21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532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8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 t="s">
        <v>159</v>
      </c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Z 467 sr</v>
      </c>
      <c r="E44" s="25"/>
      <c r="F44" s="38"/>
      <c r="G44" s="54" cm="1">
        <f t="array" ref="G44">INDEX(Wsad_Ofertowy[#Data],MATCH(S41,Wsad_Ofertowy[Kod],0),'Generowanie podsumowania zam'!$U$1)</f>
        <v>6.52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5907702525242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C47" s="21"/>
      <c r="D47" s="21"/>
      <c r="E47" s="21"/>
      <c r="F47" s="21"/>
      <c r="G47" s="22"/>
      <c r="H47" s="22"/>
      <c r="I47" s="21"/>
      <c r="J47" s="23"/>
      <c r="K47" s="23"/>
      <c r="L47" s="21"/>
      <c r="M47" s="21"/>
      <c r="N47" s="21"/>
      <c r="O47" s="21"/>
      <c r="P47" s="24"/>
      <c r="Q47" s="21"/>
      <c r="R47" s="21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435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5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 t="s">
        <v>159</v>
      </c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Kulka B. SR</v>
      </c>
      <c r="E55" s="25"/>
      <c r="F55" s="38"/>
      <c r="G55" s="54" cm="1">
        <f t="array" ref="G55">INDEX(Wsad_Ofertowy[#Data],MATCH(S52,Wsad_Ofertowy[Kod],0),'Generowanie podsumowania zam'!$U$1)</f>
        <v>5.99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5907702534619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C58" s="21"/>
      <c r="D58" s="21"/>
      <c r="E58" s="21"/>
      <c r="F58" s="21"/>
      <c r="G58" s="22"/>
      <c r="H58" s="22"/>
      <c r="I58" s="21"/>
      <c r="J58" s="23"/>
      <c r="K58" s="23"/>
      <c r="L58" s="21"/>
      <c r="M58" s="21"/>
      <c r="N58" s="21"/>
      <c r="O58" s="21"/>
      <c r="P58" s="24"/>
      <c r="Q58" s="21"/>
      <c r="R58" s="21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439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5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 t="s">
        <v>159</v>
      </c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Kulka B. ZŁ</v>
      </c>
      <c r="E66" s="25"/>
      <c r="F66" s="38"/>
      <c r="G66" s="54" cm="1">
        <f t="array" ref="G66">INDEX(Wsad_Ofertowy[#Data],MATCH(S63,Wsad_Ofertowy[Kod],0),'Generowanie podsumowania zam'!$U$1)</f>
        <v>5.99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5907702534626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C69" s="21"/>
      <c r="D69" s="21"/>
      <c r="E69" s="21"/>
      <c r="F69" s="21"/>
      <c r="G69" s="22"/>
      <c r="H69" s="22"/>
      <c r="I69" s="21"/>
      <c r="J69" s="23"/>
      <c r="K69" s="23"/>
      <c r="L69" s="21"/>
      <c r="M69" s="21"/>
      <c r="N69" s="21"/>
      <c r="O69" s="21"/>
      <c r="P69" s="24"/>
      <c r="Q69" s="21"/>
      <c r="R69" s="21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67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8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 t="s">
        <v>159</v>
      </c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Z 499 zł</v>
      </c>
      <c r="E77" s="25"/>
      <c r="F77" s="38"/>
      <c r="G77" s="54" cm="1">
        <f t="array" ref="G77">INDEX(Wsad_Ofertowy[#Data],MATCH(S74,Wsad_Ofertowy[Kod],0),'Generowanie podsumowania zam'!$U$1)</f>
        <v>5.99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5907702530147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C80" s="21"/>
      <c r="D80" s="21"/>
      <c r="E80" s="21"/>
      <c r="F80" s="21"/>
      <c r="G80" s="22"/>
      <c r="H80" s="22"/>
      <c r="I80" s="21"/>
      <c r="J80" s="23"/>
      <c r="K80" s="23"/>
      <c r="L80" s="21"/>
      <c r="M80" s="21"/>
      <c r="N80" s="21"/>
      <c r="O80" s="21"/>
      <c r="P80" s="24"/>
      <c r="Q80" s="21"/>
      <c r="R80" s="21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65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8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 t="s">
        <v>159</v>
      </c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Z 499 sr</v>
      </c>
      <c r="E88" s="25"/>
      <c r="F88" s="38"/>
      <c r="G88" s="54" cm="1">
        <f t="array" ref="G88">INDEX(Wsad_Ofertowy[#Data],MATCH(S85,Wsad_Ofertowy[Kod],0),'Generowanie podsumowania zam'!$U$1)</f>
        <v>5.99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5907702530154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C91" s="21"/>
      <c r="D91" s="21"/>
      <c r="E91" s="21"/>
      <c r="F91" s="21"/>
      <c r="G91" s="22"/>
      <c r="H91" s="22"/>
      <c r="I91" s="21"/>
      <c r="J91" s="23"/>
      <c r="K91" s="23"/>
      <c r="L91" s="21"/>
      <c r="M91" s="21"/>
      <c r="N91" s="21"/>
      <c r="O91" s="21"/>
      <c r="P91" s="24"/>
      <c r="Q91" s="21"/>
      <c r="R91" s="21"/>
      <c r="S91" s="21"/>
    </row>
    <row r="92" spans="3:19" ht="16.149999999999999" customHeight="1" x14ac:dyDescent="0.45">
      <c r="C92" s="25"/>
      <c r="D92" s="111"/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164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8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 t="s">
        <v>159</v>
      </c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P 99 krzyżyk sr</v>
      </c>
      <c r="E99" s="25"/>
      <c r="F99" s="38"/>
      <c r="G99" s="54" cm="1">
        <f t="array" ref="G99">INDEX(Wsad_Ofertowy[#Data],MATCH(S96,Wsad_Ofertowy[Kod],0),'Generowanie podsumowania zam'!$U$1)</f>
        <v>6.6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5907702531120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C102" s="21"/>
      <c r="D102" s="21"/>
      <c r="E102" s="21"/>
      <c r="F102" s="21"/>
      <c r="G102" s="22"/>
      <c r="H102" s="22"/>
      <c r="I102" s="21"/>
      <c r="J102" s="23"/>
      <c r="K102" s="23"/>
      <c r="L102" s="21"/>
      <c r="M102" s="21"/>
      <c r="N102" s="21"/>
      <c r="O102" s="21"/>
      <c r="P102" s="24"/>
      <c r="Q102" s="21"/>
      <c r="R102" s="21"/>
      <c r="S102" s="21"/>
    </row>
    <row r="103" spans="3:19" ht="16.149999999999999" customHeight="1" x14ac:dyDescent="0.45">
      <c r="C103" s="25"/>
      <c r="D103" s="111"/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69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7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 t="s">
        <v>159</v>
      </c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P 97 zł</v>
      </c>
      <c r="E110" s="25"/>
      <c r="F110" s="38"/>
      <c r="G110" s="54" cm="1">
        <f t="array" ref="G110">INDEX(Wsad_Ofertowy[#Data],MATCH(S107,Wsad_Ofertowy[Kod],0),'Generowanie podsumowania zam'!$U$1)</f>
        <v>7.15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5907702529462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C113" s="21"/>
      <c r="D113" s="21"/>
      <c r="E113" s="21"/>
      <c r="F113" s="21"/>
      <c r="G113" s="22"/>
      <c r="H113" s="22"/>
      <c r="I113" s="21"/>
      <c r="J113" s="23"/>
      <c r="K113" s="23"/>
      <c r="L113" s="21"/>
      <c r="M113" s="21"/>
      <c r="N113" s="21"/>
      <c r="O113" s="21"/>
      <c r="P113" s="24"/>
      <c r="Q113" s="21"/>
      <c r="R113" s="21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61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8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 t="s">
        <v>159</v>
      </c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Z 498 sr</v>
      </c>
      <c r="E121" s="25"/>
      <c r="F121" s="38"/>
      <c r="G121" s="54" cm="1">
        <f t="array" ref="G121">INDEX(Wsad_Ofertowy[#Data],MATCH(S118,Wsad_Ofertowy[Kod],0),'Generowanie podsumowania zam'!$U$1)</f>
        <v>7.15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5907702528038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C124" s="21"/>
      <c r="D124" s="21"/>
      <c r="E124" s="21"/>
      <c r="F124" s="21"/>
      <c r="G124" s="22"/>
      <c r="H124" s="22"/>
      <c r="I124" s="21"/>
      <c r="J124" s="23"/>
      <c r="K124" s="23"/>
      <c r="L124" s="21"/>
      <c r="M124" s="21"/>
      <c r="N124" s="21"/>
      <c r="O124" s="21"/>
      <c r="P124" s="24"/>
      <c r="Q124" s="21"/>
      <c r="R124" s="21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145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7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 t="s">
        <v>159</v>
      </c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P 91 róża SR</v>
      </c>
      <c r="E132" s="25"/>
      <c r="F132" s="38"/>
      <c r="G132" s="54" cm="1">
        <f t="array" ref="G132">INDEX(Wsad_Ofertowy[#Data],MATCH(S129,Wsad_Ofertowy[Kod],0),'Generowanie podsumowania zam'!$U$1)</f>
        <v>7.24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5907702527727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  <row r="135" spans="3:19" ht="16.149999999999999" customHeight="1" x14ac:dyDescent="0.45">
      <c r="C135" s="21"/>
      <c r="D135" s="21"/>
      <c r="E135" s="21"/>
      <c r="F135" s="21"/>
      <c r="G135" s="22"/>
      <c r="H135" s="22"/>
      <c r="I135" s="21"/>
      <c r="J135" s="23"/>
      <c r="K135" s="23"/>
      <c r="L135" s="21"/>
      <c r="M135" s="21"/>
      <c r="N135" s="21"/>
      <c r="O135" s="21"/>
      <c r="P135" s="24"/>
      <c r="Q135" s="21"/>
      <c r="R135" s="21"/>
      <c r="S135" s="21"/>
    </row>
    <row r="136" spans="3:19" ht="16.149999999999999" customHeight="1" x14ac:dyDescent="0.45">
      <c r="C136" s="25"/>
      <c r="D136" s="111"/>
      <c r="E136" s="111"/>
      <c r="F136" s="111"/>
      <c r="G136" s="27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3:19" ht="16.149999999999999" customHeight="1" x14ac:dyDescent="0.45">
      <c r="C137" s="25"/>
      <c r="D137" s="111"/>
      <c r="E137" s="111"/>
      <c r="F137" s="111"/>
      <c r="G137" s="27"/>
      <c r="H137" s="26"/>
      <c r="I137" s="25"/>
      <c r="J137" s="25"/>
      <c r="K137" s="25"/>
      <c r="L137" s="25"/>
      <c r="M137" s="25"/>
      <c r="N137" s="25"/>
      <c r="O137" s="25"/>
      <c r="P137" s="28"/>
      <c r="Q137" s="25"/>
      <c r="R137" s="25"/>
      <c r="S137" s="25"/>
    </row>
    <row r="138" spans="3:19" ht="16.149999999999999" customHeight="1" x14ac:dyDescent="0.55000000000000004">
      <c r="C138" s="25"/>
      <c r="D138" s="111"/>
      <c r="E138" s="111"/>
      <c r="F138" s="111"/>
      <c r="G138" s="27"/>
      <c r="H138" s="26"/>
      <c r="I138" s="29"/>
      <c r="J138" s="30" t="s">
        <v>30</v>
      </c>
      <c r="K138" s="30"/>
      <c r="L138" s="25"/>
      <c r="M138" s="30"/>
      <c r="N138" s="31" t="s">
        <v>0</v>
      </c>
      <c r="O138" s="25"/>
      <c r="P138" s="25"/>
      <c r="Q138" s="25"/>
      <c r="R138" s="25"/>
      <c r="S138" s="25"/>
    </row>
    <row r="139" spans="3:19" ht="16.149999999999999" customHeight="1" x14ac:dyDescent="0.45">
      <c r="C139" s="25"/>
      <c r="D139" s="111"/>
      <c r="E139" s="111"/>
      <c r="F139" s="111"/>
      <c r="G139" s="27"/>
      <c r="H139" s="26"/>
      <c r="I139" s="32"/>
      <c r="J139" s="33"/>
      <c r="K139" s="33"/>
      <c r="L139" s="32"/>
      <c r="M139" s="34"/>
      <c r="N139" s="35" t="s">
        <v>108</v>
      </c>
      <c r="O139" s="25"/>
      <c r="P139" s="25"/>
      <c r="Q139" s="25"/>
      <c r="R139" s="25"/>
      <c r="S139" s="25"/>
    </row>
    <row r="140" spans="3:19" ht="16.149999999999999" customHeight="1" x14ac:dyDescent="0.45">
      <c r="C140" s="25"/>
      <c r="D140" s="111"/>
      <c r="E140" s="111"/>
      <c r="F140" s="111"/>
      <c r="G140" s="27"/>
      <c r="H140" s="26"/>
      <c r="I140" s="32"/>
      <c r="J140" s="33"/>
      <c r="K140" s="33"/>
      <c r="L140" s="36"/>
      <c r="M140" s="34"/>
      <c r="N140" s="25"/>
      <c r="O140" s="112">
        <v>0</v>
      </c>
      <c r="P140" s="25"/>
      <c r="Q140" s="25"/>
      <c r="R140" s="25"/>
      <c r="S140" s="68" t="s">
        <v>523</v>
      </c>
    </row>
    <row r="141" spans="3:19" ht="16.149999999999999" customHeight="1" x14ac:dyDescent="0.45">
      <c r="C141" s="25"/>
      <c r="D141" s="111"/>
      <c r="E141" s="111"/>
      <c r="F141" s="111"/>
      <c r="G141" s="27"/>
      <c r="H141" s="26"/>
      <c r="I141" s="32" t="str">
        <f>INDEX(Wsad_Ofertowy[#Data],MATCH(S140,Wsad_Ofertowy[Kod],0),21)</f>
        <v>8</v>
      </c>
      <c r="J141" s="33" t="s">
        <v>31</v>
      </c>
      <c r="K141" s="33"/>
      <c r="L141" s="36"/>
      <c r="M141" s="36"/>
      <c r="N141" s="25"/>
      <c r="O141" s="113"/>
      <c r="P141" s="25"/>
      <c r="Q141" s="25"/>
      <c r="R141" s="25"/>
      <c r="S141" s="25"/>
    </row>
    <row r="142" spans="3:19" ht="16.149999999999999" customHeight="1" x14ac:dyDescent="0.45">
      <c r="C142" s="25"/>
      <c r="D142" s="111"/>
      <c r="E142" s="111"/>
      <c r="F142" s="111"/>
      <c r="G142" s="27"/>
      <c r="H142" s="26"/>
      <c r="I142" s="32"/>
      <c r="J142" s="90" t="s">
        <v>159</v>
      </c>
      <c r="K142" s="34"/>
      <c r="L142" s="36"/>
      <c r="M142" s="36"/>
      <c r="N142" s="25"/>
      <c r="O142" s="28"/>
      <c r="P142" s="25"/>
      <c r="Q142" s="25"/>
      <c r="R142" s="25"/>
      <c r="S142" s="25"/>
    </row>
    <row r="143" spans="3:19" ht="16.149999999999999" customHeight="1" x14ac:dyDescent="0.65">
      <c r="C143" s="25"/>
      <c r="D143" s="37" t="str">
        <f>INDEX(Wsad_Ofertowy[#Data],MATCH(S140,Wsad_Ofertowy[Kod],0),4)</f>
        <v>Lampion Glass Art kapliczka mała sr</v>
      </c>
      <c r="E143" s="25"/>
      <c r="F143" s="38"/>
      <c r="G143" s="54" cm="1">
        <f t="array" ref="G143">INDEX(Wsad_Ofertowy[#Data],MATCH(S140,Wsad_Ofertowy[Kod],0),'Generowanie podsumowania zam'!$U$1)</f>
        <v>7.49</v>
      </c>
      <c r="H143" s="40"/>
      <c r="I143" s="32"/>
      <c r="J143" s="34"/>
      <c r="K143" s="34"/>
      <c r="L143" s="41"/>
      <c r="M143" s="25"/>
      <c r="N143" s="42"/>
      <c r="O143" s="25"/>
      <c r="P143" s="25"/>
      <c r="Q143" s="25"/>
      <c r="R143" s="43">
        <f>I141*G143*O140</f>
        <v>0</v>
      </c>
      <c r="S143" s="25"/>
    </row>
    <row r="144" spans="3:19" ht="16.149999999999999" customHeight="1" x14ac:dyDescent="0.45">
      <c r="C144" s="25"/>
      <c r="D144" s="25"/>
      <c r="E144" s="44">
        <f>INDEX(Wsad_Ofertowy[#Data],MATCH(S140,Wsad_Ofertowy[Kod],0),5)</f>
        <v>5907508422158</v>
      </c>
      <c r="F144" s="45"/>
      <c r="G144" s="40" t="s">
        <v>32</v>
      </c>
      <c r="H144" s="39"/>
      <c r="I144" s="25"/>
      <c r="J144" s="25"/>
      <c r="K144" s="25"/>
      <c r="L144" s="25"/>
      <c r="M144" s="25"/>
      <c r="N144" s="40"/>
      <c r="O144" s="25"/>
      <c r="P144" s="28"/>
      <c r="Q144" s="25"/>
      <c r="R144" s="40" t="s">
        <v>29</v>
      </c>
      <c r="S144" s="25"/>
    </row>
    <row r="145" spans="3:19" ht="16.149999999999999" customHeight="1" x14ac:dyDescent="0.45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8"/>
      <c r="Q145" s="25"/>
      <c r="R145" s="25"/>
      <c r="S145" s="25"/>
    </row>
    <row r="146" spans="3:19" ht="16.149999999999999" customHeight="1" x14ac:dyDescent="0.45">
      <c r="C146" s="21"/>
      <c r="D146" s="21"/>
      <c r="E146" s="21"/>
      <c r="F146" s="21"/>
      <c r="G146" s="22"/>
      <c r="H146" s="22"/>
      <c r="I146" s="21"/>
      <c r="J146" s="23"/>
      <c r="K146" s="23"/>
      <c r="L146" s="21"/>
      <c r="M146" s="21"/>
      <c r="N146" s="21"/>
      <c r="O146" s="21"/>
      <c r="P146" s="24"/>
      <c r="Q146" s="21"/>
      <c r="R146" s="21"/>
      <c r="S146" s="21"/>
    </row>
    <row r="147" spans="3:19" ht="16.149999999999999" customHeight="1" x14ac:dyDescent="0.45">
      <c r="C147" s="25"/>
      <c r="D147" s="111"/>
      <c r="E147" s="111"/>
      <c r="F147" s="111"/>
      <c r="G147" s="27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3:19" ht="16.149999999999999" customHeight="1" x14ac:dyDescent="0.45">
      <c r="C148" s="25"/>
      <c r="D148" s="111"/>
      <c r="E148" s="111"/>
      <c r="F148" s="111"/>
      <c r="G148" s="27"/>
      <c r="H148" s="26"/>
      <c r="I148" s="25"/>
      <c r="J148" s="25"/>
      <c r="K148" s="25"/>
      <c r="L148" s="25"/>
      <c r="M148" s="25"/>
      <c r="N148" s="25"/>
      <c r="O148" s="25"/>
      <c r="P148" s="28"/>
      <c r="Q148" s="25"/>
      <c r="R148" s="25"/>
      <c r="S148" s="25"/>
    </row>
    <row r="149" spans="3:19" ht="16.149999999999999" customHeight="1" x14ac:dyDescent="0.55000000000000004">
      <c r="C149" s="25"/>
      <c r="D149" s="111"/>
      <c r="E149" s="111"/>
      <c r="F149" s="111"/>
      <c r="G149" s="27"/>
      <c r="H149" s="26"/>
      <c r="I149" s="29"/>
      <c r="J149" s="30" t="s">
        <v>30</v>
      </c>
      <c r="K149" s="30"/>
      <c r="L149" s="25"/>
      <c r="M149" s="30"/>
      <c r="N149" s="31" t="s">
        <v>0</v>
      </c>
      <c r="O149" s="25"/>
      <c r="P149" s="25"/>
      <c r="Q149" s="25"/>
      <c r="R149" s="25"/>
      <c r="S149" s="25"/>
    </row>
    <row r="150" spans="3:19" ht="16.149999999999999" customHeight="1" x14ac:dyDescent="0.45">
      <c r="C150" s="25"/>
      <c r="D150" s="111"/>
      <c r="E150" s="111"/>
      <c r="F150" s="111"/>
      <c r="G150" s="27"/>
      <c r="H150" s="26"/>
      <c r="I150" s="32"/>
      <c r="J150" s="33"/>
      <c r="K150" s="33"/>
      <c r="L150" s="32"/>
      <c r="M150" s="34"/>
      <c r="N150" s="35" t="s">
        <v>108</v>
      </c>
      <c r="O150" s="25"/>
      <c r="P150" s="25"/>
      <c r="Q150" s="25"/>
      <c r="R150" s="25"/>
      <c r="S150" s="25"/>
    </row>
    <row r="151" spans="3:19" ht="16.149999999999999" customHeight="1" x14ac:dyDescent="0.45">
      <c r="C151" s="25"/>
      <c r="D151" s="111"/>
      <c r="E151" s="111"/>
      <c r="F151" s="111"/>
      <c r="G151" s="27"/>
      <c r="H151" s="26"/>
      <c r="I151" s="32"/>
      <c r="J151" s="33"/>
      <c r="K151" s="33"/>
      <c r="L151" s="36"/>
      <c r="M151" s="34"/>
      <c r="N151" s="25"/>
      <c r="O151" s="112">
        <v>0</v>
      </c>
      <c r="P151" s="25"/>
      <c r="Q151" s="25"/>
      <c r="R151" s="25"/>
      <c r="S151" s="68" t="s">
        <v>465</v>
      </c>
    </row>
    <row r="152" spans="3:19" ht="16.149999999999999" customHeight="1" x14ac:dyDescent="0.45">
      <c r="C152" s="25"/>
      <c r="D152" s="111"/>
      <c r="E152" s="111"/>
      <c r="F152" s="111"/>
      <c r="G152" s="27"/>
      <c r="H152" s="26"/>
      <c r="I152" s="32" t="str">
        <f>INDEX(Wsad_Ofertowy[#Data],MATCH(S151,Wsad_Ofertowy[Kod],0),21)</f>
        <v>8</v>
      </c>
      <c r="J152" s="33" t="s">
        <v>31</v>
      </c>
      <c r="K152" s="33"/>
      <c r="L152" s="36"/>
      <c r="M152" s="36"/>
      <c r="N152" s="25"/>
      <c r="O152" s="113"/>
      <c r="P152" s="25"/>
      <c r="Q152" s="25"/>
      <c r="R152" s="25"/>
      <c r="S152" s="25"/>
    </row>
    <row r="153" spans="3:19" ht="16.149999999999999" customHeight="1" x14ac:dyDescent="0.45">
      <c r="C153" s="25"/>
      <c r="D153" s="111"/>
      <c r="E153" s="111"/>
      <c r="F153" s="111"/>
      <c r="G153" s="27"/>
      <c r="H153" s="26"/>
      <c r="I153" s="32"/>
      <c r="J153" s="90" t="s">
        <v>159</v>
      </c>
      <c r="K153" s="34"/>
      <c r="L153" s="36"/>
      <c r="M153" s="36"/>
      <c r="N153" s="25"/>
      <c r="O153" s="28"/>
      <c r="P153" s="25"/>
      <c r="Q153" s="25"/>
      <c r="R153" s="25"/>
      <c r="S153" s="25"/>
    </row>
    <row r="154" spans="3:19" ht="16.149999999999999" customHeight="1" x14ac:dyDescent="0.65">
      <c r="C154" s="25"/>
      <c r="D154" s="37" t="str">
        <f>INDEX(Wsad_Ofertowy[#Data],MATCH(S151,Wsad_Ofertowy[Kod],0),4)</f>
        <v>Lampion Glass Art kapliczka mała złoto</v>
      </c>
      <c r="E154" s="25"/>
      <c r="F154" s="38"/>
      <c r="G154" s="54" cm="1">
        <f t="array" ref="G154">INDEX(Wsad_Ofertowy[#Data],MATCH(S151,Wsad_Ofertowy[Kod],0),'Generowanie podsumowania zam'!$U$1)</f>
        <v>7.49</v>
      </c>
      <c r="H154" s="40"/>
      <c r="I154" s="32"/>
      <c r="J154" s="34"/>
      <c r="K154" s="34"/>
      <c r="L154" s="41"/>
      <c r="M154" s="25"/>
      <c r="N154" s="42"/>
      <c r="O154" s="25"/>
      <c r="P154" s="25"/>
      <c r="Q154" s="25"/>
      <c r="R154" s="43">
        <f>I152*G154*O151</f>
        <v>0</v>
      </c>
      <c r="S154" s="25"/>
    </row>
    <row r="155" spans="3:19" ht="16.149999999999999" customHeight="1" x14ac:dyDescent="0.45">
      <c r="C155" s="25"/>
      <c r="D155" s="25"/>
      <c r="E155" s="44">
        <f>INDEX(Wsad_Ofertowy[#Data],MATCH(S151,Wsad_Ofertowy[Kod],0),5)</f>
        <v>5907508422158</v>
      </c>
      <c r="F155" s="45"/>
      <c r="G155" s="40" t="s">
        <v>32</v>
      </c>
      <c r="H155" s="39"/>
      <c r="I155" s="25"/>
      <c r="J155" s="25"/>
      <c r="K155" s="25"/>
      <c r="L155" s="25"/>
      <c r="M155" s="25"/>
      <c r="N155" s="40"/>
      <c r="O155" s="25"/>
      <c r="P155" s="28"/>
      <c r="Q155" s="25"/>
      <c r="R155" s="40" t="s">
        <v>29</v>
      </c>
      <c r="S155" s="25"/>
    </row>
    <row r="156" spans="3:19" ht="16.149999999999999" customHeight="1" x14ac:dyDescent="0.45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8"/>
      <c r="Q156" s="25"/>
      <c r="R156" s="25"/>
      <c r="S156" s="25"/>
    </row>
    <row r="157" spans="3:19" ht="16.149999999999999" customHeight="1" x14ac:dyDescent="0.45">
      <c r="C157" s="21"/>
      <c r="D157" s="21"/>
      <c r="E157" s="21"/>
      <c r="F157" s="21"/>
      <c r="G157" s="22"/>
      <c r="H157" s="22"/>
      <c r="I157" s="21"/>
      <c r="J157" s="23"/>
      <c r="K157" s="23"/>
      <c r="L157" s="21"/>
      <c r="M157" s="21"/>
      <c r="N157" s="21"/>
      <c r="O157" s="21"/>
      <c r="P157" s="24"/>
      <c r="Q157" s="21"/>
      <c r="R157" s="21"/>
      <c r="S157" s="21"/>
    </row>
    <row r="158" spans="3:19" ht="16.149999999999999" customHeight="1" x14ac:dyDescent="0.45">
      <c r="C158" s="25"/>
      <c r="D158" s="111"/>
      <c r="E158" s="111"/>
      <c r="F158" s="111"/>
      <c r="G158" s="27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3:19" ht="16.149999999999999" customHeight="1" x14ac:dyDescent="0.45">
      <c r="C159" s="25"/>
      <c r="D159" s="111"/>
      <c r="E159" s="111"/>
      <c r="F159" s="111"/>
      <c r="G159" s="27"/>
      <c r="H159" s="26"/>
      <c r="I159" s="25"/>
      <c r="J159" s="25"/>
      <c r="K159" s="25"/>
      <c r="L159" s="25"/>
      <c r="M159" s="25"/>
      <c r="N159" s="25"/>
      <c r="O159" s="25"/>
      <c r="P159" s="28"/>
      <c r="Q159" s="25"/>
      <c r="R159" s="25"/>
      <c r="S159" s="25"/>
    </row>
    <row r="160" spans="3:19" ht="16.149999999999999" customHeight="1" x14ac:dyDescent="0.55000000000000004">
      <c r="C160" s="25"/>
      <c r="D160" s="111"/>
      <c r="E160" s="111"/>
      <c r="F160" s="111"/>
      <c r="G160" s="27"/>
      <c r="H160" s="26"/>
      <c r="I160" s="29"/>
      <c r="J160" s="30" t="s">
        <v>30</v>
      </c>
      <c r="K160" s="30"/>
      <c r="L160" s="25"/>
      <c r="M160" s="30"/>
      <c r="N160" s="31" t="s">
        <v>0</v>
      </c>
      <c r="O160" s="25"/>
      <c r="P160" s="25"/>
      <c r="Q160" s="25"/>
      <c r="R160" s="25"/>
      <c r="S160" s="25"/>
    </row>
    <row r="161" spans="3:19" ht="16.149999999999999" customHeight="1" x14ac:dyDescent="0.45">
      <c r="C161" s="25"/>
      <c r="D161" s="111"/>
      <c r="E161" s="111"/>
      <c r="F161" s="111"/>
      <c r="G161" s="27"/>
      <c r="H161" s="26"/>
      <c r="I161" s="32"/>
      <c r="J161" s="33"/>
      <c r="K161" s="33"/>
      <c r="L161" s="32"/>
      <c r="M161" s="34"/>
      <c r="N161" s="35" t="s">
        <v>108</v>
      </c>
      <c r="O161" s="25"/>
      <c r="P161" s="25"/>
      <c r="Q161" s="25"/>
      <c r="R161" s="25"/>
      <c r="S161" s="25"/>
    </row>
    <row r="162" spans="3:19" ht="16.149999999999999" customHeight="1" x14ac:dyDescent="0.45">
      <c r="C162" s="25"/>
      <c r="D162" s="111"/>
      <c r="E162" s="111"/>
      <c r="F162" s="111"/>
      <c r="G162" s="27"/>
      <c r="H162" s="26"/>
      <c r="I162" s="32"/>
      <c r="J162" s="33"/>
      <c r="K162" s="33"/>
      <c r="L162" s="36"/>
      <c r="M162" s="34"/>
      <c r="N162" s="25"/>
      <c r="O162" s="112">
        <v>0</v>
      </c>
      <c r="P162" s="25"/>
      <c r="Q162" s="25"/>
      <c r="R162" s="25"/>
      <c r="S162" s="68" t="s">
        <v>115</v>
      </c>
    </row>
    <row r="163" spans="3:19" ht="16.149999999999999" customHeight="1" x14ac:dyDescent="0.45">
      <c r="C163" s="25"/>
      <c r="D163" s="111"/>
      <c r="E163" s="111"/>
      <c r="F163" s="111"/>
      <c r="G163" s="27"/>
      <c r="H163" s="26"/>
      <c r="I163" s="32" t="str">
        <f>INDEX(Wsad_Ofertowy[#Data],MATCH(S162,Wsad_Ofertowy[Kod],0),21)</f>
        <v>8</v>
      </c>
      <c r="J163" s="33" t="s">
        <v>31</v>
      </c>
      <c r="K163" s="33"/>
      <c r="L163" s="36"/>
      <c r="M163" s="36"/>
      <c r="N163" s="25"/>
      <c r="O163" s="113"/>
      <c r="P163" s="25"/>
      <c r="Q163" s="25"/>
      <c r="R163" s="25"/>
      <c r="S163" s="25"/>
    </row>
    <row r="164" spans="3:19" ht="16.149999999999999" customHeight="1" x14ac:dyDescent="0.45">
      <c r="C164" s="25"/>
      <c r="D164" s="111"/>
      <c r="E164" s="111"/>
      <c r="F164" s="111"/>
      <c r="G164" s="27"/>
      <c r="H164" s="26"/>
      <c r="I164" s="32"/>
      <c r="J164" s="90" t="s">
        <v>159</v>
      </c>
      <c r="K164" s="34"/>
      <c r="L164" s="36"/>
      <c r="M164" s="36"/>
      <c r="N164" s="25"/>
      <c r="O164" s="28"/>
      <c r="P164" s="25"/>
      <c r="Q164" s="25"/>
      <c r="R164" s="25"/>
      <c r="S164" s="25"/>
    </row>
    <row r="165" spans="3:19" ht="16.149999999999999" customHeight="1" x14ac:dyDescent="0.65">
      <c r="C165" s="25"/>
      <c r="D165" s="37" t="str">
        <f>INDEX(Wsad_Ofertowy[#Data],MATCH(S162,Wsad_Ofertowy[Kod],0),4)</f>
        <v>ZP KAPLICZKA MAŁA 2 ZŁ</v>
      </c>
      <c r="E165" s="25"/>
      <c r="F165" s="38"/>
      <c r="G165" s="54" cm="1">
        <f t="array" ref="G165">INDEX(Wsad_Ofertowy[#Data],MATCH(S162,Wsad_Ofertowy[Kod],0),'Generowanie podsumowania zam'!$U$1)</f>
        <v>7.49</v>
      </c>
      <c r="H165" s="40"/>
      <c r="I165" s="32"/>
      <c r="J165" s="34"/>
      <c r="K165" s="34"/>
      <c r="L165" s="41"/>
      <c r="M165" s="25"/>
      <c r="N165" s="42"/>
      <c r="O165" s="25"/>
      <c r="P165" s="25"/>
      <c r="Q165" s="25"/>
      <c r="R165" s="43">
        <f>I163*G165*O162</f>
        <v>0</v>
      </c>
      <c r="S165" s="25"/>
    </row>
    <row r="166" spans="3:19" ht="16.149999999999999" customHeight="1" x14ac:dyDescent="0.45">
      <c r="C166" s="25"/>
      <c r="D166" s="25"/>
      <c r="E166" s="44">
        <f>INDEX(Wsad_Ofertowy[#Data],MATCH(S162,Wsad_Ofertowy[Kod],0),5)</f>
        <v>5907508424503</v>
      </c>
      <c r="F166" s="45"/>
      <c r="G166" s="40" t="s">
        <v>32</v>
      </c>
      <c r="H166" s="39"/>
      <c r="I166" s="25"/>
      <c r="J166" s="25"/>
      <c r="K166" s="25"/>
      <c r="L166" s="25"/>
      <c r="M166" s="25"/>
      <c r="N166" s="40"/>
      <c r="O166" s="25"/>
      <c r="P166" s="28"/>
      <c r="Q166" s="25"/>
      <c r="R166" s="40" t="s">
        <v>29</v>
      </c>
      <c r="S166" s="25"/>
    </row>
    <row r="167" spans="3:19" ht="16.149999999999999" customHeight="1" x14ac:dyDescent="0.45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8"/>
      <c r="Q167" s="25"/>
      <c r="R167" s="25"/>
      <c r="S167" s="25"/>
    </row>
    <row r="168" spans="3:19" ht="16.149999999999999" customHeight="1" x14ac:dyDescent="0.45">
      <c r="C168" s="21"/>
      <c r="D168" s="21"/>
      <c r="E168" s="21"/>
      <c r="F168" s="21"/>
      <c r="G168" s="22"/>
      <c r="H168" s="22"/>
      <c r="I168" s="21"/>
      <c r="J168" s="23"/>
      <c r="K168" s="23"/>
      <c r="L168" s="21"/>
      <c r="M168" s="21"/>
      <c r="N168" s="21"/>
      <c r="O168" s="21"/>
      <c r="P168" s="24"/>
      <c r="Q168" s="21"/>
      <c r="R168" s="21"/>
      <c r="S168" s="21"/>
    </row>
    <row r="169" spans="3:19" ht="16.149999999999999" customHeight="1" x14ac:dyDescent="0.45">
      <c r="C169" s="25"/>
      <c r="D169" s="111"/>
      <c r="E169" s="111"/>
      <c r="F169" s="111"/>
      <c r="G169" s="27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3:19" ht="16.149999999999999" customHeight="1" x14ac:dyDescent="0.45">
      <c r="C170" s="25"/>
      <c r="D170" s="111"/>
      <c r="E170" s="111"/>
      <c r="F170" s="111"/>
      <c r="G170" s="27"/>
      <c r="H170" s="26"/>
      <c r="I170" s="25"/>
      <c r="J170" s="25"/>
      <c r="K170" s="25"/>
      <c r="L170" s="25"/>
      <c r="M170" s="25"/>
      <c r="N170" s="25"/>
      <c r="O170" s="25"/>
      <c r="P170" s="28"/>
      <c r="Q170" s="25"/>
      <c r="R170" s="25"/>
      <c r="S170" s="25"/>
    </row>
    <row r="171" spans="3:19" ht="16.149999999999999" customHeight="1" x14ac:dyDescent="0.55000000000000004">
      <c r="C171" s="25"/>
      <c r="D171" s="111"/>
      <c r="E171" s="111"/>
      <c r="F171" s="111"/>
      <c r="G171" s="27"/>
      <c r="H171" s="26"/>
      <c r="I171" s="29"/>
      <c r="J171" s="30" t="s">
        <v>30</v>
      </c>
      <c r="K171" s="30"/>
      <c r="L171" s="25"/>
      <c r="M171" s="30"/>
      <c r="N171" s="31" t="s">
        <v>0</v>
      </c>
      <c r="O171" s="25"/>
      <c r="P171" s="25"/>
      <c r="Q171" s="25"/>
      <c r="R171" s="25"/>
      <c r="S171" s="25"/>
    </row>
    <row r="172" spans="3:19" ht="16.149999999999999" customHeight="1" x14ac:dyDescent="0.45">
      <c r="C172" s="25"/>
      <c r="D172" s="111"/>
      <c r="E172" s="111"/>
      <c r="F172" s="111"/>
      <c r="G172" s="27"/>
      <c r="H172" s="26"/>
      <c r="I172" s="32"/>
      <c r="J172" s="33"/>
      <c r="K172" s="33"/>
      <c r="L172" s="32"/>
      <c r="M172" s="34"/>
      <c r="N172" s="35" t="s">
        <v>108</v>
      </c>
      <c r="O172" s="25"/>
      <c r="P172" s="25"/>
      <c r="Q172" s="25"/>
      <c r="R172" s="25"/>
      <c r="S172" s="25"/>
    </row>
    <row r="173" spans="3:19" ht="16.149999999999999" customHeight="1" x14ac:dyDescent="0.45">
      <c r="C173" s="25"/>
      <c r="D173" s="111"/>
      <c r="E173" s="111"/>
      <c r="F173" s="111"/>
      <c r="G173" s="27"/>
      <c r="H173" s="26"/>
      <c r="I173" s="32"/>
      <c r="J173" s="33"/>
      <c r="K173" s="33"/>
      <c r="L173" s="36"/>
      <c r="M173" s="34"/>
      <c r="N173" s="25"/>
      <c r="O173" s="112">
        <v>0</v>
      </c>
      <c r="P173" s="25"/>
      <c r="Q173" s="25"/>
      <c r="R173" s="25"/>
      <c r="S173" s="68" t="s">
        <v>445</v>
      </c>
    </row>
    <row r="174" spans="3:19" ht="16.149999999999999" customHeight="1" x14ac:dyDescent="0.45">
      <c r="C174" s="25"/>
      <c r="D174" s="111"/>
      <c r="E174" s="111"/>
      <c r="F174" s="111"/>
      <c r="G174" s="27"/>
      <c r="H174" s="26"/>
      <c r="I174" s="32" t="str">
        <f>INDEX(Wsad_Ofertowy[#Data],MATCH(S173,Wsad_Ofertowy[Kod],0),21)</f>
        <v>8</v>
      </c>
      <c r="J174" s="33" t="s">
        <v>31</v>
      </c>
      <c r="K174" s="33"/>
      <c r="L174" s="36"/>
      <c r="M174" s="36"/>
      <c r="N174" s="25"/>
      <c r="O174" s="113"/>
      <c r="P174" s="25"/>
      <c r="Q174" s="25"/>
      <c r="R174" s="25"/>
      <c r="S174" s="25"/>
    </row>
    <row r="175" spans="3:19" ht="16.149999999999999" customHeight="1" x14ac:dyDescent="0.45">
      <c r="C175" s="25"/>
      <c r="D175" s="111"/>
      <c r="E175" s="111"/>
      <c r="F175" s="111"/>
      <c r="G175" s="27"/>
      <c r="H175" s="26"/>
      <c r="I175" s="32"/>
      <c r="J175" s="90" t="s">
        <v>159</v>
      </c>
      <c r="K175" s="34"/>
      <c r="L175" s="36"/>
      <c r="M175" s="36"/>
      <c r="N175" s="25"/>
      <c r="O175" s="28"/>
      <c r="P175" s="25"/>
      <c r="Q175" s="25"/>
      <c r="R175" s="25"/>
      <c r="S175" s="25"/>
    </row>
    <row r="176" spans="3:19" ht="16.149999999999999" customHeight="1" x14ac:dyDescent="0.65">
      <c r="C176" s="25"/>
      <c r="D176" s="37" t="str">
        <f>INDEX(Wsad_Ofertowy[#Data],MATCH(S173,Wsad_Ofertowy[Kod],0),4)</f>
        <v>Z 498 mal sr</v>
      </c>
      <c r="E176" s="25"/>
      <c r="F176" s="38"/>
      <c r="G176" s="54" cm="1">
        <f t="array" ref="G176">INDEX(Wsad_Ofertowy[#Data],MATCH(S173,Wsad_Ofertowy[Kod],0),'Generowanie podsumowania zam'!$U$1)</f>
        <v>7.15</v>
      </c>
      <c r="H176" s="40"/>
      <c r="I176" s="32"/>
      <c r="J176" s="34"/>
      <c r="K176" s="34"/>
      <c r="L176" s="41"/>
      <c r="M176" s="25"/>
      <c r="N176" s="42"/>
      <c r="O176" s="25"/>
      <c r="P176" s="25"/>
      <c r="Q176" s="25"/>
      <c r="R176" s="43">
        <f>I174*G176*O173</f>
        <v>0</v>
      </c>
      <c r="S176" s="25"/>
    </row>
    <row r="177" spans="3:19" ht="16.149999999999999" customHeight="1" x14ac:dyDescent="0.45">
      <c r="C177" s="25"/>
      <c r="D177" s="25"/>
      <c r="E177" s="44">
        <f>INDEX(Wsad_Ofertowy[#Data],MATCH(S173,Wsad_Ofertowy[Kod],0),5)</f>
        <v>5907702531205</v>
      </c>
      <c r="F177" s="45"/>
      <c r="G177" s="40" t="s">
        <v>32</v>
      </c>
      <c r="H177" s="39"/>
      <c r="I177" s="25"/>
      <c r="J177" s="25"/>
      <c r="K177" s="25"/>
      <c r="L177" s="25"/>
      <c r="M177" s="25"/>
      <c r="N177" s="40"/>
      <c r="O177" s="25"/>
      <c r="P177" s="28"/>
      <c r="Q177" s="25"/>
      <c r="R177" s="40" t="s">
        <v>29</v>
      </c>
      <c r="S177" s="25"/>
    </row>
    <row r="178" spans="3:19" ht="16.149999999999999" customHeight="1" x14ac:dyDescent="0.45"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8"/>
      <c r="Q178" s="25"/>
      <c r="R178" s="25"/>
      <c r="S178" s="25"/>
    </row>
    <row r="179" spans="3:19" ht="16.149999999999999" customHeight="1" x14ac:dyDescent="0.45">
      <c r="C179" s="21"/>
      <c r="D179" s="21"/>
      <c r="E179" s="21"/>
      <c r="F179" s="21"/>
      <c r="G179" s="22"/>
      <c r="H179" s="22"/>
      <c r="I179" s="21"/>
      <c r="J179" s="23"/>
      <c r="K179" s="23"/>
      <c r="L179" s="21"/>
      <c r="M179" s="21"/>
      <c r="N179" s="21"/>
      <c r="O179" s="21"/>
      <c r="P179" s="24"/>
      <c r="Q179" s="21"/>
      <c r="R179" s="21"/>
      <c r="S179" s="21"/>
    </row>
    <row r="180" spans="3:19" ht="16.149999999999999" customHeight="1" x14ac:dyDescent="0.45">
      <c r="C180" s="25"/>
      <c r="D180" s="111"/>
      <c r="E180" s="111"/>
      <c r="F180" s="111"/>
      <c r="G180" s="27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</row>
    <row r="181" spans="3:19" ht="16.149999999999999" customHeight="1" x14ac:dyDescent="0.45">
      <c r="C181" s="25"/>
      <c r="D181" s="111"/>
      <c r="E181" s="111"/>
      <c r="F181" s="111"/>
      <c r="G181" s="27"/>
      <c r="H181" s="26"/>
      <c r="I181" s="25"/>
      <c r="J181" s="25"/>
      <c r="K181" s="25"/>
      <c r="L181" s="25"/>
      <c r="M181" s="25"/>
      <c r="N181" s="25"/>
      <c r="O181" s="25"/>
      <c r="P181" s="28"/>
      <c r="Q181" s="25"/>
      <c r="R181" s="25"/>
      <c r="S181" s="25"/>
    </row>
    <row r="182" spans="3:19" ht="16.149999999999999" customHeight="1" x14ac:dyDescent="0.55000000000000004">
      <c r="C182" s="25"/>
      <c r="D182" s="111"/>
      <c r="E182" s="111"/>
      <c r="F182" s="111"/>
      <c r="G182" s="27"/>
      <c r="H182" s="26"/>
      <c r="I182" s="29"/>
      <c r="J182" s="30" t="s">
        <v>30</v>
      </c>
      <c r="K182" s="30"/>
      <c r="L182" s="25"/>
      <c r="M182" s="30"/>
      <c r="N182" s="31" t="s">
        <v>0</v>
      </c>
      <c r="O182" s="25"/>
      <c r="P182" s="25"/>
      <c r="Q182" s="25"/>
      <c r="R182" s="25"/>
      <c r="S182" s="25"/>
    </row>
    <row r="183" spans="3:19" ht="16.149999999999999" customHeight="1" x14ac:dyDescent="0.45">
      <c r="C183" s="25"/>
      <c r="D183" s="111"/>
      <c r="E183" s="111"/>
      <c r="F183" s="111"/>
      <c r="G183" s="27"/>
      <c r="H183" s="26"/>
      <c r="I183" s="32"/>
      <c r="J183" s="33"/>
      <c r="K183" s="33"/>
      <c r="L183" s="32"/>
      <c r="M183" s="34"/>
      <c r="N183" s="35" t="s">
        <v>108</v>
      </c>
      <c r="O183" s="25"/>
      <c r="P183" s="25"/>
      <c r="Q183" s="25"/>
      <c r="R183" s="25"/>
      <c r="S183" s="25"/>
    </row>
    <row r="184" spans="3:19" ht="16.149999999999999" customHeight="1" x14ac:dyDescent="0.45">
      <c r="C184" s="25"/>
      <c r="D184" s="111"/>
      <c r="E184" s="111"/>
      <c r="F184" s="111"/>
      <c r="G184" s="27"/>
      <c r="H184" s="26"/>
      <c r="I184" s="32"/>
      <c r="J184" s="33"/>
      <c r="K184" s="33"/>
      <c r="L184" s="36"/>
      <c r="M184" s="34"/>
      <c r="N184" s="25"/>
      <c r="O184" s="112">
        <v>0</v>
      </c>
      <c r="P184" s="25"/>
      <c r="Q184" s="25"/>
      <c r="R184" s="25"/>
      <c r="S184" s="68" t="s">
        <v>83</v>
      </c>
    </row>
    <row r="185" spans="3:19" ht="16.149999999999999" customHeight="1" x14ac:dyDescent="0.45">
      <c r="C185" s="25"/>
      <c r="D185" s="111"/>
      <c r="E185" s="111"/>
      <c r="F185" s="111"/>
      <c r="G185" s="27"/>
      <c r="H185" s="26"/>
      <c r="I185" s="32" t="str">
        <f>INDEX(Wsad_Ofertowy[#Data],MATCH(S184,Wsad_Ofertowy[Kod],0),21)</f>
        <v>6</v>
      </c>
      <c r="J185" s="33" t="s">
        <v>31</v>
      </c>
      <c r="K185" s="33"/>
      <c r="L185" s="36"/>
      <c r="M185" s="36"/>
      <c r="N185" s="25"/>
      <c r="O185" s="113"/>
      <c r="P185" s="25"/>
      <c r="Q185" s="25"/>
      <c r="R185" s="25"/>
      <c r="S185" s="25"/>
    </row>
    <row r="186" spans="3:19" ht="16.149999999999999" customHeight="1" x14ac:dyDescent="0.45">
      <c r="C186" s="25"/>
      <c r="D186" s="111"/>
      <c r="E186" s="111"/>
      <c r="F186" s="111"/>
      <c r="G186" s="27"/>
      <c r="H186" s="26"/>
      <c r="I186" s="32"/>
      <c r="J186" s="90" t="s">
        <v>159</v>
      </c>
      <c r="K186" s="34"/>
      <c r="L186" s="36"/>
      <c r="M186" s="36"/>
      <c r="N186" s="25"/>
      <c r="O186" s="28"/>
      <c r="P186" s="25"/>
      <c r="Q186" s="25"/>
      <c r="R186" s="25"/>
      <c r="S186" s="25"/>
    </row>
    <row r="187" spans="3:19" ht="16.149999999999999" customHeight="1" x14ac:dyDescent="0.65">
      <c r="C187" s="25"/>
      <c r="D187" s="37" t="str">
        <f>INDEX(Wsad_Ofertowy[#Data],MATCH(S184,Wsad_Ofertowy[Kod],0),4)</f>
        <v>P 88 zł</v>
      </c>
      <c r="E187" s="25"/>
      <c r="F187" s="38"/>
      <c r="G187" s="54" cm="1">
        <f t="array" ref="G187">INDEX(Wsad_Ofertowy[#Data],MATCH(S184,Wsad_Ofertowy[Kod],0),'Generowanie podsumowania zam'!$U$1)</f>
        <v>6.99</v>
      </c>
      <c r="H187" s="40"/>
      <c r="I187" s="32"/>
      <c r="J187" s="34"/>
      <c r="K187" s="34"/>
      <c r="L187" s="41"/>
      <c r="M187" s="25"/>
      <c r="N187" s="42"/>
      <c r="O187" s="25"/>
      <c r="P187" s="25"/>
      <c r="Q187" s="25"/>
      <c r="R187" s="43">
        <f>I185*G187*O184</f>
        <v>0</v>
      </c>
      <c r="S187" s="25"/>
    </row>
    <row r="188" spans="3:19" ht="16.149999999999999" customHeight="1" x14ac:dyDescent="0.45">
      <c r="C188" s="25"/>
      <c r="D188" s="25"/>
      <c r="E188" s="44">
        <f>INDEX(Wsad_Ofertowy[#Data],MATCH(S184,Wsad_Ofertowy[Kod],0),5)</f>
        <v>5907702529455</v>
      </c>
      <c r="F188" s="45"/>
      <c r="G188" s="40" t="s">
        <v>32</v>
      </c>
      <c r="H188" s="39"/>
      <c r="I188" s="25"/>
      <c r="J188" s="25"/>
      <c r="K188" s="25"/>
      <c r="L188" s="25"/>
      <c r="M188" s="25"/>
      <c r="N188" s="40"/>
      <c r="O188" s="25"/>
      <c r="P188" s="28"/>
      <c r="Q188" s="25"/>
      <c r="R188" s="40" t="s">
        <v>29</v>
      </c>
      <c r="S188" s="25"/>
    </row>
    <row r="189" spans="3:19" ht="16.149999999999999" customHeight="1" x14ac:dyDescent="0.45"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8"/>
      <c r="Q189" s="25"/>
      <c r="R189" s="25"/>
      <c r="S189" s="25"/>
    </row>
    <row r="190" spans="3:19" ht="16.149999999999999" customHeight="1" x14ac:dyDescent="0.45">
      <c r="C190" s="21"/>
      <c r="D190" s="21"/>
      <c r="E190" s="21"/>
      <c r="F190" s="21"/>
      <c r="G190" s="22"/>
      <c r="H190" s="22"/>
      <c r="I190" s="21"/>
      <c r="J190" s="23"/>
      <c r="K190" s="23"/>
      <c r="L190" s="21"/>
      <c r="M190" s="21"/>
      <c r="N190" s="21"/>
      <c r="O190" s="21"/>
      <c r="P190" s="24"/>
      <c r="Q190" s="21"/>
      <c r="R190" s="21"/>
      <c r="S190" s="21"/>
    </row>
    <row r="191" spans="3:19" ht="16.149999999999999" customHeight="1" x14ac:dyDescent="0.45">
      <c r="C191" s="25"/>
      <c r="D191" s="111"/>
      <c r="E191" s="111"/>
      <c r="F191" s="111"/>
      <c r="G191" s="27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3:19" ht="16.149999999999999" customHeight="1" x14ac:dyDescent="0.45">
      <c r="C192" s="25"/>
      <c r="D192" s="111"/>
      <c r="E192" s="111"/>
      <c r="F192" s="111"/>
      <c r="G192" s="27"/>
      <c r="H192" s="26"/>
      <c r="I192" s="25"/>
      <c r="J192" s="25"/>
      <c r="K192" s="25"/>
      <c r="L192" s="25"/>
      <c r="M192" s="25"/>
      <c r="N192" s="25"/>
      <c r="O192" s="25"/>
      <c r="P192" s="28"/>
      <c r="Q192" s="25"/>
      <c r="R192" s="25"/>
      <c r="S192" s="25"/>
    </row>
    <row r="193" spans="3:19" ht="16.149999999999999" customHeight="1" x14ac:dyDescent="0.55000000000000004">
      <c r="C193" s="25"/>
      <c r="D193" s="111"/>
      <c r="E193" s="111"/>
      <c r="F193" s="111"/>
      <c r="G193" s="27"/>
      <c r="H193" s="26"/>
      <c r="I193" s="29"/>
      <c r="J193" s="30" t="s">
        <v>30</v>
      </c>
      <c r="K193" s="30"/>
      <c r="L193" s="25"/>
      <c r="M193" s="30"/>
      <c r="N193" s="31" t="s">
        <v>0</v>
      </c>
      <c r="O193" s="25"/>
      <c r="P193" s="25"/>
      <c r="Q193" s="25"/>
      <c r="R193" s="25"/>
      <c r="S193" s="25"/>
    </row>
    <row r="194" spans="3:19" ht="16.149999999999999" customHeight="1" x14ac:dyDescent="0.45">
      <c r="C194" s="25"/>
      <c r="D194" s="111"/>
      <c r="E194" s="111"/>
      <c r="F194" s="111"/>
      <c r="G194" s="27"/>
      <c r="H194" s="26"/>
      <c r="I194" s="32"/>
      <c r="J194" s="33"/>
      <c r="K194" s="33"/>
      <c r="L194" s="32"/>
      <c r="M194" s="34"/>
      <c r="N194" s="35" t="s">
        <v>108</v>
      </c>
      <c r="O194" s="25"/>
      <c r="P194" s="25"/>
      <c r="Q194" s="25"/>
      <c r="R194" s="25"/>
      <c r="S194" s="25"/>
    </row>
    <row r="195" spans="3:19" ht="16.149999999999999" customHeight="1" x14ac:dyDescent="0.45">
      <c r="C195" s="25"/>
      <c r="D195" s="111"/>
      <c r="E195" s="111"/>
      <c r="F195" s="111"/>
      <c r="G195" s="27"/>
      <c r="H195" s="26"/>
      <c r="I195" s="32"/>
      <c r="J195" s="33"/>
      <c r="K195" s="33"/>
      <c r="L195" s="36"/>
      <c r="M195" s="34"/>
      <c r="N195" s="25"/>
      <c r="O195" s="112">
        <v>0</v>
      </c>
      <c r="P195" s="25"/>
      <c r="Q195" s="25"/>
      <c r="R195" s="25"/>
      <c r="S195" s="68" t="s">
        <v>63</v>
      </c>
    </row>
    <row r="196" spans="3:19" ht="16.149999999999999" customHeight="1" x14ac:dyDescent="0.45">
      <c r="C196" s="25"/>
      <c r="D196" s="111"/>
      <c r="E196" s="111"/>
      <c r="F196" s="111"/>
      <c r="G196" s="27"/>
      <c r="H196" s="26"/>
      <c r="I196" s="32" t="str">
        <f>INDEX(Wsad_Ofertowy[#Data],MATCH(S195,Wsad_Ofertowy[Kod],0),21)</f>
        <v>8</v>
      </c>
      <c r="J196" s="33" t="s">
        <v>31</v>
      </c>
      <c r="K196" s="33"/>
      <c r="L196" s="36"/>
      <c r="M196" s="36"/>
      <c r="N196" s="25"/>
      <c r="O196" s="113"/>
      <c r="P196" s="25"/>
      <c r="Q196" s="25"/>
      <c r="R196" s="25"/>
      <c r="S196" s="25"/>
    </row>
    <row r="197" spans="3:19" ht="16.149999999999999" customHeight="1" x14ac:dyDescent="0.45">
      <c r="C197" s="25"/>
      <c r="D197" s="111"/>
      <c r="E197" s="111"/>
      <c r="F197" s="111"/>
      <c r="G197" s="27"/>
      <c r="H197" s="26"/>
      <c r="I197" s="32"/>
      <c r="J197" s="90" t="s">
        <v>159</v>
      </c>
      <c r="K197" s="34"/>
      <c r="L197" s="36"/>
      <c r="M197" s="36"/>
      <c r="N197" s="25"/>
      <c r="O197" s="28"/>
      <c r="P197" s="25"/>
      <c r="Q197" s="25"/>
      <c r="R197" s="25"/>
      <c r="S197" s="25"/>
    </row>
    <row r="198" spans="3:19" ht="16.149999999999999" customHeight="1" x14ac:dyDescent="0.65">
      <c r="C198" s="25"/>
      <c r="D198" s="37" t="str">
        <f>INDEX(Wsad_Ofertowy[#Data],MATCH(S195,Wsad_Ofertowy[Kod],0),4)</f>
        <v>Z 498 mal/zł</v>
      </c>
      <c r="E198" s="25"/>
      <c r="F198" s="38"/>
      <c r="G198" s="54" cm="1">
        <f t="array" ref="G198">INDEX(Wsad_Ofertowy[#Data],MATCH(S195,Wsad_Ofertowy[Kod],0),'Generowanie podsumowania zam'!$U$1)</f>
        <v>7.15</v>
      </c>
      <c r="H198" s="40"/>
      <c r="I198" s="32"/>
      <c r="J198" s="34"/>
      <c r="K198" s="34"/>
      <c r="L198" s="41"/>
      <c r="M198" s="25"/>
      <c r="N198" s="42"/>
      <c r="O198" s="25"/>
      <c r="P198" s="25"/>
      <c r="Q198" s="25"/>
      <c r="R198" s="43">
        <f>I196*G198*O195</f>
        <v>0</v>
      </c>
      <c r="S198" s="25"/>
    </row>
    <row r="199" spans="3:19" ht="16.149999999999999" customHeight="1" x14ac:dyDescent="0.45">
      <c r="C199" s="25"/>
      <c r="D199" s="25"/>
      <c r="E199" s="44">
        <f>INDEX(Wsad_Ofertowy[#Data],MATCH(S195,Wsad_Ofertowy[Kod],0),5)</f>
        <v>5907702529394</v>
      </c>
      <c r="F199" s="45"/>
      <c r="G199" s="40" t="s">
        <v>32</v>
      </c>
      <c r="H199" s="39"/>
      <c r="I199" s="25"/>
      <c r="J199" s="25"/>
      <c r="K199" s="25"/>
      <c r="L199" s="25"/>
      <c r="M199" s="25"/>
      <c r="N199" s="40"/>
      <c r="O199" s="25"/>
      <c r="P199" s="28"/>
      <c r="Q199" s="25"/>
      <c r="R199" s="40" t="s">
        <v>29</v>
      </c>
      <c r="S199" s="25"/>
    </row>
    <row r="200" spans="3:19" ht="16.149999999999999" customHeight="1" x14ac:dyDescent="0.45"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8"/>
      <c r="Q200" s="25"/>
      <c r="R200" s="25"/>
      <c r="S200" s="25"/>
    </row>
    <row r="201" spans="3:19" ht="16.149999999999999" customHeight="1" x14ac:dyDescent="0.45">
      <c r="C201" s="21"/>
      <c r="D201" s="21"/>
      <c r="E201" s="21"/>
      <c r="F201" s="21"/>
      <c r="G201" s="22"/>
      <c r="H201" s="22"/>
      <c r="I201" s="21"/>
      <c r="J201" s="23"/>
      <c r="K201" s="23"/>
      <c r="L201" s="21"/>
      <c r="M201" s="21"/>
      <c r="N201" s="21"/>
      <c r="O201" s="21"/>
      <c r="P201" s="24"/>
      <c r="Q201" s="21"/>
      <c r="R201" s="21"/>
      <c r="S201" s="21"/>
    </row>
    <row r="202" spans="3:19" ht="16.149999999999999" customHeight="1" x14ac:dyDescent="0.45">
      <c r="C202" s="25"/>
      <c r="D202" s="111"/>
      <c r="E202" s="111"/>
      <c r="F202" s="111"/>
      <c r="G202" s="27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</row>
    <row r="203" spans="3:19" ht="16.149999999999999" customHeight="1" x14ac:dyDescent="0.45">
      <c r="C203" s="25"/>
      <c r="D203" s="111"/>
      <c r="E203" s="111"/>
      <c r="F203" s="111"/>
      <c r="G203" s="27"/>
      <c r="H203" s="26"/>
      <c r="I203" s="25"/>
      <c r="J203" s="25"/>
      <c r="K203" s="25"/>
      <c r="L203" s="25"/>
      <c r="M203" s="25"/>
      <c r="N203" s="25"/>
      <c r="O203" s="25"/>
      <c r="P203" s="28"/>
      <c r="Q203" s="25"/>
      <c r="R203" s="25"/>
      <c r="S203" s="25"/>
    </row>
    <row r="204" spans="3:19" ht="16.149999999999999" customHeight="1" x14ac:dyDescent="0.55000000000000004">
      <c r="C204" s="25"/>
      <c r="D204" s="111"/>
      <c r="E204" s="111"/>
      <c r="F204" s="111"/>
      <c r="G204" s="27"/>
      <c r="H204" s="26"/>
      <c r="I204" s="29"/>
      <c r="J204" s="30" t="s">
        <v>30</v>
      </c>
      <c r="K204" s="30"/>
      <c r="L204" s="25"/>
      <c r="M204" s="30"/>
      <c r="N204" s="31" t="s">
        <v>0</v>
      </c>
      <c r="O204" s="25"/>
      <c r="P204" s="25"/>
      <c r="Q204" s="25"/>
      <c r="R204" s="25"/>
      <c r="S204" s="25"/>
    </row>
    <row r="205" spans="3:19" ht="16.149999999999999" customHeight="1" x14ac:dyDescent="0.45">
      <c r="C205" s="25"/>
      <c r="D205" s="111"/>
      <c r="E205" s="111"/>
      <c r="F205" s="111"/>
      <c r="G205" s="27"/>
      <c r="H205" s="26"/>
      <c r="I205" s="32"/>
      <c r="J205" s="33"/>
      <c r="K205" s="33"/>
      <c r="L205" s="32"/>
      <c r="M205" s="34"/>
      <c r="N205" s="35" t="s">
        <v>108</v>
      </c>
      <c r="O205" s="25"/>
      <c r="P205" s="25"/>
      <c r="Q205" s="25"/>
      <c r="R205" s="25"/>
      <c r="S205" s="25"/>
    </row>
    <row r="206" spans="3:19" ht="16.149999999999999" customHeight="1" x14ac:dyDescent="0.45">
      <c r="C206" s="25"/>
      <c r="D206" s="111"/>
      <c r="E206" s="111"/>
      <c r="F206" s="111"/>
      <c r="G206" s="27"/>
      <c r="H206" s="26"/>
      <c r="I206" s="32"/>
      <c r="J206" s="33"/>
      <c r="K206" s="33"/>
      <c r="L206" s="36"/>
      <c r="M206" s="34"/>
      <c r="N206" s="25"/>
      <c r="O206" s="112">
        <v>0</v>
      </c>
      <c r="P206" s="25"/>
      <c r="Q206" s="25"/>
      <c r="R206" s="25"/>
      <c r="S206" s="68" t="s">
        <v>57</v>
      </c>
    </row>
    <row r="207" spans="3:19" ht="16.149999999999999" customHeight="1" x14ac:dyDescent="0.45">
      <c r="C207" s="25"/>
      <c r="D207" s="111"/>
      <c r="E207" s="111"/>
      <c r="F207" s="111"/>
      <c r="G207" s="27"/>
      <c r="H207" s="26"/>
      <c r="I207" s="32" t="str">
        <f>INDEX(Wsad_Ofertowy[#Data],MATCH(S206,Wsad_Ofertowy[Kod],0),21)</f>
        <v>8</v>
      </c>
      <c r="J207" s="33" t="s">
        <v>31</v>
      </c>
      <c r="K207" s="33"/>
      <c r="L207" s="36"/>
      <c r="M207" s="36"/>
      <c r="N207" s="25"/>
      <c r="O207" s="113"/>
      <c r="P207" s="25"/>
      <c r="Q207" s="25"/>
      <c r="R207" s="25"/>
      <c r="S207" s="25"/>
    </row>
    <row r="208" spans="3:19" ht="16.149999999999999" customHeight="1" x14ac:dyDescent="0.45">
      <c r="C208" s="25"/>
      <c r="D208" s="111"/>
      <c r="E208" s="111"/>
      <c r="F208" s="111"/>
      <c r="G208" s="27"/>
      <c r="H208" s="26"/>
      <c r="I208" s="32"/>
      <c r="J208" s="90" t="s">
        <v>159</v>
      </c>
      <c r="K208" s="34"/>
      <c r="L208" s="36"/>
      <c r="M208" s="36"/>
      <c r="N208" s="25"/>
      <c r="O208" s="28"/>
      <c r="P208" s="25"/>
      <c r="Q208" s="25"/>
      <c r="R208" s="25"/>
      <c r="S208" s="25"/>
    </row>
    <row r="209" spans="3:19" ht="16.149999999999999" customHeight="1" x14ac:dyDescent="0.65">
      <c r="C209" s="25"/>
      <c r="D209" s="37" t="str">
        <f>INDEX(Wsad_Ofertowy[#Data],MATCH(S206,Wsad_Ofertowy[Kod],0),4)</f>
        <v>Z 498 biały zł</v>
      </c>
      <c r="E209" s="25"/>
      <c r="F209" s="38"/>
      <c r="G209" s="54" cm="1">
        <f t="array" ref="G209">INDEX(Wsad_Ofertowy[#Data],MATCH(S206,Wsad_Ofertowy[Kod],0),'Generowanie podsumowania zam'!$U$1)</f>
        <v>7.15</v>
      </c>
      <c r="H209" s="40"/>
      <c r="I209" s="32"/>
      <c r="J209" s="34"/>
      <c r="K209" s="34"/>
      <c r="L209" s="41"/>
      <c r="M209" s="25"/>
      <c r="N209" s="42"/>
      <c r="O209" s="25"/>
      <c r="P209" s="25"/>
      <c r="Q209" s="25"/>
      <c r="R209" s="43">
        <f>I207*G209*O206</f>
        <v>0</v>
      </c>
      <c r="S209" s="25"/>
    </row>
    <row r="210" spans="3:19" ht="16.149999999999999" customHeight="1" x14ac:dyDescent="0.45">
      <c r="C210" s="25"/>
      <c r="D210" s="25"/>
      <c r="E210" s="44">
        <f>INDEX(Wsad_Ofertowy[#Data],MATCH(S206,Wsad_Ofertowy[Kod],0),5)</f>
        <v>5907702529189</v>
      </c>
      <c r="F210" s="45"/>
      <c r="G210" s="40" t="s">
        <v>32</v>
      </c>
      <c r="H210" s="39"/>
      <c r="I210" s="25"/>
      <c r="J210" s="25"/>
      <c r="K210" s="25"/>
      <c r="L210" s="25"/>
      <c r="M210" s="25"/>
      <c r="N210" s="40"/>
      <c r="O210" s="25"/>
      <c r="P210" s="28"/>
      <c r="Q210" s="25"/>
      <c r="R210" s="40" t="s">
        <v>29</v>
      </c>
      <c r="S210" s="25"/>
    </row>
    <row r="211" spans="3:19" ht="16.149999999999999" customHeight="1" x14ac:dyDescent="0.45"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8"/>
      <c r="Q211" s="25"/>
      <c r="R211" s="25"/>
      <c r="S211" s="25"/>
    </row>
    <row r="212" spans="3:19" ht="16.149999999999999" customHeight="1" x14ac:dyDescent="0.45">
      <c r="C212" s="21"/>
      <c r="D212" s="21"/>
      <c r="E212" s="21"/>
      <c r="F212" s="21"/>
      <c r="G212" s="22"/>
      <c r="H212" s="22"/>
      <c r="I212" s="21"/>
      <c r="J212" s="23"/>
      <c r="K212" s="23"/>
      <c r="L212" s="21"/>
      <c r="M212" s="21"/>
      <c r="N212" s="21"/>
      <c r="O212" s="21"/>
      <c r="P212" s="24"/>
      <c r="Q212" s="21"/>
      <c r="R212" s="21"/>
      <c r="S212" s="21"/>
    </row>
    <row r="213" spans="3:19" ht="16.149999999999999" customHeight="1" x14ac:dyDescent="0.45">
      <c r="C213" s="25"/>
      <c r="D213" s="111"/>
      <c r="E213" s="111"/>
      <c r="F213" s="111"/>
      <c r="G213" s="27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3:19" ht="16.149999999999999" customHeight="1" x14ac:dyDescent="0.45">
      <c r="C214" s="25"/>
      <c r="D214" s="111"/>
      <c r="E214" s="111"/>
      <c r="F214" s="111"/>
      <c r="G214" s="27"/>
      <c r="H214" s="26"/>
      <c r="I214" s="25"/>
      <c r="J214" s="25"/>
      <c r="K214" s="25"/>
      <c r="L214" s="25"/>
      <c r="M214" s="25"/>
      <c r="N214" s="25"/>
      <c r="O214" s="25"/>
      <c r="P214" s="28"/>
      <c r="Q214" s="25"/>
      <c r="R214" s="25"/>
      <c r="S214" s="25"/>
    </row>
    <row r="215" spans="3:19" ht="16.149999999999999" customHeight="1" x14ac:dyDescent="0.55000000000000004">
      <c r="C215" s="25"/>
      <c r="D215" s="111"/>
      <c r="E215" s="111"/>
      <c r="F215" s="111"/>
      <c r="G215" s="27"/>
      <c r="H215" s="26"/>
      <c r="I215" s="29"/>
      <c r="J215" s="30" t="s">
        <v>30</v>
      </c>
      <c r="K215" s="30"/>
      <c r="L215" s="25"/>
      <c r="M215" s="30"/>
      <c r="N215" s="31" t="s">
        <v>0</v>
      </c>
      <c r="O215" s="25"/>
      <c r="P215" s="25"/>
      <c r="Q215" s="25"/>
      <c r="R215" s="25"/>
      <c r="S215" s="25"/>
    </row>
    <row r="216" spans="3:19" ht="16.149999999999999" customHeight="1" x14ac:dyDescent="0.45">
      <c r="C216" s="25"/>
      <c r="D216" s="111"/>
      <c r="E216" s="111"/>
      <c r="F216" s="111"/>
      <c r="G216" s="27"/>
      <c r="H216" s="26"/>
      <c r="I216" s="32"/>
      <c r="J216" s="33"/>
      <c r="K216" s="33"/>
      <c r="L216" s="32"/>
      <c r="M216" s="34"/>
      <c r="N216" s="35" t="s">
        <v>108</v>
      </c>
      <c r="O216" s="25"/>
      <c r="P216" s="25"/>
      <c r="Q216" s="25"/>
      <c r="R216" s="25"/>
      <c r="S216" s="25"/>
    </row>
    <row r="217" spans="3:19" ht="16.149999999999999" customHeight="1" x14ac:dyDescent="0.45">
      <c r="C217" s="25"/>
      <c r="D217" s="111"/>
      <c r="E217" s="111"/>
      <c r="F217" s="111"/>
      <c r="G217" s="27"/>
      <c r="H217" s="26"/>
      <c r="I217" s="32"/>
      <c r="J217" s="33"/>
      <c r="K217" s="33"/>
      <c r="L217" s="36"/>
      <c r="M217" s="34"/>
      <c r="N217" s="25"/>
      <c r="O217" s="112">
        <v>0</v>
      </c>
      <c r="P217" s="25"/>
      <c r="Q217" s="25"/>
      <c r="R217" s="25"/>
      <c r="S217" s="68" t="s">
        <v>59</v>
      </c>
    </row>
    <row r="218" spans="3:19" ht="16.149999999999999" customHeight="1" x14ac:dyDescent="0.45">
      <c r="C218" s="25"/>
      <c r="D218" s="111"/>
      <c r="E218" s="111"/>
      <c r="F218" s="111"/>
      <c r="G218" s="27"/>
      <c r="H218" s="26"/>
      <c r="I218" s="32" t="str">
        <f>INDEX(Wsad_Ofertowy[#Data],MATCH(S217,Wsad_Ofertowy[Kod],0),21)</f>
        <v>8</v>
      </c>
      <c r="J218" s="33" t="s">
        <v>31</v>
      </c>
      <c r="K218" s="33"/>
      <c r="L218" s="36"/>
      <c r="M218" s="36"/>
      <c r="N218" s="25"/>
      <c r="O218" s="113"/>
      <c r="P218" s="25"/>
      <c r="Q218" s="25"/>
      <c r="R218" s="25"/>
      <c r="S218" s="25"/>
    </row>
    <row r="219" spans="3:19" ht="16.149999999999999" customHeight="1" x14ac:dyDescent="0.45">
      <c r="C219" s="25"/>
      <c r="D219" s="111"/>
      <c r="E219" s="111"/>
      <c r="F219" s="111"/>
      <c r="G219" s="27"/>
      <c r="H219" s="26"/>
      <c r="I219" s="32"/>
      <c r="J219" s="90" t="s">
        <v>159</v>
      </c>
      <c r="K219" s="34"/>
      <c r="L219" s="36"/>
      <c r="M219" s="36"/>
      <c r="N219" s="25"/>
      <c r="O219" s="28"/>
      <c r="P219" s="25"/>
      <c r="Q219" s="25"/>
      <c r="R219" s="25"/>
      <c r="S219" s="25"/>
    </row>
    <row r="220" spans="3:19" ht="16.149999999999999" customHeight="1" x14ac:dyDescent="0.65">
      <c r="C220" s="25"/>
      <c r="D220" s="37" t="str">
        <f>INDEX(Wsad_Ofertowy[#Data],MATCH(S217,Wsad_Ofertowy[Kod],0),4)</f>
        <v>Z 498 biały/sr</v>
      </c>
      <c r="E220" s="25"/>
      <c r="F220" s="38"/>
      <c r="G220" s="54" cm="1">
        <f t="array" ref="G220">INDEX(Wsad_Ofertowy[#Data],MATCH(S217,Wsad_Ofertowy[Kod],0),'Generowanie podsumowania zam'!$U$1)</f>
        <v>7.15</v>
      </c>
      <c r="H220" s="40"/>
      <c r="I220" s="32"/>
      <c r="J220" s="34"/>
      <c r="K220" s="34"/>
      <c r="L220" s="41"/>
      <c r="M220" s="25"/>
      <c r="N220" s="42"/>
      <c r="O220" s="25"/>
      <c r="P220" s="25"/>
      <c r="Q220" s="25"/>
      <c r="R220" s="43">
        <f>I218*G220*O217</f>
        <v>0</v>
      </c>
      <c r="S220" s="25"/>
    </row>
    <row r="221" spans="3:19" ht="16.149999999999999" customHeight="1" x14ac:dyDescent="0.45">
      <c r="C221" s="25"/>
      <c r="D221" s="25"/>
      <c r="E221" s="44">
        <f>INDEX(Wsad_Ofertowy[#Data],MATCH(S217,Wsad_Ofertowy[Kod],0),5)</f>
        <v>5907702530185</v>
      </c>
      <c r="F221" s="45"/>
      <c r="G221" s="40" t="s">
        <v>32</v>
      </c>
      <c r="H221" s="39"/>
      <c r="I221" s="25"/>
      <c r="J221" s="25"/>
      <c r="K221" s="25"/>
      <c r="L221" s="25"/>
      <c r="M221" s="25"/>
      <c r="N221" s="40"/>
      <c r="O221" s="25"/>
      <c r="P221" s="28"/>
      <c r="Q221" s="25"/>
      <c r="R221" s="40" t="s">
        <v>29</v>
      </c>
      <c r="S221" s="25"/>
    </row>
    <row r="222" spans="3:19" ht="16.149999999999999" customHeight="1" x14ac:dyDescent="0.45"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8"/>
      <c r="Q222" s="25"/>
      <c r="R222" s="25"/>
      <c r="S222" s="25"/>
    </row>
    <row r="223" spans="3:19" ht="16.149999999999999" customHeight="1" x14ac:dyDescent="0.45">
      <c r="C223" s="21"/>
      <c r="D223" s="21"/>
      <c r="E223" s="21"/>
      <c r="F223" s="21"/>
      <c r="G223" s="22"/>
      <c r="H223" s="22"/>
      <c r="I223" s="21"/>
      <c r="J223" s="23"/>
      <c r="K223" s="23"/>
      <c r="L223" s="21"/>
      <c r="M223" s="21"/>
      <c r="N223" s="21"/>
      <c r="O223" s="21"/>
      <c r="P223" s="24"/>
      <c r="Q223" s="21"/>
      <c r="R223" s="21"/>
      <c r="S223" s="21"/>
    </row>
    <row r="224" spans="3:19" ht="16.149999999999999" customHeight="1" x14ac:dyDescent="0.45">
      <c r="C224" s="25"/>
      <c r="D224" s="111"/>
      <c r="E224" s="111"/>
      <c r="F224" s="111"/>
      <c r="G224" s="27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3:19" ht="16.149999999999999" customHeight="1" x14ac:dyDescent="0.45">
      <c r="C225" s="25"/>
      <c r="D225" s="111"/>
      <c r="E225" s="111"/>
      <c r="F225" s="111"/>
      <c r="G225" s="27"/>
      <c r="H225" s="26"/>
      <c r="I225" s="25"/>
      <c r="J225" s="25"/>
      <c r="K225" s="25"/>
      <c r="L225" s="25"/>
      <c r="M225" s="25"/>
      <c r="N225" s="25"/>
      <c r="O225" s="25"/>
      <c r="P225" s="28"/>
      <c r="Q225" s="25"/>
      <c r="R225" s="25"/>
      <c r="S225" s="25"/>
    </row>
    <row r="226" spans="3:19" ht="16.149999999999999" customHeight="1" x14ac:dyDescent="0.55000000000000004">
      <c r="C226" s="25"/>
      <c r="D226" s="111"/>
      <c r="E226" s="111"/>
      <c r="F226" s="111"/>
      <c r="G226" s="27"/>
      <c r="H226" s="26"/>
      <c r="I226" s="29"/>
      <c r="J226" s="30" t="s">
        <v>30</v>
      </c>
      <c r="K226" s="30"/>
      <c r="L226" s="25"/>
      <c r="M226" s="30"/>
      <c r="N226" s="31" t="s">
        <v>0</v>
      </c>
      <c r="O226" s="25"/>
      <c r="P226" s="25"/>
      <c r="Q226" s="25"/>
      <c r="R226" s="25"/>
      <c r="S226" s="25"/>
    </row>
    <row r="227" spans="3:19" ht="16.149999999999999" customHeight="1" x14ac:dyDescent="0.45">
      <c r="C227" s="25"/>
      <c r="D227" s="111"/>
      <c r="E227" s="111"/>
      <c r="F227" s="111"/>
      <c r="G227" s="27"/>
      <c r="H227" s="26"/>
      <c r="I227" s="32"/>
      <c r="J227" s="33"/>
      <c r="K227" s="33"/>
      <c r="L227" s="32"/>
      <c r="M227" s="34"/>
      <c r="N227" s="35" t="s">
        <v>108</v>
      </c>
      <c r="O227" s="25"/>
      <c r="P227" s="25"/>
      <c r="Q227" s="25"/>
      <c r="R227" s="25"/>
      <c r="S227" s="25"/>
    </row>
    <row r="228" spans="3:19" ht="16.149999999999999" customHeight="1" x14ac:dyDescent="0.45">
      <c r="C228" s="25"/>
      <c r="D228" s="111"/>
      <c r="E228" s="111"/>
      <c r="F228" s="111"/>
      <c r="G228" s="27"/>
      <c r="H228" s="26"/>
      <c r="I228" s="32"/>
      <c r="J228" s="33"/>
      <c r="K228" s="33"/>
      <c r="L228" s="36"/>
      <c r="M228" s="34"/>
      <c r="N228" s="25"/>
      <c r="O228" s="112">
        <v>0</v>
      </c>
      <c r="P228" s="25"/>
      <c r="Q228" s="25"/>
      <c r="R228" s="25"/>
      <c r="S228" s="68" t="s">
        <v>75</v>
      </c>
    </row>
    <row r="229" spans="3:19" ht="16.149999999999999" customHeight="1" x14ac:dyDescent="0.45">
      <c r="C229" s="25"/>
      <c r="D229" s="111"/>
      <c r="E229" s="111"/>
      <c r="F229" s="111"/>
      <c r="G229" s="27"/>
      <c r="H229" s="26"/>
      <c r="I229" s="32" t="str">
        <f>INDEX(Wsad_Ofertowy[#Data],MATCH(S228,Wsad_Ofertowy[Kod],0),21)</f>
        <v>8</v>
      </c>
      <c r="J229" s="33" t="s">
        <v>31</v>
      </c>
      <c r="K229" s="33"/>
      <c r="L229" s="36"/>
      <c r="M229" s="36"/>
      <c r="N229" s="25"/>
      <c r="O229" s="113"/>
      <c r="P229" s="25"/>
      <c r="Q229" s="25"/>
      <c r="R229" s="25"/>
      <c r="S229" s="25"/>
    </row>
    <row r="230" spans="3:19" ht="16.149999999999999" customHeight="1" x14ac:dyDescent="0.45">
      <c r="C230" s="25"/>
      <c r="D230" s="111"/>
      <c r="E230" s="111"/>
      <c r="F230" s="111"/>
      <c r="G230" s="27"/>
      <c r="H230" s="26"/>
      <c r="I230" s="32"/>
      <c r="J230" s="90" t="s">
        <v>159</v>
      </c>
      <c r="K230" s="34"/>
      <c r="L230" s="36"/>
      <c r="M230" s="36"/>
      <c r="N230" s="25"/>
      <c r="O230" s="28"/>
      <c r="P230" s="25"/>
      <c r="Q230" s="25"/>
      <c r="R230" s="25"/>
      <c r="S230" s="25"/>
    </row>
    <row r="231" spans="3:19" ht="16.149999999999999" customHeight="1" x14ac:dyDescent="0.65">
      <c r="C231" s="25"/>
      <c r="D231" s="37" t="str">
        <f>INDEX(Wsad_Ofertowy[#Data],MATCH(S228,Wsad_Ofertowy[Kod],0),4)</f>
        <v>Z 484 róża sr</v>
      </c>
      <c r="E231" s="25"/>
      <c r="F231" s="38"/>
      <c r="G231" s="54" cm="1">
        <f t="array" ref="G231">INDEX(Wsad_Ofertowy[#Data],MATCH(S228,Wsad_Ofertowy[Kod],0),'Generowanie podsumowania zam'!$U$1)</f>
        <v>6.99</v>
      </c>
      <c r="H231" s="40"/>
      <c r="I231" s="32"/>
      <c r="J231" s="34"/>
      <c r="K231" s="34"/>
      <c r="L231" s="41"/>
      <c r="M231" s="25"/>
      <c r="N231" s="42"/>
      <c r="O231" s="25"/>
      <c r="P231" s="25"/>
      <c r="Q231" s="25"/>
      <c r="R231" s="43">
        <f>I229*G231*O228</f>
        <v>0</v>
      </c>
      <c r="S231" s="25"/>
    </row>
    <row r="232" spans="3:19" ht="16.149999999999999" customHeight="1" x14ac:dyDescent="0.45">
      <c r="C232" s="25"/>
      <c r="D232" s="25"/>
      <c r="E232" s="44">
        <f>INDEX(Wsad_Ofertowy[#Data],MATCH(S228,Wsad_Ofertowy[Kod],0),5)</f>
        <v>5907702530277</v>
      </c>
      <c r="F232" s="45"/>
      <c r="G232" s="40" t="s">
        <v>32</v>
      </c>
      <c r="H232" s="39"/>
      <c r="I232" s="25"/>
      <c r="J232" s="25"/>
      <c r="K232" s="25"/>
      <c r="L232" s="25"/>
      <c r="M232" s="25"/>
      <c r="N232" s="40"/>
      <c r="O232" s="25"/>
      <c r="P232" s="28"/>
      <c r="Q232" s="25"/>
      <c r="R232" s="40" t="s">
        <v>29</v>
      </c>
      <c r="S232" s="25"/>
    </row>
    <row r="233" spans="3:19" ht="16.149999999999999" customHeight="1" x14ac:dyDescent="0.45"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8"/>
      <c r="Q233" s="25"/>
      <c r="R233" s="25"/>
      <c r="S233" s="25"/>
    </row>
    <row r="234" spans="3:19" ht="16.149999999999999" customHeight="1" x14ac:dyDescent="0.45">
      <c r="C234" s="21"/>
      <c r="D234" s="21"/>
      <c r="E234" s="21"/>
      <c r="F234" s="21"/>
      <c r="G234" s="22"/>
      <c r="H234" s="22"/>
      <c r="I234" s="21"/>
      <c r="J234" s="23"/>
      <c r="K234" s="23"/>
      <c r="L234" s="21"/>
      <c r="M234" s="21"/>
      <c r="N234" s="21"/>
      <c r="O234" s="21"/>
      <c r="P234" s="24"/>
      <c r="Q234" s="21"/>
      <c r="R234" s="21"/>
      <c r="S234" s="21"/>
    </row>
    <row r="235" spans="3:19" ht="16.149999999999999" customHeight="1" x14ac:dyDescent="0.45">
      <c r="C235" s="25"/>
      <c r="D235" s="111"/>
      <c r="E235" s="111"/>
      <c r="F235" s="111"/>
      <c r="G235" s="27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3:19" ht="16.149999999999999" customHeight="1" x14ac:dyDescent="0.45">
      <c r="C236" s="25"/>
      <c r="D236" s="111"/>
      <c r="E236" s="111"/>
      <c r="F236" s="111"/>
      <c r="G236" s="27"/>
      <c r="H236" s="26"/>
      <c r="I236" s="25"/>
      <c r="J236" s="25"/>
      <c r="K236" s="25"/>
      <c r="L236" s="25"/>
      <c r="M236" s="25"/>
      <c r="N236" s="25"/>
      <c r="O236" s="25"/>
      <c r="P236" s="28"/>
      <c r="Q236" s="25"/>
      <c r="R236" s="25"/>
      <c r="S236" s="25"/>
    </row>
    <row r="237" spans="3:19" ht="16.149999999999999" customHeight="1" x14ac:dyDescent="0.55000000000000004">
      <c r="C237" s="25"/>
      <c r="D237" s="111"/>
      <c r="E237" s="111"/>
      <c r="F237" s="111"/>
      <c r="G237" s="27"/>
      <c r="H237" s="26"/>
      <c r="I237" s="29"/>
      <c r="J237" s="30" t="s">
        <v>30</v>
      </c>
      <c r="K237" s="30"/>
      <c r="L237" s="25"/>
      <c r="M237" s="30"/>
      <c r="N237" s="31" t="s">
        <v>0</v>
      </c>
      <c r="O237" s="25"/>
      <c r="P237" s="25"/>
      <c r="Q237" s="25"/>
      <c r="R237" s="25"/>
      <c r="S237" s="25"/>
    </row>
    <row r="238" spans="3:19" ht="16.149999999999999" customHeight="1" x14ac:dyDescent="0.45">
      <c r="C238" s="25"/>
      <c r="D238" s="111"/>
      <c r="E238" s="111"/>
      <c r="F238" s="111"/>
      <c r="G238" s="27"/>
      <c r="H238" s="26"/>
      <c r="I238" s="32"/>
      <c r="J238" s="33"/>
      <c r="K238" s="33"/>
      <c r="L238" s="32"/>
      <c r="M238" s="34"/>
      <c r="N238" s="35" t="s">
        <v>108</v>
      </c>
      <c r="O238" s="25"/>
      <c r="P238" s="25"/>
      <c r="Q238" s="25"/>
      <c r="R238" s="25"/>
      <c r="S238" s="25"/>
    </row>
    <row r="239" spans="3:19" ht="16.149999999999999" customHeight="1" x14ac:dyDescent="0.45">
      <c r="C239" s="25"/>
      <c r="D239" s="111"/>
      <c r="E239" s="111"/>
      <c r="F239" s="111"/>
      <c r="G239" s="27"/>
      <c r="H239" s="26"/>
      <c r="I239" s="32"/>
      <c r="J239" s="33"/>
      <c r="K239" s="33"/>
      <c r="L239" s="36"/>
      <c r="M239" s="34"/>
      <c r="N239" s="25"/>
      <c r="O239" s="112">
        <v>0</v>
      </c>
      <c r="P239" s="25"/>
      <c r="Q239" s="25"/>
      <c r="R239" s="25"/>
      <c r="S239" s="68" t="s">
        <v>155</v>
      </c>
    </row>
    <row r="240" spans="3:19" ht="16.149999999999999" customHeight="1" x14ac:dyDescent="0.45">
      <c r="C240" s="25"/>
      <c r="D240" s="111"/>
      <c r="E240" s="111"/>
      <c r="F240" s="111"/>
      <c r="G240" s="27"/>
      <c r="H240" s="26"/>
      <c r="I240" s="32" t="str">
        <f>INDEX(Wsad_Ofertowy[#Data],MATCH(S239,Wsad_Ofertowy[Kod],0),21)</f>
        <v>8</v>
      </c>
      <c r="J240" s="33" t="s">
        <v>31</v>
      </c>
      <c r="K240" s="33"/>
      <c r="L240" s="36"/>
      <c r="M240" s="36"/>
      <c r="N240" s="25"/>
      <c r="O240" s="113"/>
      <c r="P240" s="25"/>
      <c r="Q240" s="25"/>
      <c r="R240" s="25"/>
      <c r="S240" s="25"/>
    </row>
    <row r="241" spans="3:19" ht="16.149999999999999" customHeight="1" x14ac:dyDescent="0.45">
      <c r="C241" s="25"/>
      <c r="D241" s="111"/>
      <c r="E241" s="111"/>
      <c r="F241" s="111"/>
      <c r="G241" s="27"/>
      <c r="H241" s="26"/>
      <c r="I241" s="32"/>
      <c r="J241" s="90" t="s">
        <v>159</v>
      </c>
      <c r="K241" s="34"/>
      <c r="L241" s="36"/>
      <c r="M241" s="36"/>
      <c r="N241" s="25"/>
      <c r="O241" s="28"/>
      <c r="P241" s="25"/>
      <c r="Q241" s="25"/>
      <c r="R241" s="25"/>
      <c r="S241" s="25"/>
    </row>
    <row r="242" spans="3:19" ht="16.149999999999999" customHeight="1" x14ac:dyDescent="0.65">
      <c r="C242" s="25"/>
      <c r="D242" s="37" t="str">
        <f>INDEX(Wsad_Ofertowy[#Data],MATCH(S239,Wsad_Ofertowy[Kod],0),4)</f>
        <v>Z 484 róża zł</v>
      </c>
      <c r="E242" s="25"/>
      <c r="F242" s="38"/>
      <c r="G242" s="54" cm="1">
        <f t="array" ref="G242">INDEX(Wsad_Ofertowy[#Data],MATCH(S239,Wsad_Ofertowy[Kod],0),'Generowanie podsumowania zam'!$U$1)</f>
        <v>6.99</v>
      </c>
      <c r="H242" s="40"/>
      <c r="I242" s="32"/>
      <c r="J242" s="34"/>
      <c r="K242" s="34"/>
      <c r="L242" s="41"/>
      <c r="M242" s="25"/>
      <c r="N242" s="42"/>
      <c r="O242" s="25"/>
      <c r="P242" s="25"/>
      <c r="Q242" s="25"/>
      <c r="R242" s="43">
        <f>I240*G242*O239</f>
        <v>0</v>
      </c>
      <c r="S242" s="25"/>
    </row>
    <row r="243" spans="3:19" ht="16.149999999999999" customHeight="1" x14ac:dyDescent="0.45">
      <c r="C243" s="25"/>
      <c r="D243" s="25"/>
      <c r="E243" s="44">
        <f>INDEX(Wsad_Ofertowy[#Data],MATCH(S239,Wsad_Ofertowy[Kod],0),5)</f>
        <v>5907702529240</v>
      </c>
      <c r="F243" s="45"/>
      <c r="G243" s="40" t="s">
        <v>32</v>
      </c>
      <c r="H243" s="39"/>
      <c r="I243" s="25"/>
      <c r="J243" s="25"/>
      <c r="K243" s="25"/>
      <c r="L243" s="25"/>
      <c r="M243" s="25"/>
      <c r="N243" s="40"/>
      <c r="O243" s="25"/>
      <c r="P243" s="28"/>
      <c r="Q243" s="25"/>
      <c r="R243" s="40" t="s">
        <v>29</v>
      </c>
      <c r="S243" s="25"/>
    </row>
    <row r="244" spans="3:19" ht="16.149999999999999" customHeight="1" x14ac:dyDescent="0.45"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8"/>
      <c r="Q244" s="25"/>
      <c r="R244" s="25"/>
      <c r="S244" s="25"/>
    </row>
    <row r="245" spans="3:19" ht="16.149999999999999" customHeight="1" x14ac:dyDescent="0.45">
      <c r="C245" s="21"/>
      <c r="D245" s="21"/>
      <c r="E245" s="21"/>
      <c r="F245" s="21"/>
      <c r="G245" s="22"/>
      <c r="H245" s="22"/>
      <c r="I245" s="21"/>
      <c r="J245" s="23"/>
      <c r="K245" s="23"/>
      <c r="L245" s="21"/>
      <c r="M245" s="21"/>
      <c r="N245" s="21"/>
      <c r="O245" s="21"/>
      <c r="P245" s="24"/>
      <c r="Q245" s="21"/>
      <c r="R245" s="21"/>
      <c r="S245" s="21"/>
    </row>
    <row r="246" spans="3:19" ht="16.149999999999999" customHeight="1" x14ac:dyDescent="0.45">
      <c r="C246" s="25"/>
      <c r="D246" s="111"/>
      <c r="E246" s="111"/>
      <c r="F246" s="111"/>
      <c r="G246" s="27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3:19" ht="16.149999999999999" customHeight="1" x14ac:dyDescent="0.45">
      <c r="C247" s="25"/>
      <c r="D247" s="111"/>
      <c r="E247" s="111"/>
      <c r="F247" s="111"/>
      <c r="G247" s="27"/>
      <c r="H247" s="26"/>
      <c r="I247" s="25"/>
      <c r="J247" s="25"/>
      <c r="K247" s="25"/>
      <c r="L247" s="25"/>
      <c r="M247" s="25"/>
      <c r="N247" s="25"/>
      <c r="O247" s="25"/>
      <c r="P247" s="28"/>
      <c r="Q247" s="25"/>
      <c r="R247" s="25"/>
      <c r="S247" s="25"/>
    </row>
    <row r="248" spans="3:19" ht="16.149999999999999" customHeight="1" x14ac:dyDescent="0.55000000000000004">
      <c r="C248" s="25"/>
      <c r="D248" s="111"/>
      <c r="E248" s="111"/>
      <c r="F248" s="111"/>
      <c r="G248" s="27"/>
      <c r="H248" s="26"/>
      <c r="I248" s="29"/>
      <c r="J248" s="30" t="s">
        <v>30</v>
      </c>
      <c r="K248" s="30"/>
      <c r="L248" s="25"/>
      <c r="M248" s="30"/>
      <c r="N248" s="31" t="s">
        <v>0</v>
      </c>
      <c r="O248" s="25"/>
      <c r="P248" s="25"/>
      <c r="Q248" s="25"/>
      <c r="R248" s="25"/>
      <c r="S248" s="25"/>
    </row>
    <row r="249" spans="3:19" ht="16.149999999999999" customHeight="1" x14ac:dyDescent="0.45">
      <c r="C249" s="25"/>
      <c r="D249" s="111"/>
      <c r="E249" s="111"/>
      <c r="F249" s="111"/>
      <c r="G249" s="27"/>
      <c r="H249" s="26"/>
      <c r="I249" s="32"/>
      <c r="J249" s="33"/>
      <c r="K249" s="33"/>
      <c r="L249" s="32"/>
      <c r="M249" s="34"/>
      <c r="N249" s="35" t="s">
        <v>108</v>
      </c>
      <c r="O249" s="25"/>
      <c r="P249" s="25"/>
      <c r="Q249" s="25"/>
      <c r="R249" s="25"/>
      <c r="S249" s="25"/>
    </row>
    <row r="250" spans="3:19" ht="16.149999999999999" customHeight="1" x14ac:dyDescent="0.45">
      <c r="C250" s="25"/>
      <c r="D250" s="111"/>
      <c r="E250" s="111"/>
      <c r="F250" s="111"/>
      <c r="G250" s="27"/>
      <c r="H250" s="26"/>
      <c r="I250" s="32"/>
      <c r="J250" s="33"/>
      <c r="K250" s="33"/>
      <c r="L250" s="36"/>
      <c r="M250" s="34"/>
      <c r="N250" s="25"/>
      <c r="O250" s="112">
        <v>0</v>
      </c>
      <c r="P250" s="25"/>
      <c r="Q250" s="25"/>
      <c r="R250" s="25"/>
      <c r="S250" s="68" t="s">
        <v>273</v>
      </c>
    </row>
    <row r="251" spans="3:19" ht="16.149999999999999" customHeight="1" x14ac:dyDescent="0.45">
      <c r="C251" s="25"/>
      <c r="D251" s="111"/>
      <c r="E251" s="111"/>
      <c r="F251" s="111"/>
      <c r="G251" s="27"/>
      <c r="H251" s="26"/>
      <c r="I251" s="32" t="str">
        <f>INDEX(Wsad_Ofertowy[#Data],MATCH(S250,Wsad_Ofertowy[Kod],0),21)</f>
        <v>8</v>
      </c>
      <c r="J251" s="33" t="s">
        <v>31</v>
      </c>
      <c r="K251" s="33"/>
      <c r="L251" s="36"/>
      <c r="M251" s="36"/>
      <c r="N251" s="25"/>
      <c r="O251" s="113"/>
      <c r="P251" s="25"/>
      <c r="Q251" s="25"/>
      <c r="R251" s="25"/>
      <c r="S251" s="25"/>
    </row>
    <row r="252" spans="3:19" ht="16.149999999999999" customHeight="1" x14ac:dyDescent="0.45">
      <c r="C252" s="25"/>
      <c r="D252" s="111"/>
      <c r="E252" s="111"/>
      <c r="F252" s="111"/>
      <c r="G252" s="27"/>
      <c r="H252" s="26"/>
      <c r="I252" s="32"/>
      <c r="J252" s="90" t="s">
        <v>159</v>
      </c>
      <c r="K252" s="34"/>
      <c r="L252" s="36"/>
      <c r="M252" s="36"/>
      <c r="N252" s="25"/>
      <c r="O252" s="28"/>
      <c r="P252" s="25"/>
      <c r="Q252" s="25"/>
      <c r="R252" s="25"/>
      <c r="S252" s="25"/>
    </row>
    <row r="253" spans="3:19" ht="16.149999999999999" customHeight="1" x14ac:dyDescent="0.65">
      <c r="C253" s="25"/>
      <c r="D253" s="37" t="str">
        <f>INDEX(Wsad_Ofertowy[#Data],MATCH(S250,Wsad_Ofertowy[Kod],0),4)</f>
        <v>Znicz szklany Z 503 LED ZŁ</v>
      </c>
      <c r="E253" s="25"/>
      <c r="F253" s="38"/>
      <c r="G253" s="54" cm="1">
        <f t="array" ref="G253">INDEX(Wsad_Ofertowy[#Data],MATCH(S250,Wsad_Ofertowy[Kod],0),'Generowanie podsumowania zam'!$U$1)</f>
        <v>7.65</v>
      </c>
      <c r="H253" s="40"/>
      <c r="I253" s="32"/>
      <c r="J253" s="34"/>
      <c r="K253" s="34"/>
      <c r="L253" s="41"/>
      <c r="M253" s="25"/>
      <c r="N253" s="42"/>
      <c r="O253" s="25"/>
      <c r="P253" s="25"/>
      <c r="Q253" s="25"/>
      <c r="R253" s="43">
        <f>I251*G253*O250</f>
        <v>0</v>
      </c>
      <c r="S253" s="25"/>
    </row>
    <row r="254" spans="3:19" ht="16.149999999999999" customHeight="1" x14ac:dyDescent="0.45">
      <c r="C254" s="25"/>
      <c r="D254" s="25"/>
      <c r="E254" s="44">
        <f>INDEX(Wsad_Ofertowy[#Data],MATCH(S250,Wsad_Ofertowy[Kod],0),5)</f>
        <v>5907702536507</v>
      </c>
      <c r="F254" s="45"/>
      <c r="G254" s="40" t="s">
        <v>32</v>
      </c>
      <c r="H254" s="39"/>
      <c r="I254" s="25"/>
      <c r="J254" s="25"/>
      <c r="K254" s="25"/>
      <c r="L254" s="25"/>
      <c r="M254" s="25"/>
      <c r="N254" s="40"/>
      <c r="O254" s="25"/>
      <c r="P254" s="28"/>
      <c r="Q254" s="25"/>
      <c r="R254" s="40" t="s">
        <v>29</v>
      </c>
      <c r="S254" s="25"/>
    </row>
    <row r="255" spans="3:19" ht="16.149999999999999" customHeight="1" x14ac:dyDescent="0.45"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8"/>
      <c r="Q255" s="25"/>
      <c r="R255" s="25"/>
      <c r="S255" s="25"/>
    </row>
    <row r="256" spans="3:19" ht="16.149999999999999" customHeight="1" x14ac:dyDescent="0.45">
      <c r="C256" s="21"/>
      <c r="D256" s="21"/>
      <c r="E256" s="21"/>
      <c r="F256" s="21"/>
      <c r="G256" s="22"/>
      <c r="H256" s="22"/>
      <c r="I256" s="21"/>
      <c r="J256" s="23"/>
      <c r="K256" s="23"/>
      <c r="L256" s="21"/>
      <c r="M256" s="21"/>
      <c r="N256" s="21"/>
      <c r="O256" s="21"/>
      <c r="P256" s="24"/>
      <c r="Q256" s="21"/>
      <c r="R256" s="21"/>
      <c r="S256" s="21"/>
    </row>
    <row r="257" spans="3:19" ht="16.149999999999999" customHeight="1" x14ac:dyDescent="0.45">
      <c r="C257" s="25"/>
      <c r="D257" s="111"/>
      <c r="E257" s="111"/>
      <c r="F257" s="111"/>
      <c r="G257" s="27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3:19" ht="16.149999999999999" customHeight="1" x14ac:dyDescent="0.45">
      <c r="C258" s="25"/>
      <c r="D258" s="111"/>
      <c r="E258" s="111"/>
      <c r="F258" s="111"/>
      <c r="G258" s="27"/>
      <c r="H258" s="26"/>
      <c r="I258" s="25"/>
      <c r="J258" s="25"/>
      <c r="K258" s="25"/>
      <c r="L258" s="25"/>
      <c r="M258" s="25"/>
      <c r="N258" s="25"/>
      <c r="O258" s="25"/>
      <c r="P258" s="28"/>
      <c r="Q258" s="25"/>
      <c r="R258" s="25"/>
      <c r="S258" s="25"/>
    </row>
    <row r="259" spans="3:19" ht="16.149999999999999" customHeight="1" x14ac:dyDescent="0.55000000000000004">
      <c r="C259" s="25"/>
      <c r="D259" s="111"/>
      <c r="E259" s="111"/>
      <c r="F259" s="111"/>
      <c r="G259" s="27"/>
      <c r="H259" s="26"/>
      <c r="I259" s="29"/>
      <c r="J259" s="30" t="s">
        <v>30</v>
      </c>
      <c r="K259" s="30"/>
      <c r="L259" s="25"/>
      <c r="M259" s="30"/>
      <c r="N259" s="31" t="s">
        <v>0</v>
      </c>
      <c r="O259" s="25"/>
      <c r="P259" s="25"/>
      <c r="Q259" s="25"/>
      <c r="R259" s="25"/>
      <c r="S259" s="25"/>
    </row>
    <row r="260" spans="3:19" ht="16.149999999999999" customHeight="1" x14ac:dyDescent="0.45">
      <c r="C260" s="25"/>
      <c r="D260" s="111"/>
      <c r="E260" s="111"/>
      <c r="F260" s="111"/>
      <c r="G260" s="27"/>
      <c r="H260" s="26"/>
      <c r="I260" s="32"/>
      <c r="J260" s="33"/>
      <c r="K260" s="33"/>
      <c r="L260" s="32"/>
      <c r="M260" s="34"/>
      <c r="N260" s="35" t="s">
        <v>108</v>
      </c>
      <c r="O260" s="25"/>
      <c r="P260" s="25"/>
      <c r="Q260" s="25"/>
      <c r="R260" s="25"/>
      <c r="S260" s="25"/>
    </row>
    <row r="261" spans="3:19" ht="16.149999999999999" customHeight="1" x14ac:dyDescent="0.45">
      <c r="C261" s="25"/>
      <c r="D261" s="111"/>
      <c r="E261" s="111"/>
      <c r="F261" s="111"/>
      <c r="G261" s="27"/>
      <c r="H261" s="26"/>
      <c r="I261" s="32"/>
      <c r="J261" s="33"/>
      <c r="K261" s="33"/>
      <c r="L261" s="36"/>
      <c r="M261" s="34"/>
      <c r="N261" s="25"/>
      <c r="O261" s="112">
        <v>0</v>
      </c>
      <c r="P261" s="25"/>
      <c r="Q261" s="25"/>
      <c r="R261" s="25"/>
      <c r="S261" s="68" t="s">
        <v>271</v>
      </c>
    </row>
    <row r="262" spans="3:19" ht="16.149999999999999" customHeight="1" x14ac:dyDescent="0.45">
      <c r="C262" s="25"/>
      <c r="D262" s="111"/>
      <c r="E262" s="111"/>
      <c r="F262" s="111"/>
      <c r="G262" s="27"/>
      <c r="H262" s="26"/>
      <c r="I262" s="32" t="str">
        <f>INDEX(Wsad_Ofertowy[#Data],MATCH(S261,Wsad_Ofertowy[Kod],0),21)</f>
        <v>8</v>
      </c>
      <c r="J262" s="33" t="s">
        <v>31</v>
      </c>
      <c r="K262" s="33"/>
      <c r="L262" s="36"/>
      <c r="M262" s="36"/>
      <c r="N262" s="25"/>
      <c r="O262" s="113"/>
      <c r="P262" s="25"/>
      <c r="Q262" s="25"/>
      <c r="R262" s="25"/>
      <c r="S262" s="25"/>
    </row>
    <row r="263" spans="3:19" ht="16.149999999999999" customHeight="1" x14ac:dyDescent="0.45">
      <c r="C263" s="25"/>
      <c r="D263" s="111"/>
      <c r="E263" s="111"/>
      <c r="F263" s="111"/>
      <c r="G263" s="27"/>
      <c r="H263" s="26"/>
      <c r="I263" s="32"/>
      <c r="J263" s="90" t="s">
        <v>159</v>
      </c>
      <c r="K263" s="34"/>
      <c r="L263" s="36"/>
      <c r="M263" s="36"/>
      <c r="N263" s="25"/>
      <c r="O263" s="28"/>
      <c r="P263" s="25"/>
      <c r="Q263" s="25"/>
      <c r="R263" s="25"/>
      <c r="S263" s="25"/>
    </row>
    <row r="264" spans="3:19" ht="16.149999999999999" customHeight="1" x14ac:dyDescent="0.65">
      <c r="C264" s="25"/>
      <c r="D264" s="37" t="str">
        <f>INDEX(Wsad_Ofertowy[#Data],MATCH(S261,Wsad_Ofertowy[Kod],0),4)</f>
        <v>Znicz szklany Z 503 LED SR</v>
      </c>
      <c r="E264" s="25"/>
      <c r="F264" s="38"/>
      <c r="G264" s="54" cm="1">
        <f t="array" ref="G264">INDEX(Wsad_Ofertowy[#Data],MATCH(S261,Wsad_Ofertowy[Kod],0),'Generowanie podsumowania zam'!$U$1)</f>
        <v>7.65</v>
      </c>
      <c r="H264" s="40"/>
      <c r="I264" s="32"/>
      <c r="J264" s="34"/>
      <c r="K264" s="34"/>
      <c r="L264" s="41"/>
      <c r="M264" s="25"/>
      <c r="N264" s="42"/>
      <c r="O264" s="25"/>
      <c r="P264" s="25"/>
      <c r="Q264" s="25"/>
      <c r="R264" s="43">
        <f>I262*G264*O261</f>
        <v>0</v>
      </c>
      <c r="S264" s="25"/>
    </row>
    <row r="265" spans="3:19" ht="16.149999999999999" customHeight="1" x14ac:dyDescent="0.45">
      <c r="C265" s="25"/>
      <c r="D265" s="25"/>
      <c r="E265" s="44">
        <f>INDEX(Wsad_Ofertowy[#Data],MATCH(S261,Wsad_Ofertowy[Kod],0),5)</f>
        <v>5907702536491</v>
      </c>
      <c r="F265" s="45"/>
      <c r="G265" s="40" t="s">
        <v>32</v>
      </c>
      <c r="H265" s="39"/>
      <c r="I265" s="25"/>
      <c r="J265" s="25"/>
      <c r="K265" s="25"/>
      <c r="L265" s="25"/>
      <c r="M265" s="25"/>
      <c r="N265" s="40"/>
      <c r="O265" s="25"/>
      <c r="P265" s="28"/>
      <c r="Q265" s="25"/>
      <c r="R265" s="40" t="s">
        <v>29</v>
      </c>
      <c r="S265" s="25"/>
    </row>
    <row r="266" spans="3:19" ht="16.149999999999999" customHeight="1" x14ac:dyDescent="0.45"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8"/>
      <c r="Q266" s="25"/>
      <c r="R266" s="25"/>
      <c r="S266" s="25"/>
    </row>
    <row r="267" spans="3:19" ht="16.149999999999999" customHeight="1" x14ac:dyDescent="0.45">
      <c r="C267" s="21"/>
      <c r="D267" s="21"/>
      <c r="E267" s="21"/>
      <c r="F267" s="21"/>
      <c r="G267" s="22"/>
      <c r="H267" s="22"/>
      <c r="I267" s="21"/>
      <c r="J267" s="23"/>
      <c r="K267" s="23"/>
      <c r="L267" s="21"/>
      <c r="M267" s="21"/>
      <c r="N267" s="21"/>
      <c r="O267" s="21"/>
      <c r="P267" s="24"/>
      <c r="Q267" s="21"/>
      <c r="R267" s="21"/>
      <c r="S267" s="21"/>
    </row>
    <row r="268" spans="3:19" ht="16.149999999999999" customHeight="1" x14ac:dyDescent="0.45">
      <c r="C268" s="25"/>
      <c r="D268" s="111"/>
      <c r="E268" s="111"/>
      <c r="F268" s="111"/>
      <c r="G268" s="27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</row>
    <row r="269" spans="3:19" ht="16.149999999999999" customHeight="1" x14ac:dyDescent="0.45">
      <c r="C269" s="25"/>
      <c r="D269" s="111"/>
      <c r="E269" s="111"/>
      <c r="F269" s="111"/>
      <c r="G269" s="27"/>
      <c r="H269" s="26"/>
      <c r="I269" s="25"/>
      <c r="J269" s="25"/>
      <c r="K269" s="25"/>
      <c r="L269" s="25"/>
      <c r="M269" s="25"/>
      <c r="N269" s="25"/>
      <c r="O269" s="25"/>
      <c r="P269" s="28"/>
      <c r="Q269" s="25"/>
      <c r="R269" s="25"/>
      <c r="S269" s="25"/>
    </row>
    <row r="270" spans="3:19" ht="16.149999999999999" customHeight="1" x14ac:dyDescent="0.55000000000000004">
      <c r="C270" s="25"/>
      <c r="D270" s="111"/>
      <c r="E270" s="111"/>
      <c r="F270" s="111"/>
      <c r="G270" s="27"/>
      <c r="H270" s="26"/>
      <c r="I270" s="29"/>
      <c r="J270" s="30" t="s">
        <v>30</v>
      </c>
      <c r="K270" s="30"/>
      <c r="L270" s="25"/>
      <c r="M270" s="30"/>
      <c r="N270" s="31" t="s">
        <v>0</v>
      </c>
      <c r="O270" s="25"/>
      <c r="P270" s="25"/>
      <c r="Q270" s="25"/>
      <c r="R270" s="25"/>
      <c r="S270" s="25"/>
    </row>
    <row r="271" spans="3:19" ht="16.149999999999999" customHeight="1" x14ac:dyDescent="0.45">
      <c r="C271" s="25"/>
      <c r="D271" s="111"/>
      <c r="E271" s="111"/>
      <c r="F271" s="111"/>
      <c r="G271" s="27"/>
      <c r="H271" s="26"/>
      <c r="I271" s="32"/>
      <c r="J271" s="33"/>
      <c r="K271" s="33"/>
      <c r="L271" s="32"/>
      <c r="M271" s="34"/>
      <c r="N271" s="35" t="s">
        <v>108</v>
      </c>
      <c r="O271" s="25"/>
      <c r="P271" s="25"/>
      <c r="Q271" s="25"/>
      <c r="R271" s="25"/>
      <c r="S271" s="25"/>
    </row>
    <row r="272" spans="3:19" ht="16.149999999999999" customHeight="1" x14ac:dyDescent="0.45">
      <c r="C272" s="25"/>
      <c r="D272" s="111"/>
      <c r="E272" s="111"/>
      <c r="F272" s="111"/>
      <c r="G272" s="27"/>
      <c r="H272" s="26"/>
      <c r="I272" s="32"/>
      <c r="J272" s="33"/>
      <c r="K272" s="33"/>
      <c r="L272" s="36"/>
      <c r="M272" s="34"/>
      <c r="N272" s="25"/>
      <c r="O272" s="112">
        <v>0</v>
      </c>
      <c r="P272" s="25"/>
      <c r="Q272" s="25"/>
      <c r="R272" s="25"/>
      <c r="S272" s="68" t="s">
        <v>78</v>
      </c>
    </row>
    <row r="273" spans="3:19" ht="16.149999999999999" customHeight="1" x14ac:dyDescent="0.45">
      <c r="C273" s="25"/>
      <c r="D273" s="111"/>
      <c r="E273" s="111"/>
      <c r="F273" s="111"/>
      <c r="G273" s="27"/>
      <c r="H273" s="26"/>
      <c r="I273" s="32" t="str">
        <f>INDEX(Wsad_Ofertowy[#Data],MATCH(S272,Wsad_Ofertowy[Kod],0),21)</f>
        <v>7</v>
      </c>
      <c r="J273" s="33" t="s">
        <v>31</v>
      </c>
      <c r="K273" s="33"/>
      <c r="L273" s="36"/>
      <c r="M273" s="36"/>
      <c r="N273" s="25"/>
      <c r="O273" s="113"/>
      <c r="P273" s="25"/>
      <c r="Q273" s="25"/>
      <c r="R273" s="25"/>
      <c r="S273" s="25"/>
    </row>
    <row r="274" spans="3:19" ht="16.149999999999999" customHeight="1" x14ac:dyDescent="0.45">
      <c r="C274" s="25"/>
      <c r="D274" s="111"/>
      <c r="E274" s="111"/>
      <c r="F274" s="111"/>
      <c r="G274" s="27"/>
      <c r="H274" s="26"/>
      <c r="I274" s="32"/>
      <c r="J274" s="90" t="s">
        <v>159</v>
      </c>
      <c r="K274" s="34"/>
      <c r="L274" s="36"/>
      <c r="M274" s="36"/>
      <c r="N274" s="25"/>
      <c r="O274" s="28"/>
      <c r="P274" s="25"/>
      <c r="Q274" s="25"/>
      <c r="R274" s="25"/>
      <c r="S274" s="25"/>
    </row>
    <row r="275" spans="3:19" ht="16.149999999999999" customHeight="1" x14ac:dyDescent="0.65">
      <c r="C275" s="25"/>
      <c r="D275" s="37" t="str">
        <f>INDEX(Wsad_Ofertowy[#Data],MATCH(S272,Wsad_Ofertowy[Kod],0),4)</f>
        <v>P 91 biały ZŁ</v>
      </c>
      <c r="E275" s="25"/>
      <c r="F275" s="38"/>
      <c r="G275" s="54" cm="1">
        <f t="array" ref="G275">INDEX(Wsad_Ofertowy[#Data],MATCH(S272,Wsad_Ofertowy[Kod],0),'Generowanie podsumowania zam'!$U$1)</f>
        <v>7.15</v>
      </c>
      <c r="H275" s="40"/>
      <c r="I275" s="32"/>
      <c r="J275" s="34"/>
      <c r="K275" s="34"/>
      <c r="L275" s="41"/>
      <c r="M275" s="25"/>
      <c r="N275" s="42"/>
      <c r="O275" s="25"/>
      <c r="P275" s="25"/>
      <c r="Q275" s="25"/>
      <c r="R275" s="43">
        <f>I273*G275*O272</f>
        <v>0</v>
      </c>
      <c r="S275" s="25"/>
    </row>
    <row r="276" spans="3:19" ht="16.149999999999999" customHeight="1" x14ac:dyDescent="0.45">
      <c r="C276" s="25"/>
      <c r="D276" s="25"/>
      <c r="E276" s="44">
        <f>INDEX(Wsad_Ofertowy[#Data],MATCH(S272,Wsad_Ofertowy[Kod],0),5)</f>
        <v>5907702529530</v>
      </c>
      <c r="F276" s="45"/>
      <c r="G276" s="40" t="s">
        <v>32</v>
      </c>
      <c r="H276" s="39"/>
      <c r="I276" s="25"/>
      <c r="J276" s="25"/>
      <c r="K276" s="25"/>
      <c r="L276" s="25"/>
      <c r="M276" s="25"/>
      <c r="N276" s="40"/>
      <c r="O276" s="25"/>
      <c r="P276" s="28"/>
      <c r="Q276" s="25"/>
      <c r="R276" s="40" t="s">
        <v>29</v>
      </c>
      <c r="S276" s="25"/>
    </row>
    <row r="277" spans="3:19" ht="16.149999999999999" customHeight="1" x14ac:dyDescent="0.45"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8"/>
      <c r="Q277" s="25"/>
      <c r="R277" s="25"/>
      <c r="S277" s="25"/>
    </row>
    <row r="278" spans="3:19" ht="16.149999999999999" customHeight="1" x14ac:dyDescent="0.45">
      <c r="C278" s="21"/>
      <c r="D278" s="21"/>
      <c r="E278" s="21"/>
      <c r="F278" s="21"/>
      <c r="G278" s="22"/>
      <c r="H278" s="22"/>
      <c r="I278" s="21"/>
      <c r="J278" s="23"/>
      <c r="K278" s="23"/>
      <c r="L278" s="21"/>
      <c r="M278" s="21"/>
      <c r="N278" s="21"/>
      <c r="O278" s="21"/>
      <c r="P278" s="24"/>
      <c r="Q278" s="21"/>
      <c r="R278" s="21"/>
      <c r="S278" s="21"/>
    </row>
    <row r="279" spans="3:19" ht="16.149999999999999" customHeight="1" x14ac:dyDescent="0.45">
      <c r="C279" s="25"/>
      <c r="D279" s="111"/>
      <c r="E279" s="111"/>
      <c r="F279" s="111"/>
      <c r="G279" s="27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3:19" ht="16.149999999999999" customHeight="1" x14ac:dyDescent="0.45">
      <c r="C280" s="25"/>
      <c r="D280" s="111"/>
      <c r="E280" s="111"/>
      <c r="F280" s="111"/>
      <c r="G280" s="27"/>
      <c r="H280" s="26"/>
      <c r="I280" s="25"/>
      <c r="J280" s="25"/>
      <c r="K280" s="25"/>
      <c r="L280" s="25"/>
      <c r="M280" s="25"/>
      <c r="N280" s="25"/>
      <c r="O280" s="25"/>
      <c r="P280" s="28"/>
      <c r="Q280" s="25"/>
      <c r="R280" s="25"/>
      <c r="S280" s="25"/>
    </row>
    <row r="281" spans="3:19" ht="16.149999999999999" customHeight="1" x14ac:dyDescent="0.55000000000000004">
      <c r="C281" s="25"/>
      <c r="D281" s="111"/>
      <c r="E281" s="111"/>
      <c r="F281" s="111"/>
      <c r="G281" s="27"/>
      <c r="H281" s="26"/>
      <c r="I281" s="29"/>
      <c r="J281" s="30" t="s">
        <v>30</v>
      </c>
      <c r="K281" s="30"/>
      <c r="L281" s="25"/>
      <c r="M281" s="30"/>
      <c r="N281" s="31" t="s">
        <v>0</v>
      </c>
      <c r="O281" s="25"/>
      <c r="P281" s="25"/>
      <c r="Q281" s="25"/>
      <c r="R281" s="25"/>
      <c r="S281" s="25"/>
    </row>
    <row r="282" spans="3:19" ht="16.149999999999999" customHeight="1" x14ac:dyDescent="0.45">
      <c r="C282" s="25"/>
      <c r="D282" s="111"/>
      <c r="E282" s="111"/>
      <c r="F282" s="111"/>
      <c r="G282" s="27"/>
      <c r="H282" s="26"/>
      <c r="I282" s="32"/>
      <c r="J282" s="33"/>
      <c r="K282" s="33"/>
      <c r="L282" s="32"/>
      <c r="M282" s="34"/>
      <c r="N282" s="35" t="s">
        <v>108</v>
      </c>
      <c r="O282" s="25"/>
      <c r="P282" s="25"/>
      <c r="Q282" s="25"/>
      <c r="R282" s="25"/>
      <c r="S282" s="25"/>
    </row>
    <row r="283" spans="3:19" ht="16.149999999999999" customHeight="1" x14ac:dyDescent="0.45">
      <c r="C283" s="25"/>
      <c r="D283" s="111"/>
      <c r="E283" s="111"/>
      <c r="F283" s="111"/>
      <c r="G283" s="27"/>
      <c r="H283" s="26"/>
      <c r="I283" s="32"/>
      <c r="J283" s="33"/>
      <c r="K283" s="33"/>
      <c r="L283" s="36"/>
      <c r="M283" s="34"/>
      <c r="N283" s="25"/>
      <c r="O283" s="112">
        <v>0</v>
      </c>
      <c r="P283" s="25"/>
      <c r="Q283" s="25"/>
      <c r="R283" s="25"/>
      <c r="S283" s="68" t="s">
        <v>73</v>
      </c>
    </row>
    <row r="284" spans="3:19" ht="16.149999999999999" customHeight="1" x14ac:dyDescent="0.45">
      <c r="C284" s="25"/>
      <c r="D284" s="111"/>
      <c r="E284" s="111"/>
      <c r="F284" s="111"/>
      <c r="G284" s="27"/>
      <c r="H284" s="26"/>
      <c r="I284" s="32" t="str">
        <f>INDEX(Wsad_Ofertowy[#Data],MATCH(S283,Wsad_Ofertowy[Kod],0),21)</f>
        <v>8</v>
      </c>
      <c r="J284" s="33" t="s">
        <v>31</v>
      </c>
      <c r="K284" s="33"/>
      <c r="L284" s="36"/>
      <c r="M284" s="36"/>
      <c r="N284" s="25"/>
      <c r="O284" s="113"/>
      <c r="P284" s="25"/>
      <c r="Q284" s="25"/>
      <c r="R284" s="25"/>
      <c r="S284" s="25"/>
    </row>
    <row r="285" spans="3:19" ht="16.149999999999999" customHeight="1" x14ac:dyDescent="0.45">
      <c r="C285" s="25"/>
      <c r="D285" s="111"/>
      <c r="E285" s="111"/>
      <c r="F285" s="111"/>
      <c r="G285" s="27"/>
      <c r="H285" s="26"/>
      <c r="I285" s="32"/>
      <c r="J285" s="90" t="s">
        <v>159</v>
      </c>
      <c r="K285" s="34"/>
      <c r="L285" s="36"/>
      <c r="M285" s="36"/>
      <c r="N285" s="25"/>
      <c r="O285" s="28"/>
      <c r="P285" s="25"/>
      <c r="Q285" s="25"/>
      <c r="R285" s="25"/>
      <c r="S285" s="25"/>
    </row>
    <row r="286" spans="3:19" ht="16.149999999999999" customHeight="1" x14ac:dyDescent="0.65">
      <c r="C286" s="25"/>
      <c r="D286" s="37" t="str">
        <f>INDEX(Wsad_Ofertowy[#Data],MATCH(S283,Wsad_Ofertowy[Kod],0),4)</f>
        <v>Z 482 róża zł</v>
      </c>
      <c r="E286" s="25"/>
      <c r="F286" s="38"/>
      <c r="G286" s="54" cm="1">
        <f t="array" ref="G286">INDEX(Wsad_Ofertowy[#Data],MATCH(S283,Wsad_Ofertowy[Kod],0),'Generowanie podsumowania zam'!$U$1)</f>
        <v>6.99</v>
      </c>
      <c r="H286" s="40"/>
      <c r="I286" s="32"/>
      <c r="J286" s="34"/>
      <c r="K286" s="34"/>
      <c r="L286" s="41"/>
      <c r="M286" s="25"/>
      <c r="N286" s="42"/>
      <c r="O286" s="25"/>
      <c r="P286" s="25"/>
      <c r="Q286" s="25"/>
      <c r="R286" s="43">
        <f>I284*G286*O283</f>
        <v>0</v>
      </c>
      <c r="S286" s="25"/>
    </row>
    <row r="287" spans="3:19" ht="16.149999999999999" customHeight="1" x14ac:dyDescent="0.45">
      <c r="C287" s="25"/>
      <c r="D287" s="25"/>
      <c r="E287" s="44">
        <f>INDEX(Wsad_Ofertowy[#Data],MATCH(S283,Wsad_Ofertowy[Kod],0),5)</f>
        <v>5907702529233</v>
      </c>
      <c r="F287" s="45"/>
      <c r="G287" s="40" t="s">
        <v>32</v>
      </c>
      <c r="H287" s="39"/>
      <c r="I287" s="25"/>
      <c r="J287" s="25"/>
      <c r="K287" s="25"/>
      <c r="L287" s="25"/>
      <c r="M287" s="25"/>
      <c r="N287" s="40"/>
      <c r="O287" s="25"/>
      <c r="P287" s="28"/>
      <c r="Q287" s="25"/>
      <c r="R287" s="40" t="s">
        <v>29</v>
      </c>
      <c r="S287" s="25"/>
    </row>
    <row r="288" spans="3:19" ht="16.149999999999999" customHeight="1" x14ac:dyDescent="0.45"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8"/>
      <c r="Q288" s="25"/>
      <c r="R288" s="25"/>
      <c r="S288" s="25"/>
    </row>
    <row r="289" spans="3:19" ht="16.149999999999999" customHeight="1" x14ac:dyDescent="0.45">
      <c r="C289" s="21"/>
      <c r="D289" s="21"/>
      <c r="E289" s="21"/>
      <c r="F289" s="21"/>
      <c r="G289" s="22"/>
      <c r="H289" s="22"/>
      <c r="I289" s="21"/>
      <c r="J289" s="23"/>
      <c r="K289" s="23"/>
      <c r="L289" s="21"/>
      <c r="M289" s="21"/>
      <c r="N289" s="21"/>
      <c r="O289" s="21"/>
      <c r="P289" s="24"/>
      <c r="Q289" s="21"/>
      <c r="R289" s="21"/>
      <c r="S289" s="21"/>
    </row>
    <row r="290" spans="3:19" ht="16.149999999999999" customHeight="1" x14ac:dyDescent="0.45">
      <c r="C290" s="25"/>
      <c r="D290" s="111"/>
      <c r="E290" s="111"/>
      <c r="F290" s="111"/>
      <c r="G290" s="27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</row>
    <row r="291" spans="3:19" ht="16.149999999999999" customHeight="1" x14ac:dyDescent="0.45">
      <c r="C291" s="25"/>
      <c r="D291" s="111"/>
      <c r="E291" s="111"/>
      <c r="F291" s="111"/>
      <c r="G291" s="27"/>
      <c r="H291" s="26"/>
      <c r="I291" s="25"/>
      <c r="J291" s="25"/>
      <c r="K291" s="25"/>
      <c r="L291" s="25"/>
      <c r="M291" s="25"/>
      <c r="N291" s="25"/>
      <c r="O291" s="25"/>
      <c r="P291" s="28"/>
      <c r="Q291" s="25"/>
      <c r="R291" s="25"/>
      <c r="S291" s="25"/>
    </row>
    <row r="292" spans="3:19" ht="16.149999999999999" customHeight="1" x14ac:dyDescent="0.55000000000000004">
      <c r="C292" s="25"/>
      <c r="D292" s="111"/>
      <c r="E292" s="111"/>
      <c r="F292" s="111"/>
      <c r="G292" s="27"/>
      <c r="H292" s="26"/>
      <c r="I292" s="29"/>
      <c r="J292" s="30" t="s">
        <v>30</v>
      </c>
      <c r="K292" s="30"/>
      <c r="L292" s="25"/>
      <c r="M292" s="30"/>
      <c r="N292" s="31" t="s">
        <v>0</v>
      </c>
      <c r="O292" s="25"/>
      <c r="P292" s="25"/>
      <c r="Q292" s="25"/>
      <c r="R292" s="25"/>
      <c r="S292" s="25"/>
    </row>
    <row r="293" spans="3:19" ht="16.149999999999999" customHeight="1" x14ac:dyDescent="0.45">
      <c r="C293" s="25"/>
      <c r="D293" s="111"/>
      <c r="E293" s="111"/>
      <c r="F293" s="111"/>
      <c r="G293" s="27"/>
      <c r="H293" s="26"/>
      <c r="I293" s="32"/>
      <c r="J293" s="33"/>
      <c r="K293" s="33"/>
      <c r="L293" s="32"/>
      <c r="M293" s="34"/>
      <c r="N293" s="35" t="s">
        <v>108</v>
      </c>
      <c r="O293" s="25"/>
      <c r="P293" s="25"/>
      <c r="Q293" s="25"/>
      <c r="R293" s="25"/>
      <c r="S293" s="25"/>
    </row>
    <row r="294" spans="3:19" ht="16.149999999999999" customHeight="1" x14ac:dyDescent="0.45">
      <c r="C294" s="25"/>
      <c r="D294" s="111"/>
      <c r="E294" s="111"/>
      <c r="F294" s="111"/>
      <c r="G294" s="27"/>
      <c r="H294" s="26"/>
      <c r="I294" s="32"/>
      <c r="J294" s="33"/>
      <c r="K294" s="33"/>
      <c r="L294" s="36"/>
      <c r="M294" s="34"/>
      <c r="N294" s="25"/>
      <c r="O294" s="112">
        <v>0</v>
      </c>
      <c r="P294" s="25"/>
      <c r="Q294" s="25"/>
      <c r="R294" s="25"/>
      <c r="S294" s="68" t="s">
        <v>71</v>
      </c>
    </row>
    <row r="295" spans="3:19" ht="16.149999999999999" customHeight="1" x14ac:dyDescent="0.45">
      <c r="C295" s="25"/>
      <c r="D295" s="111"/>
      <c r="E295" s="111"/>
      <c r="F295" s="111"/>
      <c r="G295" s="27"/>
      <c r="H295" s="26"/>
      <c r="I295" s="32" t="str">
        <f>INDEX(Wsad_Ofertowy[#Data],MATCH(S294,Wsad_Ofertowy[Kod],0),21)</f>
        <v>8</v>
      </c>
      <c r="J295" s="33" t="s">
        <v>31</v>
      </c>
      <c r="K295" s="33"/>
      <c r="L295" s="36"/>
      <c r="M295" s="36"/>
      <c r="N295" s="25"/>
      <c r="O295" s="113"/>
      <c r="P295" s="25"/>
      <c r="Q295" s="25"/>
      <c r="R295" s="25"/>
      <c r="S295" s="25"/>
    </row>
    <row r="296" spans="3:19" ht="16.149999999999999" customHeight="1" x14ac:dyDescent="0.45">
      <c r="C296" s="25"/>
      <c r="D296" s="111"/>
      <c r="E296" s="111"/>
      <c r="F296" s="111"/>
      <c r="G296" s="27"/>
      <c r="H296" s="26"/>
      <c r="I296" s="32"/>
      <c r="J296" s="90" t="s">
        <v>159</v>
      </c>
      <c r="K296" s="34"/>
      <c r="L296" s="36"/>
      <c r="M296" s="36"/>
      <c r="N296" s="25"/>
      <c r="O296" s="28"/>
      <c r="P296" s="25"/>
      <c r="Q296" s="25"/>
      <c r="R296" s="25"/>
      <c r="S296" s="25"/>
    </row>
    <row r="297" spans="3:19" ht="16.149999999999999" customHeight="1" x14ac:dyDescent="0.65">
      <c r="C297" s="25"/>
      <c r="D297" s="37" t="str">
        <f>INDEX(Wsad_Ofertowy[#Data],MATCH(S294,Wsad_Ofertowy[Kod],0),4)</f>
        <v>Z 482 róża sr</v>
      </c>
      <c r="E297" s="25"/>
      <c r="F297" s="38"/>
      <c r="G297" s="54" cm="1">
        <f t="array" ref="G297">INDEX(Wsad_Ofertowy[#Data],MATCH(S294,Wsad_Ofertowy[Kod],0),'Generowanie podsumowania zam'!$U$1)</f>
        <v>6.99</v>
      </c>
      <c r="H297" s="40"/>
      <c r="I297" s="32"/>
      <c r="J297" s="34"/>
      <c r="K297" s="34"/>
      <c r="L297" s="41"/>
      <c r="M297" s="25"/>
      <c r="N297" s="42"/>
      <c r="O297" s="25"/>
      <c r="P297" s="25"/>
      <c r="Q297" s="25"/>
      <c r="R297" s="43">
        <f>I295*G297*O294</f>
        <v>0</v>
      </c>
      <c r="S297" s="25"/>
    </row>
    <row r="298" spans="3:19" ht="16.149999999999999" customHeight="1" x14ac:dyDescent="0.45">
      <c r="C298" s="25"/>
      <c r="D298" s="25"/>
      <c r="E298" s="44">
        <f>INDEX(Wsad_Ofertowy[#Data],MATCH(S294,Wsad_Ofertowy[Kod],0),5)</f>
        <v>5907702530260</v>
      </c>
      <c r="F298" s="45"/>
      <c r="G298" s="40" t="s">
        <v>32</v>
      </c>
      <c r="H298" s="39"/>
      <c r="I298" s="25"/>
      <c r="J298" s="25"/>
      <c r="K298" s="25"/>
      <c r="L298" s="25"/>
      <c r="M298" s="25"/>
      <c r="N298" s="40"/>
      <c r="O298" s="25"/>
      <c r="P298" s="28"/>
      <c r="Q298" s="25"/>
      <c r="R298" s="40" t="s">
        <v>29</v>
      </c>
      <c r="S298" s="25"/>
    </row>
    <row r="299" spans="3:19" ht="16.149999999999999" customHeight="1" x14ac:dyDescent="0.45"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8"/>
      <c r="Q299" s="25"/>
      <c r="R299" s="25"/>
      <c r="S299" s="25"/>
    </row>
    <row r="300" spans="3:19" ht="16.149999999999999" customHeight="1" x14ac:dyDescent="0.45">
      <c r="C300" s="21"/>
      <c r="D300" s="21"/>
      <c r="E300" s="21"/>
      <c r="F300" s="21"/>
      <c r="G300" s="22"/>
      <c r="H300" s="22"/>
      <c r="I300" s="21"/>
      <c r="J300" s="23"/>
      <c r="K300" s="23"/>
      <c r="L300" s="21"/>
      <c r="M300" s="21"/>
      <c r="N300" s="21"/>
      <c r="O300" s="21"/>
      <c r="P300" s="24"/>
      <c r="Q300" s="21"/>
      <c r="R300" s="21"/>
      <c r="S300" s="21"/>
    </row>
    <row r="301" spans="3:19" ht="16.149999999999999" customHeight="1" x14ac:dyDescent="0.45">
      <c r="C301" s="25"/>
      <c r="D301" s="111"/>
      <c r="E301" s="111"/>
      <c r="F301" s="111"/>
      <c r="G301" s="27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</row>
    <row r="302" spans="3:19" ht="16.149999999999999" customHeight="1" x14ac:dyDescent="0.45">
      <c r="C302" s="25"/>
      <c r="D302" s="111"/>
      <c r="E302" s="111"/>
      <c r="F302" s="111"/>
      <c r="G302" s="27"/>
      <c r="H302" s="26"/>
      <c r="I302" s="25"/>
      <c r="J302" s="25"/>
      <c r="K302" s="25"/>
      <c r="L302" s="25"/>
      <c r="M302" s="25"/>
      <c r="N302" s="25"/>
      <c r="O302" s="25"/>
      <c r="P302" s="28"/>
      <c r="Q302" s="25"/>
      <c r="R302" s="25"/>
      <c r="S302" s="25"/>
    </row>
    <row r="303" spans="3:19" ht="16.149999999999999" customHeight="1" x14ac:dyDescent="0.55000000000000004">
      <c r="C303" s="25"/>
      <c r="D303" s="111"/>
      <c r="E303" s="111"/>
      <c r="F303" s="111"/>
      <c r="G303" s="27"/>
      <c r="H303" s="26"/>
      <c r="I303" s="29"/>
      <c r="J303" s="30" t="s">
        <v>30</v>
      </c>
      <c r="K303" s="30"/>
      <c r="L303" s="25"/>
      <c r="M303" s="30"/>
      <c r="N303" s="31" t="s">
        <v>0</v>
      </c>
      <c r="O303" s="25"/>
      <c r="P303" s="25"/>
      <c r="Q303" s="25"/>
      <c r="R303" s="25"/>
      <c r="S303" s="25"/>
    </row>
    <row r="304" spans="3:19" ht="16.149999999999999" customHeight="1" x14ac:dyDescent="0.45">
      <c r="C304" s="25"/>
      <c r="D304" s="111"/>
      <c r="E304" s="111"/>
      <c r="F304" s="111"/>
      <c r="G304" s="27"/>
      <c r="H304" s="26"/>
      <c r="I304" s="32"/>
      <c r="J304" s="33"/>
      <c r="K304" s="33"/>
      <c r="L304" s="32"/>
      <c r="M304" s="34"/>
      <c r="N304" s="35" t="s">
        <v>108</v>
      </c>
      <c r="O304" s="25"/>
      <c r="P304" s="25"/>
      <c r="Q304" s="25"/>
      <c r="R304" s="25"/>
      <c r="S304" s="25"/>
    </row>
    <row r="305" spans="3:19" ht="16.149999999999999" customHeight="1" x14ac:dyDescent="0.45">
      <c r="C305" s="25"/>
      <c r="D305" s="111"/>
      <c r="E305" s="111"/>
      <c r="F305" s="111"/>
      <c r="G305" s="27"/>
      <c r="H305" s="26"/>
      <c r="I305" s="32"/>
      <c r="J305" s="33"/>
      <c r="K305" s="33"/>
      <c r="L305" s="36"/>
      <c r="M305" s="34"/>
      <c r="N305" s="25"/>
      <c r="O305" s="112">
        <v>0</v>
      </c>
      <c r="P305" s="25"/>
      <c r="Q305" s="25"/>
      <c r="R305" s="25"/>
      <c r="S305" s="68" t="s">
        <v>141</v>
      </c>
    </row>
    <row r="306" spans="3:19" ht="16.149999999999999" customHeight="1" x14ac:dyDescent="0.45">
      <c r="C306" s="25"/>
      <c r="D306" s="111"/>
      <c r="E306" s="111"/>
      <c r="F306" s="111"/>
      <c r="G306" s="27"/>
      <c r="H306" s="26"/>
      <c r="I306" s="32" t="str">
        <f>INDEX(Wsad_Ofertowy[#Data],MATCH(S305,Wsad_Ofertowy[Kod],0),21)</f>
        <v>7</v>
      </c>
      <c r="J306" s="33" t="s">
        <v>31</v>
      </c>
      <c r="K306" s="33"/>
      <c r="L306" s="36"/>
      <c r="M306" s="36"/>
      <c r="N306" s="25"/>
      <c r="O306" s="113"/>
      <c r="P306" s="25"/>
      <c r="Q306" s="25"/>
      <c r="R306" s="25"/>
      <c r="S306" s="25"/>
    </row>
    <row r="307" spans="3:19" ht="16.149999999999999" customHeight="1" x14ac:dyDescent="0.45">
      <c r="C307" s="25"/>
      <c r="D307" s="111"/>
      <c r="E307" s="111"/>
      <c r="F307" s="111"/>
      <c r="G307" s="27"/>
      <c r="H307" s="26"/>
      <c r="I307" s="32"/>
      <c r="J307" s="90" t="s">
        <v>159</v>
      </c>
      <c r="K307" s="34"/>
      <c r="L307" s="36"/>
      <c r="M307" s="36"/>
      <c r="N307" s="25"/>
      <c r="O307" s="28"/>
      <c r="P307" s="25"/>
      <c r="Q307" s="25"/>
      <c r="R307" s="25"/>
      <c r="S307" s="25"/>
    </row>
    <row r="308" spans="3:19" ht="16.149999999999999" customHeight="1" x14ac:dyDescent="0.65">
      <c r="C308" s="25"/>
      <c r="D308" s="37" t="str">
        <f>INDEX(Wsad_Ofertowy[#Data],MATCH(S305,Wsad_Ofertowy[Kod],0),4)</f>
        <v>P 91 Róża zdobiony SR</v>
      </c>
      <c r="E308" s="25"/>
      <c r="F308" s="38"/>
      <c r="G308" s="54" cm="1">
        <f t="array" ref="G308">INDEX(Wsad_Ofertowy[#Data],MATCH(S305,Wsad_Ofertowy[Kod],0),'Generowanie podsumowania zam'!$U$1)</f>
        <v>8.2899999999999991</v>
      </c>
      <c r="H308" s="40"/>
      <c r="I308" s="32"/>
      <c r="J308" s="34"/>
      <c r="K308" s="34"/>
      <c r="L308" s="41"/>
      <c r="M308" s="25"/>
      <c r="N308" s="42"/>
      <c r="O308" s="25"/>
      <c r="P308" s="25"/>
      <c r="Q308" s="25"/>
      <c r="R308" s="43">
        <f>I306*G308*O305</f>
        <v>0</v>
      </c>
      <c r="S308" s="25"/>
    </row>
    <row r="309" spans="3:19" ht="16.149999999999999" customHeight="1" x14ac:dyDescent="0.45">
      <c r="C309" s="25"/>
      <c r="D309" s="25"/>
      <c r="E309" s="44">
        <f>INDEX(Wsad_Ofertowy[#Data],MATCH(S305,Wsad_Ofertowy[Kod],0),5)</f>
        <v>5907702524542</v>
      </c>
      <c r="F309" s="45"/>
      <c r="G309" s="40" t="s">
        <v>32</v>
      </c>
      <c r="H309" s="39"/>
      <c r="I309" s="25"/>
      <c r="J309" s="25"/>
      <c r="K309" s="25"/>
      <c r="L309" s="25"/>
      <c r="M309" s="25"/>
      <c r="N309" s="40"/>
      <c r="O309" s="25"/>
      <c r="P309" s="28"/>
      <c r="Q309" s="25"/>
      <c r="R309" s="40" t="s">
        <v>29</v>
      </c>
      <c r="S309" s="25"/>
    </row>
    <row r="310" spans="3:19" ht="16.149999999999999" customHeight="1" x14ac:dyDescent="0.45"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8"/>
      <c r="Q310" s="25"/>
      <c r="R310" s="25"/>
      <c r="S310" s="25"/>
    </row>
    <row r="311" spans="3:19" ht="16.149999999999999" customHeight="1" x14ac:dyDescent="0.45">
      <c r="C311" s="21"/>
      <c r="D311" s="21"/>
      <c r="E311" s="21"/>
      <c r="F311" s="21"/>
      <c r="G311" s="22"/>
      <c r="H311" s="22"/>
      <c r="I311" s="21"/>
      <c r="J311" s="23"/>
      <c r="K311" s="23"/>
      <c r="L311" s="21"/>
      <c r="M311" s="21"/>
      <c r="N311" s="21"/>
      <c r="O311" s="21"/>
      <c r="P311" s="24"/>
      <c r="Q311" s="21"/>
      <c r="R311" s="21"/>
      <c r="S311" s="21"/>
    </row>
    <row r="312" spans="3:19" ht="16.149999999999999" customHeight="1" x14ac:dyDescent="0.45">
      <c r="C312" s="25"/>
      <c r="D312" s="111"/>
      <c r="E312" s="111"/>
      <c r="F312" s="111"/>
      <c r="G312" s="27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</row>
    <row r="313" spans="3:19" ht="16.149999999999999" customHeight="1" x14ac:dyDescent="0.45">
      <c r="C313" s="25"/>
      <c r="D313" s="111"/>
      <c r="E313" s="111"/>
      <c r="F313" s="111"/>
      <c r="G313" s="27"/>
      <c r="H313" s="26"/>
      <c r="I313" s="25"/>
      <c r="J313" s="25"/>
      <c r="K313" s="25"/>
      <c r="L313" s="25"/>
      <c r="M313" s="25"/>
      <c r="N313" s="25"/>
      <c r="O313" s="25"/>
      <c r="P313" s="28"/>
      <c r="Q313" s="25"/>
      <c r="R313" s="25"/>
      <c r="S313" s="25"/>
    </row>
    <row r="314" spans="3:19" ht="16.149999999999999" customHeight="1" x14ac:dyDescent="0.55000000000000004">
      <c r="C314" s="25"/>
      <c r="D314" s="111"/>
      <c r="E314" s="111"/>
      <c r="F314" s="111"/>
      <c r="G314" s="27"/>
      <c r="H314" s="26"/>
      <c r="I314" s="29"/>
      <c r="J314" s="30" t="s">
        <v>30</v>
      </c>
      <c r="K314" s="30"/>
      <c r="L314" s="25"/>
      <c r="M314" s="30"/>
      <c r="N314" s="31" t="s">
        <v>0</v>
      </c>
      <c r="O314" s="25"/>
      <c r="P314" s="25"/>
      <c r="Q314" s="25"/>
      <c r="R314" s="25"/>
      <c r="S314" s="25"/>
    </row>
    <row r="315" spans="3:19" ht="16.149999999999999" customHeight="1" x14ac:dyDescent="0.45">
      <c r="C315" s="25"/>
      <c r="D315" s="111"/>
      <c r="E315" s="111"/>
      <c r="F315" s="111"/>
      <c r="G315" s="27"/>
      <c r="H315" s="26"/>
      <c r="I315" s="32"/>
      <c r="J315" s="33"/>
      <c r="K315" s="33"/>
      <c r="L315" s="32"/>
      <c r="M315" s="34"/>
      <c r="N315" s="35" t="s">
        <v>108</v>
      </c>
      <c r="O315" s="25"/>
      <c r="P315" s="25"/>
      <c r="Q315" s="25"/>
      <c r="R315" s="25"/>
      <c r="S315" s="25"/>
    </row>
    <row r="316" spans="3:19" ht="16.149999999999999" customHeight="1" x14ac:dyDescent="0.45">
      <c r="C316" s="25"/>
      <c r="D316" s="111"/>
      <c r="E316" s="111"/>
      <c r="F316" s="111"/>
      <c r="G316" s="27"/>
      <c r="H316" s="26"/>
      <c r="I316" s="32"/>
      <c r="J316" s="33"/>
      <c r="K316" s="33"/>
      <c r="L316" s="36"/>
      <c r="M316" s="34"/>
      <c r="N316" s="25"/>
      <c r="O316" s="112">
        <v>0</v>
      </c>
      <c r="P316" s="25"/>
      <c r="Q316" s="25"/>
      <c r="R316" s="25"/>
      <c r="S316" s="68" t="s">
        <v>396</v>
      </c>
    </row>
    <row r="317" spans="3:19" ht="16.149999999999999" customHeight="1" x14ac:dyDescent="0.45">
      <c r="C317" s="25"/>
      <c r="D317" s="111"/>
      <c r="E317" s="111"/>
      <c r="F317" s="111"/>
      <c r="G317" s="27"/>
      <c r="H317" s="26"/>
      <c r="I317" s="32" t="str">
        <f>INDEX(Wsad_Ofertowy[#Data],MATCH(S316,Wsad_Ofertowy[Kod],0),21)</f>
        <v>8</v>
      </c>
      <c r="J317" s="33" t="s">
        <v>31</v>
      </c>
      <c r="K317" s="33"/>
      <c r="L317" s="36"/>
      <c r="M317" s="36"/>
      <c r="N317" s="25"/>
      <c r="O317" s="113"/>
      <c r="P317" s="25"/>
      <c r="Q317" s="25"/>
      <c r="R317" s="25"/>
      <c r="S317" s="25"/>
    </row>
    <row r="318" spans="3:19" ht="16.149999999999999" customHeight="1" x14ac:dyDescent="0.45">
      <c r="C318" s="25"/>
      <c r="D318" s="111"/>
      <c r="E318" s="111"/>
      <c r="F318" s="111"/>
      <c r="G318" s="27"/>
      <c r="H318" s="26"/>
      <c r="I318" s="32"/>
      <c r="J318" s="90" t="s">
        <v>159</v>
      </c>
      <c r="K318" s="34"/>
      <c r="L318" s="36"/>
      <c r="M318" s="36"/>
      <c r="N318" s="25"/>
      <c r="O318" s="28"/>
      <c r="P318" s="25"/>
      <c r="Q318" s="25"/>
      <c r="R318" s="25"/>
      <c r="S318" s="25"/>
    </row>
    <row r="319" spans="3:19" ht="16.149999999999999" customHeight="1" x14ac:dyDescent="0.65">
      <c r="C319" s="25"/>
      <c r="D319" s="37" t="str">
        <f>INDEX(Wsad_Ofertowy[#Data],MATCH(S316,Wsad_Ofertowy[Kod],0),4)</f>
        <v>Z 533 biały LED SR</v>
      </c>
      <c r="E319" s="25"/>
      <c r="F319" s="38"/>
      <c r="G319" s="54" cm="1">
        <f t="array" ref="G319">INDEX(Wsad_Ofertowy[#Data],MATCH(S316,Wsad_Ofertowy[Kod],0),'Generowanie podsumowania zam'!$U$1)</f>
        <v>8.75</v>
      </c>
      <c r="H319" s="40"/>
      <c r="I319" s="32"/>
      <c r="J319" s="34"/>
      <c r="K319" s="34"/>
      <c r="L319" s="41"/>
      <c r="M319" s="25"/>
      <c r="N319" s="42"/>
      <c r="O319" s="25"/>
      <c r="P319" s="25"/>
      <c r="Q319" s="25"/>
      <c r="R319" s="43">
        <f>I317*G319*O316</f>
        <v>0</v>
      </c>
      <c r="S319" s="25"/>
    </row>
    <row r="320" spans="3:19" ht="16.149999999999999" customHeight="1" x14ac:dyDescent="0.45">
      <c r="C320" s="25"/>
      <c r="D320" s="25"/>
      <c r="E320" s="44">
        <f>INDEX(Wsad_Ofertowy[#Data],MATCH(S316,Wsad_Ofertowy[Kod],0),5)</f>
        <v>5907702534244</v>
      </c>
      <c r="F320" s="45"/>
      <c r="G320" s="40" t="s">
        <v>32</v>
      </c>
      <c r="H320" s="39"/>
      <c r="I320" s="25"/>
      <c r="J320" s="25"/>
      <c r="K320" s="25"/>
      <c r="L320" s="25"/>
      <c r="M320" s="25"/>
      <c r="N320" s="40"/>
      <c r="O320" s="25"/>
      <c r="P320" s="28"/>
      <c r="Q320" s="25"/>
      <c r="R320" s="40" t="s">
        <v>29</v>
      </c>
      <c r="S320" s="25"/>
    </row>
    <row r="321" spans="3:19" ht="16.149999999999999" customHeight="1" x14ac:dyDescent="0.45"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8"/>
      <c r="Q321" s="25"/>
      <c r="R321" s="25"/>
      <c r="S321" s="25"/>
    </row>
    <row r="322" spans="3:19" ht="16.149999999999999" customHeight="1" x14ac:dyDescent="0.45">
      <c r="C322" s="21"/>
      <c r="D322" s="21"/>
      <c r="E322" s="21"/>
      <c r="F322" s="21"/>
      <c r="G322" s="22"/>
      <c r="H322" s="22"/>
      <c r="I322" s="21"/>
      <c r="J322" s="23"/>
      <c r="K322" s="23"/>
      <c r="L322" s="21"/>
      <c r="M322" s="21"/>
      <c r="N322" s="21"/>
      <c r="O322" s="21"/>
      <c r="P322" s="24"/>
      <c r="Q322" s="21"/>
      <c r="R322" s="21"/>
      <c r="S322" s="21"/>
    </row>
    <row r="323" spans="3:19" ht="16.149999999999999" customHeight="1" x14ac:dyDescent="0.45">
      <c r="C323" s="25"/>
      <c r="D323" s="111"/>
      <c r="E323" s="111"/>
      <c r="F323" s="111"/>
      <c r="G323" s="27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</row>
    <row r="324" spans="3:19" ht="16.149999999999999" customHeight="1" x14ac:dyDescent="0.45">
      <c r="C324" s="25"/>
      <c r="D324" s="111"/>
      <c r="E324" s="111"/>
      <c r="F324" s="111"/>
      <c r="G324" s="27"/>
      <c r="H324" s="26"/>
      <c r="I324" s="25"/>
      <c r="J324" s="25"/>
      <c r="K324" s="25"/>
      <c r="L324" s="25"/>
      <c r="M324" s="25"/>
      <c r="N324" s="25"/>
      <c r="O324" s="25"/>
      <c r="P324" s="28"/>
      <c r="Q324" s="25"/>
      <c r="R324" s="25"/>
      <c r="S324" s="25"/>
    </row>
    <row r="325" spans="3:19" ht="16.149999999999999" customHeight="1" x14ac:dyDescent="0.55000000000000004">
      <c r="C325" s="25"/>
      <c r="D325" s="111"/>
      <c r="E325" s="111"/>
      <c r="F325" s="111"/>
      <c r="G325" s="27"/>
      <c r="H325" s="26"/>
      <c r="I325" s="29"/>
      <c r="J325" s="30" t="s">
        <v>30</v>
      </c>
      <c r="K325" s="30"/>
      <c r="L325" s="25"/>
      <c r="M325" s="30"/>
      <c r="N325" s="31" t="s">
        <v>0</v>
      </c>
      <c r="O325" s="25"/>
      <c r="P325" s="25"/>
      <c r="Q325" s="25"/>
      <c r="R325" s="25"/>
      <c r="S325" s="25"/>
    </row>
    <row r="326" spans="3:19" ht="16.149999999999999" customHeight="1" x14ac:dyDescent="0.45">
      <c r="C326" s="25"/>
      <c r="D326" s="111"/>
      <c r="E326" s="111"/>
      <c r="F326" s="111"/>
      <c r="G326" s="27"/>
      <c r="H326" s="26"/>
      <c r="I326" s="32"/>
      <c r="J326" s="33"/>
      <c r="K326" s="33"/>
      <c r="L326" s="32"/>
      <c r="M326" s="34"/>
      <c r="N326" s="35" t="s">
        <v>108</v>
      </c>
      <c r="O326" s="25"/>
      <c r="P326" s="25"/>
      <c r="Q326" s="25"/>
      <c r="R326" s="25"/>
      <c r="S326" s="25"/>
    </row>
    <row r="327" spans="3:19" ht="16.149999999999999" customHeight="1" x14ac:dyDescent="0.45">
      <c r="C327" s="25"/>
      <c r="D327" s="111"/>
      <c r="E327" s="111"/>
      <c r="F327" s="111"/>
      <c r="G327" s="27"/>
      <c r="H327" s="26"/>
      <c r="I327" s="32"/>
      <c r="J327" s="33"/>
      <c r="K327" s="33"/>
      <c r="L327" s="36"/>
      <c r="M327" s="34"/>
      <c r="N327" s="25"/>
      <c r="O327" s="112">
        <v>0</v>
      </c>
      <c r="P327" s="25"/>
      <c r="Q327" s="25"/>
      <c r="R327" s="25"/>
      <c r="S327" s="68" t="s">
        <v>399</v>
      </c>
    </row>
    <row r="328" spans="3:19" ht="16.149999999999999" customHeight="1" x14ac:dyDescent="0.45">
      <c r="C328" s="25"/>
      <c r="D328" s="111"/>
      <c r="E328" s="111"/>
      <c r="F328" s="111"/>
      <c r="G328" s="27"/>
      <c r="H328" s="26"/>
      <c r="I328" s="32" t="str">
        <f>INDEX(Wsad_Ofertowy[#Data],MATCH(S327,Wsad_Ofertowy[Kod],0),21)</f>
        <v>8</v>
      </c>
      <c r="J328" s="33" t="s">
        <v>31</v>
      </c>
      <c r="K328" s="33"/>
      <c r="L328" s="36"/>
      <c r="M328" s="36"/>
      <c r="N328" s="25"/>
      <c r="O328" s="113"/>
      <c r="P328" s="25"/>
      <c r="Q328" s="25"/>
      <c r="R328" s="25"/>
      <c r="S328" s="25"/>
    </row>
    <row r="329" spans="3:19" ht="16.149999999999999" customHeight="1" x14ac:dyDescent="0.45">
      <c r="C329" s="25"/>
      <c r="D329" s="111"/>
      <c r="E329" s="111"/>
      <c r="F329" s="111"/>
      <c r="G329" s="27"/>
      <c r="H329" s="26"/>
      <c r="I329" s="32"/>
      <c r="J329" s="90" t="s">
        <v>159</v>
      </c>
      <c r="K329" s="34"/>
      <c r="L329" s="36"/>
      <c r="M329" s="36"/>
      <c r="N329" s="25"/>
      <c r="O329" s="28"/>
      <c r="P329" s="25"/>
      <c r="Q329" s="25"/>
      <c r="R329" s="25"/>
      <c r="S329" s="25"/>
    </row>
    <row r="330" spans="3:19" ht="16.149999999999999" customHeight="1" x14ac:dyDescent="0.65">
      <c r="C330" s="25"/>
      <c r="D330" s="37" t="str">
        <f>INDEX(Wsad_Ofertowy[#Data],MATCH(S327,Wsad_Ofertowy[Kod],0),4)</f>
        <v>Z 533 biały LED ZŁ</v>
      </c>
      <c r="E330" s="25"/>
      <c r="F330" s="38"/>
      <c r="G330" s="54" cm="1">
        <f t="array" ref="G330">INDEX(Wsad_Ofertowy[#Data],MATCH(S327,Wsad_Ofertowy[Kod],0),'Generowanie podsumowania zam'!$U$1)</f>
        <v>8.75</v>
      </c>
      <c r="H330" s="40"/>
      <c r="I330" s="32"/>
      <c r="J330" s="34"/>
      <c r="K330" s="34"/>
      <c r="L330" s="41"/>
      <c r="M330" s="25"/>
      <c r="N330" s="42"/>
      <c r="O330" s="25"/>
      <c r="P330" s="25"/>
      <c r="Q330" s="25"/>
      <c r="R330" s="43">
        <f>I328*G330*O327</f>
        <v>0</v>
      </c>
      <c r="S330" s="25"/>
    </row>
    <row r="331" spans="3:19" ht="16.149999999999999" customHeight="1" x14ac:dyDescent="0.45">
      <c r="C331" s="25"/>
      <c r="D331" s="25"/>
      <c r="E331" s="44">
        <f>INDEX(Wsad_Ofertowy[#Data],MATCH(S327,Wsad_Ofertowy[Kod],0),5)</f>
        <v>5907702534992</v>
      </c>
      <c r="F331" s="45"/>
      <c r="G331" s="40" t="s">
        <v>32</v>
      </c>
      <c r="H331" s="39"/>
      <c r="I331" s="25"/>
      <c r="J331" s="25"/>
      <c r="K331" s="25"/>
      <c r="L331" s="25"/>
      <c r="M331" s="25"/>
      <c r="N331" s="40"/>
      <c r="O331" s="25"/>
      <c r="P331" s="28"/>
      <c r="Q331" s="25"/>
      <c r="R331" s="40" t="s">
        <v>29</v>
      </c>
      <c r="S331" s="25"/>
    </row>
    <row r="332" spans="3:19" ht="16.149999999999999" customHeight="1" x14ac:dyDescent="0.45"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8"/>
      <c r="Q332" s="25"/>
      <c r="R332" s="25"/>
      <c r="S332" s="25"/>
    </row>
    <row r="333" spans="3:19" ht="16.149999999999999" customHeight="1" x14ac:dyDescent="0.45">
      <c r="C333" s="21"/>
      <c r="D333" s="21"/>
      <c r="E333" s="21"/>
      <c r="F333" s="21"/>
      <c r="G333" s="22"/>
      <c r="H333" s="22"/>
      <c r="I333" s="21"/>
      <c r="J333" s="23"/>
      <c r="K333" s="23"/>
      <c r="L333" s="21"/>
      <c r="M333" s="21"/>
      <c r="N333" s="21"/>
      <c r="O333" s="21"/>
      <c r="P333" s="24"/>
      <c r="Q333" s="21"/>
      <c r="R333" s="21"/>
      <c r="S333" s="21"/>
    </row>
    <row r="334" spans="3:19" ht="16.149999999999999" customHeight="1" x14ac:dyDescent="0.45">
      <c r="C334" s="25"/>
      <c r="D334" s="111"/>
      <c r="E334" s="111"/>
      <c r="F334" s="111"/>
      <c r="G334" s="27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</row>
    <row r="335" spans="3:19" ht="16.149999999999999" customHeight="1" x14ac:dyDescent="0.45">
      <c r="C335" s="25"/>
      <c r="D335" s="111"/>
      <c r="E335" s="111"/>
      <c r="F335" s="111"/>
      <c r="G335" s="27"/>
      <c r="H335" s="26"/>
      <c r="I335" s="25"/>
      <c r="J335" s="25"/>
      <c r="K335" s="25"/>
      <c r="L335" s="25"/>
      <c r="M335" s="25"/>
      <c r="N335" s="25"/>
      <c r="O335" s="25"/>
      <c r="P335" s="28"/>
      <c r="Q335" s="25"/>
      <c r="R335" s="25"/>
      <c r="S335" s="25"/>
    </row>
    <row r="336" spans="3:19" ht="16.149999999999999" customHeight="1" x14ac:dyDescent="0.55000000000000004">
      <c r="C336" s="25"/>
      <c r="D336" s="111"/>
      <c r="E336" s="111"/>
      <c r="F336" s="111"/>
      <c r="G336" s="27"/>
      <c r="H336" s="26"/>
      <c r="I336" s="29"/>
      <c r="J336" s="30" t="s">
        <v>30</v>
      </c>
      <c r="K336" s="30"/>
      <c r="L336" s="25"/>
      <c r="M336" s="30"/>
      <c r="N336" s="31" t="s">
        <v>0</v>
      </c>
      <c r="O336" s="25"/>
      <c r="P336" s="25"/>
      <c r="Q336" s="25"/>
      <c r="R336" s="25"/>
      <c r="S336" s="25"/>
    </row>
    <row r="337" spans="3:19" ht="16.149999999999999" customHeight="1" x14ac:dyDescent="0.45">
      <c r="C337" s="25"/>
      <c r="D337" s="111"/>
      <c r="E337" s="111"/>
      <c r="F337" s="111"/>
      <c r="G337" s="27"/>
      <c r="H337" s="26"/>
      <c r="I337" s="32"/>
      <c r="J337" s="33"/>
      <c r="K337" s="33"/>
      <c r="L337" s="32"/>
      <c r="M337" s="34"/>
      <c r="N337" s="35" t="s">
        <v>108</v>
      </c>
      <c r="O337" s="25"/>
      <c r="P337" s="25"/>
      <c r="Q337" s="25"/>
      <c r="R337" s="25"/>
      <c r="S337" s="25"/>
    </row>
    <row r="338" spans="3:19" ht="16.149999999999999" customHeight="1" x14ac:dyDescent="0.45">
      <c r="C338" s="25"/>
      <c r="D338" s="111"/>
      <c r="E338" s="111"/>
      <c r="F338" s="111"/>
      <c r="G338" s="27"/>
      <c r="H338" s="26"/>
      <c r="I338" s="32"/>
      <c r="J338" s="33"/>
      <c r="K338" s="33"/>
      <c r="L338" s="36"/>
      <c r="M338" s="34"/>
      <c r="N338" s="25"/>
      <c r="O338" s="112">
        <v>0</v>
      </c>
      <c r="P338" s="25"/>
      <c r="Q338" s="25"/>
      <c r="R338" s="25"/>
      <c r="S338" s="68" t="s">
        <v>55</v>
      </c>
    </row>
    <row r="339" spans="3:19" ht="16.149999999999999" customHeight="1" x14ac:dyDescent="0.45">
      <c r="C339" s="25"/>
      <c r="D339" s="111"/>
      <c r="E339" s="111"/>
      <c r="F339" s="111"/>
      <c r="G339" s="27"/>
      <c r="H339" s="26"/>
      <c r="I339" s="32" t="str">
        <f>INDEX(Wsad_Ofertowy[#Data],MATCH(S338,Wsad_Ofertowy[Kod],0),21)</f>
        <v>8</v>
      </c>
      <c r="J339" s="33" t="s">
        <v>31</v>
      </c>
      <c r="K339" s="33"/>
      <c r="L339" s="36"/>
      <c r="M339" s="36"/>
      <c r="N339" s="25"/>
      <c r="O339" s="113"/>
      <c r="P339" s="25"/>
      <c r="Q339" s="25"/>
      <c r="R339" s="25"/>
      <c r="S339" s="25"/>
    </row>
    <row r="340" spans="3:19" ht="16.149999999999999" customHeight="1" x14ac:dyDescent="0.45">
      <c r="C340" s="25"/>
      <c r="D340" s="111"/>
      <c r="E340" s="111"/>
      <c r="F340" s="111"/>
      <c r="G340" s="27"/>
      <c r="H340" s="26"/>
      <c r="I340" s="32"/>
      <c r="J340" s="90" t="s">
        <v>159</v>
      </c>
      <c r="K340" s="34"/>
      <c r="L340" s="36"/>
      <c r="M340" s="36"/>
      <c r="N340" s="25"/>
      <c r="O340" s="28"/>
      <c r="P340" s="25"/>
      <c r="Q340" s="25"/>
      <c r="R340" s="25"/>
      <c r="S340" s="25"/>
    </row>
    <row r="341" spans="3:19" ht="16.149999999999999" customHeight="1" x14ac:dyDescent="0.65">
      <c r="C341" s="25"/>
      <c r="D341" s="37" t="str">
        <f>INDEX(Wsad_Ofertowy[#Data],MATCH(S338,Wsad_Ofertowy[Kod],0),4)</f>
        <v>Z 364/Zł</v>
      </c>
      <c r="E341" s="25"/>
      <c r="F341" s="38"/>
      <c r="G341" s="54" cm="1">
        <f t="array" ref="G341">INDEX(Wsad_Ofertowy[#Data],MATCH(S338,Wsad_Ofertowy[Kod],0),'Generowanie podsumowania zam'!$U$1)</f>
        <v>6.99</v>
      </c>
      <c r="H341" s="40"/>
      <c r="I341" s="32"/>
      <c r="J341" s="34"/>
      <c r="K341" s="34"/>
      <c r="L341" s="41"/>
      <c r="M341" s="25"/>
      <c r="N341" s="42"/>
      <c r="O341" s="25"/>
      <c r="P341" s="25"/>
      <c r="Q341" s="25"/>
      <c r="R341" s="43">
        <f>I339*G341*O338</f>
        <v>0</v>
      </c>
      <c r="S341" s="25"/>
    </row>
    <row r="342" spans="3:19" ht="16.149999999999999" customHeight="1" x14ac:dyDescent="0.45">
      <c r="C342" s="25"/>
      <c r="D342" s="25"/>
      <c r="E342" s="44">
        <f>INDEX(Wsad_Ofertowy[#Data],MATCH(S338,Wsad_Ofertowy[Kod],0),5)</f>
        <v>5907702514475</v>
      </c>
      <c r="F342" s="45"/>
      <c r="G342" s="40" t="s">
        <v>32</v>
      </c>
      <c r="H342" s="39"/>
      <c r="I342" s="25"/>
      <c r="J342" s="25"/>
      <c r="K342" s="25"/>
      <c r="L342" s="25"/>
      <c r="M342" s="25"/>
      <c r="N342" s="40"/>
      <c r="O342" s="25"/>
      <c r="P342" s="28"/>
      <c r="Q342" s="25"/>
      <c r="R342" s="40" t="s">
        <v>29</v>
      </c>
      <c r="S342" s="25"/>
    </row>
    <row r="343" spans="3:19" ht="16.149999999999999" customHeight="1" x14ac:dyDescent="0.45"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8"/>
      <c r="Q343" s="25"/>
      <c r="R343" s="25"/>
      <c r="S343" s="25"/>
    </row>
    <row r="344" spans="3:19" ht="16.149999999999999" customHeight="1" x14ac:dyDescent="0.45">
      <c r="C344" s="21"/>
      <c r="D344" s="21"/>
      <c r="E344" s="21"/>
      <c r="F344" s="21"/>
      <c r="G344" s="22"/>
      <c r="H344" s="22"/>
      <c r="I344" s="21"/>
      <c r="J344" s="23"/>
      <c r="K344" s="23"/>
      <c r="L344" s="21"/>
      <c r="M344" s="21"/>
      <c r="N344" s="21"/>
      <c r="O344" s="21"/>
      <c r="P344" s="24"/>
      <c r="Q344" s="21"/>
      <c r="R344" s="21"/>
      <c r="S344" s="21"/>
    </row>
    <row r="345" spans="3:19" ht="16.149999999999999" customHeight="1" x14ac:dyDescent="0.45">
      <c r="C345" s="25"/>
      <c r="D345" s="111"/>
      <c r="E345" s="111"/>
      <c r="F345" s="111"/>
      <c r="G345" s="27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</row>
    <row r="346" spans="3:19" ht="16.149999999999999" customHeight="1" x14ac:dyDescent="0.45">
      <c r="C346" s="25"/>
      <c r="D346" s="111"/>
      <c r="E346" s="111"/>
      <c r="F346" s="111"/>
      <c r="G346" s="27"/>
      <c r="H346" s="26"/>
      <c r="I346" s="25"/>
      <c r="J346" s="25"/>
      <c r="K346" s="25"/>
      <c r="L346" s="25"/>
      <c r="M346" s="25"/>
      <c r="N346" s="25"/>
      <c r="O346" s="25"/>
      <c r="P346" s="28"/>
      <c r="Q346" s="25"/>
      <c r="R346" s="25"/>
      <c r="S346" s="25"/>
    </row>
    <row r="347" spans="3:19" ht="16.149999999999999" customHeight="1" x14ac:dyDescent="0.55000000000000004">
      <c r="C347" s="25"/>
      <c r="D347" s="111"/>
      <c r="E347" s="111"/>
      <c r="F347" s="111"/>
      <c r="G347" s="27"/>
      <c r="H347" s="26"/>
      <c r="I347" s="29"/>
      <c r="J347" s="30" t="s">
        <v>30</v>
      </c>
      <c r="K347" s="30"/>
      <c r="L347" s="25"/>
      <c r="M347" s="30"/>
      <c r="N347" s="31" t="s">
        <v>0</v>
      </c>
      <c r="O347" s="25"/>
      <c r="P347" s="25"/>
      <c r="Q347" s="25"/>
      <c r="R347" s="25"/>
      <c r="S347" s="25"/>
    </row>
    <row r="348" spans="3:19" ht="16.149999999999999" customHeight="1" x14ac:dyDescent="0.45">
      <c r="C348" s="25"/>
      <c r="D348" s="111"/>
      <c r="E348" s="111"/>
      <c r="F348" s="111"/>
      <c r="G348" s="27"/>
      <c r="H348" s="26"/>
      <c r="I348" s="32"/>
      <c r="J348" s="33"/>
      <c r="K348" s="33"/>
      <c r="L348" s="32"/>
      <c r="M348" s="34"/>
      <c r="N348" s="35" t="s">
        <v>108</v>
      </c>
      <c r="O348" s="25"/>
      <c r="P348" s="25"/>
      <c r="Q348" s="25"/>
      <c r="R348" s="25"/>
      <c r="S348" s="25"/>
    </row>
    <row r="349" spans="3:19" ht="16.149999999999999" customHeight="1" x14ac:dyDescent="0.45">
      <c r="C349" s="25"/>
      <c r="D349" s="111"/>
      <c r="E349" s="111"/>
      <c r="F349" s="111"/>
      <c r="G349" s="27"/>
      <c r="H349" s="26"/>
      <c r="I349" s="32"/>
      <c r="J349" s="33"/>
      <c r="K349" s="33"/>
      <c r="L349" s="36"/>
      <c r="M349" s="34"/>
      <c r="N349" s="25"/>
      <c r="O349" s="112">
        <v>0</v>
      </c>
      <c r="P349" s="25"/>
      <c r="Q349" s="25"/>
      <c r="R349" s="25"/>
      <c r="S349" s="68" t="s">
        <v>79</v>
      </c>
    </row>
    <row r="350" spans="3:19" ht="16.149999999999999" customHeight="1" x14ac:dyDescent="0.45">
      <c r="C350" s="25"/>
      <c r="D350" s="111"/>
      <c r="E350" s="111"/>
      <c r="F350" s="111"/>
      <c r="G350" s="27"/>
      <c r="H350" s="26"/>
      <c r="I350" s="32" t="str">
        <f>INDEX(Wsad_Ofertowy[#Data],MATCH(S349,Wsad_Ofertowy[Kod],0),21)</f>
        <v>8</v>
      </c>
      <c r="J350" s="33" t="s">
        <v>31</v>
      </c>
      <c r="K350" s="33"/>
      <c r="L350" s="36"/>
      <c r="M350" s="36"/>
      <c r="N350" s="25"/>
      <c r="O350" s="113"/>
      <c r="P350" s="25"/>
      <c r="Q350" s="25"/>
      <c r="R350" s="25"/>
      <c r="S350" s="25"/>
    </row>
    <row r="351" spans="3:19" ht="16.149999999999999" customHeight="1" x14ac:dyDescent="0.45">
      <c r="C351" s="25"/>
      <c r="D351" s="111"/>
      <c r="E351" s="111"/>
      <c r="F351" s="111"/>
      <c r="G351" s="27"/>
      <c r="H351" s="26"/>
      <c r="I351" s="32"/>
      <c r="J351" s="90" t="s">
        <v>159</v>
      </c>
      <c r="K351" s="34"/>
      <c r="L351" s="36"/>
      <c r="M351" s="36"/>
      <c r="N351" s="25"/>
      <c r="O351" s="28"/>
      <c r="P351" s="25"/>
      <c r="Q351" s="25"/>
      <c r="R351" s="25"/>
      <c r="S351" s="25"/>
    </row>
    <row r="352" spans="3:19" ht="16.149999999999999" customHeight="1" x14ac:dyDescent="0.65">
      <c r="C352" s="25"/>
      <c r="D352" s="37" t="str">
        <f>INDEX(Wsad_Ofertowy[#Data],MATCH(S349,Wsad_Ofertowy[Kod],0),4)</f>
        <v>Z 497 SR</v>
      </c>
      <c r="E352" s="25"/>
      <c r="F352" s="38"/>
      <c r="G352" s="54" cm="1">
        <f t="array" ref="G352">INDEX(Wsad_Ofertowy[#Data],MATCH(S349,Wsad_Ofertowy[Kod],0),'Generowanie podsumowania zam'!$U$1)</f>
        <v>7.53</v>
      </c>
      <c r="H352" s="40"/>
      <c r="I352" s="32"/>
      <c r="J352" s="34"/>
      <c r="K352" s="34"/>
      <c r="L352" s="41"/>
      <c r="M352" s="25"/>
      <c r="N352" s="42"/>
      <c r="O352" s="25"/>
      <c r="P352" s="25"/>
      <c r="Q352" s="25"/>
      <c r="R352" s="43">
        <f>I350*G352*O349</f>
        <v>0</v>
      </c>
      <c r="S352" s="25"/>
    </row>
    <row r="353" spans="3:19" ht="16.149999999999999" customHeight="1" x14ac:dyDescent="0.45">
      <c r="C353" s="25"/>
      <c r="D353" s="25"/>
      <c r="E353" s="44">
        <f>INDEX(Wsad_Ofertowy[#Data],MATCH(S349,Wsad_Ofertowy[Kod],0),5)</f>
        <v>5907702531700</v>
      </c>
      <c r="F353" s="45"/>
      <c r="G353" s="40" t="s">
        <v>32</v>
      </c>
      <c r="H353" s="39"/>
      <c r="I353" s="25"/>
      <c r="J353" s="25"/>
      <c r="K353" s="25"/>
      <c r="L353" s="25"/>
      <c r="M353" s="25"/>
      <c r="N353" s="40"/>
      <c r="O353" s="25"/>
      <c r="P353" s="28"/>
      <c r="Q353" s="25"/>
      <c r="R353" s="40" t="s">
        <v>29</v>
      </c>
      <c r="S353" s="25"/>
    </row>
    <row r="354" spans="3:19" ht="16.149999999999999" customHeight="1" x14ac:dyDescent="0.45"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8"/>
      <c r="Q354" s="25"/>
      <c r="R354" s="25"/>
      <c r="S354" s="25"/>
    </row>
    <row r="355" spans="3:19" ht="16.149999999999999" customHeight="1" x14ac:dyDescent="0.45">
      <c r="C355" s="21"/>
      <c r="D355" s="21"/>
      <c r="E355" s="21"/>
      <c r="F355" s="21"/>
      <c r="G355" s="22"/>
      <c r="H355" s="22"/>
      <c r="I355" s="21"/>
      <c r="J355" s="23"/>
      <c r="K355" s="23"/>
      <c r="L355" s="21"/>
      <c r="M355" s="21"/>
      <c r="N355" s="21"/>
      <c r="O355" s="21"/>
      <c r="P355" s="24"/>
      <c r="Q355" s="21"/>
      <c r="R355" s="21"/>
      <c r="S355" s="21"/>
    </row>
    <row r="356" spans="3:19" ht="16.149999999999999" customHeight="1" x14ac:dyDescent="0.45">
      <c r="C356" s="25"/>
      <c r="D356" s="111"/>
      <c r="E356" s="111"/>
      <c r="F356" s="111"/>
      <c r="G356" s="27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</row>
    <row r="357" spans="3:19" ht="16.149999999999999" customHeight="1" x14ac:dyDescent="0.45">
      <c r="C357" s="25"/>
      <c r="D357" s="111"/>
      <c r="E357" s="111"/>
      <c r="F357" s="111"/>
      <c r="G357" s="27"/>
      <c r="H357" s="26"/>
      <c r="I357" s="25"/>
      <c r="J357" s="25"/>
      <c r="K357" s="25"/>
      <c r="L357" s="25"/>
      <c r="M357" s="25"/>
      <c r="N357" s="25"/>
      <c r="O357" s="25"/>
      <c r="P357" s="28"/>
      <c r="Q357" s="25"/>
      <c r="R357" s="25"/>
      <c r="S357" s="25"/>
    </row>
    <row r="358" spans="3:19" ht="16.149999999999999" customHeight="1" x14ac:dyDescent="0.55000000000000004">
      <c r="C358" s="25"/>
      <c r="D358" s="111"/>
      <c r="E358" s="111"/>
      <c r="F358" s="111"/>
      <c r="G358" s="27"/>
      <c r="H358" s="26"/>
      <c r="I358" s="29"/>
      <c r="J358" s="30" t="s">
        <v>30</v>
      </c>
      <c r="K358" s="30"/>
      <c r="L358" s="25"/>
      <c r="M358" s="30"/>
      <c r="N358" s="31" t="s">
        <v>0</v>
      </c>
      <c r="O358" s="25"/>
      <c r="P358" s="25"/>
      <c r="Q358" s="25"/>
      <c r="R358" s="25"/>
      <c r="S358" s="25"/>
    </row>
    <row r="359" spans="3:19" ht="16.149999999999999" customHeight="1" x14ac:dyDescent="0.45">
      <c r="C359" s="25"/>
      <c r="D359" s="111"/>
      <c r="E359" s="111"/>
      <c r="F359" s="111"/>
      <c r="G359" s="27"/>
      <c r="H359" s="26"/>
      <c r="I359" s="32"/>
      <c r="J359" s="33"/>
      <c r="K359" s="33"/>
      <c r="L359" s="32"/>
      <c r="M359" s="34"/>
      <c r="N359" s="35" t="s">
        <v>108</v>
      </c>
      <c r="O359" s="25"/>
      <c r="P359" s="25"/>
      <c r="Q359" s="25"/>
      <c r="R359" s="25"/>
      <c r="S359" s="25"/>
    </row>
    <row r="360" spans="3:19" ht="16.149999999999999" customHeight="1" x14ac:dyDescent="0.45">
      <c r="C360" s="25"/>
      <c r="D360" s="111"/>
      <c r="E360" s="111"/>
      <c r="F360" s="111"/>
      <c r="G360" s="27"/>
      <c r="H360" s="26"/>
      <c r="I360" s="32"/>
      <c r="J360" s="33"/>
      <c r="K360" s="33"/>
      <c r="L360" s="36"/>
      <c r="M360" s="34"/>
      <c r="N360" s="25"/>
      <c r="O360" s="112">
        <v>0</v>
      </c>
      <c r="P360" s="25"/>
      <c r="Q360" s="25"/>
      <c r="R360" s="25"/>
      <c r="S360" s="68" t="s">
        <v>81</v>
      </c>
    </row>
    <row r="361" spans="3:19" ht="16.149999999999999" customHeight="1" x14ac:dyDescent="0.45">
      <c r="C361" s="25"/>
      <c r="D361" s="111"/>
      <c r="E361" s="111"/>
      <c r="F361" s="111"/>
      <c r="G361" s="27"/>
      <c r="H361" s="26"/>
      <c r="I361" s="32" t="str">
        <f>INDEX(Wsad_Ofertowy[#Data],MATCH(S360,Wsad_Ofertowy[Kod],0),21)</f>
        <v>8</v>
      </c>
      <c r="J361" s="33" t="s">
        <v>31</v>
      </c>
      <c r="K361" s="33"/>
      <c r="L361" s="36"/>
      <c r="M361" s="36"/>
      <c r="N361" s="25"/>
      <c r="O361" s="113"/>
      <c r="P361" s="25"/>
      <c r="Q361" s="25"/>
      <c r="R361" s="25"/>
      <c r="S361" s="25"/>
    </row>
    <row r="362" spans="3:19" ht="16.149999999999999" customHeight="1" x14ac:dyDescent="0.45">
      <c r="C362" s="25"/>
      <c r="D362" s="111"/>
      <c r="E362" s="111"/>
      <c r="F362" s="111"/>
      <c r="G362" s="27"/>
      <c r="H362" s="26"/>
      <c r="I362" s="32"/>
      <c r="J362" s="90" t="s">
        <v>159</v>
      </c>
      <c r="K362" s="34"/>
      <c r="L362" s="36"/>
      <c r="M362" s="36"/>
      <c r="N362" s="25"/>
      <c r="O362" s="28"/>
      <c r="P362" s="25"/>
      <c r="Q362" s="25"/>
      <c r="R362" s="25"/>
      <c r="S362" s="25"/>
    </row>
    <row r="363" spans="3:19" ht="16.149999999999999" customHeight="1" x14ac:dyDescent="0.65">
      <c r="C363" s="25"/>
      <c r="D363" s="37" t="str">
        <f>INDEX(Wsad_Ofertowy[#Data],MATCH(S360,Wsad_Ofertowy[Kod],0),4)</f>
        <v>Z 497 ZŁ</v>
      </c>
      <c r="E363" s="25"/>
      <c r="F363" s="38"/>
      <c r="G363" s="54" cm="1">
        <f t="array" ref="G363">INDEX(Wsad_Ofertowy[#Data],MATCH(S360,Wsad_Ofertowy[Kod],0),'Generowanie podsumowania zam'!$U$1)</f>
        <v>7.53</v>
      </c>
      <c r="H363" s="40"/>
      <c r="I363" s="32"/>
      <c r="J363" s="34"/>
      <c r="K363" s="34"/>
      <c r="L363" s="41"/>
      <c r="M363" s="25"/>
      <c r="N363" s="42"/>
      <c r="O363" s="25"/>
      <c r="P363" s="25"/>
      <c r="Q363" s="25"/>
      <c r="R363" s="43">
        <f>I361*G363*O360</f>
        <v>0</v>
      </c>
      <c r="S363" s="25"/>
    </row>
    <row r="364" spans="3:19" ht="16.149999999999999" customHeight="1" x14ac:dyDescent="0.45">
      <c r="C364" s="25"/>
      <c r="D364" s="25"/>
      <c r="E364" s="44">
        <f>INDEX(Wsad_Ofertowy[#Data],MATCH(S360,Wsad_Ofertowy[Kod],0),5)</f>
        <v>5907702531670</v>
      </c>
      <c r="F364" s="45"/>
      <c r="G364" s="40" t="s">
        <v>32</v>
      </c>
      <c r="H364" s="39"/>
      <c r="I364" s="25"/>
      <c r="J364" s="25"/>
      <c r="K364" s="25"/>
      <c r="L364" s="25"/>
      <c r="M364" s="25"/>
      <c r="N364" s="40"/>
      <c r="O364" s="25"/>
      <c r="P364" s="28"/>
      <c r="Q364" s="25"/>
      <c r="R364" s="40" t="s">
        <v>29</v>
      </c>
      <c r="S364" s="25"/>
    </row>
    <row r="365" spans="3:19" ht="16.149999999999999" customHeight="1" x14ac:dyDescent="0.45"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8"/>
      <c r="Q365" s="25"/>
      <c r="R365" s="25"/>
      <c r="S365" s="25"/>
    </row>
    <row r="366" spans="3:19" ht="16.149999999999999" customHeight="1" x14ac:dyDescent="0.45">
      <c r="C366" s="21"/>
      <c r="D366" s="21"/>
      <c r="E366" s="21"/>
      <c r="F366" s="21"/>
      <c r="G366" s="22"/>
      <c r="H366" s="22"/>
      <c r="I366" s="21"/>
      <c r="J366" s="23"/>
      <c r="K366" s="23"/>
      <c r="L366" s="21"/>
      <c r="M366" s="21"/>
      <c r="N366" s="21"/>
      <c r="O366" s="21"/>
      <c r="P366" s="24"/>
      <c r="Q366" s="21"/>
      <c r="R366" s="21"/>
      <c r="S366" s="21"/>
    </row>
    <row r="367" spans="3:19" ht="16.149999999999999" customHeight="1" x14ac:dyDescent="0.45">
      <c r="C367" s="25"/>
      <c r="D367" s="111"/>
      <c r="E367" s="111"/>
      <c r="F367" s="111"/>
      <c r="G367" s="27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</row>
    <row r="368" spans="3:19" ht="16.149999999999999" customHeight="1" x14ac:dyDescent="0.45">
      <c r="C368" s="25"/>
      <c r="D368" s="111"/>
      <c r="E368" s="111"/>
      <c r="F368" s="111"/>
      <c r="G368" s="27"/>
      <c r="H368" s="26"/>
      <c r="I368" s="25"/>
      <c r="J368" s="25"/>
      <c r="K368" s="25"/>
      <c r="L368" s="25"/>
      <c r="M368" s="25"/>
      <c r="N368" s="25"/>
      <c r="O368" s="25"/>
      <c r="P368" s="28"/>
      <c r="Q368" s="25"/>
      <c r="R368" s="25"/>
      <c r="S368" s="25"/>
    </row>
    <row r="369" spans="3:19" ht="16.149999999999999" customHeight="1" x14ac:dyDescent="0.55000000000000004">
      <c r="C369" s="25"/>
      <c r="D369" s="111"/>
      <c r="E369" s="111"/>
      <c r="F369" s="111"/>
      <c r="G369" s="27"/>
      <c r="H369" s="26"/>
      <c r="I369" s="29"/>
      <c r="J369" s="30" t="s">
        <v>30</v>
      </c>
      <c r="K369" s="30"/>
      <c r="L369" s="25"/>
      <c r="M369" s="30"/>
      <c r="N369" s="31" t="s">
        <v>0</v>
      </c>
      <c r="O369" s="25"/>
      <c r="P369" s="25"/>
      <c r="Q369" s="25"/>
      <c r="R369" s="25"/>
      <c r="S369" s="25"/>
    </row>
    <row r="370" spans="3:19" ht="16.149999999999999" customHeight="1" x14ac:dyDescent="0.45">
      <c r="C370" s="25"/>
      <c r="D370" s="111"/>
      <c r="E370" s="111"/>
      <c r="F370" s="111"/>
      <c r="G370" s="27"/>
      <c r="H370" s="26"/>
      <c r="I370" s="32"/>
      <c r="J370" s="33"/>
      <c r="K370" s="33"/>
      <c r="L370" s="32"/>
      <c r="M370" s="34"/>
      <c r="N370" s="35" t="s">
        <v>108</v>
      </c>
      <c r="O370" s="25"/>
      <c r="P370" s="25"/>
      <c r="Q370" s="25"/>
      <c r="R370" s="25"/>
      <c r="S370" s="25"/>
    </row>
    <row r="371" spans="3:19" ht="16.149999999999999" customHeight="1" x14ac:dyDescent="0.45">
      <c r="C371" s="25"/>
      <c r="D371" s="111"/>
      <c r="E371" s="111"/>
      <c r="F371" s="111"/>
      <c r="G371" s="27"/>
      <c r="H371" s="26"/>
      <c r="I371" s="32"/>
      <c r="J371" s="33"/>
      <c r="K371" s="33"/>
      <c r="L371" s="36"/>
      <c r="M371" s="34"/>
      <c r="N371" s="25"/>
      <c r="O371" s="112">
        <v>0</v>
      </c>
      <c r="P371" s="25"/>
      <c r="Q371" s="25"/>
      <c r="R371" s="25"/>
      <c r="S371" s="68" t="s">
        <v>137</v>
      </c>
    </row>
    <row r="372" spans="3:19" ht="16.149999999999999" customHeight="1" x14ac:dyDescent="0.45">
      <c r="C372" s="25"/>
      <c r="D372" s="111"/>
      <c r="E372" s="111"/>
      <c r="F372" s="111"/>
      <c r="G372" s="27"/>
      <c r="H372" s="26"/>
      <c r="I372" s="32" t="str">
        <f>INDEX(Wsad_Ofertowy[#Data],MATCH(S371,Wsad_Ofertowy[Kod],0),21)</f>
        <v>7</v>
      </c>
      <c r="J372" s="33" t="s">
        <v>31</v>
      </c>
      <c r="K372" s="33"/>
      <c r="L372" s="36"/>
      <c r="M372" s="36"/>
      <c r="N372" s="25"/>
      <c r="O372" s="113"/>
      <c r="P372" s="25"/>
      <c r="Q372" s="25"/>
      <c r="R372" s="25"/>
      <c r="S372" s="25"/>
    </row>
    <row r="373" spans="3:19" ht="16.149999999999999" customHeight="1" x14ac:dyDescent="0.45">
      <c r="C373" s="25"/>
      <c r="D373" s="111"/>
      <c r="E373" s="111"/>
      <c r="F373" s="111"/>
      <c r="G373" s="27"/>
      <c r="H373" s="26"/>
      <c r="I373" s="32"/>
      <c r="J373" s="90" t="s">
        <v>159</v>
      </c>
      <c r="K373" s="34"/>
      <c r="L373" s="36"/>
      <c r="M373" s="36"/>
      <c r="N373" s="25"/>
      <c r="O373" s="28"/>
      <c r="P373" s="25"/>
      <c r="Q373" s="25"/>
      <c r="R373" s="25"/>
      <c r="S373" s="25"/>
    </row>
    <row r="374" spans="3:19" ht="16.149999999999999" customHeight="1" x14ac:dyDescent="0.65">
      <c r="C374" s="25"/>
      <c r="D374" s="37" t="str">
        <f>INDEX(Wsad_Ofertowy[#Data],MATCH(S371,Wsad_Ofertowy[Kod],0),4)</f>
        <v>Z 499 biały brokat led zł</v>
      </c>
      <c r="E374" s="25"/>
      <c r="F374" s="38"/>
      <c r="G374" s="54" cm="1">
        <f t="array" ref="G374">INDEX(Wsad_Ofertowy[#Data],MATCH(S371,Wsad_Ofertowy[Kod],0),'Generowanie podsumowania zam'!$U$1)</f>
        <v>6.99</v>
      </c>
      <c r="H374" s="40"/>
      <c r="I374" s="32"/>
      <c r="J374" s="34"/>
      <c r="K374" s="34"/>
      <c r="L374" s="41"/>
      <c r="M374" s="25"/>
      <c r="N374" s="42"/>
      <c r="O374" s="25"/>
      <c r="P374" s="25"/>
      <c r="Q374" s="25"/>
      <c r="R374" s="43">
        <f>I372*G374*O371</f>
        <v>0</v>
      </c>
      <c r="S374" s="25"/>
    </row>
    <row r="375" spans="3:19" ht="16.149999999999999" customHeight="1" x14ac:dyDescent="0.45">
      <c r="C375" s="25"/>
      <c r="D375" s="25"/>
      <c r="E375" s="44">
        <f>INDEX(Wsad_Ofertowy[#Data],MATCH(S371,Wsad_Ofertowy[Kod],0),5)</f>
        <v>5907702529493</v>
      </c>
      <c r="F375" s="45"/>
      <c r="G375" s="40" t="s">
        <v>32</v>
      </c>
      <c r="H375" s="39"/>
      <c r="I375" s="25"/>
      <c r="J375" s="25"/>
      <c r="K375" s="25"/>
      <c r="L375" s="25"/>
      <c r="M375" s="25"/>
      <c r="N375" s="40"/>
      <c r="O375" s="25"/>
      <c r="P375" s="28"/>
      <c r="Q375" s="25"/>
      <c r="R375" s="40" t="s">
        <v>29</v>
      </c>
      <c r="S375" s="25"/>
    </row>
    <row r="376" spans="3:19" ht="16.149999999999999" customHeight="1" x14ac:dyDescent="0.45"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8"/>
      <c r="Q376" s="25"/>
      <c r="R376" s="25"/>
      <c r="S376" s="25"/>
    </row>
    <row r="377" spans="3:19" ht="16.149999999999999" customHeight="1" x14ac:dyDescent="0.45">
      <c r="C377" s="21"/>
      <c r="D377" s="21"/>
      <c r="E377" s="21"/>
      <c r="F377" s="21"/>
      <c r="G377" s="22"/>
      <c r="H377" s="22"/>
      <c r="I377" s="21"/>
      <c r="J377" s="23"/>
      <c r="K377" s="23"/>
      <c r="L377" s="21"/>
      <c r="M377" s="21"/>
      <c r="N377" s="21"/>
      <c r="O377" s="21"/>
      <c r="P377" s="24"/>
      <c r="Q377" s="21"/>
      <c r="R377" s="21"/>
      <c r="S377" s="21"/>
    </row>
    <row r="378" spans="3:19" ht="16.149999999999999" customHeight="1" x14ac:dyDescent="0.45">
      <c r="C378" s="25"/>
      <c r="D378" s="111"/>
      <c r="E378" s="111"/>
      <c r="F378" s="111"/>
      <c r="G378" s="27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</row>
    <row r="379" spans="3:19" ht="16.149999999999999" customHeight="1" x14ac:dyDescent="0.45">
      <c r="C379" s="25"/>
      <c r="D379" s="111"/>
      <c r="E379" s="111"/>
      <c r="F379" s="111"/>
      <c r="G379" s="27"/>
      <c r="H379" s="26"/>
      <c r="I379" s="25"/>
      <c r="J379" s="25"/>
      <c r="K379" s="25"/>
      <c r="L379" s="25"/>
      <c r="M379" s="25"/>
      <c r="N379" s="25"/>
      <c r="O379" s="25"/>
      <c r="P379" s="28"/>
      <c r="Q379" s="25"/>
      <c r="R379" s="25"/>
      <c r="S379" s="25"/>
    </row>
    <row r="380" spans="3:19" ht="16.149999999999999" customHeight="1" x14ac:dyDescent="0.55000000000000004">
      <c r="C380" s="25"/>
      <c r="D380" s="111"/>
      <c r="E380" s="111"/>
      <c r="F380" s="111"/>
      <c r="G380" s="27"/>
      <c r="H380" s="26"/>
      <c r="I380" s="29"/>
      <c r="J380" s="30" t="s">
        <v>30</v>
      </c>
      <c r="K380" s="30"/>
      <c r="L380" s="25"/>
      <c r="M380" s="30"/>
      <c r="N380" s="31" t="s">
        <v>0</v>
      </c>
      <c r="O380" s="25"/>
      <c r="P380" s="25"/>
      <c r="Q380" s="25"/>
      <c r="R380" s="25"/>
      <c r="S380" s="25"/>
    </row>
    <row r="381" spans="3:19" ht="16.149999999999999" customHeight="1" x14ac:dyDescent="0.45">
      <c r="C381" s="25"/>
      <c r="D381" s="111"/>
      <c r="E381" s="111"/>
      <c r="F381" s="111"/>
      <c r="G381" s="27"/>
      <c r="H381" s="26"/>
      <c r="I381" s="32"/>
      <c r="J381" s="33"/>
      <c r="K381" s="33"/>
      <c r="L381" s="32"/>
      <c r="M381" s="34"/>
      <c r="N381" s="35" t="s">
        <v>108</v>
      </c>
      <c r="O381" s="25"/>
      <c r="P381" s="25"/>
      <c r="Q381" s="25"/>
      <c r="R381" s="25"/>
      <c r="S381" s="25"/>
    </row>
    <row r="382" spans="3:19" ht="16.149999999999999" customHeight="1" x14ac:dyDescent="0.45">
      <c r="C382" s="25"/>
      <c r="D382" s="111"/>
      <c r="E382" s="111"/>
      <c r="F382" s="111"/>
      <c r="G382" s="27"/>
      <c r="H382" s="26"/>
      <c r="I382" s="32"/>
      <c r="J382" s="33"/>
      <c r="K382" s="33"/>
      <c r="L382" s="36"/>
      <c r="M382" s="34"/>
      <c r="N382" s="25"/>
      <c r="O382" s="112">
        <v>0</v>
      </c>
      <c r="P382" s="25"/>
      <c r="Q382" s="25"/>
      <c r="R382" s="25"/>
      <c r="S382" s="68" t="s">
        <v>427</v>
      </c>
    </row>
    <row r="383" spans="3:19" ht="16.149999999999999" customHeight="1" x14ac:dyDescent="0.45">
      <c r="C383" s="25"/>
      <c r="D383" s="111"/>
      <c r="E383" s="111"/>
      <c r="F383" s="111"/>
      <c r="G383" s="27"/>
      <c r="H383" s="26"/>
      <c r="I383" s="32" t="str">
        <f>INDEX(Wsad_Ofertowy[#Data],MATCH(S382,Wsad_Ofertowy[Kod],0),21)</f>
        <v>6</v>
      </c>
      <c r="J383" s="33" t="s">
        <v>31</v>
      </c>
      <c r="K383" s="33"/>
      <c r="L383" s="36"/>
      <c r="M383" s="36"/>
      <c r="N383" s="25"/>
      <c r="O383" s="113"/>
      <c r="P383" s="25"/>
      <c r="Q383" s="25"/>
      <c r="R383" s="25"/>
      <c r="S383" s="25"/>
    </row>
    <row r="384" spans="3:19" ht="16.149999999999999" customHeight="1" x14ac:dyDescent="0.45">
      <c r="C384" s="25"/>
      <c r="D384" s="111"/>
      <c r="E384" s="111"/>
      <c r="F384" s="111"/>
      <c r="G384" s="27"/>
      <c r="H384" s="26"/>
      <c r="I384" s="32"/>
      <c r="J384" s="90" t="s">
        <v>159</v>
      </c>
      <c r="K384" s="34"/>
      <c r="L384" s="36"/>
      <c r="M384" s="36"/>
      <c r="N384" s="25"/>
      <c r="O384" s="28"/>
      <c r="P384" s="25"/>
      <c r="Q384" s="25"/>
      <c r="R384" s="25"/>
      <c r="S384" s="25"/>
    </row>
    <row r="385" spans="3:19" ht="16.149999999999999" customHeight="1" x14ac:dyDescent="0.65">
      <c r="C385" s="25"/>
      <c r="D385" s="37" t="str">
        <f>INDEX(Wsad_Ofertowy[#Data],MATCH(S382,Wsad_Ofertowy[Kod],0),4)</f>
        <v>ZP 767 Serce SR</v>
      </c>
      <c r="E385" s="25"/>
      <c r="F385" s="38"/>
      <c r="G385" s="54" cm="1">
        <f t="array" ref="G385">INDEX(Wsad_Ofertowy[#Data],MATCH(S382,Wsad_Ofertowy[Kod],0),'Generowanie podsumowania zam'!$U$1)</f>
        <v>8.49</v>
      </c>
      <c r="H385" s="40"/>
      <c r="I385" s="32"/>
      <c r="J385" s="34"/>
      <c r="K385" s="34"/>
      <c r="L385" s="41"/>
      <c r="M385" s="25"/>
      <c r="N385" s="42"/>
      <c r="O385" s="25"/>
      <c r="P385" s="25"/>
      <c r="Q385" s="25"/>
      <c r="R385" s="43">
        <f>I383*G385*O382</f>
        <v>0</v>
      </c>
      <c r="S385" s="25"/>
    </row>
    <row r="386" spans="3:19" ht="16.149999999999999" customHeight="1" x14ac:dyDescent="0.45">
      <c r="C386" s="25"/>
      <c r="D386" s="25"/>
      <c r="E386" s="44">
        <f>INDEX(Wsad_Ofertowy[#Data],MATCH(S382,Wsad_Ofertowy[Kod],0),5)</f>
        <v>5907702534718</v>
      </c>
      <c r="F386" s="45"/>
      <c r="G386" s="40" t="s">
        <v>32</v>
      </c>
      <c r="H386" s="39"/>
      <c r="I386" s="25"/>
      <c r="J386" s="25"/>
      <c r="K386" s="25"/>
      <c r="L386" s="25"/>
      <c r="M386" s="25"/>
      <c r="N386" s="40"/>
      <c r="O386" s="25"/>
      <c r="P386" s="28"/>
      <c r="Q386" s="25"/>
      <c r="R386" s="40" t="s">
        <v>29</v>
      </c>
      <c r="S386" s="25"/>
    </row>
    <row r="387" spans="3:19" ht="16.149999999999999" customHeight="1" x14ac:dyDescent="0.45"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8"/>
      <c r="Q387" s="25"/>
      <c r="R387" s="25"/>
      <c r="S387" s="25"/>
    </row>
    <row r="388" spans="3:19" ht="16.149999999999999" customHeight="1" x14ac:dyDescent="0.45">
      <c r="C388" s="21"/>
      <c r="D388" s="21"/>
      <c r="E388" s="21"/>
      <c r="F388" s="21"/>
      <c r="G388" s="22"/>
      <c r="H388" s="22"/>
      <c r="I388" s="21"/>
      <c r="J388" s="23"/>
      <c r="K388" s="23"/>
      <c r="L388" s="21"/>
      <c r="M388" s="21"/>
      <c r="N388" s="21"/>
      <c r="O388" s="21"/>
      <c r="P388" s="24"/>
      <c r="Q388" s="21"/>
      <c r="R388" s="21"/>
      <c r="S388" s="21"/>
    </row>
    <row r="389" spans="3:19" ht="16.149999999999999" customHeight="1" x14ac:dyDescent="0.45">
      <c r="C389" s="25"/>
      <c r="D389" s="111"/>
      <c r="E389" s="111"/>
      <c r="F389" s="111"/>
      <c r="G389" s="27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</row>
    <row r="390" spans="3:19" ht="16.149999999999999" customHeight="1" x14ac:dyDescent="0.45">
      <c r="C390" s="25"/>
      <c r="D390" s="111"/>
      <c r="E390" s="111"/>
      <c r="F390" s="111"/>
      <c r="G390" s="27"/>
      <c r="H390" s="26"/>
      <c r="I390" s="25"/>
      <c r="J390" s="25"/>
      <c r="K390" s="25"/>
      <c r="L390" s="25"/>
      <c r="M390" s="25"/>
      <c r="N390" s="25"/>
      <c r="O390" s="25"/>
      <c r="P390" s="28"/>
      <c r="Q390" s="25"/>
      <c r="R390" s="25"/>
      <c r="S390" s="25"/>
    </row>
    <row r="391" spans="3:19" ht="16.149999999999999" customHeight="1" x14ac:dyDescent="0.55000000000000004">
      <c r="C391" s="25"/>
      <c r="D391" s="111"/>
      <c r="E391" s="111"/>
      <c r="F391" s="111"/>
      <c r="G391" s="27"/>
      <c r="H391" s="26"/>
      <c r="I391" s="29"/>
      <c r="J391" s="30" t="s">
        <v>30</v>
      </c>
      <c r="K391" s="30"/>
      <c r="L391" s="25"/>
      <c r="M391" s="30"/>
      <c r="N391" s="31" t="s">
        <v>0</v>
      </c>
      <c r="O391" s="25"/>
      <c r="P391" s="25"/>
      <c r="Q391" s="25"/>
      <c r="R391" s="25"/>
      <c r="S391" s="25"/>
    </row>
    <row r="392" spans="3:19" ht="16.149999999999999" customHeight="1" x14ac:dyDescent="0.45">
      <c r="C392" s="25"/>
      <c r="D392" s="111"/>
      <c r="E392" s="111"/>
      <c r="F392" s="111"/>
      <c r="G392" s="27"/>
      <c r="H392" s="26"/>
      <c r="I392" s="32"/>
      <c r="J392" s="33"/>
      <c r="K392" s="33"/>
      <c r="L392" s="32"/>
      <c r="M392" s="34"/>
      <c r="N392" s="35" t="s">
        <v>108</v>
      </c>
      <c r="O392" s="25"/>
      <c r="P392" s="25"/>
      <c r="Q392" s="25"/>
      <c r="R392" s="25"/>
      <c r="S392" s="25"/>
    </row>
    <row r="393" spans="3:19" ht="16.149999999999999" customHeight="1" x14ac:dyDescent="0.45">
      <c r="C393" s="25"/>
      <c r="D393" s="111"/>
      <c r="E393" s="111"/>
      <c r="F393" s="111"/>
      <c r="G393" s="27"/>
      <c r="H393" s="26"/>
      <c r="I393" s="32"/>
      <c r="J393" s="33"/>
      <c r="K393" s="33"/>
      <c r="L393" s="36"/>
      <c r="M393" s="34"/>
      <c r="N393" s="25"/>
      <c r="O393" s="112">
        <v>0</v>
      </c>
      <c r="P393" s="25"/>
      <c r="Q393" s="25"/>
      <c r="R393" s="25"/>
      <c r="S393" s="68" t="s">
        <v>429</v>
      </c>
    </row>
    <row r="394" spans="3:19" ht="16.149999999999999" customHeight="1" x14ac:dyDescent="0.45">
      <c r="C394" s="25"/>
      <c r="D394" s="111"/>
      <c r="E394" s="111"/>
      <c r="F394" s="111"/>
      <c r="G394" s="27"/>
      <c r="H394" s="26"/>
      <c r="I394" s="32" t="str">
        <f>INDEX(Wsad_Ofertowy[#Data],MATCH(S393,Wsad_Ofertowy[Kod],0),21)</f>
        <v>6</v>
      </c>
      <c r="J394" s="33" t="s">
        <v>31</v>
      </c>
      <c r="K394" s="33"/>
      <c r="L394" s="36"/>
      <c r="M394" s="36"/>
      <c r="N394" s="25"/>
      <c r="O394" s="113"/>
      <c r="P394" s="25"/>
      <c r="Q394" s="25"/>
      <c r="R394" s="25"/>
      <c r="S394" s="25"/>
    </row>
    <row r="395" spans="3:19" ht="16.149999999999999" customHeight="1" x14ac:dyDescent="0.45">
      <c r="C395" s="25"/>
      <c r="D395" s="111"/>
      <c r="E395" s="111"/>
      <c r="F395" s="111"/>
      <c r="G395" s="27"/>
      <c r="H395" s="26"/>
      <c r="I395" s="32"/>
      <c r="J395" s="90" t="s">
        <v>159</v>
      </c>
      <c r="K395" s="34"/>
      <c r="L395" s="36"/>
      <c r="M395" s="36"/>
      <c r="N395" s="25"/>
      <c r="O395" s="28"/>
      <c r="P395" s="25"/>
      <c r="Q395" s="25"/>
      <c r="R395" s="25"/>
      <c r="S395" s="25"/>
    </row>
    <row r="396" spans="3:19" ht="16.149999999999999" customHeight="1" x14ac:dyDescent="0.65">
      <c r="C396" s="25"/>
      <c r="D396" s="37" t="str">
        <f>INDEX(Wsad_Ofertowy[#Data],MATCH(S393,Wsad_Ofertowy[Kod],0),4)</f>
        <v>ZP 767 Serce ZŁ</v>
      </c>
      <c r="E396" s="25"/>
      <c r="F396" s="38"/>
      <c r="G396" s="54" cm="1">
        <f t="array" ref="G396">INDEX(Wsad_Ofertowy[#Data],MATCH(S393,Wsad_Ofertowy[Kod],0),'Generowanie podsumowania zam'!$U$1)</f>
        <v>8.49</v>
      </c>
      <c r="H396" s="40"/>
      <c r="I396" s="32"/>
      <c r="J396" s="34"/>
      <c r="K396" s="34"/>
      <c r="L396" s="41"/>
      <c r="M396" s="25"/>
      <c r="N396" s="42"/>
      <c r="O396" s="25"/>
      <c r="P396" s="25"/>
      <c r="Q396" s="25"/>
      <c r="R396" s="43">
        <f>I394*G396*O393</f>
        <v>0</v>
      </c>
      <c r="S396" s="25"/>
    </row>
    <row r="397" spans="3:19" ht="16.149999999999999" customHeight="1" x14ac:dyDescent="0.45">
      <c r="C397" s="25"/>
      <c r="D397" s="25"/>
      <c r="E397" s="44">
        <f>INDEX(Wsad_Ofertowy[#Data],MATCH(S393,Wsad_Ofertowy[Kod],0),5)</f>
        <v>5907702534725</v>
      </c>
      <c r="F397" s="45"/>
      <c r="G397" s="40" t="s">
        <v>32</v>
      </c>
      <c r="H397" s="39"/>
      <c r="I397" s="25"/>
      <c r="J397" s="25"/>
      <c r="K397" s="25"/>
      <c r="L397" s="25"/>
      <c r="M397" s="25"/>
      <c r="N397" s="40"/>
      <c r="O397" s="25"/>
      <c r="P397" s="28"/>
      <c r="Q397" s="25"/>
      <c r="R397" s="40" t="s">
        <v>29</v>
      </c>
      <c r="S397" s="25"/>
    </row>
    <row r="398" spans="3:19" ht="16.149999999999999" customHeight="1" x14ac:dyDescent="0.45"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8"/>
      <c r="Q398" s="25"/>
      <c r="R398" s="25"/>
      <c r="S398" s="25"/>
    </row>
    <row r="399" spans="3:19" ht="16.149999999999999" customHeight="1" x14ac:dyDescent="0.45">
      <c r="C399" s="21"/>
      <c r="D399" s="21"/>
      <c r="E399" s="21"/>
      <c r="F399" s="21"/>
      <c r="G399" s="22"/>
      <c r="H399" s="22"/>
      <c r="I399" s="21"/>
      <c r="J399" s="23"/>
      <c r="K399" s="23"/>
      <c r="L399" s="21"/>
      <c r="M399" s="21"/>
      <c r="N399" s="21"/>
      <c r="O399" s="21"/>
      <c r="P399" s="24"/>
      <c r="Q399" s="21"/>
      <c r="R399" s="21"/>
      <c r="S399" s="21"/>
    </row>
    <row r="400" spans="3:19" ht="16.149999999999999" customHeight="1" x14ac:dyDescent="0.45">
      <c r="C400" s="25"/>
      <c r="D400" s="111"/>
      <c r="E400" s="111"/>
      <c r="F400" s="111"/>
      <c r="G400" s="27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</row>
    <row r="401" spans="3:19" ht="16.149999999999999" customHeight="1" x14ac:dyDescent="0.45">
      <c r="C401" s="25"/>
      <c r="D401" s="111"/>
      <c r="E401" s="111"/>
      <c r="F401" s="111"/>
      <c r="G401" s="27"/>
      <c r="H401" s="26"/>
      <c r="I401" s="25"/>
      <c r="J401" s="25"/>
      <c r="K401" s="25"/>
      <c r="L401" s="25"/>
      <c r="M401" s="25"/>
      <c r="N401" s="25"/>
      <c r="O401" s="25"/>
      <c r="P401" s="28"/>
      <c r="Q401" s="25"/>
      <c r="R401" s="25"/>
      <c r="S401" s="25"/>
    </row>
    <row r="402" spans="3:19" ht="16.149999999999999" customHeight="1" x14ac:dyDescent="0.55000000000000004">
      <c r="C402" s="25"/>
      <c r="D402" s="111"/>
      <c r="E402" s="111"/>
      <c r="F402" s="111"/>
      <c r="G402" s="27"/>
      <c r="H402" s="26"/>
      <c r="I402" s="29"/>
      <c r="J402" s="30" t="s">
        <v>30</v>
      </c>
      <c r="K402" s="30"/>
      <c r="L402" s="25"/>
      <c r="M402" s="30"/>
      <c r="N402" s="31" t="s">
        <v>0</v>
      </c>
      <c r="O402" s="25"/>
      <c r="P402" s="25"/>
      <c r="Q402" s="25"/>
      <c r="R402" s="25"/>
      <c r="S402" s="25"/>
    </row>
    <row r="403" spans="3:19" ht="16.149999999999999" customHeight="1" x14ac:dyDescent="0.45">
      <c r="C403" s="25"/>
      <c r="D403" s="111"/>
      <c r="E403" s="111"/>
      <c r="F403" s="111"/>
      <c r="G403" s="27"/>
      <c r="H403" s="26"/>
      <c r="I403" s="32"/>
      <c r="J403" s="33"/>
      <c r="K403" s="33"/>
      <c r="L403" s="32"/>
      <c r="M403" s="34"/>
      <c r="N403" s="35" t="s">
        <v>108</v>
      </c>
      <c r="O403" s="25"/>
      <c r="P403" s="25"/>
      <c r="Q403" s="25"/>
      <c r="R403" s="25"/>
      <c r="S403" s="25"/>
    </row>
    <row r="404" spans="3:19" ht="16.149999999999999" customHeight="1" x14ac:dyDescent="0.45">
      <c r="C404" s="25"/>
      <c r="D404" s="111"/>
      <c r="E404" s="111"/>
      <c r="F404" s="111"/>
      <c r="G404" s="27"/>
      <c r="H404" s="26"/>
      <c r="I404" s="32"/>
      <c r="J404" s="33"/>
      <c r="K404" s="33"/>
      <c r="L404" s="36"/>
      <c r="M404" s="34"/>
      <c r="N404" s="25"/>
      <c r="O404" s="112">
        <v>0</v>
      </c>
      <c r="P404" s="25"/>
      <c r="Q404" s="25"/>
      <c r="R404" s="25"/>
      <c r="S404" s="68" t="s">
        <v>270</v>
      </c>
    </row>
    <row r="405" spans="3:19" ht="16.149999999999999" customHeight="1" x14ac:dyDescent="0.45">
      <c r="C405" s="25"/>
      <c r="D405" s="111"/>
      <c r="E405" s="111"/>
      <c r="F405" s="111"/>
      <c r="G405" s="27"/>
      <c r="H405" s="26"/>
      <c r="I405" s="32" t="str">
        <f>INDEX(Wsad_Ofertowy[#Data],MATCH(S404,Wsad_Ofertowy[Kod],0),21)</f>
        <v>7</v>
      </c>
      <c r="J405" s="33" t="s">
        <v>31</v>
      </c>
      <c r="K405" s="33"/>
      <c r="L405" s="36"/>
      <c r="M405" s="36"/>
      <c r="N405" s="25"/>
      <c r="O405" s="113"/>
      <c r="P405" s="25"/>
      <c r="Q405" s="25"/>
      <c r="R405" s="25"/>
      <c r="S405" s="25"/>
    </row>
    <row r="406" spans="3:19" ht="16.149999999999999" customHeight="1" x14ac:dyDescent="0.45">
      <c r="C406" s="25"/>
      <c r="D406" s="111"/>
      <c r="E406" s="111"/>
      <c r="F406" s="111"/>
      <c r="G406" s="27"/>
      <c r="H406" s="26"/>
      <c r="I406" s="32"/>
      <c r="J406" s="90" t="s">
        <v>159</v>
      </c>
      <c r="K406" s="34"/>
      <c r="L406" s="36"/>
      <c r="M406" s="36"/>
      <c r="N406" s="25"/>
      <c r="O406" s="28"/>
      <c r="P406" s="25"/>
      <c r="Q406" s="25"/>
      <c r="R406" s="25"/>
      <c r="S406" s="25"/>
    </row>
    <row r="407" spans="3:19" ht="16.149999999999999" customHeight="1" x14ac:dyDescent="0.65">
      <c r="C407" s="25"/>
      <c r="D407" s="37" t="str">
        <f>INDEX(Wsad_Ofertowy[#Data],MATCH(S404,Wsad_Ofertowy[Kod],0),4)</f>
        <v>P 91 biały LED SR</v>
      </c>
      <c r="E407" s="25"/>
      <c r="F407" s="38"/>
      <c r="G407" s="54" cm="1">
        <f t="array" ref="G407">INDEX(Wsad_Ofertowy[#Data],MATCH(S404,Wsad_Ofertowy[Kod],0),'Generowanie podsumowania zam'!$U$1)</f>
        <v>8.59</v>
      </c>
      <c r="H407" s="40"/>
      <c r="I407" s="32"/>
      <c r="J407" s="34"/>
      <c r="K407" s="34"/>
      <c r="L407" s="41"/>
      <c r="M407" s="25"/>
      <c r="N407" s="42"/>
      <c r="O407" s="25"/>
      <c r="P407" s="25"/>
      <c r="Q407" s="25"/>
      <c r="R407" s="43">
        <f>I405*G407*O404</f>
        <v>0</v>
      </c>
      <c r="S407" s="25"/>
    </row>
    <row r="408" spans="3:19" ht="16.149999999999999" customHeight="1" x14ac:dyDescent="0.45">
      <c r="C408" s="25"/>
      <c r="D408" s="25"/>
      <c r="E408" s="44">
        <f>INDEX(Wsad_Ofertowy[#Data],MATCH(S404,Wsad_Ofertowy[Kod],0),5)</f>
        <v>5907702530376</v>
      </c>
      <c r="F408" s="45"/>
      <c r="G408" s="40" t="s">
        <v>32</v>
      </c>
      <c r="H408" s="39"/>
      <c r="I408" s="25"/>
      <c r="J408" s="25"/>
      <c r="K408" s="25"/>
      <c r="L408" s="25"/>
      <c r="M408" s="25"/>
      <c r="N408" s="40"/>
      <c r="O408" s="25"/>
      <c r="P408" s="28"/>
      <c r="Q408" s="25"/>
      <c r="R408" s="40" t="s">
        <v>29</v>
      </c>
      <c r="S408" s="25"/>
    </row>
    <row r="409" spans="3:19" ht="16.149999999999999" customHeight="1" x14ac:dyDescent="0.45"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8"/>
      <c r="Q409" s="25"/>
      <c r="R409" s="25"/>
      <c r="S409" s="25"/>
    </row>
    <row r="410" spans="3:19" ht="16.149999999999999" customHeight="1" x14ac:dyDescent="0.45">
      <c r="C410" s="21"/>
      <c r="D410" s="21"/>
      <c r="E410" s="21"/>
      <c r="F410" s="21"/>
      <c r="G410" s="22"/>
      <c r="H410" s="22"/>
      <c r="I410" s="21"/>
      <c r="J410" s="23"/>
      <c r="K410" s="23"/>
      <c r="L410" s="21"/>
      <c r="M410" s="21"/>
      <c r="N410" s="21"/>
      <c r="O410" s="21"/>
      <c r="P410" s="24"/>
      <c r="Q410" s="21"/>
      <c r="R410" s="21"/>
      <c r="S410" s="21"/>
    </row>
    <row r="411" spans="3:19" ht="16.149999999999999" customHeight="1" x14ac:dyDescent="0.45">
      <c r="C411" s="25"/>
      <c r="D411" s="111"/>
      <c r="E411" s="111"/>
      <c r="F411" s="111"/>
      <c r="G411" s="27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</row>
    <row r="412" spans="3:19" ht="16.149999999999999" customHeight="1" x14ac:dyDescent="0.45">
      <c r="C412" s="25"/>
      <c r="D412" s="111"/>
      <c r="E412" s="111"/>
      <c r="F412" s="111"/>
      <c r="G412" s="27"/>
      <c r="H412" s="26"/>
      <c r="I412" s="25"/>
      <c r="J412" s="25"/>
      <c r="K412" s="25"/>
      <c r="L412" s="25"/>
      <c r="M412" s="25"/>
      <c r="N412" s="25"/>
      <c r="O412" s="25"/>
      <c r="P412" s="28"/>
      <c r="Q412" s="25"/>
      <c r="R412" s="25"/>
      <c r="S412" s="25"/>
    </row>
    <row r="413" spans="3:19" ht="16.149999999999999" customHeight="1" x14ac:dyDescent="0.55000000000000004">
      <c r="C413" s="25"/>
      <c r="D413" s="111"/>
      <c r="E413" s="111"/>
      <c r="F413" s="111"/>
      <c r="G413" s="27"/>
      <c r="H413" s="26"/>
      <c r="I413" s="29"/>
      <c r="J413" s="30" t="s">
        <v>30</v>
      </c>
      <c r="K413" s="30"/>
      <c r="L413" s="25"/>
      <c r="M413" s="30"/>
      <c r="N413" s="31" t="s">
        <v>0</v>
      </c>
      <c r="O413" s="25"/>
      <c r="P413" s="25"/>
      <c r="Q413" s="25"/>
      <c r="R413" s="25"/>
      <c r="S413" s="25"/>
    </row>
    <row r="414" spans="3:19" ht="16.149999999999999" customHeight="1" x14ac:dyDescent="0.45">
      <c r="C414" s="25"/>
      <c r="D414" s="111"/>
      <c r="E414" s="111"/>
      <c r="F414" s="111"/>
      <c r="G414" s="27"/>
      <c r="H414" s="26"/>
      <c r="I414" s="32"/>
      <c r="J414" s="33"/>
      <c r="K414" s="33"/>
      <c r="L414" s="32"/>
      <c r="M414" s="34"/>
      <c r="N414" s="35" t="s">
        <v>108</v>
      </c>
      <c r="O414" s="25"/>
      <c r="P414" s="25"/>
      <c r="Q414" s="25"/>
      <c r="R414" s="25"/>
      <c r="S414" s="25"/>
    </row>
    <row r="415" spans="3:19" ht="16.149999999999999" customHeight="1" x14ac:dyDescent="0.45">
      <c r="C415" s="25"/>
      <c r="D415" s="111"/>
      <c r="E415" s="111"/>
      <c r="F415" s="111"/>
      <c r="G415" s="27"/>
      <c r="H415" s="26"/>
      <c r="I415" s="32"/>
      <c r="J415" s="33"/>
      <c r="K415" s="33"/>
      <c r="L415" s="36"/>
      <c r="M415" s="34"/>
      <c r="N415" s="25"/>
      <c r="O415" s="112">
        <v>0</v>
      </c>
      <c r="P415" s="25"/>
      <c r="Q415" s="25"/>
      <c r="R415" s="25"/>
      <c r="S415" s="68" t="s">
        <v>89</v>
      </c>
    </row>
    <row r="416" spans="3:19" ht="16.149999999999999" customHeight="1" x14ac:dyDescent="0.45">
      <c r="C416" s="25"/>
      <c r="D416" s="111"/>
      <c r="E416" s="111"/>
      <c r="F416" s="111"/>
      <c r="G416" s="27"/>
      <c r="H416" s="26"/>
      <c r="I416" s="32" t="str">
        <f>INDEX(Wsad_Ofertowy[#Data],MATCH(S415,Wsad_Ofertowy[Kod],0),21)</f>
        <v>7</v>
      </c>
      <c r="J416" s="33" t="s">
        <v>31</v>
      </c>
      <c r="K416" s="33"/>
      <c r="L416" s="36"/>
      <c r="M416" s="36"/>
      <c r="N416" s="25"/>
      <c r="O416" s="113"/>
      <c r="P416" s="25"/>
      <c r="Q416" s="25"/>
      <c r="R416" s="25"/>
      <c r="S416" s="25"/>
    </row>
    <row r="417" spans="3:19" ht="16.149999999999999" customHeight="1" x14ac:dyDescent="0.45">
      <c r="C417" s="25"/>
      <c r="D417" s="111"/>
      <c r="E417" s="111"/>
      <c r="F417" s="111"/>
      <c r="G417" s="27"/>
      <c r="H417" s="26"/>
      <c r="I417" s="32"/>
      <c r="J417" s="90" t="s">
        <v>159</v>
      </c>
      <c r="K417" s="34"/>
      <c r="L417" s="36"/>
      <c r="M417" s="36"/>
      <c r="N417" s="25"/>
      <c r="O417" s="28"/>
      <c r="P417" s="25"/>
      <c r="Q417" s="25"/>
      <c r="R417" s="25"/>
      <c r="S417" s="25"/>
    </row>
    <row r="418" spans="3:19" ht="16.149999999999999" customHeight="1" x14ac:dyDescent="0.65">
      <c r="C418" s="25"/>
      <c r="D418" s="37" t="str">
        <f>INDEX(Wsad_Ofertowy[#Data],MATCH(S415,Wsad_Ofertowy[Kod],0),4)</f>
        <v>Z 484 biały róża LED zł</v>
      </c>
      <c r="E418" s="25"/>
      <c r="F418" s="38"/>
      <c r="G418" s="54" cm="1">
        <f t="array" ref="G418">INDEX(Wsad_Ofertowy[#Data],MATCH(S415,Wsad_Ofertowy[Kod],0),'Generowanie podsumowania zam'!$U$1)</f>
        <v>8.49</v>
      </c>
      <c r="H418" s="40"/>
      <c r="I418" s="32"/>
      <c r="J418" s="34"/>
      <c r="K418" s="34"/>
      <c r="L418" s="41"/>
      <c r="M418" s="25"/>
      <c r="N418" s="42"/>
      <c r="O418" s="25"/>
      <c r="P418" s="25"/>
      <c r="Q418" s="25"/>
      <c r="R418" s="43">
        <f>I416*G418*O415</f>
        <v>0</v>
      </c>
      <c r="S418" s="25"/>
    </row>
    <row r="419" spans="3:19" ht="16.149999999999999" customHeight="1" x14ac:dyDescent="0.45">
      <c r="C419" s="25"/>
      <c r="D419" s="25"/>
      <c r="E419" s="44">
        <f>INDEX(Wsad_Ofertowy[#Data],MATCH(S415,Wsad_Ofertowy[Kod],0),5)</f>
        <v>5907702529653</v>
      </c>
      <c r="F419" s="45"/>
      <c r="G419" s="40" t="s">
        <v>32</v>
      </c>
      <c r="H419" s="39"/>
      <c r="I419" s="25"/>
      <c r="J419" s="25"/>
      <c r="K419" s="25"/>
      <c r="L419" s="25"/>
      <c r="M419" s="25"/>
      <c r="N419" s="40"/>
      <c r="O419" s="25"/>
      <c r="P419" s="28"/>
      <c r="Q419" s="25"/>
      <c r="R419" s="40" t="s">
        <v>29</v>
      </c>
      <c r="S419" s="25"/>
    </row>
    <row r="420" spans="3:19" ht="16.149999999999999" customHeight="1" x14ac:dyDescent="0.45"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8"/>
      <c r="Q420" s="25"/>
      <c r="R420" s="25"/>
      <c r="S420" s="25"/>
    </row>
    <row r="421" spans="3:19" ht="16.149999999999999" customHeight="1" x14ac:dyDescent="0.45">
      <c r="C421" s="21"/>
      <c r="D421" s="21"/>
      <c r="E421" s="21"/>
      <c r="F421" s="21"/>
      <c r="G421" s="22"/>
      <c r="H421" s="22"/>
      <c r="I421" s="21"/>
      <c r="J421" s="23"/>
      <c r="K421" s="23"/>
      <c r="L421" s="21"/>
      <c r="M421" s="21"/>
      <c r="N421" s="21"/>
      <c r="O421" s="21"/>
      <c r="P421" s="24"/>
      <c r="Q421" s="21"/>
      <c r="R421" s="21"/>
      <c r="S421" s="21"/>
    </row>
    <row r="422" spans="3:19" ht="16.149999999999999" customHeight="1" x14ac:dyDescent="0.45">
      <c r="C422" s="25"/>
      <c r="D422" s="111"/>
      <c r="E422" s="111"/>
      <c r="F422" s="111"/>
      <c r="G422" s="27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</row>
    <row r="423" spans="3:19" ht="16.149999999999999" customHeight="1" x14ac:dyDescent="0.45">
      <c r="C423" s="25"/>
      <c r="D423" s="111"/>
      <c r="E423" s="111"/>
      <c r="F423" s="111"/>
      <c r="G423" s="27"/>
      <c r="H423" s="26"/>
      <c r="I423" s="25"/>
      <c r="J423" s="25"/>
      <c r="K423" s="25"/>
      <c r="L423" s="25"/>
      <c r="M423" s="25"/>
      <c r="N423" s="25"/>
      <c r="O423" s="25"/>
      <c r="P423" s="28"/>
      <c r="Q423" s="25"/>
      <c r="R423" s="25"/>
      <c r="S423" s="25"/>
    </row>
    <row r="424" spans="3:19" ht="16.149999999999999" customHeight="1" x14ac:dyDescent="0.55000000000000004">
      <c r="C424" s="25"/>
      <c r="D424" s="111"/>
      <c r="E424" s="111"/>
      <c r="F424" s="111"/>
      <c r="G424" s="27"/>
      <c r="H424" s="26"/>
      <c r="I424" s="29"/>
      <c r="J424" s="30" t="s">
        <v>30</v>
      </c>
      <c r="K424" s="30"/>
      <c r="L424" s="25"/>
      <c r="M424" s="30"/>
      <c r="N424" s="31" t="s">
        <v>0</v>
      </c>
      <c r="O424" s="25"/>
      <c r="P424" s="25"/>
      <c r="Q424" s="25"/>
      <c r="R424" s="25"/>
      <c r="S424" s="25"/>
    </row>
    <row r="425" spans="3:19" ht="16.149999999999999" customHeight="1" x14ac:dyDescent="0.45">
      <c r="C425" s="25"/>
      <c r="D425" s="111"/>
      <c r="E425" s="111"/>
      <c r="F425" s="111"/>
      <c r="G425" s="27"/>
      <c r="H425" s="26"/>
      <c r="I425" s="32"/>
      <c r="J425" s="33"/>
      <c r="K425" s="33"/>
      <c r="L425" s="32"/>
      <c r="M425" s="34"/>
      <c r="N425" s="35" t="s">
        <v>108</v>
      </c>
      <c r="O425" s="25"/>
      <c r="P425" s="25"/>
      <c r="Q425" s="25"/>
      <c r="R425" s="25"/>
      <c r="S425" s="25"/>
    </row>
    <row r="426" spans="3:19" ht="16.149999999999999" customHeight="1" x14ac:dyDescent="0.45">
      <c r="C426" s="25"/>
      <c r="D426" s="111"/>
      <c r="E426" s="111"/>
      <c r="F426" s="111"/>
      <c r="G426" s="27"/>
      <c r="H426" s="26"/>
      <c r="I426" s="32"/>
      <c r="J426" s="33"/>
      <c r="K426" s="33"/>
      <c r="L426" s="36"/>
      <c r="M426" s="34"/>
      <c r="N426" s="25"/>
      <c r="O426" s="112">
        <v>0</v>
      </c>
      <c r="P426" s="25"/>
      <c r="Q426" s="25"/>
      <c r="R426" s="25"/>
      <c r="S426" s="68" t="s">
        <v>87</v>
      </c>
    </row>
    <row r="427" spans="3:19" ht="16.149999999999999" customHeight="1" x14ac:dyDescent="0.45">
      <c r="C427" s="25"/>
      <c r="D427" s="111"/>
      <c r="E427" s="111"/>
      <c r="F427" s="111"/>
      <c r="G427" s="27"/>
      <c r="H427" s="26"/>
      <c r="I427" s="32" t="str">
        <f>INDEX(Wsad_Ofertowy[#Data],MATCH(S426,Wsad_Ofertowy[Kod],0),21)</f>
        <v>7</v>
      </c>
      <c r="J427" s="33" t="s">
        <v>31</v>
      </c>
      <c r="K427" s="33"/>
      <c r="L427" s="36"/>
      <c r="M427" s="36"/>
      <c r="N427" s="25"/>
      <c r="O427" s="113"/>
      <c r="P427" s="25"/>
      <c r="Q427" s="25"/>
      <c r="R427" s="25"/>
      <c r="S427" s="25"/>
    </row>
    <row r="428" spans="3:19" ht="16.149999999999999" customHeight="1" x14ac:dyDescent="0.45">
      <c r="C428" s="25"/>
      <c r="D428" s="111"/>
      <c r="E428" s="111"/>
      <c r="F428" s="111"/>
      <c r="G428" s="27"/>
      <c r="H428" s="26"/>
      <c r="I428" s="32"/>
      <c r="J428" s="90" t="s">
        <v>159</v>
      </c>
      <c r="K428" s="34"/>
      <c r="L428" s="36"/>
      <c r="M428" s="36"/>
      <c r="N428" s="25"/>
      <c r="O428" s="28"/>
      <c r="P428" s="25"/>
      <c r="Q428" s="25"/>
      <c r="R428" s="25"/>
      <c r="S428" s="25"/>
    </row>
    <row r="429" spans="3:19" ht="16.149999999999999" customHeight="1" x14ac:dyDescent="0.65">
      <c r="C429" s="25"/>
      <c r="D429" s="37" t="str">
        <f>INDEX(Wsad_Ofertowy[#Data],MATCH(S426,Wsad_Ofertowy[Kod],0),4)</f>
        <v>Z 484 biały róża LED sr</v>
      </c>
      <c r="E429" s="25"/>
      <c r="F429" s="38"/>
      <c r="G429" s="54" cm="1">
        <f t="array" ref="G429">INDEX(Wsad_Ofertowy[#Data],MATCH(S426,Wsad_Ofertowy[Kod],0),'Generowanie podsumowania zam'!$U$1)</f>
        <v>8.49</v>
      </c>
      <c r="H429" s="40"/>
      <c r="I429" s="32"/>
      <c r="J429" s="34"/>
      <c r="K429" s="34"/>
      <c r="L429" s="41"/>
      <c r="M429" s="25"/>
      <c r="N429" s="42"/>
      <c r="O429" s="25"/>
      <c r="P429" s="25"/>
      <c r="Q429" s="25"/>
      <c r="R429" s="43">
        <f>I427*G429*O426</f>
        <v>0</v>
      </c>
      <c r="S429" s="25"/>
    </row>
    <row r="430" spans="3:19" ht="16.149999999999999" customHeight="1" x14ac:dyDescent="0.45">
      <c r="C430" s="25"/>
      <c r="D430" s="25"/>
      <c r="E430" s="44">
        <f>INDEX(Wsad_Ofertowy[#Data],MATCH(S426,Wsad_Ofertowy[Kod],0),5)</f>
        <v>5907702530390</v>
      </c>
      <c r="F430" s="45"/>
      <c r="G430" s="40" t="s">
        <v>32</v>
      </c>
      <c r="H430" s="39"/>
      <c r="I430" s="25"/>
      <c r="J430" s="25"/>
      <c r="K430" s="25"/>
      <c r="L430" s="25"/>
      <c r="M430" s="25"/>
      <c r="N430" s="40"/>
      <c r="O430" s="25"/>
      <c r="P430" s="28"/>
      <c r="Q430" s="25"/>
      <c r="R430" s="40" t="s">
        <v>29</v>
      </c>
      <c r="S430" s="25"/>
    </row>
    <row r="431" spans="3:19" ht="16.149999999999999" customHeight="1" x14ac:dyDescent="0.45"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8"/>
      <c r="Q431" s="25"/>
      <c r="R431" s="25"/>
      <c r="S431" s="25"/>
    </row>
    <row r="432" spans="3:19" ht="16.149999999999999" customHeight="1" x14ac:dyDescent="0.45">
      <c r="C432" s="21"/>
      <c r="D432" s="21"/>
      <c r="E432" s="21"/>
      <c r="F432" s="21"/>
      <c r="G432" s="22"/>
      <c r="H432" s="22"/>
      <c r="I432" s="21"/>
      <c r="J432" s="23"/>
      <c r="K432" s="23"/>
      <c r="L432" s="21"/>
      <c r="M432" s="21"/>
      <c r="N432" s="21"/>
      <c r="O432" s="21"/>
      <c r="P432" s="24"/>
      <c r="Q432" s="21"/>
      <c r="R432" s="21"/>
      <c r="S432" s="21"/>
    </row>
    <row r="433" spans="3:19" ht="16.149999999999999" customHeight="1" x14ac:dyDescent="0.45">
      <c r="C433" s="25"/>
      <c r="D433" s="111"/>
      <c r="E433" s="111"/>
      <c r="F433" s="111"/>
      <c r="G433" s="27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</row>
    <row r="434" spans="3:19" ht="16.149999999999999" customHeight="1" x14ac:dyDescent="0.45">
      <c r="C434" s="25"/>
      <c r="D434" s="111"/>
      <c r="E434" s="111"/>
      <c r="F434" s="111"/>
      <c r="G434" s="27"/>
      <c r="H434" s="26"/>
      <c r="I434" s="25"/>
      <c r="J434" s="25"/>
      <c r="K434" s="25"/>
      <c r="L434" s="25"/>
      <c r="M434" s="25"/>
      <c r="N434" s="25"/>
      <c r="O434" s="25"/>
      <c r="P434" s="28"/>
      <c r="Q434" s="25"/>
      <c r="R434" s="25"/>
      <c r="S434" s="25"/>
    </row>
    <row r="435" spans="3:19" ht="16.149999999999999" customHeight="1" x14ac:dyDescent="0.55000000000000004">
      <c r="C435" s="25"/>
      <c r="D435" s="111"/>
      <c r="E435" s="111"/>
      <c r="F435" s="111"/>
      <c r="G435" s="27"/>
      <c r="H435" s="26"/>
      <c r="I435" s="29"/>
      <c r="J435" s="30" t="s">
        <v>30</v>
      </c>
      <c r="K435" s="30"/>
      <c r="L435" s="25"/>
      <c r="M435" s="30"/>
      <c r="N435" s="31" t="s">
        <v>0</v>
      </c>
      <c r="O435" s="25"/>
      <c r="P435" s="25"/>
      <c r="Q435" s="25"/>
      <c r="R435" s="25"/>
      <c r="S435" s="25"/>
    </row>
    <row r="436" spans="3:19" ht="16.149999999999999" customHeight="1" x14ac:dyDescent="0.45">
      <c r="C436" s="25"/>
      <c r="D436" s="111"/>
      <c r="E436" s="111"/>
      <c r="F436" s="111"/>
      <c r="G436" s="27"/>
      <c r="H436" s="26"/>
      <c r="I436" s="32"/>
      <c r="J436" s="33"/>
      <c r="K436" s="33"/>
      <c r="L436" s="32"/>
      <c r="M436" s="34"/>
      <c r="N436" s="35" t="s">
        <v>108</v>
      </c>
      <c r="O436" s="25"/>
      <c r="P436" s="25"/>
      <c r="Q436" s="25"/>
      <c r="R436" s="25"/>
      <c r="S436" s="25"/>
    </row>
    <row r="437" spans="3:19" ht="16.149999999999999" customHeight="1" x14ac:dyDescent="0.45">
      <c r="C437" s="25"/>
      <c r="D437" s="111"/>
      <c r="E437" s="111"/>
      <c r="F437" s="111"/>
      <c r="G437" s="27"/>
      <c r="H437" s="26"/>
      <c r="I437" s="32"/>
      <c r="J437" s="33"/>
      <c r="K437" s="33"/>
      <c r="L437" s="36"/>
      <c r="M437" s="34"/>
      <c r="N437" s="25"/>
      <c r="O437" s="112">
        <v>0</v>
      </c>
      <c r="P437" s="25"/>
      <c r="Q437" s="25"/>
      <c r="R437" s="25"/>
      <c r="S437" s="68" t="s">
        <v>93</v>
      </c>
    </row>
    <row r="438" spans="3:19" ht="16.149999999999999" customHeight="1" x14ac:dyDescent="0.45">
      <c r="C438" s="25"/>
      <c r="D438" s="111"/>
      <c r="E438" s="111"/>
      <c r="F438" s="111"/>
      <c r="G438" s="27"/>
      <c r="H438" s="26"/>
      <c r="I438" s="32" t="str">
        <f>INDEX(Wsad_Ofertowy[#Data],MATCH(S437,Wsad_Ofertowy[Kod],0),21)</f>
        <v>8</v>
      </c>
      <c r="J438" s="33" t="s">
        <v>31</v>
      </c>
      <c r="K438" s="33"/>
      <c r="L438" s="36"/>
      <c r="M438" s="36"/>
      <c r="N438" s="25"/>
      <c r="O438" s="113"/>
      <c r="P438" s="25"/>
      <c r="Q438" s="25"/>
      <c r="R438" s="25"/>
      <c r="S438" s="25"/>
    </row>
    <row r="439" spans="3:19" ht="16.149999999999999" customHeight="1" x14ac:dyDescent="0.45">
      <c r="C439" s="25"/>
      <c r="D439" s="111"/>
      <c r="E439" s="111"/>
      <c r="F439" s="111"/>
      <c r="G439" s="27"/>
      <c r="H439" s="26"/>
      <c r="I439" s="32"/>
      <c r="J439" s="90" t="s">
        <v>159</v>
      </c>
      <c r="K439" s="34"/>
      <c r="L439" s="36"/>
      <c r="M439" s="36"/>
      <c r="N439" s="25"/>
      <c r="O439" s="28"/>
      <c r="P439" s="25"/>
      <c r="Q439" s="25"/>
      <c r="R439" s="25"/>
      <c r="S439" s="25"/>
    </row>
    <row r="440" spans="3:19" ht="16.149999999999999" customHeight="1" x14ac:dyDescent="0.65">
      <c r="C440" s="25"/>
      <c r="D440" s="37" t="str">
        <f>INDEX(Wsad_Ofertowy[#Data],MATCH(S437,Wsad_Ofertowy[Kod],0),4)</f>
        <v>Z 498 biały LED zł</v>
      </c>
      <c r="E440" s="25"/>
      <c r="F440" s="38"/>
      <c r="G440" s="54" cm="1">
        <f t="array" ref="G440">INDEX(Wsad_Ofertowy[#Data],MATCH(S437,Wsad_Ofertowy[Kod],0),'Generowanie podsumowania zam'!$U$1)</f>
        <v>8.49</v>
      </c>
      <c r="H440" s="40"/>
      <c r="I440" s="32"/>
      <c r="J440" s="34"/>
      <c r="K440" s="34"/>
      <c r="L440" s="41"/>
      <c r="M440" s="25"/>
      <c r="N440" s="42"/>
      <c r="O440" s="25"/>
      <c r="P440" s="25"/>
      <c r="Q440" s="25"/>
      <c r="R440" s="43">
        <f>I438*G440*O437</f>
        <v>0</v>
      </c>
      <c r="S440" s="25"/>
    </row>
    <row r="441" spans="3:19" ht="16.149999999999999" customHeight="1" x14ac:dyDescent="0.45">
      <c r="C441" s="25"/>
      <c r="D441" s="25"/>
      <c r="E441" s="44">
        <f>INDEX(Wsad_Ofertowy[#Data],MATCH(S437,Wsad_Ofertowy[Kod],0),5)</f>
        <v>5907702529516</v>
      </c>
      <c r="F441" s="45"/>
      <c r="G441" s="40" t="s">
        <v>32</v>
      </c>
      <c r="H441" s="39"/>
      <c r="I441" s="25"/>
      <c r="J441" s="25"/>
      <c r="K441" s="25"/>
      <c r="L441" s="25"/>
      <c r="M441" s="25"/>
      <c r="N441" s="40"/>
      <c r="O441" s="25"/>
      <c r="P441" s="28"/>
      <c r="Q441" s="25"/>
      <c r="R441" s="40" t="s">
        <v>29</v>
      </c>
      <c r="S441" s="25"/>
    </row>
    <row r="442" spans="3:19" ht="16.149999999999999" customHeight="1" x14ac:dyDescent="0.45"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8"/>
      <c r="Q442" s="25"/>
      <c r="R442" s="25"/>
      <c r="S442" s="25"/>
    </row>
    <row r="443" spans="3:19" ht="16.149999999999999" customHeight="1" x14ac:dyDescent="0.45">
      <c r="C443" s="21"/>
      <c r="D443" s="21"/>
      <c r="E443" s="21"/>
      <c r="F443" s="21"/>
      <c r="G443" s="22"/>
      <c r="H443" s="22"/>
      <c r="I443" s="21"/>
      <c r="J443" s="23"/>
      <c r="K443" s="23"/>
      <c r="L443" s="21"/>
      <c r="M443" s="21"/>
      <c r="N443" s="21"/>
      <c r="O443" s="21"/>
      <c r="P443" s="24"/>
      <c r="Q443" s="21"/>
      <c r="R443" s="21"/>
      <c r="S443" s="21"/>
    </row>
    <row r="444" spans="3:19" ht="16.149999999999999" customHeight="1" x14ac:dyDescent="0.45">
      <c r="C444" s="25"/>
      <c r="D444" s="111"/>
      <c r="E444" s="111"/>
      <c r="F444" s="111"/>
      <c r="G444" s="27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</row>
    <row r="445" spans="3:19" ht="16.149999999999999" customHeight="1" x14ac:dyDescent="0.45">
      <c r="C445" s="25"/>
      <c r="D445" s="111"/>
      <c r="E445" s="111"/>
      <c r="F445" s="111"/>
      <c r="G445" s="27"/>
      <c r="H445" s="26"/>
      <c r="I445" s="25"/>
      <c r="J445" s="25"/>
      <c r="K445" s="25"/>
      <c r="L445" s="25"/>
      <c r="M445" s="25"/>
      <c r="N445" s="25"/>
      <c r="O445" s="25"/>
      <c r="P445" s="28"/>
      <c r="Q445" s="25"/>
      <c r="R445" s="25"/>
      <c r="S445" s="25"/>
    </row>
    <row r="446" spans="3:19" ht="16.149999999999999" customHeight="1" x14ac:dyDescent="0.55000000000000004">
      <c r="C446" s="25"/>
      <c r="D446" s="111"/>
      <c r="E446" s="111"/>
      <c r="F446" s="111"/>
      <c r="G446" s="27"/>
      <c r="H446" s="26"/>
      <c r="I446" s="29"/>
      <c r="J446" s="30" t="s">
        <v>30</v>
      </c>
      <c r="K446" s="30"/>
      <c r="L446" s="25"/>
      <c r="M446" s="30"/>
      <c r="N446" s="31" t="s">
        <v>0</v>
      </c>
      <c r="O446" s="25"/>
      <c r="P446" s="25"/>
      <c r="Q446" s="25"/>
      <c r="R446" s="25"/>
      <c r="S446" s="25"/>
    </row>
    <row r="447" spans="3:19" ht="16.149999999999999" customHeight="1" x14ac:dyDescent="0.45">
      <c r="C447" s="25"/>
      <c r="D447" s="111"/>
      <c r="E447" s="111"/>
      <c r="F447" s="111"/>
      <c r="G447" s="27"/>
      <c r="H447" s="26"/>
      <c r="I447" s="32"/>
      <c r="J447" s="33"/>
      <c r="K447" s="33"/>
      <c r="L447" s="32"/>
      <c r="M447" s="34"/>
      <c r="N447" s="35" t="s">
        <v>108</v>
      </c>
      <c r="O447" s="25"/>
      <c r="P447" s="25"/>
      <c r="Q447" s="25"/>
      <c r="R447" s="25"/>
      <c r="S447" s="25"/>
    </row>
    <row r="448" spans="3:19" ht="16.149999999999999" customHeight="1" x14ac:dyDescent="0.45">
      <c r="C448" s="25"/>
      <c r="D448" s="111"/>
      <c r="E448" s="111"/>
      <c r="F448" s="111"/>
      <c r="G448" s="27"/>
      <c r="H448" s="26"/>
      <c r="I448" s="32"/>
      <c r="J448" s="33"/>
      <c r="K448" s="33"/>
      <c r="L448" s="36"/>
      <c r="M448" s="34"/>
      <c r="N448" s="25"/>
      <c r="O448" s="112">
        <v>0</v>
      </c>
      <c r="P448" s="25"/>
      <c r="Q448" s="25"/>
      <c r="R448" s="25"/>
      <c r="S448" s="68" t="s">
        <v>91</v>
      </c>
    </row>
    <row r="449" spans="3:19" ht="16.149999999999999" customHeight="1" x14ac:dyDescent="0.45">
      <c r="C449" s="25"/>
      <c r="D449" s="111"/>
      <c r="E449" s="111"/>
      <c r="F449" s="111"/>
      <c r="G449" s="27"/>
      <c r="H449" s="26"/>
      <c r="I449" s="32" t="str">
        <f>INDEX(Wsad_Ofertowy[#Data],MATCH(S448,Wsad_Ofertowy[Kod],0),21)</f>
        <v>8</v>
      </c>
      <c r="J449" s="33" t="s">
        <v>31</v>
      </c>
      <c r="K449" s="33"/>
      <c r="L449" s="36"/>
      <c r="M449" s="36"/>
      <c r="N449" s="25"/>
      <c r="O449" s="113"/>
      <c r="P449" s="25"/>
      <c r="Q449" s="25"/>
      <c r="R449" s="25"/>
      <c r="S449" s="25"/>
    </row>
    <row r="450" spans="3:19" ht="16.149999999999999" customHeight="1" x14ac:dyDescent="0.45">
      <c r="C450" s="25"/>
      <c r="D450" s="111"/>
      <c r="E450" s="111"/>
      <c r="F450" s="111"/>
      <c r="G450" s="27"/>
      <c r="H450" s="26"/>
      <c r="I450" s="32"/>
      <c r="J450" s="90" t="s">
        <v>159</v>
      </c>
      <c r="K450" s="34"/>
      <c r="L450" s="36"/>
      <c r="M450" s="36"/>
      <c r="N450" s="25"/>
      <c r="O450" s="28"/>
      <c r="P450" s="25"/>
      <c r="Q450" s="25"/>
      <c r="R450" s="25"/>
      <c r="S450" s="25"/>
    </row>
    <row r="451" spans="3:19" ht="16.149999999999999" customHeight="1" x14ac:dyDescent="0.65">
      <c r="C451" s="25"/>
      <c r="D451" s="37" t="str">
        <f>INDEX(Wsad_Ofertowy[#Data],MATCH(S448,Wsad_Ofertowy[Kod],0),4)</f>
        <v>Z 498 biały LED sr</v>
      </c>
      <c r="E451" s="25"/>
      <c r="F451" s="38"/>
      <c r="G451" s="54" cm="1">
        <f t="array" ref="G451">INDEX(Wsad_Ofertowy[#Data],MATCH(S448,Wsad_Ofertowy[Kod],0),'Generowanie podsumowania zam'!$U$1)</f>
        <v>8.49</v>
      </c>
      <c r="H451" s="40"/>
      <c r="I451" s="32"/>
      <c r="J451" s="34"/>
      <c r="K451" s="34"/>
      <c r="L451" s="41"/>
      <c r="M451" s="25"/>
      <c r="N451" s="42"/>
      <c r="O451" s="25"/>
      <c r="P451" s="25"/>
      <c r="Q451" s="25"/>
      <c r="R451" s="43">
        <f>I449*G451*O448</f>
        <v>0</v>
      </c>
      <c r="S451" s="25"/>
    </row>
    <row r="452" spans="3:19" ht="16.149999999999999" customHeight="1" x14ac:dyDescent="0.45">
      <c r="C452" s="25"/>
      <c r="D452" s="25"/>
      <c r="E452" s="44">
        <f>INDEX(Wsad_Ofertowy[#Data],MATCH(S448,Wsad_Ofertowy[Kod],0),5)</f>
        <v>5907702530369</v>
      </c>
      <c r="F452" s="45"/>
      <c r="G452" s="40" t="s">
        <v>32</v>
      </c>
      <c r="H452" s="39"/>
      <c r="I452" s="25"/>
      <c r="J452" s="25"/>
      <c r="K452" s="25"/>
      <c r="L452" s="25"/>
      <c r="M452" s="25"/>
      <c r="N452" s="40"/>
      <c r="O452" s="25"/>
      <c r="P452" s="28"/>
      <c r="Q452" s="25"/>
      <c r="R452" s="40" t="s">
        <v>29</v>
      </c>
      <c r="S452" s="25"/>
    </row>
    <row r="453" spans="3:19" ht="16.149999999999999" customHeight="1" x14ac:dyDescent="0.45"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8"/>
      <c r="Q453" s="25"/>
      <c r="R453" s="25"/>
      <c r="S453" s="25"/>
    </row>
    <row r="454" spans="3:19" ht="16.149999999999999" customHeight="1" x14ac:dyDescent="0.45">
      <c r="C454" s="21"/>
      <c r="D454" s="21"/>
      <c r="E454" s="21"/>
      <c r="F454" s="21"/>
      <c r="G454" s="22"/>
      <c r="H454" s="22"/>
      <c r="I454" s="21"/>
      <c r="J454" s="23"/>
      <c r="K454" s="23"/>
      <c r="L454" s="21"/>
      <c r="M454" s="21"/>
      <c r="N454" s="21"/>
      <c r="O454" s="21"/>
      <c r="P454" s="24"/>
      <c r="Q454" s="21"/>
      <c r="R454" s="21"/>
      <c r="S454" s="21"/>
    </row>
    <row r="455" spans="3:19" ht="16.149999999999999" customHeight="1" x14ac:dyDescent="0.45">
      <c r="C455" s="25"/>
      <c r="D455" s="111"/>
      <c r="E455" s="111"/>
      <c r="F455" s="111"/>
      <c r="G455" s="27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</row>
    <row r="456" spans="3:19" ht="16.149999999999999" customHeight="1" x14ac:dyDescent="0.45">
      <c r="C456" s="25"/>
      <c r="D456" s="111"/>
      <c r="E456" s="111"/>
      <c r="F456" s="111"/>
      <c r="G456" s="27"/>
      <c r="H456" s="26"/>
      <c r="I456" s="25"/>
      <c r="J456" s="25"/>
      <c r="K456" s="25"/>
      <c r="L456" s="25"/>
      <c r="M456" s="25"/>
      <c r="N456" s="25"/>
      <c r="O456" s="25"/>
      <c r="P456" s="28"/>
      <c r="Q456" s="25"/>
      <c r="R456" s="25"/>
      <c r="S456" s="25"/>
    </row>
    <row r="457" spans="3:19" ht="16.149999999999999" customHeight="1" x14ac:dyDescent="0.55000000000000004">
      <c r="C457" s="25"/>
      <c r="D457" s="111"/>
      <c r="E457" s="111"/>
      <c r="F457" s="111"/>
      <c r="G457" s="27"/>
      <c r="H457" s="26"/>
      <c r="I457" s="29"/>
      <c r="J457" s="30" t="s">
        <v>30</v>
      </c>
      <c r="K457" s="30"/>
      <c r="L457" s="25"/>
      <c r="M457" s="30"/>
      <c r="N457" s="31" t="s">
        <v>0</v>
      </c>
      <c r="O457" s="25"/>
      <c r="P457" s="25"/>
      <c r="Q457" s="25"/>
      <c r="R457" s="25"/>
      <c r="S457" s="25"/>
    </row>
    <row r="458" spans="3:19" ht="16.149999999999999" customHeight="1" x14ac:dyDescent="0.45">
      <c r="C458" s="25"/>
      <c r="D458" s="111"/>
      <c r="E458" s="111"/>
      <c r="F458" s="111"/>
      <c r="G458" s="27"/>
      <c r="H458" s="26"/>
      <c r="I458" s="32"/>
      <c r="J458" s="33"/>
      <c r="K458" s="33"/>
      <c r="L458" s="32"/>
      <c r="M458" s="34"/>
      <c r="N458" s="35" t="s">
        <v>108</v>
      </c>
      <c r="O458" s="25"/>
      <c r="P458" s="25"/>
      <c r="Q458" s="25"/>
      <c r="R458" s="25"/>
      <c r="S458" s="25"/>
    </row>
    <row r="459" spans="3:19" ht="16.149999999999999" customHeight="1" x14ac:dyDescent="0.45">
      <c r="C459" s="25"/>
      <c r="D459" s="111"/>
      <c r="E459" s="111"/>
      <c r="F459" s="111"/>
      <c r="G459" s="27"/>
      <c r="H459" s="26"/>
      <c r="I459" s="32"/>
      <c r="J459" s="33"/>
      <c r="K459" s="33"/>
      <c r="L459" s="36"/>
      <c r="M459" s="34"/>
      <c r="N459" s="25"/>
      <c r="O459" s="112">
        <v>0</v>
      </c>
      <c r="P459" s="25"/>
      <c r="Q459" s="25"/>
      <c r="R459" s="25"/>
      <c r="S459" s="68" t="s">
        <v>139</v>
      </c>
    </row>
    <row r="460" spans="3:19" ht="16.149999999999999" customHeight="1" x14ac:dyDescent="0.45">
      <c r="C460" s="25"/>
      <c r="D460" s="111"/>
      <c r="E460" s="111"/>
      <c r="F460" s="111"/>
      <c r="G460" s="27"/>
      <c r="H460" s="26"/>
      <c r="I460" s="32" t="str">
        <f>INDEX(Wsad_Ofertowy[#Data],MATCH(S459,Wsad_Ofertowy[Kod],0),21)</f>
        <v>7</v>
      </c>
      <c r="J460" s="33" t="s">
        <v>31</v>
      </c>
      <c r="K460" s="33"/>
      <c r="L460" s="36"/>
      <c r="M460" s="36"/>
      <c r="N460" s="25"/>
      <c r="O460" s="113"/>
      <c r="P460" s="25"/>
      <c r="Q460" s="25"/>
      <c r="R460" s="25"/>
      <c r="S460" s="25"/>
    </row>
    <row r="461" spans="3:19" ht="16.149999999999999" customHeight="1" x14ac:dyDescent="0.45">
      <c r="C461" s="25"/>
      <c r="D461" s="111"/>
      <c r="E461" s="111"/>
      <c r="F461" s="111"/>
      <c r="G461" s="27"/>
      <c r="H461" s="26"/>
      <c r="I461" s="32"/>
      <c r="J461" s="90" t="s">
        <v>159</v>
      </c>
      <c r="K461" s="34"/>
      <c r="L461" s="36"/>
      <c r="M461" s="36"/>
      <c r="N461" s="25"/>
      <c r="O461" s="28"/>
      <c r="P461" s="25"/>
      <c r="Q461" s="25"/>
      <c r="R461" s="25"/>
      <c r="S461" s="25"/>
    </row>
    <row r="462" spans="3:19" ht="16.149999999999999" customHeight="1" x14ac:dyDescent="0.65">
      <c r="C462" s="25"/>
      <c r="D462" s="37" t="str">
        <f>INDEX(Wsad_Ofertowy[#Data],MATCH(S459,Wsad_Ofertowy[Kod],0),4)</f>
        <v>P 91 biały LED ZŁ</v>
      </c>
      <c r="E462" s="25"/>
      <c r="F462" s="38"/>
      <c r="G462" s="54" cm="1">
        <f t="array" ref="G462">INDEX(Wsad_Ofertowy[#Data],MATCH(S459,Wsad_Ofertowy[Kod],0),'Generowanie podsumowania zam'!$U$1)</f>
        <v>9.35</v>
      </c>
      <c r="H462" s="40"/>
      <c r="I462" s="32"/>
      <c r="J462" s="34"/>
      <c r="K462" s="34"/>
      <c r="L462" s="41"/>
      <c r="M462" s="25"/>
      <c r="N462" s="42"/>
      <c r="O462" s="25"/>
      <c r="P462" s="25"/>
      <c r="Q462" s="25"/>
      <c r="R462" s="43">
        <f>I460*G462*O459</f>
        <v>0</v>
      </c>
      <c r="S462" s="25"/>
    </row>
    <row r="463" spans="3:19" ht="16.149999999999999" customHeight="1" x14ac:dyDescent="0.45">
      <c r="C463" s="25"/>
      <c r="D463" s="25"/>
      <c r="E463" s="44">
        <f>INDEX(Wsad_Ofertowy[#Data],MATCH(S459,Wsad_Ofertowy[Kod],0),5)</f>
        <v>5907702529547</v>
      </c>
      <c r="F463" s="45"/>
      <c r="G463" s="40" t="s">
        <v>32</v>
      </c>
      <c r="H463" s="39"/>
      <c r="I463" s="25"/>
      <c r="J463" s="25"/>
      <c r="K463" s="25"/>
      <c r="L463" s="25"/>
      <c r="M463" s="25"/>
      <c r="N463" s="40"/>
      <c r="O463" s="25"/>
      <c r="P463" s="28"/>
      <c r="Q463" s="25"/>
      <c r="R463" s="40" t="s">
        <v>29</v>
      </c>
      <c r="S463" s="25"/>
    </row>
    <row r="464" spans="3:19" ht="16.149999999999999" customHeight="1" x14ac:dyDescent="0.45"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8"/>
      <c r="Q464" s="25"/>
      <c r="R464" s="25"/>
      <c r="S464" s="25"/>
    </row>
    <row r="465" spans="3:19" ht="16.149999999999999" customHeight="1" x14ac:dyDescent="0.45">
      <c r="C465" s="21"/>
      <c r="D465" s="21"/>
      <c r="E465" s="21"/>
      <c r="F465" s="21"/>
      <c r="G465" s="22"/>
      <c r="H465" s="22"/>
      <c r="I465" s="21"/>
      <c r="J465" s="23"/>
      <c r="K465" s="23"/>
      <c r="L465" s="21"/>
      <c r="M465" s="21"/>
      <c r="N465" s="21"/>
      <c r="O465" s="21"/>
      <c r="P465" s="24"/>
      <c r="Q465" s="21"/>
      <c r="R465" s="21"/>
      <c r="S465" s="21"/>
    </row>
    <row r="466" spans="3:19" ht="16.149999999999999" customHeight="1" x14ac:dyDescent="0.45">
      <c r="C466" s="25"/>
      <c r="D466" s="111"/>
      <c r="E466" s="111"/>
      <c r="F466" s="111"/>
      <c r="G466" s="27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</row>
    <row r="467" spans="3:19" ht="16.149999999999999" customHeight="1" x14ac:dyDescent="0.45">
      <c r="C467" s="25"/>
      <c r="D467" s="111"/>
      <c r="E467" s="111"/>
      <c r="F467" s="111"/>
      <c r="G467" s="27"/>
      <c r="H467" s="26"/>
      <c r="I467" s="25"/>
      <c r="J467" s="25"/>
      <c r="K467" s="25"/>
      <c r="L467" s="25"/>
      <c r="M467" s="25"/>
      <c r="N467" s="25"/>
      <c r="O467" s="25"/>
      <c r="P467" s="28"/>
      <c r="Q467" s="25"/>
      <c r="R467" s="25"/>
      <c r="S467" s="25"/>
    </row>
    <row r="468" spans="3:19" ht="16.149999999999999" customHeight="1" x14ac:dyDescent="0.55000000000000004">
      <c r="C468" s="25"/>
      <c r="D468" s="111"/>
      <c r="E468" s="111"/>
      <c r="F468" s="111"/>
      <c r="G468" s="27"/>
      <c r="H468" s="26"/>
      <c r="I468" s="29"/>
      <c r="J468" s="30" t="s">
        <v>30</v>
      </c>
      <c r="K468" s="30"/>
      <c r="L468" s="25"/>
      <c r="M468" s="30"/>
      <c r="N468" s="31" t="s">
        <v>0</v>
      </c>
      <c r="O468" s="25"/>
      <c r="P468" s="25"/>
      <c r="Q468" s="25"/>
      <c r="R468" s="25"/>
      <c r="S468" s="25"/>
    </row>
    <row r="469" spans="3:19" ht="16.149999999999999" customHeight="1" x14ac:dyDescent="0.45">
      <c r="C469" s="25"/>
      <c r="D469" s="111"/>
      <c r="E469" s="111"/>
      <c r="F469" s="111"/>
      <c r="G469" s="27"/>
      <c r="H469" s="26"/>
      <c r="I469" s="32"/>
      <c r="J469" s="33"/>
      <c r="K469" s="33"/>
      <c r="L469" s="32"/>
      <c r="M469" s="34"/>
      <c r="N469" s="35" t="s">
        <v>108</v>
      </c>
      <c r="O469" s="25"/>
      <c r="P469" s="25"/>
      <c r="Q469" s="25"/>
      <c r="R469" s="25"/>
      <c r="S469" s="25"/>
    </row>
    <row r="470" spans="3:19" ht="16.149999999999999" customHeight="1" x14ac:dyDescent="0.45">
      <c r="C470" s="25"/>
      <c r="D470" s="111"/>
      <c r="E470" s="111"/>
      <c r="F470" s="111"/>
      <c r="G470" s="27"/>
      <c r="H470" s="26"/>
      <c r="I470" s="32"/>
      <c r="J470" s="33"/>
      <c r="K470" s="33"/>
      <c r="L470" s="36"/>
      <c r="M470" s="34"/>
      <c r="N470" s="25"/>
      <c r="O470" s="112">
        <v>0</v>
      </c>
      <c r="P470" s="25"/>
      <c r="Q470" s="25"/>
      <c r="R470" s="25"/>
      <c r="S470" s="68" t="s">
        <v>119</v>
      </c>
    </row>
    <row r="471" spans="3:19" ht="16.149999999999999" customHeight="1" x14ac:dyDescent="0.45">
      <c r="C471" s="25"/>
      <c r="D471" s="111"/>
      <c r="E471" s="111"/>
      <c r="F471" s="111"/>
      <c r="G471" s="27"/>
      <c r="H471" s="26"/>
      <c r="I471" s="32" t="str">
        <f>INDEX(Wsad_Ofertowy[#Data],MATCH(S470,Wsad_Ofertowy[Kod],0),21)</f>
        <v>6</v>
      </c>
      <c r="J471" s="33" t="s">
        <v>31</v>
      </c>
      <c r="K471" s="33"/>
      <c r="L471" s="36"/>
      <c r="M471" s="36"/>
      <c r="N471" s="25"/>
      <c r="O471" s="113"/>
      <c r="P471" s="25"/>
      <c r="Q471" s="25"/>
      <c r="R471" s="25"/>
      <c r="S471" s="25"/>
    </row>
    <row r="472" spans="3:19" ht="16.149999999999999" customHeight="1" x14ac:dyDescent="0.45">
      <c r="C472" s="25"/>
      <c r="D472" s="111"/>
      <c r="E472" s="111"/>
      <c r="F472" s="111"/>
      <c r="G472" s="27"/>
      <c r="H472" s="26"/>
      <c r="I472" s="32"/>
      <c r="J472" s="90" t="s">
        <v>159</v>
      </c>
      <c r="K472" s="34"/>
      <c r="L472" s="36"/>
      <c r="M472" s="36"/>
      <c r="N472" s="25"/>
      <c r="O472" s="28"/>
      <c r="P472" s="25"/>
      <c r="Q472" s="25"/>
      <c r="R472" s="25"/>
      <c r="S472" s="25"/>
    </row>
    <row r="473" spans="3:19" ht="16.149999999999999" customHeight="1" x14ac:dyDescent="0.65">
      <c r="C473" s="25"/>
      <c r="D473" s="37" t="str">
        <f>INDEX(Wsad_Ofertowy[#Data],MATCH(S470,Wsad_Ofertowy[Kod],0),4)</f>
        <v>ZP 1420 krzyż ZŁ</v>
      </c>
      <c r="E473" s="25"/>
      <c r="F473" s="38"/>
      <c r="G473" s="54" cm="1">
        <f t="array" ref="G473">INDEX(Wsad_Ofertowy[#Data],MATCH(S470,Wsad_Ofertowy[Kod],0),'Generowanie podsumowania zam'!$U$1)</f>
        <v>8.75</v>
      </c>
      <c r="H473" s="40"/>
      <c r="I473" s="32"/>
      <c r="J473" s="34"/>
      <c r="K473" s="34"/>
      <c r="L473" s="41"/>
      <c r="M473" s="25"/>
      <c r="N473" s="42"/>
      <c r="O473" s="25"/>
      <c r="P473" s="25"/>
      <c r="Q473" s="25"/>
      <c r="R473" s="43">
        <f>I471*G473*O470</f>
        <v>0</v>
      </c>
      <c r="S473" s="25"/>
    </row>
    <row r="474" spans="3:19" ht="16.149999999999999" customHeight="1" x14ac:dyDescent="0.45">
      <c r="C474" s="25"/>
      <c r="D474" s="25"/>
      <c r="E474" s="44">
        <f>INDEX(Wsad_Ofertowy[#Data],MATCH(S470,Wsad_Ofertowy[Kod],0),5)</f>
        <v>5907702531427</v>
      </c>
      <c r="F474" s="45"/>
      <c r="G474" s="40" t="s">
        <v>32</v>
      </c>
      <c r="H474" s="39"/>
      <c r="I474" s="25"/>
      <c r="J474" s="25"/>
      <c r="K474" s="25"/>
      <c r="L474" s="25"/>
      <c r="M474" s="25"/>
      <c r="N474" s="40"/>
      <c r="O474" s="25"/>
      <c r="P474" s="28"/>
      <c r="Q474" s="25"/>
      <c r="R474" s="40" t="s">
        <v>29</v>
      </c>
      <c r="S474" s="25"/>
    </row>
    <row r="475" spans="3:19" ht="16.149999999999999" customHeight="1" x14ac:dyDescent="0.45"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8"/>
      <c r="Q475" s="25"/>
      <c r="R475" s="25"/>
      <c r="S475" s="25"/>
    </row>
    <row r="476" spans="3:19" ht="16.149999999999999" customHeight="1" x14ac:dyDescent="0.45">
      <c r="C476" s="21"/>
      <c r="D476" s="21"/>
      <c r="E476" s="21"/>
      <c r="F476" s="21"/>
      <c r="G476" s="22"/>
      <c r="H476" s="22"/>
      <c r="I476" s="21"/>
      <c r="J476" s="23"/>
      <c r="K476" s="23"/>
      <c r="L476" s="21"/>
      <c r="M476" s="21"/>
      <c r="N476" s="21"/>
      <c r="O476" s="21"/>
      <c r="P476" s="24"/>
      <c r="Q476" s="21"/>
      <c r="R476" s="21"/>
      <c r="S476" s="21"/>
    </row>
    <row r="477" spans="3:19" ht="16.149999999999999" customHeight="1" x14ac:dyDescent="0.45">
      <c r="C477" s="25"/>
      <c r="D477" s="111"/>
      <c r="E477" s="111"/>
      <c r="F477" s="111"/>
      <c r="G477" s="27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</row>
    <row r="478" spans="3:19" ht="16.149999999999999" customHeight="1" x14ac:dyDescent="0.45">
      <c r="C478" s="25"/>
      <c r="D478" s="111"/>
      <c r="E478" s="111"/>
      <c r="F478" s="111"/>
      <c r="G478" s="27"/>
      <c r="H478" s="26"/>
      <c r="I478" s="25"/>
      <c r="J478" s="25"/>
      <c r="K478" s="25"/>
      <c r="L478" s="25"/>
      <c r="M478" s="25"/>
      <c r="N478" s="25"/>
      <c r="O478" s="25"/>
      <c r="P478" s="28"/>
      <c r="Q478" s="25"/>
      <c r="R478" s="25"/>
      <c r="S478" s="25"/>
    </row>
    <row r="479" spans="3:19" ht="16.149999999999999" customHeight="1" x14ac:dyDescent="0.55000000000000004">
      <c r="C479" s="25"/>
      <c r="D479" s="111"/>
      <c r="E479" s="111"/>
      <c r="F479" s="111"/>
      <c r="G479" s="27"/>
      <c r="H479" s="26"/>
      <c r="I479" s="29"/>
      <c r="J479" s="30" t="s">
        <v>30</v>
      </c>
      <c r="K479" s="30"/>
      <c r="L479" s="25"/>
      <c r="M479" s="30"/>
      <c r="N479" s="31" t="s">
        <v>0</v>
      </c>
      <c r="O479" s="25"/>
      <c r="P479" s="25"/>
      <c r="Q479" s="25"/>
      <c r="R479" s="25"/>
      <c r="S479" s="25"/>
    </row>
    <row r="480" spans="3:19" ht="16.149999999999999" customHeight="1" x14ac:dyDescent="0.45">
      <c r="C480" s="25"/>
      <c r="D480" s="111"/>
      <c r="E480" s="111"/>
      <c r="F480" s="111"/>
      <c r="G480" s="27"/>
      <c r="H480" s="26"/>
      <c r="I480" s="32"/>
      <c r="J480" s="33"/>
      <c r="K480" s="33"/>
      <c r="L480" s="32"/>
      <c r="M480" s="34"/>
      <c r="N480" s="35" t="s">
        <v>108</v>
      </c>
      <c r="O480" s="25"/>
      <c r="P480" s="25"/>
      <c r="Q480" s="25"/>
      <c r="R480" s="25"/>
      <c r="S480" s="25"/>
    </row>
    <row r="481" spans="3:19" ht="16.149999999999999" customHeight="1" x14ac:dyDescent="0.45">
      <c r="C481" s="25"/>
      <c r="D481" s="111"/>
      <c r="E481" s="111"/>
      <c r="F481" s="111"/>
      <c r="G481" s="27"/>
      <c r="H481" s="26"/>
      <c r="I481" s="32"/>
      <c r="J481" s="33"/>
      <c r="K481" s="33"/>
      <c r="L481" s="36"/>
      <c r="M481" s="34"/>
      <c r="N481" s="25"/>
      <c r="O481" s="112">
        <v>0</v>
      </c>
      <c r="P481" s="25"/>
      <c r="Q481" s="25"/>
      <c r="R481" s="25"/>
      <c r="S481" s="68" t="s">
        <v>526</v>
      </c>
    </row>
    <row r="482" spans="3:19" ht="16.149999999999999" customHeight="1" x14ac:dyDescent="0.45">
      <c r="C482" s="25"/>
      <c r="D482" s="111"/>
      <c r="E482" s="111"/>
      <c r="F482" s="111"/>
      <c r="G482" s="27"/>
      <c r="H482" s="26"/>
      <c r="I482" s="32" t="str">
        <f>INDEX(Wsad_Ofertowy[#Data],MATCH(S481,Wsad_Ofertowy[Kod],0),21)</f>
        <v>4</v>
      </c>
      <c r="J482" s="33" t="s">
        <v>31</v>
      </c>
      <c r="K482" s="33"/>
      <c r="L482" s="36"/>
      <c r="M482" s="36"/>
      <c r="N482" s="25"/>
      <c r="O482" s="113"/>
      <c r="P482" s="25"/>
      <c r="Q482" s="25"/>
      <c r="R482" s="25"/>
      <c r="S482" s="25"/>
    </row>
    <row r="483" spans="3:19" ht="16.149999999999999" customHeight="1" x14ac:dyDescent="0.45">
      <c r="C483" s="25"/>
      <c r="D483" s="111"/>
      <c r="E483" s="111"/>
      <c r="F483" s="111"/>
      <c r="G483" s="27"/>
      <c r="H483" s="26"/>
      <c r="I483" s="32"/>
      <c r="J483" s="90" t="s">
        <v>159</v>
      </c>
      <c r="K483" s="34"/>
      <c r="L483" s="36"/>
      <c r="M483" s="36"/>
      <c r="N483" s="25"/>
      <c r="O483" s="28"/>
      <c r="P483" s="25"/>
      <c r="Q483" s="25"/>
      <c r="R483" s="25"/>
      <c r="S483" s="25"/>
    </row>
    <row r="484" spans="3:19" ht="16.149999999999999" customHeight="1" x14ac:dyDescent="0.65">
      <c r="C484" s="25"/>
      <c r="D484" s="37" t="str">
        <f>INDEX(Wsad_Ofertowy[#Data],MATCH(S481,Wsad_Ofertowy[Kod],0),4)</f>
        <v>ZP Glina 2 otwarty</v>
      </c>
      <c r="E484" s="25"/>
      <c r="F484" s="38"/>
      <c r="G484" s="54" cm="1">
        <f t="array" ref="G484">INDEX(Wsad_Ofertowy[#Data],MATCH(S481,Wsad_Ofertowy[Kod],0),'Generowanie podsumowania zam'!$U$1)</f>
        <v>9.9</v>
      </c>
      <c r="H484" s="40"/>
      <c r="I484" s="32"/>
      <c r="J484" s="34"/>
      <c r="K484" s="34"/>
      <c r="L484" s="41"/>
      <c r="M484" s="25"/>
      <c r="N484" s="42"/>
      <c r="O484" s="25"/>
      <c r="P484" s="25"/>
      <c r="Q484" s="25"/>
      <c r="R484" s="43">
        <f>I482*G484*O481</f>
        <v>0</v>
      </c>
      <c r="S484" s="25"/>
    </row>
    <row r="485" spans="3:19" ht="16.149999999999999" customHeight="1" x14ac:dyDescent="0.45">
      <c r="C485" s="25"/>
      <c r="D485" s="25"/>
      <c r="E485" s="44">
        <f>INDEX(Wsad_Ofertowy[#Data],MATCH(S481,Wsad_Ofertowy[Kod],0),5)</f>
        <v>5907508423216</v>
      </c>
      <c r="F485" s="45"/>
      <c r="G485" s="40" t="s">
        <v>32</v>
      </c>
      <c r="H485" s="39"/>
      <c r="I485" s="25"/>
      <c r="J485" s="25"/>
      <c r="K485" s="25"/>
      <c r="L485" s="25"/>
      <c r="M485" s="25"/>
      <c r="N485" s="40"/>
      <c r="O485" s="25"/>
      <c r="P485" s="28"/>
      <c r="Q485" s="25"/>
      <c r="R485" s="40" t="s">
        <v>29</v>
      </c>
      <c r="S485" s="25"/>
    </row>
    <row r="486" spans="3:19" ht="16.149999999999999" customHeight="1" x14ac:dyDescent="0.45"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8"/>
      <c r="Q486" s="25"/>
      <c r="R486" s="25"/>
      <c r="S486" s="25"/>
    </row>
    <row r="487" spans="3:19" ht="16.149999999999999" customHeight="1" x14ac:dyDescent="0.45">
      <c r="C487" s="21"/>
      <c r="D487" s="21"/>
      <c r="E487" s="21"/>
      <c r="F487" s="21"/>
      <c r="G487" s="22"/>
      <c r="H487" s="22"/>
      <c r="I487" s="21"/>
      <c r="J487" s="23"/>
      <c r="K487" s="23"/>
      <c r="L487" s="21"/>
      <c r="M487" s="21"/>
      <c r="N487" s="21"/>
      <c r="O487" s="21"/>
      <c r="P487" s="24"/>
      <c r="Q487" s="21"/>
      <c r="R487" s="21"/>
      <c r="S487" s="21"/>
    </row>
    <row r="488" spans="3:19" ht="16.149999999999999" customHeight="1" x14ac:dyDescent="0.45">
      <c r="C488" s="25"/>
      <c r="D488" s="111"/>
      <c r="E488" s="111"/>
      <c r="F488" s="111"/>
      <c r="G488" s="27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</row>
    <row r="489" spans="3:19" ht="16.149999999999999" customHeight="1" x14ac:dyDescent="0.45">
      <c r="C489" s="25"/>
      <c r="D489" s="111"/>
      <c r="E489" s="111"/>
      <c r="F489" s="111"/>
      <c r="G489" s="27"/>
      <c r="H489" s="26"/>
      <c r="I489" s="25"/>
      <c r="J489" s="25"/>
      <c r="K489" s="25"/>
      <c r="L489" s="25"/>
      <c r="M489" s="25"/>
      <c r="N489" s="25"/>
      <c r="O489" s="25"/>
      <c r="P489" s="28"/>
      <c r="Q489" s="25"/>
      <c r="R489" s="25"/>
      <c r="S489" s="25"/>
    </row>
    <row r="490" spans="3:19" ht="16.149999999999999" customHeight="1" x14ac:dyDescent="0.55000000000000004">
      <c r="C490" s="25"/>
      <c r="D490" s="111"/>
      <c r="E490" s="111"/>
      <c r="F490" s="111"/>
      <c r="G490" s="27"/>
      <c r="H490" s="26"/>
      <c r="I490" s="29"/>
      <c r="J490" s="30" t="s">
        <v>30</v>
      </c>
      <c r="K490" s="30"/>
      <c r="L490" s="25"/>
      <c r="M490" s="30"/>
      <c r="N490" s="31" t="s">
        <v>0</v>
      </c>
      <c r="O490" s="25"/>
      <c r="P490" s="25"/>
      <c r="Q490" s="25"/>
      <c r="R490" s="25"/>
      <c r="S490" s="25"/>
    </row>
    <row r="491" spans="3:19" ht="16.149999999999999" customHeight="1" x14ac:dyDescent="0.45">
      <c r="C491" s="25"/>
      <c r="D491" s="111"/>
      <c r="E491" s="111"/>
      <c r="F491" s="111"/>
      <c r="G491" s="27"/>
      <c r="H491" s="26"/>
      <c r="I491" s="32"/>
      <c r="J491" s="33"/>
      <c r="K491" s="33"/>
      <c r="L491" s="32"/>
      <c r="M491" s="34"/>
      <c r="N491" s="35" t="s">
        <v>108</v>
      </c>
      <c r="O491" s="25"/>
      <c r="P491" s="25"/>
      <c r="Q491" s="25"/>
      <c r="R491" s="25"/>
      <c r="S491" s="25"/>
    </row>
    <row r="492" spans="3:19" ht="16.149999999999999" customHeight="1" x14ac:dyDescent="0.45">
      <c r="C492" s="25"/>
      <c r="D492" s="111"/>
      <c r="E492" s="111"/>
      <c r="F492" s="111"/>
      <c r="G492" s="27"/>
      <c r="H492" s="26"/>
      <c r="I492" s="32"/>
      <c r="J492" s="33"/>
      <c r="K492" s="33"/>
      <c r="L492" s="36"/>
      <c r="M492" s="34"/>
      <c r="N492" s="25"/>
      <c r="O492" s="112">
        <v>0</v>
      </c>
      <c r="P492" s="25"/>
      <c r="Q492" s="25"/>
      <c r="R492" s="25"/>
      <c r="S492" s="68" t="s">
        <v>476</v>
      </c>
    </row>
    <row r="493" spans="3:19" ht="16.149999999999999" customHeight="1" x14ac:dyDescent="0.45">
      <c r="C493" s="25"/>
      <c r="D493" s="111"/>
      <c r="E493" s="111"/>
      <c r="F493" s="111"/>
      <c r="G493" s="27"/>
      <c r="H493" s="26"/>
      <c r="I493" s="32" t="str">
        <f>INDEX(Wsad_Ofertowy[#Data],MATCH(S492,Wsad_Ofertowy[Kod],0),21)</f>
        <v>6</v>
      </c>
      <c r="J493" s="33" t="s">
        <v>31</v>
      </c>
      <c r="K493" s="33"/>
      <c r="L493" s="36"/>
      <c r="M493" s="36"/>
      <c r="N493" s="25"/>
      <c r="O493" s="113"/>
      <c r="P493" s="25"/>
      <c r="Q493" s="25"/>
      <c r="R493" s="25"/>
      <c r="S493" s="25"/>
    </row>
    <row r="494" spans="3:19" ht="16.149999999999999" customHeight="1" x14ac:dyDescent="0.45">
      <c r="C494" s="25"/>
      <c r="D494" s="111"/>
      <c r="E494" s="111"/>
      <c r="F494" s="111"/>
      <c r="G494" s="27"/>
      <c r="H494" s="26"/>
      <c r="I494" s="32"/>
      <c r="J494" s="90" t="s">
        <v>159</v>
      </c>
      <c r="K494" s="34"/>
      <c r="L494" s="36"/>
      <c r="M494" s="36"/>
      <c r="N494" s="25"/>
      <c r="O494" s="28"/>
      <c r="P494" s="25"/>
      <c r="Q494" s="25"/>
      <c r="R494" s="25"/>
      <c r="S494" s="25"/>
    </row>
    <row r="495" spans="3:19" ht="16.149999999999999" customHeight="1" x14ac:dyDescent="0.65">
      <c r="C495" s="25"/>
      <c r="D495" s="37" t="str">
        <f>INDEX(Wsad_Ofertowy[#Data],MATCH(S492,Wsad_Ofertowy[Kod],0),4)</f>
        <v>Z 490 mix</v>
      </c>
      <c r="E495" s="25"/>
      <c r="F495" s="38"/>
      <c r="G495" s="54" cm="1">
        <f t="array" ref="G495">INDEX(Wsad_Ofertowy[#Data],MATCH(S492,Wsad_Ofertowy[Kod],0),'Generowanie podsumowania zam'!$U$1)</f>
        <v>9.25</v>
      </c>
      <c r="H495" s="40"/>
      <c r="I495" s="32"/>
      <c r="J495" s="34"/>
      <c r="K495" s="34"/>
      <c r="L495" s="41"/>
      <c r="M495" s="25"/>
      <c r="N495" s="42"/>
      <c r="O495" s="25"/>
      <c r="P495" s="25"/>
      <c r="Q495" s="25"/>
      <c r="R495" s="43">
        <f>I493*G495*O492</f>
        <v>0</v>
      </c>
      <c r="S495" s="25"/>
    </row>
    <row r="496" spans="3:19" ht="16.149999999999999" customHeight="1" x14ac:dyDescent="0.45">
      <c r="C496" s="25"/>
      <c r="D496" s="25"/>
      <c r="E496" s="44">
        <f>INDEX(Wsad_Ofertowy[#Data],MATCH(S492,Wsad_Ofertowy[Kod],0),5)</f>
        <v>5907702535098</v>
      </c>
      <c r="F496" s="45"/>
      <c r="G496" s="40" t="s">
        <v>32</v>
      </c>
      <c r="H496" s="39"/>
      <c r="I496" s="25"/>
      <c r="J496" s="25"/>
      <c r="K496" s="25"/>
      <c r="L496" s="25"/>
      <c r="M496" s="25"/>
      <c r="N496" s="40"/>
      <c r="O496" s="25"/>
      <c r="P496" s="28"/>
      <c r="Q496" s="25"/>
      <c r="R496" s="40" t="s">
        <v>29</v>
      </c>
      <c r="S496" s="25"/>
    </row>
    <row r="497" spans="3:19" ht="16.149999999999999" customHeight="1" x14ac:dyDescent="0.45"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8"/>
      <c r="Q497" s="25"/>
      <c r="R497" s="25"/>
      <c r="S497" s="25"/>
    </row>
    <row r="498" spans="3:19" ht="16.149999999999999" customHeight="1" x14ac:dyDescent="0.45">
      <c r="C498" s="21"/>
      <c r="D498" s="21"/>
      <c r="E498" s="21"/>
      <c r="F498" s="21"/>
      <c r="G498" s="22"/>
      <c r="H498" s="22"/>
      <c r="I498" s="21"/>
      <c r="J498" s="23"/>
      <c r="K498" s="23"/>
      <c r="L498" s="21"/>
      <c r="M498" s="21"/>
      <c r="N498" s="21"/>
      <c r="O498" s="21"/>
      <c r="P498" s="24"/>
      <c r="Q498" s="21"/>
      <c r="R498" s="21"/>
      <c r="S498" s="21"/>
    </row>
    <row r="499" spans="3:19" ht="16.149999999999999" customHeight="1" x14ac:dyDescent="0.45">
      <c r="C499" s="25"/>
      <c r="D499" s="111"/>
      <c r="E499" s="111"/>
      <c r="F499" s="111"/>
      <c r="G499" s="27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</row>
    <row r="500" spans="3:19" ht="16.149999999999999" customHeight="1" x14ac:dyDescent="0.45">
      <c r="C500" s="25"/>
      <c r="D500" s="111"/>
      <c r="E500" s="111"/>
      <c r="F500" s="111"/>
      <c r="G500" s="27"/>
      <c r="H500" s="26"/>
      <c r="I500" s="25"/>
      <c r="J500" s="25"/>
      <c r="K500" s="25"/>
      <c r="L500" s="25"/>
      <c r="M500" s="25"/>
      <c r="N500" s="25"/>
      <c r="O500" s="25"/>
      <c r="P500" s="28"/>
      <c r="Q500" s="25"/>
      <c r="R500" s="25"/>
      <c r="S500" s="25"/>
    </row>
    <row r="501" spans="3:19" ht="16.149999999999999" customHeight="1" x14ac:dyDescent="0.55000000000000004">
      <c r="C501" s="25"/>
      <c r="D501" s="111"/>
      <c r="E501" s="111"/>
      <c r="F501" s="111"/>
      <c r="G501" s="27"/>
      <c r="H501" s="26"/>
      <c r="I501" s="29"/>
      <c r="J501" s="30" t="s">
        <v>30</v>
      </c>
      <c r="K501" s="30"/>
      <c r="L501" s="25"/>
      <c r="M501" s="30"/>
      <c r="N501" s="31" t="s">
        <v>0</v>
      </c>
      <c r="O501" s="25"/>
      <c r="P501" s="25"/>
      <c r="Q501" s="25"/>
      <c r="R501" s="25"/>
      <c r="S501" s="25"/>
    </row>
    <row r="502" spans="3:19" ht="16.149999999999999" customHeight="1" x14ac:dyDescent="0.45">
      <c r="C502" s="25"/>
      <c r="D502" s="111"/>
      <c r="E502" s="111"/>
      <c r="F502" s="111"/>
      <c r="G502" s="27"/>
      <c r="H502" s="26"/>
      <c r="I502" s="32"/>
      <c r="J502" s="33"/>
      <c r="K502" s="33"/>
      <c r="L502" s="32"/>
      <c r="M502" s="34"/>
      <c r="N502" s="35" t="s">
        <v>108</v>
      </c>
      <c r="O502" s="25"/>
      <c r="P502" s="25"/>
      <c r="Q502" s="25"/>
      <c r="R502" s="25"/>
      <c r="S502" s="25"/>
    </row>
    <row r="503" spans="3:19" ht="16.149999999999999" customHeight="1" x14ac:dyDescent="0.45">
      <c r="C503" s="25"/>
      <c r="D503" s="111"/>
      <c r="E503" s="111"/>
      <c r="F503" s="111"/>
      <c r="G503" s="27"/>
      <c r="H503" s="26"/>
      <c r="I503" s="32"/>
      <c r="J503" s="33"/>
      <c r="K503" s="33"/>
      <c r="L503" s="36"/>
      <c r="M503" s="34"/>
      <c r="N503" s="25"/>
      <c r="O503" s="112">
        <v>0</v>
      </c>
      <c r="P503" s="25"/>
      <c r="Q503" s="25"/>
      <c r="R503" s="25"/>
      <c r="S503" s="68" t="s">
        <v>123</v>
      </c>
    </row>
    <row r="504" spans="3:19" ht="16.149999999999999" customHeight="1" x14ac:dyDescent="0.45">
      <c r="C504" s="25"/>
      <c r="D504" s="111"/>
      <c r="E504" s="111"/>
      <c r="F504" s="111"/>
      <c r="G504" s="27"/>
      <c r="H504" s="26"/>
      <c r="I504" s="32" t="str">
        <f>INDEX(Wsad_Ofertowy[#Data],MATCH(S503,Wsad_Ofertowy[Kod],0),21)</f>
        <v>6</v>
      </c>
      <c r="J504" s="33" t="s">
        <v>31</v>
      </c>
      <c r="K504" s="33"/>
      <c r="L504" s="36"/>
      <c r="M504" s="36"/>
      <c r="N504" s="25"/>
      <c r="O504" s="113"/>
      <c r="P504" s="25"/>
      <c r="Q504" s="25"/>
      <c r="R504" s="25"/>
      <c r="S504" s="25"/>
    </row>
    <row r="505" spans="3:19" ht="16.149999999999999" customHeight="1" x14ac:dyDescent="0.45">
      <c r="C505" s="25"/>
      <c r="D505" s="111"/>
      <c r="E505" s="111"/>
      <c r="F505" s="111"/>
      <c r="G505" s="27"/>
      <c r="H505" s="26"/>
      <c r="I505" s="32"/>
      <c r="J505" s="90" t="s">
        <v>159</v>
      </c>
      <c r="K505" s="34"/>
      <c r="L505" s="36"/>
      <c r="M505" s="36"/>
      <c r="N505" s="25"/>
      <c r="O505" s="28"/>
      <c r="P505" s="25"/>
      <c r="Q505" s="25"/>
      <c r="R505" s="25"/>
      <c r="S505" s="25"/>
    </row>
    <row r="506" spans="3:19" ht="16.149999999999999" customHeight="1" x14ac:dyDescent="0.65">
      <c r="C506" s="25"/>
      <c r="D506" s="37" t="str">
        <f>INDEX(Wsad_Ofertowy[#Data],MATCH(S503,Wsad_Ofertowy[Kod],0),4)</f>
        <v>Z 490 cieniowany B led zł</v>
      </c>
      <c r="E506" s="25"/>
      <c r="F506" s="38"/>
      <c r="G506" s="54" cm="1">
        <f t="array" ref="G506">INDEX(Wsad_Ofertowy[#Data],MATCH(S503,Wsad_Ofertowy[Kod],0),'Generowanie podsumowania zam'!$U$1)</f>
        <v>11.89</v>
      </c>
      <c r="H506" s="40"/>
      <c r="I506" s="32"/>
      <c r="J506" s="34"/>
      <c r="K506" s="34"/>
      <c r="L506" s="41"/>
      <c r="M506" s="25"/>
      <c r="N506" s="42"/>
      <c r="O506" s="25"/>
      <c r="P506" s="25"/>
      <c r="Q506" s="25"/>
      <c r="R506" s="43">
        <f>I504*G506*O503</f>
        <v>0</v>
      </c>
      <c r="S506" s="25"/>
    </row>
    <row r="507" spans="3:19" ht="16.149999999999999" customHeight="1" x14ac:dyDescent="0.45">
      <c r="C507" s="25"/>
      <c r="D507" s="25"/>
      <c r="E507" s="44">
        <f>INDEX(Wsad_Ofertowy[#Data],MATCH(S503,Wsad_Ofertowy[Kod],0),5)</f>
        <v>5907702529509</v>
      </c>
      <c r="F507" s="45"/>
      <c r="G507" s="40" t="s">
        <v>32</v>
      </c>
      <c r="H507" s="39"/>
      <c r="I507" s="25"/>
      <c r="J507" s="25"/>
      <c r="K507" s="25"/>
      <c r="L507" s="25"/>
      <c r="M507" s="25"/>
      <c r="N507" s="40"/>
      <c r="O507" s="25"/>
      <c r="P507" s="28"/>
      <c r="Q507" s="25"/>
      <c r="R507" s="40" t="s">
        <v>29</v>
      </c>
      <c r="S507" s="25"/>
    </row>
    <row r="508" spans="3:19" ht="16.149999999999999" customHeight="1" x14ac:dyDescent="0.45"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8"/>
      <c r="Q508" s="25"/>
      <c r="R508" s="25"/>
      <c r="S508" s="25"/>
    </row>
    <row r="509" spans="3:19" ht="16.149999999999999" customHeight="1" x14ac:dyDescent="0.45">
      <c r="C509" s="21"/>
      <c r="D509" s="21"/>
      <c r="E509" s="21"/>
      <c r="F509" s="21"/>
      <c r="G509" s="22"/>
      <c r="H509" s="22"/>
      <c r="I509" s="21"/>
      <c r="J509" s="23"/>
      <c r="K509" s="23"/>
      <c r="L509" s="21"/>
      <c r="M509" s="21"/>
      <c r="N509" s="21"/>
      <c r="O509" s="21"/>
      <c r="P509" s="24"/>
      <c r="Q509" s="21"/>
      <c r="R509" s="21"/>
      <c r="S509" s="21"/>
    </row>
    <row r="510" spans="3:19" ht="16.149999999999999" customHeight="1" x14ac:dyDescent="0.45">
      <c r="C510" s="25"/>
      <c r="D510" s="111"/>
      <c r="E510" s="111"/>
      <c r="F510" s="111"/>
      <c r="G510" s="27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</row>
    <row r="511" spans="3:19" ht="16.149999999999999" customHeight="1" x14ac:dyDescent="0.45">
      <c r="C511" s="25"/>
      <c r="D511" s="111"/>
      <c r="E511" s="111"/>
      <c r="F511" s="111"/>
      <c r="G511" s="27"/>
      <c r="H511" s="26"/>
      <c r="I511" s="25"/>
      <c r="J511" s="25"/>
      <c r="K511" s="25"/>
      <c r="L511" s="25"/>
      <c r="M511" s="25"/>
      <c r="N511" s="25"/>
      <c r="O511" s="25"/>
      <c r="P511" s="28"/>
      <c r="Q511" s="25"/>
      <c r="R511" s="25"/>
      <c r="S511" s="25"/>
    </row>
    <row r="512" spans="3:19" ht="16.149999999999999" customHeight="1" x14ac:dyDescent="0.55000000000000004">
      <c r="C512" s="25"/>
      <c r="D512" s="111"/>
      <c r="E512" s="111"/>
      <c r="F512" s="111"/>
      <c r="G512" s="27"/>
      <c r="H512" s="26"/>
      <c r="I512" s="29"/>
      <c r="J512" s="30" t="s">
        <v>30</v>
      </c>
      <c r="K512" s="30"/>
      <c r="L512" s="25"/>
      <c r="M512" s="30"/>
      <c r="N512" s="31" t="s">
        <v>0</v>
      </c>
      <c r="O512" s="25"/>
      <c r="P512" s="25"/>
      <c r="Q512" s="25"/>
      <c r="R512" s="25"/>
      <c r="S512" s="25"/>
    </row>
    <row r="513" spans="3:19" ht="16.149999999999999" customHeight="1" x14ac:dyDescent="0.45">
      <c r="C513" s="25"/>
      <c r="D513" s="111"/>
      <c r="E513" s="111"/>
      <c r="F513" s="111"/>
      <c r="G513" s="27"/>
      <c r="H513" s="26"/>
      <c r="I513" s="32"/>
      <c r="J513" s="33"/>
      <c r="K513" s="33"/>
      <c r="L513" s="32"/>
      <c r="M513" s="34"/>
      <c r="N513" s="35" t="s">
        <v>108</v>
      </c>
      <c r="O513" s="25"/>
      <c r="P513" s="25"/>
      <c r="Q513" s="25"/>
      <c r="R513" s="25"/>
      <c r="S513" s="25"/>
    </row>
    <row r="514" spans="3:19" ht="16.149999999999999" customHeight="1" x14ac:dyDescent="0.45">
      <c r="C514" s="25"/>
      <c r="D514" s="111"/>
      <c r="E514" s="111"/>
      <c r="F514" s="111"/>
      <c r="G514" s="27"/>
      <c r="H514" s="26"/>
      <c r="I514" s="32"/>
      <c r="J514" s="33"/>
      <c r="K514" s="33"/>
      <c r="L514" s="36"/>
      <c r="M514" s="34"/>
      <c r="N514" s="25"/>
      <c r="O514" s="112">
        <v>0</v>
      </c>
      <c r="P514" s="25"/>
      <c r="Q514" s="25"/>
      <c r="R514" s="25"/>
      <c r="S514" s="68" t="s">
        <v>127</v>
      </c>
    </row>
    <row r="515" spans="3:19" ht="16.149999999999999" customHeight="1" x14ac:dyDescent="0.45">
      <c r="C515" s="25"/>
      <c r="D515" s="111"/>
      <c r="E515" s="111"/>
      <c r="F515" s="111"/>
      <c r="G515" s="27"/>
      <c r="H515" s="26"/>
      <c r="I515" s="32" t="str">
        <f>INDEX(Wsad_Ofertowy[#Data],MATCH(S514,Wsad_Ofertowy[Kod],0),21)</f>
        <v>6</v>
      </c>
      <c r="J515" s="33" t="s">
        <v>31</v>
      </c>
      <c r="K515" s="33"/>
      <c r="L515" s="36"/>
      <c r="M515" s="36"/>
      <c r="N515" s="25"/>
      <c r="O515" s="113"/>
      <c r="P515" s="25"/>
      <c r="Q515" s="25"/>
      <c r="R515" s="25"/>
      <c r="S515" s="25"/>
    </row>
    <row r="516" spans="3:19" ht="16.149999999999999" customHeight="1" x14ac:dyDescent="0.45">
      <c r="C516" s="25"/>
      <c r="D516" s="111"/>
      <c r="E516" s="111"/>
      <c r="F516" s="111"/>
      <c r="G516" s="27"/>
      <c r="H516" s="26"/>
      <c r="I516" s="32"/>
      <c r="J516" s="90" t="s">
        <v>159</v>
      </c>
      <c r="K516" s="34"/>
      <c r="L516" s="36"/>
      <c r="M516" s="36"/>
      <c r="N516" s="25"/>
      <c r="O516" s="28"/>
      <c r="P516" s="25"/>
      <c r="Q516" s="25"/>
      <c r="R516" s="25"/>
      <c r="S516" s="25"/>
    </row>
    <row r="517" spans="3:19" ht="16.149999999999999" customHeight="1" x14ac:dyDescent="0.65">
      <c r="C517" s="25"/>
      <c r="D517" s="37" t="str">
        <f>INDEX(Wsad_Ofertowy[#Data],MATCH(S514,Wsad_Ofertowy[Kod],0),4)</f>
        <v>Z 490 piaskowany LED sr</v>
      </c>
      <c r="E517" s="25"/>
      <c r="F517" s="38"/>
      <c r="G517" s="54" cm="1">
        <f t="array" ref="G517">INDEX(Wsad_Ofertowy[#Data],MATCH(S514,Wsad_Ofertowy[Kod],0),'Generowanie podsumowania zam'!$U$1)</f>
        <v>19.8</v>
      </c>
      <c r="H517" s="40"/>
      <c r="I517" s="32"/>
      <c r="J517" s="34"/>
      <c r="K517" s="34"/>
      <c r="L517" s="41"/>
      <c r="M517" s="25"/>
      <c r="N517" s="42"/>
      <c r="O517" s="25"/>
      <c r="P517" s="25"/>
      <c r="Q517" s="25"/>
      <c r="R517" s="43">
        <f>I515*G517*O514</f>
        <v>0</v>
      </c>
      <c r="S517" s="25"/>
    </row>
    <row r="518" spans="3:19" ht="16.149999999999999" customHeight="1" x14ac:dyDescent="0.45">
      <c r="C518" s="25"/>
      <c r="D518" s="25"/>
      <c r="E518" s="44">
        <f>INDEX(Wsad_Ofertowy[#Data],MATCH(S514,Wsad_Ofertowy[Kod],0),5)</f>
        <v>5907702530437</v>
      </c>
      <c r="F518" s="45"/>
      <c r="G518" s="40" t="s">
        <v>32</v>
      </c>
      <c r="H518" s="39"/>
      <c r="I518" s="25"/>
      <c r="J518" s="25"/>
      <c r="K518" s="25"/>
      <c r="L518" s="25"/>
      <c r="M518" s="25"/>
      <c r="N518" s="40"/>
      <c r="O518" s="25"/>
      <c r="P518" s="28"/>
      <c r="Q518" s="25"/>
      <c r="R518" s="40" t="s">
        <v>29</v>
      </c>
      <c r="S518" s="25"/>
    </row>
    <row r="519" spans="3:19" ht="16.149999999999999" customHeight="1" x14ac:dyDescent="0.45"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8"/>
      <c r="Q519" s="25"/>
      <c r="R519" s="25"/>
      <c r="S519" s="25"/>
    </row>
    <row r="520" spans="3:19" ht="16.149999999999999" customHeight="1" x14ac:dyDescent="0.45">
      <c r="C520" s="21"/>
      <c r="D520" s="21"/>
      <c r="E520" s="21"/>
      <c r="F520" s="21"/>
      <c r="G520" s="22"/>
      <c r="H520" s="22"/>
      <c r="I520" s="21"/>
      <c r="J520" s="23"/>
      <c r="K520" s="23"/>
      <c r="L520" s="21"/>
      <c r="M520" s="21"/>
      <c r="N520" s="21"/>
      <c r="O520" s="21"/>
      <c r="P520" s="24"/>
      <c r="Q520" s="21"/>
      <c r="R520" s="21"/>
      <c r="S520" s="21"/>
    </row>
    <row r="521" spans="3:19" ht="16.149999999999999" customHeight="1" x14ac:dyDescent="0.45">
      <c r="C521" s="25"/>
      <c r="D521" s="111"/>
      <c r="E521" s="111"/>
      <c r="F521" s="111"/>
      <c r="G521" s="27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</row>
    <row r="522" spans="3:19" ht="16.149999999999999" customHeight="1" x14ac:dyDescent="0.45">
      <c r="C522" s="25"/>
      <c r="D522" s="111"/>
      <c r="E522" s="111"/>
      <c r="F522" s="111"/>
      <c r="G522" s="27"/>
      <c r="H522" s="26"/>
      <c r="I522" s="25"/>
      <c r="J522" s="25"/>
      <c r="K522" s="25"/>
      <c r="L522" s="25"/>
      <c r="M522" s="25"/>
      <c r="N522" s="25"/>
      <c r="O522" s="25"/>
      <c r="P522" s="28"/>
      <c r="Q522" s="25"/>
      <c r="R522" s="25"/>
      <c r="S522" s="25"/>
    </row>
    <row r="523" spans="3:19" ht="16.149999999999999" customHeight="1" x14ac:dyDescent="0.55000000000000004">
      <c r="C523" s="25"/>
      <c r="D523" s="111"/>
      <c r="E523" s="111"/>
      <c r="F523" s="111"/>
      <c r="G523" s="27"/>
      <c r="H523" s="26"/>
      <c r="I523" s="29"/>
      <c r="J523" s="30" t="s">
        <v>30</v>
      </c>
      <c r="K523" s="30"/>
      <c r="L523" s="25"/>
      <c r="M523" s="30"/>
      <c r="N523" s="31" t="s">
        <v>0</v>
      </c>
      <c r="O523" s="25"/>
      <c r="P523" s="25"/>
      <c r="Q523" s="25"/>
      <c r="R523" s="25"/>
      <c r="S523" s="25"/>
    </row>
    <row r="524" spans="3:19" ht="16.149999999999999" customHeight="1" x14ac:dyDescent="0.45">
      <c r="C524" s="25"/>
      <c r="D524" s="111"/>
      <c r="E524" s="111"/>
      <c r="F524" s="111"/>
      <c r="G524" s="27"/>
      <c r="H524" s="26"/>
      <c r="I524" s="32"/>
      <c r="J524" s="33"/>
      <c r="K524" s="33"/>
      <c r="L524" s="32"/>
      <c r="M524" s="34"/>
      <c r="N524" s="35" t="s">
        <v>108</v>
      </c>
      <c r="O524" s="25"/>
      <c r="P524" s="25"/>
      <c r="Q524" s="25"/>
      <c r="R524" s="25"/>
      <c r="S524" s="25"/>
    </row>
    <row r="525" spans="3:19" ht="16.149999999999999" customHeight="1" x14ac:dyDescent="0.45">
      <c r="C525" s="25"/>
      <c r="D525" s="111"/>
      <c r="E525" s="111"/>
      <c r="F525" s="111"/>
      <c r="G525" s="27"/>
      <c r="H525" s="26"/>
      <c r="I525" s="32"/>
      <c r="J525" s="33"/>
      <c r="K525" s="33"/>
      <c r="L525" s="36"/>
      <c r="M525" s="34"/>
      <c r="N525" s="25"/>
      <c r="O525" s="112">
        <v>0</v>
      </c>
      <c r="P525" s="25"/>
      <c r="Q525" s="25"/>
      <c r="R525" s="25"/>
      <c r="S525" s="68" t="s">
        <v>125</v>
      </c>
    </row>
    <row r="526" spans="3:19" ht="16.149999999999999" customHeight="1" x14ac:dyDescent="0.45">
      <c r="C526" s="25"/>
      <c r="D526" s="111"/>
      <c r="E526" s="111"/>
      <c r="F526" s="111"/>
      <c r="G526" s="27"/>
      <c r="H526" s="26"/>
      <c r="I526" s="32" t="str">
        <f>INDEX(Wsad_Ofertowy[#Data],MATCH(S525,Wsad_Ofertowy[Kod],0),21)</f>
        <v>6</v>
      </c>
      <c r="J526" s="33" t="s">
        <v>31</v>
      </c>
      <c r="K526" s="33"/>
      <c r="L526" s="36"/>
      <c r="M526" s="36"/>
      <c r="N526" s="25"/>
      <c r="O526" s="113"/>
      <c r="P526" s="25"/>
      <c r="Q526" s="25"/>
      <c r="R526" s="25"/>
      <c r="S526" s="25"/>
    </row>
    <row r="527" spans="3:19" ht="16.149999999999999" customHeight="1" x14ac:dyDescent="0.45">
      <c r="C527" s="25"/>
      <c r="D527" s="111"/>
      <c r="E527" s="111"/>
      <c r="F527" s="111"/>
      <c r="G527" s="27"/>
      <c r="H527" s="26"/>
      <c r="I527" s="32"/>
      <c r="J527" s="90" t="s">
        <v>159</v>
      </c>
      <c r="K527" s="34"/>
      <c r="L527" s="36"/>
      <c r="M527" s="36"/>
      <c r="N527" s="25"/>
      <c r="O527" s="28"/>
      <c r="P527" s="25"/>
      <c r="Q527" s="25"/>
      <c r="R527" s="25"/>
      <c r="S527" s="25"/>
    </row>
    <row r="528" spans="3:19" ht="16.149999999999999" customHeight="1" x14ac:dyDescent="0.65">
      <c r="C528" s="25"/>
      <c r="D528" s="37" t="str">
        <f>INDEX(Wsad_Ofertowy[#Data],MATCH(S525,Wsad_Ofertowy[Kod],0),4)</f>
        <v>Z 490 piaskowany LED zł</v>
      </c>
      <c r="E528" s="25"/>
      <c r="F528" s="38"/>
      <c r="G528" s="54" cm="1">
        <f t="array" ref="G528">INDEX(Wsad_Ofertowy[#Data],MATCH(S525,Wsad_Ofertowy[Kod],0),'Generowanie podsumowania zam'!$U$1)</f>
        <v>11.89</v>
      </c>
      <c r="H528" s="40"/>
      <c r="I528" s="32"/>
      <c r="J528" s="34"/>
      <c r="K528" s="34"/>
      <c r="L528" s="41"/>
      <c r="M528" s="25"/>
      <c r="N528" s="42"/>
      <c r="O528" s="25"/>
      <c r="P528" s="25"/>
      <c r="Q528" s="25"/>
      <c r="R528" s="43">
        <f>I526*G528*O525</f>
        <v>0</v>
      </c>
      <c r="S528" s="25"/>
    </row>
    <row r="529" spans="3:19" ht="16.149999999999999" customHeight="1" x14ac:dyDescent="0.45">
      <c r="C529" s="25"/>
      <c r="D529" s="25"/>
      <c r="E529" s="44">
        <f>INDEX(Wsad_Ofertowy[#Data],MATCH(S525,Wsad_Ofertowy[Kod],0),5)</f>
        <v>5907702529592</v>
      </c>
      <c r="F529" s="45"/>
      <c r="G529" s="40" t="s">
        <v>32</v>
      </c>
      <c r="H529" s="39"/>
      <c r="I529" s="25"/>
      <c r="J529" s="25"/>
      <c r="K529" s="25"/>
      <c r="L529" s="25"/>
      <c r="M529" s="25"/>
      <c r="N529" s="40"/>
      <c r="O529" s="25"/>
      <c r="P529" s="28"/>
      <c r="Q529" s="25"/>
      <c r="R529" s="40" t="s">
        <v>29</v>
      </c>
      <c r="S529" s="25"/>
    </row>
    <row r="530" spans="3:19" ht="16.149999999999999" customHeight="1" x14ac:dyDescent="0.45"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8"/>
      <c r="Q530" s="25"/>
      <c r="R530" s="25"/>
      <c r="S530" s="25"/>
    </row>
    <row r="531" spans="3:19" ht="16.149999999999999" customHeight="1" x14ac:dyDescent="0.45">
      <c r="C531" s="21"/>
      <c r="D531" s="21"/>
      <c r="E531" s="21"/>
      <c r="F531" s="21"/>
      <c r="G531" s="22"/>
      <c r="H531" s="22"/>
      <c r="I531" s="21"/>
      <c r="J531" s="23"/>
      <c r="K531" s="23"/>
      <c r="L531" s="21"/>
      <c r="M531" s="21"/>
      <c r="N531" s="21"/>
      <c r="O531" s="21"/>
      <c r="P531" s="24"/>
      <c r="Q531" s="21"/>
      <c r="R531" s="21"/>
      <c r="S531" s="21"/>
    </row>
    <row r="532" spans="3:19" ht="16.149999999999999" customHeight="1" x14ac:dyDescent="0.45">
      <c r="C532" s="25"/>
      <c r="D532" s="111"/>
      <c r="E532" s="111"/>
      <c r="F532" s="111"/>
      <c r="G532" s="27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</row>
    <row r="533" spans="3:19" ht="16.149999999999999" customHeight="1" x14ac:dyDescent="0.45">
      <c r="C533" s="25"/>
      <c r="D533" s="111"/>
      <c r="E533" s="111"/>
      <c r="F533" s="111"/>
      <c r="G533" s="27"/>
      <c r="H533" s="26"/>
      <c r="I533" s="25"/>
      <c r="J533" s="25"/>
      <c r="K533" s="25"/>
      <c r="L533" s="25"/>
      <c r="M533" s="25"/>
      <c r="N533" s="25"/>
      <c r="O533" s="25"/>
      <c r="P533" s="28"/>
      <c r="Q533" s="25"/>
      <c r="R533" s="25"/>
      <c r="S533" s="25"/>
    </row>
    <row r="534" spans="3:19" ht="16.149999999999999" customHeight="1" x14ac:dyDescent="0.55000000000000004">
      <c r="C534" s="25"/>
      <c r="D534" s="111"/>
      <c r="E534" s="111"/>
      <c r="F534" s="111"/>
      <c r="G534" s="27"/>
      <c r="H534" s="26"/>
      <c r="I534" s="29"/>
      <c r="J534" s="30" t="s">
        <v>30</v>
      </c>
      <c r="K534" s="30"/>
      <c r="L534" s="25"/>
      <c r="M534" s="30"/>
      <c r="N534" s="31" t="s">
        <v>0</v>
      </c>
      <c r="O534" s="25"/>
      <c r="P534" s="25"/>
      <c r="Q534" s="25"/>
      <c r="R534" s="25"/>
      <c r="S534" s="25"/>
    </row>
    <row r="535" spans="3:19" ht="16.149999999999999" customHeight="1" x14ac:dyDescent="0.45">
      <c r="C535" s="25"/>
      <c r="D535" s="111"/>
      <c r="E535" s="111"/>
      <c r="F535" s="111"/>
      <c r="G535" s="27"/>
      <c r="H535" s="26"/>
      <c r="I535" s="32"/>
      <c r="J535" s="33"/>
      <c r="K535" s="33"/>
      <c r="L535" s="32"/>
      <c r="M535" s="34"/>
      <c r="N535" s="35" t="s">
        <v>108</v>
      </c>
      <c r="O535" s="25"/>
      <c r="P535" s="25"/>
      <c r="Q535" s="25"/>
      <c r="R535" s="25"/>
      <c r="S535" s="25"/>
    </row>
    <row r="536" spans="3:19" ht="16.149999999999999" customHeight="1" x14ac:dyDescent="0.45">
      <c r="C536" s="25"/>
      <c r="D536" s="111"/>
      <c r="E536" s="111"/>
      <c r="F536" s="111"/>
      <c r="G536" s="27"/>
      <c r="H536" s="26"/>
      <c r="I536" s="32"/>
      <c r="J536" s="33"/>
      <c r="K536" s="33"/>
      <c r="L536" s="36"/>
      <c r="M536" s="34"/>
      <c r="N536" s="25"/>
      <c r="O536" s="112">
        <v>0</v>
      </c>
      <c r="P536" s="25"/>
      <c r="Q536" s="25"/>
      <c r="R536" s="25"/>
      <c r="S536" s="68" t="s">
        <v>103</v>
      </c>
    </row>
    <row r="537" spans="3:19" ht="16.149999999999999" customHeight="1" x14ac:dyDescent="0.45">
      <c r="C537" s="25"/>
      <c r="D537" s="111"/>
      <c r="E537" s="111"/>
      <c r="F537" s="111"/>
      <c r="G537" s="27"/>
      <c r="H537" s="26"/>
      <c r="I537" s="32" t="str">
        <f>INDEX(Wsad_Ofertowy[#Data],MATCH(S536,Wsad_Ofertowy[Kod],0),21)</f>
        <v>6</v>
      </c>
      <c r="J537" s="33" t="s">
        <v>31</v>
      </c>
      <c r="K537" s="33"/>
      <c r="L537" s="36"/>
      <c r="M537" s="36"/>
      <c r="N537" s="25"/>
      <c r="O537" s="113"/>
      <c r="P537" s="25"/>
      <c r="Q537" s="25"/>
      <c r="R537" s="25"/>
      <c r="S537" s="25"/>
    </row>
    <row r="538" spans="3:19" ht="16.149999999999999" customHeight="1" x14ac:dyDescent="0.45">
      <c r="C538" s="25"/>
      <c r="D538" s="111"/>
      <c r="E538" s="111"/>
      <c r="F538" s="111"/>
      <c r="G538" s="27"/>
      <c r="H538" s="26"/>
      <c r="I538" s="32"/>
      <c r="J538" s="90" t="s">
        <v>159</v>
      </c>
      <c r="K538" s="34"/>
      <c r="L538" s="36"/>
      <c r="M538" s="36"/>
      <c r="N538" s="25"/>
      <c r="O538" s="28"/>
      <c r="P538" s="25"/>
      <c r="Q538" s="25"/>
      <c r="R538" s="25"/>
      <c r="S538" s="25"/>
    </row>
    <row r="539" spans="3:19" ht="16.149999999999999" customHeight="1" x14ac:dyDescent="0.65">
      <c r="C539" s="25"/>
      <c r="D539" s="37" t="str">
        <f>INDEX(Wsad_Ofertowy[#Data],MATCH(S536,Wsad_Ofertowy[Kod],0),4)</f>
        <v>ZP 1750 ZŁ</v>
      </c>
      <c r="E539" s="25"/>
      <c r="F539" s="38"/>
      <c r="G539" s="54" cm="1">
        <f t="array" ref="G539">INDEX(Wsad_Ofertowy[#Data],MATCH(S536,Wsad_Ofertowy[Kod],0),'Generowanie podsumowania zam'!$U$1)</f>
        <v>10.75</v>
      </c>
      <c r="H539" s="40"/>
      <c r="I539" s="32"/>
      <c r="J539" s="34"/>
      <c r="K539" s="34"/>
      <c r="L539" s="41"/>
      <c r="M539" s="25"/>
      <c r="N539" s="42"/>
      <c r="O539" s="25"/>
      <c r="P539" s="25"/>
      <c r="Q539" s="25"/>
      <c r="R539" s="43">
        <f>I537*G539*O536</f>
        <v>0</v>
      </c>
      <c r="S539" s="25"/>
    </row>
    <row r="540" spans="3:19" ht="16.149999999999999" customHeight="1" x14ac:dyDescent="0.45">
      <c r="C540" s="25"/>
      <c r="D540" s="25"/>
      <c r="E540" s="44">
        <f>INDEX(Wsad_Ofertowy[#Data],MATCH(S536,Wsad_Ofertowy[Kod],0),5)</f>
        <v>5907702531465</v>
      </c>
      <c r="F540" s="45"/>
      <c r="G540" s="40" t="s">
        <v>32</v>
      </c>
      <c r="H540" s="39"/>
      <c r="I540" s="25"/>
      <c r="J540" s="25"/>
      <c r="K540" s="25"/>
      <c r="L540" s="25"/>
      <c r="M540" s="25"/>
      <c r="N540" s="40"/>
      <c r="O540" s="25"/>
      <c r="P540" s="28"/>
      <c r="Q540" s="25"/>
      <c r="R540" s="40" t="s">
        <v>29</v>
      </c>
      <c r="S540" s="25"/>
    </row>
    <row r="541" spans="3:19" ht="16.149999999999999" customHeight="1" x14ac:dyDescent="0.45"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8"/>
      <c r="Q541" s="25"/>
      <c r="R541" s="25"/>
      <c r="S541" s="25"/>
    </row>
    <row r="542" spans="3:19" ht="16.149999999999999" customHeight="1" x14ac:dyDescent="0.45">
      <c r="C542" s="21"/>
      <c r="D542" s="21"/>
      <c r="E542" s="21"/>
      <c r="F542" s="21"/>
      <c r="G542" s="22"/>
      <c r="H542" s="22"/>
      <c r="I542" s="21"/>
      <c r="J542" s="23"/>
      <c r="K542" s="23"/>
      <c r="L542" s="21"/>
      <c r="M542" s="21"/>
      <c r="N542" s="21"/>
      <c r="O542" s="21"/>
      <c r="P542" s="24"/>
      <c r="Q542" s="21"/>
      <c r="R542" s="21"/>
      <c r="S542" s="21"/>
    </row>
    <row r="543" spans="3:19" ht="16.149999999999999" customHeight="1" x14ac:dyDescent="0.45">
      <c r="C543" s="25"/>
      <c r="D543" s="111"/>
      <c r="E543" s="111"/>
      <c r="F543" s="111"/>
      <c r="G543" s="27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</row>
    <row r="544" spans="3:19" ht="16.149999999999999" customHeight="1" x14ac:dyDescent="0.45">
      <c r="C544" s="25"/>
      <c r="D544" s="111"/>
      <c r="E544" s="111"/>
      <c r="F544" s="111"/>
      <c r="G544" s="27"/>
      <c r="H544" s="26"/>
      <c r="I544" s="25"/>
      <c r="J544" s="25"/>
      <c r="K544" s="25"/>
      <c r="L544" s="25"/>
      <c r="M544" s="25"/>
      <c r="N544" s="25"/>
      <c r="O544" s="25"/>
      <c r="P544" s="28"/>
      <c r="Q544" s="25"/>
      <c r="R544" s="25"/>
      <c r="S544" s="25"/>
    </row>
    <row r="545" spans="3:19" ht="16.149999999999999" customHeight="1" x14ac:dyDescent="0.55000000000000004">
      <c r="C545" s="25"/>
      <c r="D545" s="111"/>
      <c r="E545" s="111"/>
      <c r="F545" s="111"/>
      <c r="G545" s="27"/>
      <c r="H545" s="26"/>
      <c r="I545" s="29"/>
      <c r="J545" s="30" t="s">
        <v>30</v>
      </c>
      <c r="K545" s="30"/>
      <c r="L545" s="25"/>
      <c r="M545" s="30"/>
      <c r="N545" s="31" t="s">
        <v>0</v>
      </c>
      <c r="O545" s="25"/>
      <c r="P545" s="25"/>
      <c r="Q545" s="25"/>
      <c r="R545" s="25"/>
      <c r="S545" s="25"/>
    </row>
    <row r="546" spans="3:19" ht="16.149999999999999" customHeight="1" x14ac:dyDescent="0.45">
      <c r="C546" s="25"/>
      <c r="D546" s="111"/>
      <c r="E546" s="111"/>
      <c r="F546" s="111"/>
      <c r="G546" s="27"/>
      <c r="H546" s="26"/>
      <c r="I546" s="32"/>
      <c r="J546" s="33"/>
      <c r="K546" s="33"/>
      <c r="L546" s="32"/>
      <c r="M546" s="34"/>
      <c r="N546" s="35" t="s">
        <v>108</v>
      </c>
      <c r="O546" s="25"/>
      <c r="P546" s="25"/>
      <c r="Q546" s="25"/>
      <c r="R546" s="25"/>
      <c r="S546" s="25"/>
    </row>
    <row r="547" spans="3:19" ht="16.149999999999999" customHeight="1" x14ac:dyDescent="0.45">
      <c r="C547" s="25"/>
      <c r="D547" s="111"/>
      <c r="E547" s="111"/>
      <c r="F547" s="111"/>
      <c r="G547" s="27"/>
      <c r="H547" s="26"/>
      <c r="I547" s="32"/>
      <c r="J547" s="33"/>
      <c r="K547" s="33"/>
      <c r="L547" s="36"/>
      <c r="M547" s="34"/>
      <c r="N547" s="25"/>
      <c r="O547" s="112">
        <v>0</v>
      </c>
      <c r="P547" s="25"/>
      <c r="Q547" s="25"/>
      <c r="R547" s="25"/>
      <c r="S547" s="68" t="s">
        <v>104</v>
      </c>
    </row>
    <row r="548" spans="3:19" ht="16.149999999999999" customHeight="1" x14ac:dyDescent="0.45">
      <c r="C548" s="25"/>
      <c r="D548" s="111"/>
      <c r="E548" s="111"/>
      <c r="F548" s="111"/>
      <c r="G548" s="27"/>
      <c r="H548" s="26"/>
      <c r="I548" s="32" t="str">
        <f>INDEX(Wsad_Ofertowy[#Data],MATCH(S547,Wsad_Ofertowy[Kod],0),21)</f>
        <v>4</v>
      </c>
      <c r="J548" s="33" t="s">
        <v>31</v>
      </c>
      <c r="K548" s="33"/>
      <c r="L548" s="36"/>
      <c r="M548" s="36"/>
      <c r="N548" s="25"/>
      <c r="O548" s="113"/>
      <c r="P548" s="25"/>
      <c r="Q548" s="25"/>
      <c r="R548" s="25"/>
      <c r="S548" s="25"/>
    </row>
    <row r="549" spans="3:19" ht="16.149999999999999" customHeight="1" x14ac:dyDescent="0.45">
      <c r="C549" s="25"/>
      <c r="D549" s="111"/>
      <c r="E549" s="111"/>
      <c r="F549" s="111"/>
      <c r="G549" s="27"/>
      <c r="H549" s="26"/>
      <c r="I549" s="32"/>
      <c r="J549" s="90" t="s">
        <v>159</v>
      </c>
      <c r="K549" s="34"/>
      <c r="L549" s="36"/>
      <c r="M549" s="36"/>
      <c r="N549" s="25"/>
      <c r="O549" s="28"/>
      <c r="P549" s="25"/>
      <c r="Q549" s="25"/>
      <c r="R549" s="25"/>
      <c r="S549" s="25"/>
    </row>
    <row r="550" spans="3:19" ht="16.149999999999999" customHeight="1" x14ac:dyDescent="0.65">
      <c r="C550" s="25"/>
      <c r="D550" s="37" t="str">
        <f>INDEX(Wsad_Ofertowy[#Data],MATCH(S547,Wsad_Ofertowy[Kod],0),4)</f>
        <v>ZP Koniak 4 SR</v>
      </c>
      <c r="E550" s="25"/>
      <c r="F550" s="38"/>
      <c r="G550" s="54" cm="1">
        <f t="array" ref="G550">INDEX(Wsad_Ofertowy[#Data],MATCH(S547,Wsad_Ofertowy[Kod],0),'Generowanie podsumowania zam'!$U$1)</f>
        <v>13.99</v>
      </c>
      <c r="H550" s="40"/>
      <c r="I550" s="32"/>
      <c r="J550" s="34"/>
      <c r="K550" s="34"/>
      <c r="L550" s="41"/>
      <c r="M550" s="25"/>
      <c r="N550" s="42"/>
      <c r="O550" s="25"/>
      <c r="P550" s="25"/>
      <c r="Q550" s="25"/>
      <c r="R550" s="43">
        <f>I548*G550*O547</f>
        <v>0</v>
      </c>
      <c r="S550" s="25"/>
    </row>
    <row r="551" spans="3:19" ht="16.149999999999999" customHeight="1" x14ac:dyDescent="0.45">
      <c r="C551" s="25"/>
      <c r="D551" s="25"/>
      <c r="E551" s="44">
        <f>INDEX(Wsad_Ofertowy[#Data],MATCH(S547,Wsad_Ofertowy[Kod],0),5)</f>
        <v>5907702530048</v>
      </c>
      <c r="F551" s="45"/>
      <c r="G551" s="40" t="s">
        <v>32</v>
      </c>
      <c r="H551" s="39"/>
      <c r="I551" s="25"/>
      <c r="J551" s="25"/>
      <c r="K551" s="25"/>
      <c r="L551" s="25"/>
      <c r="M551" s="25"/>
      <c r="N551" s="40"/>
      <c r="O551" s="25"/>
      <c r="P551" s="28"/>
      <c r="Q551" s="25"/>
      <c r="R551" s="40" t="s">
        <v>29</v>
      </c>
      <c r="S551" s="25"/>
    </row>
    <row r="552" spans="3:19" ht="16.149999999999999" customHeight="1" x14ac:dyDescent="0.45"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8"/>
      <c r="Q552" s="25"/>
      <c r="R552" s="25"/>
      <c r="S552" s="25"/>
    </row>
    <row r="553" spans="3:19" ht="16.149999999999999" customHeight="1" x14ac:dyDescent="0.45">
      <c r="C553" s="21"/>
      <c r="D553" s="21"/>
      <c r="E553" s="21"/>
      <c r="F553" s="21"/>
      <c r="G553" s="22"/>
      <c r="H553" s="22"/>
      <c r="I553" s="21"/>
      <c r="J553" s="23"/>
      <c r="K553" s="23"/>
      <c r="L553" s="21"/>
      <c r="M553" s="21"/>
      <c r="N553" s="21"/>
      <c r="O553" s="21"/>
      <c r="P553" s="24"/>
      <c r="Q553" s="21"/>
      <c r="R553" s="21"/>
      <c r="S553" s="21"/>
    </row>
    <row r="554" spans="3:19" ht="16.149999999999999" customHeight="1" x14ac:dyDescent="0.45">
      <c r="C554" s="25"/>
      <c r="D554" s="111"/>
      <c r="E554" s="111"/>
      <c r="F554" s="111"/>
      <c r="G554" s="27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</row>
    <row r="555" spans="3:19" ht="16.149999999999999" customHeight="1" x14ac:dyDescent="0.45">
      <c r="C555" s="25"/>
      <c r="D555" s="111"/>
      <c r="E555" s="111"/>
      <c r="F555" s="111"/>
      <c r="G555" s="27"/>
      <c r="H555" s="26"/>
      <c r="I555" s="25"/>
      <c r="J555" s="25"/>
      <c r="K555" s="25"/>
      <c r="L555" s="25"/>
      <c r="M555" s="25"/>
      <c r="N555" s="25"/>
      <c r="O555" s="25"/>
      <c r="P555" s="28"/>
      <c r="Q555" s="25"/>
      <c r="R555" s="25"/>
      <c r="S555" s="25"/>
    </row>
    <row r="556" spans="3:19" ht="16.149999999999999" customHeight="1" x14ac:dyDescent="0.55000000000000004">
      <c r="C556" s="25"/>
      <c r="D556" s="111"/>
      <c r="E556" s="111"/>
      <c r="F556" s="111"/>
      <c r="G556" s="27"/>
      <c r="H556" s="26"/>
      <c r="I556" s="29"/>
      <c r="J556" s="30" t="s">
        <v>30</v>
      </c>
      <c r="K556" s="30"/>
      <c r="L556" s="25"/>
      <c r="M556" s="30"/>
      <c r="N556" s="31" t="s">
        <v>0</v>
      </c>
      <c r="O556" s="25"/>
      <c r="P556" s="25"/>
      <c r="Q556" s="25"/>
      <c r="R556" s="25"/>
      <c r="S556" s="25"/>
    </row>
    <row r="557" spans="3:19" ht="16.149999999999999" customHeight="1" x14ac:dyDescent="0.45">
      <c r="C557" s="25"/>
      <c r="D557" s="111"/>
      <c r="E557" s="111"/>
      <c r="F557" s="111"/>
      <c r="G557" s="27"/>
      <c r="H557" s="26"/>
      <c r="I557" s="32"/>
      <c r="J557" s="33"/>
      <c r="K557" s="33"/>
      <c r="L557" s="32"/>
      <c r="M557" s="34"/>
      <c r="N557" s="35" t="s">
        <v>108</v>
      </c>
      <c r="O557" s="25"/>
      <c r="P557" s="25"/>
      <c r="Q557" s="25"/>
      <c r="R557" s="25"/>
      <c r="S557" s="25"/>
    </row>
    <row r="558" spans="3:19" ht="16.149999999999999" customHeight="1" x14ac:dyDescent="0.45">
      <c r="C558" s="25"/>
      <c r="D558" s="111"/>
      <c r="E558" s="111"/>
      <c r="F558" s="111"/>
      <c r="G558" s="27"/>
      <c r="H558" s="26"/>
      <c r="I558" s="32"/>
      <c r="J558" s="33"/>
      <c r="K558" s="33"/>
      <c r="L558" s="36"/>
      <c r="M558" s="34"/>
      <c r="N558" s="25"/>
      <c r="O558" s="112">
        <v>0</v>
      </c>
      <c r="P558" s="25"/>
      <c r="Q558" s="25"/>
      <c r="R558" s="25"/>
      <c r="S558" s="68" t="s">
        <v>463</v>
      </c>
    </row>
    <row r="559" spans="3:19" ht="16.149999999999999" customHeight="1" x14ac:dyDescent="0.45">
      <c r="C559" s="25"/>
      <c r="D559" s="111"/>
      <c r="E559" s="111"/>
      <c r="F559" s="111"/>
      <c r="G559" s="27"/>
      <c r="H559" s="26"/>
      <c r="I559" s="32" t="str">
        <f>INDEX(Wsad_Ofertowy[#Data],MATCH(S558,Wsad_Ofertowy[Kod],0),21)</f>
        <v>5</v>
      </c>
      <c r="J559" s="33" t="s">
        <v>31</v>
      </c>
      <c r="K559" s="33"/>
      <c r="L559" s="36"/>
      <c r="M559" s="36"/>
      <c r="N559" s="25"/>
      <c r="O559" s="113"/>
      <c r="P559" s="25"/>
      <c r="Q559" s="25"/>
      <c r="R559" s="25"/>
      <c r="S559" s="25"/>
    </row>
    <row r="560" spans="3:19" ht="16.149999999999999" customHeight="1" x14ac:dyDescent="0.45">
      <c r="C560" s="25"/>
      <c r="D560" s="111"/>
      <c r="E560" s="111"/>
      <c r="F560" s="111"/>
      <c r="G560" s="27"/>
      <c r="H560" s="26"/>
      <c r="I560" s="32"/>
      <c r="J560" s="90" t="s">
        <v>159</v>
      </c>
      <c r="K560" s="34"/>
      <c r="L560" s="36"/>
      <c r="M560" s="36"/>
      <c r="N560" s="25"/>
      <c r="O560" s="28"/>
      <c r="P560" s="25"/>
      <c r="Q560" s="25"/>
      <c r="R560" s="25"/>
      <c r="S560" s="25"/>
    </row>
    <row r="561" spans="3:19" ht="16.149999999999999" customHeight="1" x14ac:dyDescent="0.65">
      <c r="C561" s="25"/>
      <c r="D561" s="37" t="str">
        <f>INDEX(Wsad_Ofertowy[#Data],MATCH(S558,Wsad_Ofertowy[Kod],0),4)</f>
        <v>Lampion Glass art Kapliczka średnia</v>
      </c>
      <c r="E561" s="25"/>
      <c r="F561" s="38"/>
      <c r="G561" s="54" cm="1">
        <f t="array" ref="G561">INDEX(Wsad_Ofertowy[#Data],MATCH(S558,Wsad_Ofertowy[Kod],0),'Generowanie podsumowania zam'!$U$1)</f>
        <v>12.2</v>
      </c>
      <c r="H561" s="40"/>
      <c r="I561" s="32"/>
      <c r="J561" s="34"/>
      <c r="K561" s="34"/>
      <c r="L561" s="41"/>
      <c r="M561" s="25"/>
      <c r="N561" s="42"/>
      <c r="O561" s="25"/>
      <c r="P561" s="25"/>
      <c r="Q561" s="25"/>
      <c r="R561" s="43">
        <f>I559*G561*O558</f>
        <v>0</v>
      </c>
      <c r="S561" s="25"/>
    </row>
    <row r="562" spans="3:19" ht="16.149999999999999" customHeight="1" x14ac:dyDescent="0.45">
      <c r="C562" s="25"/>
      <c r="D562" s="25"/>
      <c r="E562" s="44">
        <f>INDEX(Wsad_Ofertowy[#Data],MATCH(S558,Wsad_Ofertowy[Kod],0),5)</f>
        <v>5907508422622</v>
      </c>
      <c r="F562" s="45"/>
      <c r="G562" s="40" t="s">
        <v>32</v>
      </c>
      <c r="H562" s="39"/>
      <c r="I562" s="25"/>
      <c r="J562" s="25"/>
      <c r="K562" s="25"/>
      <c r="L562" s="25"/>
      <c r="M562" s="25"/>
      <c r="N562" s="40"/>
      <c r="O562" s="25"/>
      <c r="P562" s="28"/>
      <c r="Q562" s="25"/>
      <c r="R562" s="40" t="s">
        <v>29</v>
      </c>
      <c r="S562" s="25"/>
    </row>
    <row r="563" spans="3:19" ht="16.149999999999999" customHeight="1" x14ac:dyDescent="0.45"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8"/>
      <c r="Q563" s="25"/>
      <c r="R563" s="25"/>
      <c r="S563" s="25"/>
    </row>
    <row r="564" spans="3:19" ht="16.149999999999999" customHeight="1" x14ac:dyDescent="0.45">
      <c r="C564" s="21"/>
      <c r="D564" s="21"/>
      <c r="E564" s="21"/>
      <c r="F564" s="21"/>
      <c r="G564" s="22"/>
      <c r="H564" s="22"/>
      <c r="I564" s="21"/>
      <c r="J564" s="23"/>
      <c r="K564" s="23"/>
      <c r="L564" s="21"/>
      <c r="M564" s="21"/>
      <c r="N564" s="21"/>
      <c r="O564" s="21"/>
      <c r="P564" s="24"/>
      <c r="Q564" s="21"/>
      <c r="R564" s="21"/>
      <c r="S564" s="21"/>
    </row>
    <row r="565" spans="3:19" ht="16.149999999999999" customHeight="1" x14ac:dyDescent="0.45">
      <c r="C565" s="25"/>
      <c r="D565" s="111"/>
      <c r="E565" s="111"/>
      <c r="F565" s="111"/>
      <c r="G565" s="27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</row>
    <row r="566" spans="3:19" ht="16.149999999999999" customHeight="1" x14ac:dyDescent="0.45">
      <c r="C566" s="25"/>
      <c r="D566" s="111"/>
      <c r="E566" s="111"/>
      <c r="F566" s="111"/>
      <c r="G566" s="27"/>
      <c r="H566" s="26"/>
      <c r="I566" s="25"/>
      <c r="J566" s="25"/>
      <c r="K566" s="25"/>
      <c r="L566" s="25"/>
      <c r="M566" s="25"/>
      <c r="N566" s="25"/>
      <c r="O566" s="25"/>
      <c r="P566" s="28"/>
      <c r="Q566" s="25"/>
      <c r="R566" s="25"/>
      <c r="S566" s="25"/>
    </row>
    <row r="567" spans="3:19" ht="16.149999999999999" customHeight="1" x14ac:dyDescent="0.55000000000000004">
      <c r="C567" s="25"/>
      <c r="D567" s="111"/>
      <c r="E567" s="111"/>
      <c r="F567" s="111"/>
      <c r="G567" s="27"/>
      <c r="H567" s="26"/>
      <c r="I567" s="29"/>
      <c r="J567" s="30" t="s">
        <v>30</v>
      </c>
      <c r="K567" s="30"/>
      <c r="L567" s="25"/>
      <c r="M567" s="30"/>
      <c r="N567" s="31" t="s">
        <v>0</v>
      </c>
      <c r="O567" s="25"/>
      <c r="P567" s="25"/>
      <c r="Q567" s="25"/>
      <c r="R567" s="25"/>
      <c r="S567" s="25"/>
    </row>
    <row r="568" spans="3:19" ht="16.149999999999999" customHeight="1" x14ac:dyDescent="0.45">
      <c r="C568" s="25"/>
      <c r="D568" s="111"/>
      <c r="E568" s="111"/>
      <c r="F568" s="111"/>
      <c r="G568" s="27"/>
      <c r="H568" s="26"/>
      <c r="I568" s="32"/>
      <c r="J568" s="33"/>
      <c r="K568" s="33"/>
      <c r="L568" s="32"/>
      <c r="M568" s="34"/>
      <c r="N568" s="35" t="s">
        <v>108</v>
      </c>
      <c r="O568" s="25"/>
      <c r="P568" s="25"/>
      <c r="Q568" s="25"/>
      <c r="R568" s="25"/>
      <c r="S568" s="25"/>
    </row>
    <row r="569" spans="3:19" ht="16.149999999999999" customHeight="1" x14ac:dyDescent="0.45">
      <c r="C569" s="25"/>
      <c r="D569" s="111"/>
      <c r="E569" s="111"/>
      <c r="F569" s="111"/>
      <c r="G569" s="27"/>
      <c r="H569" s="26"/>
      <c r="I569" s="32"/>
      <c r="J569" s="33"/>
      <c r="K569" s="33"/>
      <c r="L569" s="36"/>
      <c r="M569" s="34"/>
      <c r="N569" s="25"/>
      <c r="O569" s="112">
        <v>0</v>
      </c>
      <c r="P569" s="25"/>
      <c r="Q569" s="25"/>
      <c r="R569" s="25"/>
      <c r="S569" s="68" t="s">
        <v>239</v>
      </c>
    </row>
    <row r="570" spans="3:19" ht="16.149999999999999" customHeight="1" x14ac:dyDescent="0.45">
      <c r="C570" s="25"/>
      <c r="D570" s="111"/>
      <c r="E570" s="111"/>
      <c r="F570" s="111"/>
      <c r="G570" s="27"/>
      <c r="H570" s="26"/>
      <c r="I570" s="32" t="str">
        <f>INDEX(Wsad_Ofertowy[#Data],MATCH(S569,Wsad_Ofertowy[Kod],0),21)</f>
        <v>4</v>
      </c>
      <c r="J570" s="33" t="s">
        <v>31</v>
      </c>
      <c r="K570" s="33"/>
      <c r="L570" s="36"/>
      <c r="M570" s="36"/>
      <c r="N570" s="25"/>
      <c r="O570" s="113"/>
      <c r="P570" s="25"/>
      <c r="Q570" s="25"/>
      <c r="R570" s="25"/>
      <c r="S570" s="25"/>
    </row>
    <row r="571" spans="3:19" ht="16.149999999999999" customHeight="1" x14ac:dyDescent="0.45">
      <c r="C571" s="25"/>
      <c r="D571" s="111"/>
      <c r="E571" s="111"/>
      <c r="F571" s="111"/>
      <c r="G571" s="27"/>
      <c r="H571" s="26"/>
      <c r="I571" s="32"/>
      <c r="J571" s="90" t="s">
        <v>159</v>
      </c>
      <c r="K571" s="34"/>
      <c r="L571" s="36"/>
      <c r="M571" s="36"/>
      <c r="N571" s="25"/>
      <c r="O571" s="28"/>
      <c r="P571" s="25"/>
      <c r="Q571" s="25"/>
      <c r="R571" s="25"/>
      <c r="S571" s="25"/>
    </row>
    <row r="572" spans="3:19" ht="16.149999999999999" customHeight="1" x14ac:dyDescent="0.65">
      <c r="C572" s="25"/>
      <c r="D572" s="37" t="str">
        <f>INDEX(Wsad_Ofertowy[#Data],MATCH(S569,Wsad_Ofertowy[Kod],0),4)</f>
        <v>P 45 Krzyż ZŁ</v>
      </c>
      <c r="E572" s="25"/>
      <c r="F572" s="38"/>
      <c r="G572" s="54" cm="1">
        <f t="array" ref="G572">INDEX(Wsad_Ofertowy[#Data],MATCH(S569,Wsad_Ofertowy[Kod],0),'Generowanie podsumowania zam'!$U$1)</f>
        <v>13.39</v>
      </c>
      <c r="H572" s="40"/>
      <c r="I572" s="32"/>
      <c r="J572" s="34"/>
      <c r="K572" s="34"/>
      <c r="L572" s="41"/>
      <c r="M572" s="25"/>
      <c r="N572" s="42"/>
      <c r="O572" s="25"/>
      <c r="P572" s="25"/>
      <c r="Q572" s="25"/>
      <c r="R572" s="43">
        <f>I570*G572*O569</f>
        <v>0</v>
      </c>
      <c r="S572" s="25"/>
    </row>
    <row r="573" spans="3:19" ht="16.149999999999999" customHeight="1" x14ac:dyDescent="0.45">
      <c r="C573" s="25"/>
      <c r="D573" s="25"/>
      <c r="E573" s="44">
        <f>INDEX(Wsad_Ofertowy[#Data],MATCH(S569,Wsad_Ofertowy[Kod],0),5)</f>
        <v>5907702536026</v>
      </c>
      <c r="F573" s="45"/>
      <c r="G573" s="40" t="s">
        <v>32</v>
      </c>
      <c r="H573" s="39"/>
      <c r="I573" s="25"/>
      <c r="J573" s="25"/>
      <c r="K573" s="25"/>
      <c r="L573" s="25"/>
      <c r="M573" s="25"/>
      <c r="N573" s="40"/>
      <c r="O573" s="25"/>
      <c r="P573" s="28"/>
      <c r="Q573" s="25"/>
      <c r="R573" s="40" t="s">
        <v>29</v>
      </c>
      <c r="S573" s="25"/>
    </row>
    <row r="574" spans="3:19" ht="16.149999999999999" customHeight="1" x14ac:dyDescent="0.45"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8"/>
      <c r="Q574" s="25"/>
      <c r="R574" s="25"/>
      <c r="S574" s="25"/>
    </row>
    <row r="575" spans="3:19" ht="16.149999999999999" customHeight="1" x14ac:dyDescent="0.45">
      <c r="C575" s="21"/>
      <c r="D575" s="21"/>
      <c r="E575" s="21"/>
      <c r="F575" s="21"/>
      <c r="G575" s="22"/>
      <c r="H575" s="22"/>
      <c r="I575" s="21"/>
      <c r="J575" s="23"/>
      <c r="K575" s="23"/>
      <c r="L575" s="21"/>
      <c r="M575" s="21"/>
      <c r="N575" s="21"/>
      <c r="O575" s="21"/>
      <c r="P575" s="24"/>
      <c r="Q575" s="21"/>
      <c r="R575" s="21"/>
      <c r="S575" s="21"/>
    </row>
    <row r="576" spans="3:19" ht="16.149999999999999" customHeight="1" x14ac:dyDescent="0.45">
      <c r="C576" s="25"/>
      <c r="D576" s="111"/>
      <c r="E576" s="111"/>
      <c r="F576" s="111"/>
      <c r="G576" s="27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</row>
    <row r="577" spans="3:19" ht="16.149999999999999" customHeight="1" x14ac:dyDescent="0.45">
      <c r="C577" s="25"/>
      <c r="D577" s="111"/>
      <c r="E577" s="111"/>
      <c r="F577" s="111"/>
      <c r="G577" s="27"/>
      <c r="H577" s="26"/>
      <c r="I577" s="25"/>
      <c r="J577" s="25"/>
      <c r="K577" s="25"/>
      <c r="L577" s="25"/>
      <c r="M577" s="25"/>
      <c r="N577" s="25"/>
      <c r="O577" s="25"/>
      <c r="P577" s="28"/>
      <c r="Q577" s="25"/>
      <c r="R577" s="25"/>
      <c r="S577" s="25"/>
    </row>
    <row r="578" spans="3:19" ht="16.149999999999999" customHeight="1" x14ac:dyDescent="0.55000000000000004">
      <c r="C578" s="25"/>
      <c r="D578" s="111"/>
      <c r="E578" s="111"/>
      <c r="F578" s="111"/>
      <c r="G578" s="27"/>
      <c r="H578" s="26"/>
      <c r="I578" s="29"/>
      <c r="J578" s="30" t="s">
        <v>30</v>
      </c>
      <c r="K578" s="30"/>
      <c r="L578" s="25"/>
      <c r="M578" s="30"/>
      <c r="N578" s="31" t="s">
        <v>0</v>
      </c>
      <c r="O578" s="25"/>
      <c r="P578" s="25"/>
      <c r="Q578" s="25"/>
      <c r="R578" s="25"/>
      <c r="S578" s="25"/>
    </row>
    <row r="579" spans="3:19" ht="16.149999999999999" customHeight="1" x14ac:dyDescent="0.45">
      <c r="C579" s="25"/>
      <c r="D579" s="111"/>
      <c r="E579" s="111"/>
      <c r="F579" s="111"/>
      <c r="G579" s="27"/>
      <c r="H579" s="26"/>
      <c r="I579" s="32"/>
      <c r="J579" s="33"/>
      <c r="K579" s="33"/>
      <c r="L579" s="32"/>
      <c r="M579" s="34"/>
      <c r="N579" s="35" t="s">
        <v>108</v>
      </c>
      <c r="O579" s="25"/>
      <c r="P579" s="25"/>
      <c r="Q579" s="25"/>
      <c r="R579" s="25"/>
      <c r="S579" s="25"/>
    </row>
    <row r="580" spans="3:19" ht="16.149999999999999" customHeight="1" x14ac:dyDescent="0.45">
      <c r="C580" s="25"/>
      <c r="D580" s="111"/>
      <c r="E580" s="111"/>
      <c r="F580" s="111"/>
      <c r="G580" s="27"/>
      <c r="H580" s="26"/>
      <c r="I580" s="32"/>
      <c r="J580" s="33"/>
      <c r="K580" s="33"/>
      <c r="L580" s="36"/>
      <c r="M580" s="34"/>
      <c r="N580" s="25"/>
      <c r="O580" s="112">
        <v>0</v>
      </c>
      <c r="P580" s="25"/>
      <c r="Q580" s="25"/>
      <c r="R580" s="25"/>
      <c r="S580" s="68" t="s">
        <v>238</v>
      </c>
    </row>
    <row r="581" spans="3:19" ht="16.149999999999999" customHeight="1" x14ac:dyDescent="0.45">
      <c r="C581" s="25"/>
      <c r="D581" s="111"/>
      <c r="E581" s="111"/>
      <c r="F581" s="111"/>
      <c r="G581" s="27"/>
      <c r="H581" s="26"/>
      <c r="I581" s="32" t="str">
        <f>INDEX(Wsad_Ofertowy[#Data],MATCH(S580,Wsad_Ofertowy[Kod],0),21)</f>
        <v>4</v>
      </c>
      <c r="J581" s="33" t="s">
        <v>31</v>
      </c>
      <c r="K581" s="33"/>
      <c r="L581" s="36"/>
      <c r="M581" s="36"/>
      <c r="N581" s="25"/>
      <c r="O581" s="113"/>
      <c r="P581" s="25"/>
      <c r="Q581" s="25"/>
      <c r="R581" s="25"/>
      <c r="S581" s="25"/>
    </row>
    <row r="582" spans="3:19" ht="16.149999999999999" customHeight="1" x14ac:dyDescent="0.45">
      <c r="C582" s="25"/>
      <c r="D582" s="111"/>
      <c r="E582" s="111"/>
      <c r="F582" s="111"/>
      <c r="G582" s="27"/>
      <c r="H582" s="26"/>
      <c r="I582" s="32"/>
      <c r="J582" s="90" t="s">
        <v>159</v>
      </c>
      <c r="K582" s="34"/>
      <c r="L582" s="36"/>
      <c r="M582" s="36"/>
      <c r="N582" s="25"/>
      <c r="O582" s="28"/>
      <c r="P582" s="25"/>
      <c r="Q582" s="25"/>
      <c r="R582" s="25"/>
      <c r="S582" s="25"/>
    </row>
    <row r="583" spans="3:19" ht="16.149999999999999" customHeight="1" x14ac:dyDescent="0.65">
      <c r="C583" s="25"/>
      <c r="D583" s="37" t="str">
        <f>INDEX(Wsad_Ofertowy[#Data],MATCH(S580,Wsad_Ofertowy[Kod],0),4)</f>
        <v>P 45 Krzyż SR</v>
      </c>
      <c r="E583" s="25"/>
      <c r="F583" s="38"/>
      <c r="G583" s="54" cm="1">
        <f t="array" ref="G583">INDEX(Wsad_Ofertowy[#Data],MATCH(S580,Wsad_Ofertowy[Kod],0),'Generowanie podsumowania zam'!$U$1)</f>
        <v>13.39</v>
      </c>
      <c r="H583" s="40"/>
      <c r="I583" s="32"/>
      <c r="J583" s="34"/>
      <c r="K583" s="34"/>
      <c r="L583" s="41"/>
      <c r="M583" s="25"/>
      <c r="N583" s="42"/>
      <c r="O583" s="25"/>
      <c r="P583" s="25"/>
      <c r="Q583" s="25"/>
      <c r="R583" s="43">
        <f>I581*G583*O580</f>
        <v>0</v>
      </c>
      <c r="S583" s="25"/>
    </row>
    <row r="584" spans="3:19" ht="16.149999999999999" customHeight="1" x14ac:dyDescent="0.45">
      <c r="C584" s="25"/>
      <c r="D584" s="25"/>
      <c r="E584" s="44">
        <f>INDEX(Wsad_Ofertowy[#Data],MATCH(S580,Wsad_Ofertowy[Kod],0),5)</f>
        <v>5907702536019</v>
      </c>
      <c r="F584" s="45"/>
      <c r="G584" s="40" t="s">
        <v>32</v>
      </c>
      <c r="H584" s="39"/>
      <c r="I584" s="25"/>
      <c r="J584" s="25"/>
      <c r="K584" s="25"/>
      <c r="L584" s="25"/>
      <c r="M584" s="25"/>
      <c r="N584" s="40"/>
      <c r="O584" s="25"/>
      <c r="P584" s="28"/>
      <c r="Q584" s="25"/>
      <c r="R584" s="40" t="s">
        <v>29</v>
      </c>
      <c r="S584" s="25"/>
    </row>
    <row r="585" spans="3:19" ht="16.149999999999999" customHeight="1" x14ac:dyDescent="0.45"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8"/>
      <c r="Q585" s="25"/>
      <c r="R585" s="25"/>
      <c r="S585" s="25"/>
    </row>
    <row r="586" spans="3:19" ht="16.149999999999999" customHeight="1" x14ac:dyDescent="0.45">
      <c r="C586" s="21"/>
      <c r="D586" s="21"/>
      <c r="E586" s="21"/>
      <c r="F586" s="21"/>
      <c r="G586" s="22"/>
      <c r="H586" s="22"/>
      <c r="I586" s="21"/>
      <c r="J586" s="23"/>
      <c r="K586" s="23"/>
      <c r="L586" s="21"/>
      <c r="M586" s="21"/>
      <c r="N586" s="21"/>
      <c r="O586" s="21"/>
      <c r="P586" s="24"/>
      <c r="Q586" s="21"/>
      <c r="R586" s="21"/>
      <c r="S586" s="21"/>
    </row>
    <row r="587" spans="3:19" ht="16.149999999999999" customHeight="1" x14ac:dyDescent="0.45">
      <c r="C587" s="25"/>
      <c r="D587" s="111"/>
      <c r="E587" s="111"/>
      <c r="F587" s="111"/>
      <c r="G587" s="27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</row>
    <row r="588" spans="3:19" ht="16.149999999999999" customHeight="1" x14ac:dyDescent="0.45">
      <c r="C588" s="25"/>
      <c r="D588" s="111"/>
      <c r="E588" s="111"/>
      <c r="F588" s="111"/>
      <c r="G588" s="27"/>
      <c r="H588" s="26"/>
      <c r="I588" s="25"/>
      <c r="J588" s="25"/>
      <c r="K588" s="25"/>
      <c r="L588" s="25"/>
      <c r="M588" s="25"/>
      <c r="N588" s="25"/>
      <c r="O588" s="25"/>
      <c r="P588" s="28"/>
      <c r="Q588" s="25"/>
      <c r="R588" s="25"/>
      <c r="S588" s="25"/>
    </row>
    <row r="589" spans="3:19" ht="16.149999999999999" customHeight="1" x14ac:dyDescent="0.55000000000000004">
      <c r="C589" s="25"/>
      <c r="D589" s="111"/>
      <c r="E589" s="111"/>
      <c r="F589" s="111"/>
      <c r="G589" s="27"/>
      <c r="H589" s="26"/>
      <c r="I589" s="29"/>
      <c r="J589" s="30" t="s">
        <v>30</v>
      </c>
      <c r="K589" s="30"/>
      <c r="L589" s="25"/>
      <c r="M589" s="30"/>
      <c r="N589" s="31" t="s">
        <v>0</v>
      </c>
      <c r="O589" s="25"/>
      <c r="P589" s="25"/>
      <c r="Q589" s="25"/>
      <c r="R589" s="25"/>
      <c r="S589" s="25"/>
    </row>
    <row r="590" spans="3:19" ht="16.149999999999999" customHeight="1" x14ac:dyDescent="0.45">
      <c r="C590" s="25"/>
      <c r="D590" s="111"/>
      <c r="E590" s="111"/>
      <c r="F590" s="111"/>
      <c r="G590" s="27"/>
      <c r="H590" s="26"/>
      <c r="I590" s="32"/>
      <c r="J590" s="33"/>
      <c r="K590" s="33"/>
      <c r="L590" s="32"/>
      <c r="M590" s="34"/>
      <c r="N590" s="35" t="s">
        <v>108</v>
      </c>
      <c r="O590" s="25"/>
      <c r="P590" s="25"/>
      <c r="Q590" s="25"/>
      <c r="R590" s="25"/>
      <c r="S590" s="25"/>
    </row>
    <row r="591" spans="3:19" ht="16.149999999999999" customHeight="1" x14ac:dyDescent="0.45">
      <c r="C591" s="25"/>
      <c r="D591" s="111"/>
      <c r="E591" s="111"/>
      <c r="F591" s="111"/>
      <c r="G591" s="27"/>
      <c r="H591" s="26"/>
      <c r="I591" s="32"/>
      <c r="J591" s="33"/>
      <c r="K591" s="33"/>
      <c r="L591" s="36"/>
      <c r="M591" s="34"/>
      <c r="N591" s="25"/>
      <c r="O591" s="112">
        <v>0</v>
      </c>
      <c r="P591" s="25"/>
      <c r="Q591" s="25"/>
      <c r="R591" s="25"/>
      <c r="S591" s="68" t="s">
        <v>493</v>
      </c>
    </row>
    <row r="592" spans="3:19" ht="16.149999999999999" customHeight="1" x14ac:dyDescent="0.45">
      <c r="C592" s="25"/>
      <c r="D592" s="111"/>
      <c r="E592" s="111"/>
      <c r="F592" s="111"/>
      <c r="G592" s="27"/>
      <c r="H592" s="26"/>
      <c r="I592" s="32" t="str">
        <f>INDEX(Wsad_Ofertowy[#Data],MATCH(S591,Wsad_Ofertowy[Kod],0),21)</f>
        <v>5</v>
      </c>
      <c r="J592" s="33" t="s">
        <v>31</v>
      </c>
      <c r="K592" s="33"/>
      <c r="L592" s="36"/>
      <c r="M592" s="36"/>
      <c r="N592" s="25"/>
      <c r="O592" s="113"/>
      <c r="P592" s="25"/>
      <c r="Q592" s="25"/>
      <c r="R592" s="25"/>
      <c r="S592" s="25"/>
    </row>
    <row r="593" spans="3:19" ht="16.149999999999999" customHeight="1" x14ac:dyDescent="0.45">
      <c r="C593" s="25"/>
      <c r="D593" s="111"/>
      <c r="E593" s="111"/>
      <c r="F593" s="111"/>
      <c r="G593" s="27"/>
      <c r="H593" s="26"/>
      <c r="I593" s="32"/>
      <c r="J593" s="90" t="s">
        <v>159</v>
      </c>
      <c r="K593" s="34"/>
      <c r="L593" s="36"/>
      <c r="M593" s="36"/>
      <c r="N593" s="25"/>
      <c r="O593" s="28"/>
      <c r="P593" s="25"/>
      <c r="Q593" s="25"/>
      <c r="R593" s="25"/>
      <c r="S593" s="25"/>
    </row>
    <row r="594" spans="3:19" ht="16.149999999999999" customHeight="1" x14ac:dyDescent="0.65">
      <c r="C594" s="25"/>
      <c r="D594" s="37" t="str">
        <f>INDEX(Wsad_Ofertowy[#Data],MATCH(S591,Wsad_Ofertowy[Kod],0),4)</f>
        <v>P 45 zł</v>
      </c>
      <c r="E594" s="25"/>
      <c r="F594" s="38"/>
      <c r="G594" s="54" cm="1">
        <f t="array" ref="G594">INDEX(Wsad_Ofertowy[#Data],MATCH(S591,Wsad_Ofertowy[Kod],0),'Generowanie podsumowania zam'!$U$1)</f>
        <v>12.5</v>
      </c>
      <c r="H594" s="40"/>
      <c r="I594" s="32"/>
      <c r="J594" s="34"/>
      <c r="K594" s="34"/>
      <c r="L594" s="41"/>
      <c r="M594" s="25"/>
      <c r="N594" s="42"/>
      <c r="O594" s="25"/>
      <c r="P594" s="25"/>
      <c r="Q594" s="25"/>
      <c r="R594" s="43">
        <f>I592*G594*O591</f>
        <v>0</v>
      </c>
      <c r="S594" s="25"/>
    </row>
    <row r="595" spans="3:19" ht="16.149999999999999" customHeight="1" x14ac:dyDescent="0.45">
      <c r="C595" s="25"/>
      <c r="D595" s="25"/>
      <c r="E595" s="44">
        <f>INDEX(Wsad_Ofertowy[#Data],MATCH(S591,Wsad_Ofertowy[Kod],0),5)</f>
        <v>5907702532608</v>
      </c>
      <c r="F595" s="45"/>
      <c r="G595" s="40" t="s">
        <v>32</v>
      </c>
      <c r="H595" s="39"/>
      <c r="I595" s="25"/>
      <c r="J595" s="25"/>
      <c r="K595" s="25"/>
      <c r="L595" s="25"/>
      <c r="M595" s="25"/>
      <c r="N595" s="40"/>
      <c r="O595" s="25"/>
      <c r="P595" s="28"/>
      <c r="Q595" s="25"/>
      <c r="R595" s="40" t="s">
        <v>29</v>
      </c>
      <c r="S595" s="25"/>
    </row>
    <row r="596" spans="3:19" ht="16.149999999999999" customHeight="1" x14ac:dyDescent="0.45"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8"/>
      <c r="Q596" s="25"/>
      <c r="R596" s="25"/>
      <c r="S596" s="25"/>
    </row>
    <row r="597" spans="3:19" ht="16.149999999999999" customHeight="1" x14ac:dyDescent="0.45">
      <c r="C597" s="21"/>
      <c r="D597" s="21"/>
      <c r="E597" s="21"/>
      <c r="F597" s="21"/>
      <c r="G597" s="22"/>
      <c r="H597" s="22"/>
      <c r="I597" s="21"/>
      <c r="J597" s="23"/>
      <c r="K597" s="23"/>
      <c r="L597" s="21"/>
      <c r="M597" s="21"/>
      <c r="N597" s="21"/>
      <c r="O597" s="21"/>
      <c r="P597" s="24"/>
      <c r="Q597" s="21"/>
      <c r="R597" s="21"/>
      <c r="S597" s="21"/>
    </row>
    <row r="598" spans="3:19" ht="16.149999999999999" customHeight="1" x14ac:dyDescent="0.45">
      <c r="C598" s="25"/>
      <c r="D598" s="111"/>
      <c r="E598" s="111"/>
      <c r="F598" s="111"/>
      <c r="G598" s="27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</row>
    <row r="599" spans="3:19" ht="16.149999999999999" customHeight="1" x14ac:dyDescent="0.45">
      <c r="C599" s="25"/>
      <c r="D599" s="111"/>
      <c r="E599" s="111"/>
      <c r="F599" s="111"/>
      <c r="G599" s="27"/>
      <c r="H599" s="26"/>
      <c r="I599" s="25"/>
      <c r="J599" s="25"/>
      <c r="K599" s="25"/>
      <c r="L599" s="25"/>
      <c r="M599" s="25"/>
      <c r="N599" s="25"/>
      <c r="O599" s="25"/>
      <c r="P599" s="28"/>
      <c r="Q599" s="25"/>
      <c r="R599" s="25"/>
      <c r="S599" s="25"/>
    </row>
    <row r="600" spans="3:19" ht="16.149999999999999" customHeight="1" x14ac:dyDescent="0.55000000000000004">
      <c r="C600" s="25"/>
      <c r="D600" s="111"/>
      <c r="E600" s="111"/>
      <c r="F600" s="111"/>
      <c r="G600" s="27"/>
      <c r="H600" s="26"/>
      <c r="I600" s="29"/>
      <c r="J600" s="30" t="s">
        <v>30</v>
      </c>
      <c r="K600" s="30"/>
      <c r="L600" s="25"/>
      <c r="M600" s="30"/>
      <c r="N600" s="31" t="s">
        <v>0</v>
      </c>
      <c r="O600" s="25"/>
      <c r="P600" s="25"/>
      <c r="Q600" s="25"/>
      <c r="R600" s="25"/>
      <c r="S600" s="25"/>
    </row>
    <row r="601" spans="3:19" ht="16.149999999999999" customHeight="1" x14ac:dyDescent="0.45">
      <c r="C601" s="25"/>
      <c r="D601" s="111"/>
      <c r="E601" s="111"/>
      <c r="F601" s="111"/>
      <c r="G601" s="27"/>
      <c r="H601" s="26"/>
      <c r="I601" s="32"/>
      <c r="J601" s="33"/>
      <c r="K601" s="33"/>
      <c r="L601" s="32"/>
      <c r="M601" s="34"/>
      <c r="N601" s="35" t="s">
        <v>108</v>
      </c>
      <c r="O601" s="25"/>
      <c r="P601" s="25"/>
      <c r="Q601" s="25"/>
      <c r="R601" s="25"/>
      <c r="S601" s="25"/>
    </row>
    <row r="602" spans="3:19" ht="16.149999999999999" customHeight="1" x14ac:dyDescent="0.45">
      <c r="C602" s="25"/>
      <c r="D602" s="111"/>
      <c r="E602" s="111"/>
      <c r="F602" s="111"/>
      <c r="G602" s="27"/>
      <c r="H602" s="26"/>
      <c r="I602" s="32"/>
      <c r="J602" s="33"/>
      <c r="K602" s="33"/>
      <c r="L602" s="36"/>
      <c r="M602" s="34"/>
      <c r="N602" s="25"/>
      <c r="O602" s="112">
        <v>0</v>
      </c>
      <c r="P602" s="25"/>
      <c r="Q602" s="25"/>
      <c r="R602" s="25"/>
      <c r="S602" s="68" t="s">
        <v>246</v>
      </c>
    </row>
    <row r="603" spans="3:19" ht="16.149999999999999" customHeight="1" x14ac:dyDescent="0.45">
      <c r="C603" s="25"/>
      <c r="D603" s="111"/>
      <c r="E603" s="111"/>
      <c r="F603" s="111"/>
      <c r="G603" s="27"/>
      <c r="H603" s="26"/>
      <c r="I603" s="32" t="str">
        <f>INDEX(Wsad_Ofertowy[#Data],MATCH(S602,Wsad_Ofertowy[Kod],0),21)</f>
        <v>4</v>
      </c>
      <c r="J603" s="33" t="s">
        <v>31</v>
      </c>
      <c r="K603" s="33"/>
      <c r="L603" s="36"/>
      <c r="M603" s="36"/>
      <c r="N603" s="25"/>
      <c r="O603" s="113"/>
      <c r="P603" s="25"/>
      <c r="Q603" s="25"/>
      <c r="R603" s="25"/>
      <c r="S603" s="25"/>
    </row>
    <row r="604" spans="3:19" ht="16.149999999999999" customHeight="1" x14ac:dyDescent="0.45">
      <c r="C604" s="25"/>
      <c r="D604" s="111"/>
      <c r="E604" s="111"/>
      <c r="F604" s="111"/>
      <c r="G604" s="27"/>
      <c r="H604" s="26"/>
      <c r="I604" s="32"/>
      <c r="J604" s="90" t="s">
        <v>159</v>
      </c>
      <c r="K604" s="34"/>
      <c r="L604" s="36"/>
      <c r="M604" s="36"/>
      <c r="N604" s="25"/>
      <c r="O604" s="28"/>
      <c r="P604" s="25"/>
      <c r="Q604" s="25"/>
      <c r="R604" s="25"/>
      <c r="S604" s="25"/>
    </row>
    <row r="605" spans="3:19" ht="16.149999999999999" customHeight="1" x14ac:dyDescent="0.65">
      <c r="C605" s="25"/>
      <c r="D605" s="37" t="str">
        <f>INDEX(Wsad_Ofertowy[#Data],MATCH(S602,Wsad_Ofertowy[Kod],0),4)</f>
        <v>Koniak K 9 ZŁ-P.</v>
      </c>
      <c r="E605" s="25"/>
      <c r="F605" s="38"/>
      <c r="G605" s="54" cm="1">
        <f t="array" ref="G605">INDEX(Wsad_Ofertowy[#Data],MATCH(S602,Wsad_Ofertowy[Kod],0),'Generowanie podsumowania zam'!$U$1)</f>
        <v>15.05</v>
      </c>
      <c r="H605" s="40"/>
      <c r="I605" s="32"/>
      <c r="J605" s="34"/>
      <c r="K605" s="34"/>
      <c r="L605" s="41"/>
      <c r="M605" s="25"/>
      <c r="N605" s="42"/>
      <c r="O605" s="25"/>
      <c r="P605" s="25"/>
      <c r="Q605" s="25"/>
      <c r="R605" s="43">
        <f>I603*G605*O602</f>
        <v>0</v>
      </c>
      <c r="S605" s="25"/>
    </row>
    <row r="606" spans="3:19" ht="16.149999999999999" customHeight="1" x14ac:dyDescent="0.45">
      <c r="C606" s="25"/>
      <c r="D606" s="25"/>
      <c r="E606" s="44">
        <f>INDEX(Wsad_Ofertowy[#Data],MATCH(S602,Wsad_Ofertowy[Kod],0),5)</f>
        <v>5907702534046</v>
      </c>
      <c r="F606" s="45"/>
      <c r="G606" s="40" t="s">
        <v>32</v>
      </c>
      <c r="H606" s="39"/>
      <c r="I606" s="25"/>
      <c r="J606" s="25"/>
      <c r="K606" s="25"/>
      <c r="L606" s="25"/>
      <c r="M606" s="25"/>
      <c r="N606" s="40"/>
      <c r="O606" s="25"/>
      <c r="P606" s="28"/>
      <c r="Q606" s="25"/>
      <c r="R606" s="40" t="s">
        <v>29</v>
      </c>
      <c r="S606" s="25"/>
    </row>
    <row r="607" spans="3:19" ht="16.149999999999999" customHeight="1" x14ac:dyDescent="0.45"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8"/>
      <c r="Q607" s="25"/>
      <c r="R607" s="25"/>
      <c r="S607" s="25"/>
    </row>
    <row r="608" spans="3:19" ht="16.149999999999999" customHeight="1" x14ac:dyDescent="0.45">
      <c r="C608" s="21"/>
      <c r="D608" s="21"/>
      <c r="E608" s="21"/>
      <c r="F608" s="21"/>
      <c r="G608" s="22"/>
      <c r="H608" s="22"/>
      <c r="I608" s="21"/>
      <c r="J608" s="23"/>
      <c r="K608" s="23"/>
      <c r="L608" s="21"/>
      <c r="M608" s="21"/>
      <c r="N608" s="21"/>
      <c r="O608" s="21"/>
      <c r="P608" s="24"/>
      <c r="Q608" s="21"/>
      <c r="R608" s="21"/>
      <c r="S608" s="21"/>
    </row>
    <row r="609" spans="3:19" ht="16.149999999999999" customHeight="1" x14ac:dyDescent="0.45">
      <c r="C609" s="25"/>
      <c r="D609" s="111"/>
      <c r="E609" s="111"/>
      <c r="F609" s="111"/>
      <c r="G609" s="27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</row>
    <row r="610" spans="3:19" ht="16.149999999999999" customHeight="1" x14ac:dyDescent="0.45">
      <c r="C610" s="25"/>
      <c r="D610" s="111"/>
      <c r="E610" s="111"/>
      <c r="F610" s="111"/>
      <c r="G610" s="27"/>
      <c r="H610" s="26"/>
      <c r="I610" s="25"/>
      <c r="J610" s="25"/>
      <c r="K610" s="25"/>
      <c r="L610" s="25"/>
      <c r="M610" s="25"/>
      <c r="N610" s="25"/>
      <c r="O610" s="25"/>
      <c r="P610" s="28"/>
      <c r="Q610" s="25"/>
      <c r="R610" s="25"/>
      <c r="S610" s="25"/>
    </row>
    <row r="611" spans="3:19" ht="16.149999999999999" customHeight="1" x14ac:dyDescent="0.55000000000000004">
      <c r="C611" s="25"/>
      <c r="D611" s="111"/>
      <c r="E611" s="111"/>
      <c r="F611" s="111"/>
      <c r="G611" s="27"/>
      <c r="H611" s="26"/>
      <c r="I611" s="29"/>
      <c r="J611" s="30" t="s">
        <v>30</v>
      </c>
      <c r="K611" s="30"/>
      <c r="L611" s="25"/>
      <c r="M611" s="30"/>
      <c r="N611" s="31" t="s">
        <v>0</v>
      </c>
      <c r="O611" s="25"/>
      <c r="P611" s="25"/>
      <c r="Q611" s="25"/>
      <c r="R611" s="25"/>
      <c r="S611" s="25"/>
    </row>
    <row r="612" spans="3:19" ht="16.149999999999999" customHeight="1" x14ac:dyDescent="0.45">
      <c r="C612" s="25"/>
      <c r="D612" s="111"/>
      <c r="E612" s="111"/>
      <c r="F612" s="111"/>
      <c r="G612" s="27"/>
      <c r="H612" s="26"/>
      <c r="I612" s="32"/>
      <c r="J612" s="33"/>
      <c r="K612" s="33"/>
      <c r="L612" s="32"/>
      <c r="M612" s="34"/>
      <c r="N612" s="35" t="s">
        <v>108</v>
      </c>
      <c r="O612" s="25"/>
      <c r="P612" s="25"/>
      <c r="Q612" s="25"/>
      <c r="R612" s="25"/>
      <c r="S612" s="25"/>
    </row>
    <row r="613" spans="3:19" ht="16.149999999999999" customHeight="1" x14ac:dyDescent="0.45">
      <c r="C613" s="25"/>
      <c r="D613" s="111"/>
      <c r="E613" s="111"/>
      <c r="F613" s="111"/>
      <c r="G613" s="27"/>
      <c r="H613" s="26"/>
      <c r="I613" s="32"/>
      <c r="J613" s="33"/>
      <c r="K613" s="33"/>
      <c r="L613" s="36"/>
      <c r="M613" s="34"/>
      <c r="N613" s="25"/>
      <c r="O613" s="112">
        <v>0</v>
      </c>
      <c r="P613" s="25"/>
      <c r="Q613" s="25"/>
      <c r="R613" s="25"/>
      <c r="S613" s="68" t="s">
        <v>451</v>
      </c>
    </row>
    <row r="614" spans="3:19" ht="16.149999999999999" customHeight="1" x14ac:dyDescent="0.45">
      <c r="C614" s="25"/>
      <c r="D614" s="111"/>
      <c r="E614" s="111"/>
      <c r="F614" s="111"/>
      <c r="G614" s="27"/>
      <c r="H614" s="26"/>
      <c r="I614" s="32" t="str">
        <f>INDEX(Wsad_Ofertowy[#Data],MATCH(S613,Wsad_Ofertowy[Kod],0),21)</f>
        <v>5</v>
      </c>
      <c r="J614" s="33" t="s">
        <v>31</v>
      </c>
      <c r="K614" s="33"/>
      <c r="L614" s="36"/>
      <c r="M614" s="36"/>
      <c r="N614" s="25"/>
      <c r="O614" s="113"/>
      <c r="P614" s="25"/>
      <c r="Q614" s="25"/>
      <c r="R614" s="25"/>
      <c r="S614" s="25"/>
    </row>
    <row r="615" spans="3:19" ht="16.149999999999999" customHeight="1" x14ac:dyDescent="0.45">
      <c r="C615" s="25"/>
      <c r="D615" s="111"/>
      <c r="E615" s="111"/>
      <c r="F615" s="111"/>
      <c r="G615" s="27"/>
      <c r="H615" s="26"/>
      <c r="I615" s="32"/>
      <c r="J615" s="90" t="s">
        <v>159</v>
      </c>
      <c r="K615" s="34"/>
      <c r="L615" s="36"/>
      <c r="M615" s="36"/>
      <c r="N615" s="25"/>
      <c r="O615" s="28"/>
      <c r="P615" s="25"/>
      <c r="Q615" s="25"/>
      <c r="R615" s="25"/>
      <c r="S615" s="25"/>
    </row>
    <row r="616" spans="3:19" ht="16.149999999999999" customHeight="1" x14ac:dyDescent="0.65">
      <c r="C616" s="25"/>
      <c r="D616" s="37" t="str">
        <f>INDEX(Wsad_Ofertowy[#Data],MATCH(S613,Wsad_Ofertowy[Kod],0),4)</f>
        <v>Znicz szklany Z 493 SERCE RÓŻE SR</v>
      </c>
      <c r="E616" s="25"/>
      <c r="F616" s="38"/>
      <c r="G616" s="54" cm="1">
        <f t="array" ref="G616">INDEX(Wsad_Ofertowy[#Data],MATCH(S613,Wsad_Ofertowy[Kod],0),'Generowanie podsumowania zam'!$U$1)</f>
        <v>14.95</v>
      </c>
      <c r="H616" s="40"/>
      <c r="I616" s="32"/>
      <c r="J616" s="34"/>
      <c r="K616" s="34"/>
      <c r="L616" s="41"/>
      <c r="M616" s="25"/>
      <c r="N616" s="42"/>
      <c r="O616" s="25"/>
      <c r="P616" s="25"/>
      <c r="Q616" s="25"/>
      <c r="R616" s="43">
        <f>I614*G616*O613</f>
        <v>0</v>
      </c>
      <c r="S616" s="25"/>
    </row>
    <row r="617" spans="3:19" ht="16.149999999999999" customHeight="1" x14ac:dyDescent="0.45">
      <c r="C617" s="25"/>
      <c r="D617" s="25"/>
      <c r="E617" s="44">
        <f>INDEX(Wsad_Ofertowy[#Data],MATCH(S613,Wsad_Ofertowy[Kod],0),5)</f>
        <v>5907702535876</v>
      </c>
      <c r="F617" s="45"/>
      <c r="G617" s="40" t="s">
        <v>32</v>
      </c>
      <c r="H617" s="39"/>
      <c r="I617" s="25"/>
      <c r="J617" s="25"/>
      <c r="K617" s="25"/>
      <c r="L617" s="25"/>
      <c r="M617" s="25"/>
      <c r="N617" s="40"/>
      <c r="O617" s="25"/>
      <c r="P617" s="28"/>
      <c r="Q617" s="25"/>
      <c r="R617" s="40" t="s">
        <v>29</v>
      </c>
      <c r="S617" s="25"/>
    </row>
    <row r="618" spans="3:19" ht="16.149999999999999" customHeight="1" x14ac:dyDescent="0.45"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8"/>
      <c r="Q618" s="25"/>
      <c r="R618" s="25"/>
      <c r="S618" s="25"/>
    </row>
    <row r="619" spans="3:19" ht="16.149999999999999" customHeight="1" x14ac:dyDescent="0.45">
      <c r="C619" s="21"/>
      <c r="D619" s="21"/>
      <c r="E619" s="21"/>
      <c r="F619" s="21"/>
      <c r="G619" s="22"/>
      <c r="H619" s="22"/>
      <c r="I619" s="21"/>
      <c r="J619" s="23"/>
      <c r="K619" s="23"/>
      <c r="L619" s="21"/>
      <c r="M619" s="21"/>
      <c r="N619" s="21"/>
      <c r="O619" s="21"/>
      <c r="P619" s="24"/>
      <c r="Q619" s="21"/>
      <c r="R619" s="21"/>
      <c r="S619" s="21"/>
    </row>
    <row r="620" spans="3:19" ht="16.149999999999999" customHeight="1" x14ac:dyDescent="0.45">
      <c r="C620" s="25"/>
      <c r="D620" s="111"/>
      <c r="E620" s="111"/>
      <c r="F620" s="111"/>
      <c r="G620" s="27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</row>
    <row r="621" spans="3:19" ht="16.149999999999999" customHeight="1" x14ac:dyDescent="0.45">
      <c r="C621" s="25"/>
      <c r="D621" s="111"/>
      <c r="E621" s="111"/>
      <c r="F621" s="111"/>
      <c r="G621" s="27"/>
      <c r="H621" s="26"/>
      <c r="I621" s="25"/>
      <c r="J621" s="25"/>
      <c r="K621" s="25"/>
      <c r="L621" s="25"/>
      <c r="M621" s="25"/>
      <c r="N621" s="25"/>
      <c r="O621" s="25"/>
      <c r="P621" s="28"/>
      <c r="Q621" s="25"/>
      <c r="R621" s="25"/>
      <c r="S621" s="25"/>
    </row>
    <row r="622" spans="3:19" ht="16.149999999999999" customHeight="1" x14ac:dyDescent="0.55000000000000004">
      <c r="C622" s="25"/>
      <c r="D622" s="111"/>
      <c r="E622" s="111"/>
      <c r="F622" s="111"/>
      <c r="G622" s="27"/>
      <c r="H622" s="26"/>
      <c r="I622" s="29"/>
      <c r="J622" s="30" t="s">
        <v>30</v>
      </c>
      <c r="K622" s="30"/>
      <c r="L622" s="25"/>
      <c r="M622" s="30"/>
      <c r="N622" s="31" t="s">
        <v>0</v>
      </c>
      <c r="O622" s="25"/>
      <c r="P622" s="25"/>
      <c r="Q622" s="25"/>
      <c r="R622" s="25"/>
      <c r="S622" s="25"/>
    </row>
    <row r="623" spans="3:19" ht="16.149999999999999" customHeight="1" x14ac:dyDescent="0.45">
      <c r="C623" s="25"/>
      <c r="D623" s="111"/>
      <c r="E623" s="111"/>
      <c r="F623" s="111"/>
      <c r="G623" s="27"/>
      <c r="H623" s="26"/>
      <c r="I623" s="32"/>
      <c r="J623" s="33"/>
      <c r="K623" s="33"/>
      <c r="L623" s="32"/>
      <c r="M623" s="34"/>
      <c r="N623" s="35" t="s">
        <v>108</v>
      </c>
      <c r="O623" s="25"/>
      <c r="P623" s="25"/>
      <c r="Q623" s="25"/>
      <c r="R623" s="25"/>
      <c r="S623" s="25"/>
    </row>
    <row r="624" spans="3:19" ht="16.149999999999999" customHeight="1" x14ac:dyDescent="0.45">
      <c r="C624" s="25"/>
      <c r="D624" s="111"/>
      <c r="E624" s="111"/>
      <c r="F624" s="111"/>
      <c r="G624" s="27"/>
      <c r="H624" s="26"/>
      <c r="I624" s="32"/>
      <c r="J624" s="33"/>
      <c r="K624" s="33"/>
      <c r="L624" s="36"/>
      <c r="M624" s="34"/>
      <c r="N624" s="25"/>
      <c r="O624" s="112">
        <v>0</v>
      </c>
      <c r="P624" s="25"/>
      <c r="Q624" s="25"/>
      <c r="R624" s="25"/>
      <c r="S624" s="68" t="s">
        <v>497</v>
      </c>
    </row>
    <row r="625" spans="3:19" ht="16.149999999999999" customHeight="1" x14ac:dyDescent="0.45">
      <c r="C625" s="25"/>
      <c r="D625" s="111"/>
      <c r="E625" s="111"/>
      <c r="F625" s="111"/>
      <c r="G625" s="27"/>
      <c r="H625" s="26"/>
      <c r="I625" s="32" t="str">
        <f>INDEX(Wsad_Ofertowy[#Data],MATCH(S624,Wsad_Ofertowy[Kod],0),21)</f>
        <v>5</v>
      </c>
      <c r="J625" s="33" t="s">
        <v>31</v>
      </c>
      <c r="K625" s="33"/>
      <c r="L625" s="36"/>
      <c r="M625" s="36"/>
      <c r="N625" s="25"/>
      <c r="O625" s="113"/>
      <c r="P625" s="25"/>
      <c r="Q625" s="25"/>
      <c r="R625" s="25"/>
      <c r="S625" s="25"/>
    </row>
    <row r="626" spans="3:19" ht="16.149999999999999" customHeight="1" x14ac:dyDescent="0.45">
      <c r="C626" s="25"/>
      <c r="D626" s="111"/>
      <c r="E626" s="111"/>
      <c r="F626" s="111"/>
      <c r="G626" s="27"/>
      <c r="H626" s="26"/>
      <c r="I626" s="32"/>
      <c r="J626" s="90" t="s">
        <v>159</v>
      </c>
      <c r="K626" s="34"/>
      <c r="L626" s="36"/>
      <c r="M626" s="36"/>
      <c r="N626" s="25"/>
      <c r="O626" s="28"/>
      <c r="P626" s="25"/>
      <c r="Q626" s="25"/>
      <c r="R626" s="25"/>
      <c r="S626" s="25"/>
    </row>
    <row r="627" spans="3:19" ht="16.149999999999999" customHeight="1" x14ac:dyDescent="0.65">
      <c r="C627" s="25"/>
      <c r="D627" s="37" t="str">
        <f>INDEX(Wsad_Ofertowy[#Data],MATCH(S624,Wsad_Ofertowy[Kod],0),4)</f>
        <v>Znicz szklany Z 493 SERCE RÓŻE ZŁ</v>
      </c>
      <c r="E627" s="25"/>
      <c r="F627" s="38"/>
      <c r="G627" s="54" cm="1">
        <f t="array" ref="G627">INDEX(Wsad_Ofertowy[#Data],MATCH(S624,Wsad_Ofertowy[Kod],0),'Generowanie podsumowania zam'!$U$1)</f>
        <v>14.95</v>
      </c>
      <c r="H627" s="40"/>
      <c r="I627" s="32"/>
      <c r="J627" s="34"/>
      <c r="K627" s="34"/>
      <c r="L627" s="41"/>
      <c r="M627" s="25"/>
      <c r="N627" s="42"/>
      <c r="O627" s="25"/>
      <c r="P627" s="25"/>
      <c r="Q627" s="25"/>
      <c r="R627" s="43">
        <f>I625*G627*O624</f>
        <v>0</v>
      </c>
      <c r="S627" s="25"/>
    </row>
    <row r="628" spans="3:19" ht="16.149999999999999" customHeight="1" x14ac:dyDescent="0.45">
      <c r="C628" s="25"/>
      <c r="D628" s="25"/>
      <c r="E628" s="44">
        <f>INDEX(Wsad_Ofertowy[#Data],MATCH(S624,Wsad_Ofertowy[Kod],0),5)</f>
        <v>5907702535869</v>
      </c>
      <c r="F628" s="45"/>
      <c r="G628" s="40" t="s">
        <v>32</v>
      </c>
      <c r="H628" s="39"/>
      <c r="I628" s="25"/>
      <c r="J628" s="25"/>
      <c r="K628" s="25"/>
      <c r="L628" s="25"/>
      <c r="M628" s="25"/>
      <c r="N628" s="40"/>
      <c r="O628" s="25"/>
      <c r="P628" s="28"/>
      <c r="Q628" s="25"/>
      <c r="R628" s="40" t="s">
        <v>29</v>
      </c>
      <c r="S628" s="25"/>
    </row>
    <row r="629" spans="3:19" ht="16.149999999999999" customHeight="1" x14ac:dyDescent="0.45"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8"/>
      <c r="Q629" s="25"/>
      <c r="R629" s="25"/>
      <c r="S629" s="25"/>
    </row>
    <row r="630" spans="3:19" ht="16.149999999999999" customHeight="1" x14ac:dyDescent="0.45">
      <c r="C630" s="21"/>
      <c r="D630" s="21"/>
      <c r="E630" s="21"/>
      <c r="F630" s="21"/>
      <c r="G630" s="22"/>
      <c r="H630" s="22"/>
      <c r="I630" s="21"/>
      <c r="J630" s="23"/>
      <c r="K630" s="23"/>
      <c r="L630" s="21"/>
      <c r="M630" s="21"/>
      <c r="N630" s="21"/>
      <c r="O630" s="21"/>
      <c r="P630" s="24"/>
      <c r="Q630" s="21"/>
      <c r="R630" s="21"/>
      <c r="S630" s="21"/>
    </row>
    <row r="631" spans="3:19" ht="16.149999999999999" customHeight="1" x14ac:dyDescent="0.45">
      <c r="C631" s="25"/>
      <c r="D631" s="111"/>
      <c r="E631" s="111"/>
      <c r="F631" s="111"/>
      <c r="G631" s="27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</row>
    <row r="632" spans="3:19" ht="16.149999999999999" customHeight="1" x14ac:dyDescent="0.45">
      <c r="C632" s="25"/>
      <c r="D632" s="111"/>
      <c r="E632" s="111"/>
      <c r="F632" s="111"/>
      <c r="G632" s="27"/>
      <c r="H632" s="26"/>
      <c r="I632" s="25"/>
      <c r="J632" s="25"/>
      <c r="K632" s="25"/>
      <c r="L632" s="25"/>
      <c r="M632" s="25"/>
      <c r="N632" s="25"/>
      <c r="O632" s="25"/>
      <c r="P632" s="28"/>
      <c r="Q632" s="25"/>
      <c r="R632" s="25"/>
      <c r="S632" s="25"/>
    </row>
    <row r="633" spans="3:19" ht="16.149999999999999" customHeight="1" x14ac:dyDescent="0.55000000000000004">
      <c r="C633" s="25"/>
      <c r="D633" s="111"/>
      <c r="E633" s="111"/>
      <c r="F633" s="111"/>
      <c r="G633" s="27"/>
      <c r="H633" s="26"/>
      <c r="I633" s="29"/>
      <c r="J633" s="30" t="s">
        <v>30</v>
      </c>
      <c r="K633" s="30"/>
      <c r="L633" s="25"/>
      <c r="M633" s="30"/>
      <c r="N633" s="31" t="s">
        <v>0</v>
      </c>
      <c r="O633" s="25"/>
      <c r="P633" s="25"/>
      <c r="Q633" s="25"/>
      <c r="R633" s="25"/>
      <c r="S633" s="25"/>
    </row>
    <row r="634" spans="3:19" ht="16.149999999999999" customHeight="1" x14ac:dyDescent="0.45">
      <c r="C634" s="25"/>
      <c r="D634" s="111"/>
      <c r="E634" s="111"/>
      <c r="F634" s="111"/>
      <c r="G634" s="27"/>
      <c r="H634" s="26"/>
      <c r="I634" s="32"/>
      <c r="J634" s="33"/>
      <c r="K634" s="33"/>
      <c r="L634" s="32"/>
      <c r="M634" s="34"/>
      <c r="N634" s="35" t="s">
        <v>108</v>
      </c>
      <c r="O634" s="25"/>
      <c r="P634" s="25"/>
      <c r="Q634" s="25"/>
      <c r="R634" s="25"/>
      <c r="S634" s="25"/>
    </row>
    <row r="635" spans="3:19" ht="16.149999999999999" customHeight="1" x14ac:dyDescent="0.45">
      <c r="C635" s="25"/>
      <c r="D635" s="111"/>
      <c r="E635" s="111"/>
      <c r="F635" s="111"/>
      <c r="G635" s="27"/>
      <c r="H635" s="26"/>
      <c r="I635" s="32"/>
      <c r="J635" s="33"/>
      <c r="K635" s="33"/>
      <c r="L635" s="36"/>
      <c r="M635" s="34"/>
      <c r="N635" s="25"/>
      <c r="O635" s="112">
        <v>0</v>
      </c>
      <c r="P635" s="25"/>
      <c r="Q635" s="25"/>
      <c r="R635" s="25"/>
      <c r="S635" s="68" t="s">
        <v>99</v>
      </c>
    </row>
    <row r="636" spans="3:19" ht="16.149999999999999" customHeight="1" x14ac:dyDescent="0.45">
      <c r="C636" s="25"/>
      <c r="D636" s="111"/>
      <c r="E636" s="111"/>
      <c r="F636" s="111"/>
      <c r="G636" s="27"/>
      <c r="H636" s="26"/>
      <c r="I636" s="32" t="str">
        <f>INDEX(Wsad_Ofertowy[#Data],MATCH(S635,Wsad_Ofertowy[Kod],0),21)</f>
        <v>6</v>
      </c>
      <c r="J636" s="33" t="s">
        <v>31</v>
      </c>
      <c r="K636" s="33"/>
      <c r="L636" s="36"/>
      <c r="M636" s="36"/>
      <c r="N636" s="25"/>
      <c r="O636" s="113"/>
      <c r="P636" s="25"/>
      <c r="Q636" s="25"/>
      <c r="R636" s="25"/>
      <c r="S636" s="25"/>
    </row>
    <row r="637" spans="3:19" ht="16.149999999999999" customHeight="1" x14ac:dyDescent="0.45">
      <c r="C637" s="25"/>
      <c r="D637" s="111"/>
      <c r="E637" s="111"/>
      <c r="F637" s="111"/>
      <c r="G637" s="27"/>
      <c r="H637" s="26"/>
      <c r="I637" s="32"/>
      <c r="J637" s="90" t="s">
        <v>159</v>
      </c>
      <c r="K637" s="34"/>
      <c r="L637" s="36"/>
      <c r="M637" s="36"/>
      <c r="N637" s="25"/>
      <c r="O637" s="28"/>
      <c r="P637" s="25"/>
      <c r="Q637" s="25"/>
      <c r="R637" s="25"/>
      <c r="S637" s="25"/>
    </row>
    <row r="638" spans="3:19" ht="16.149999999999999" customHeight="1" x14ac:dyDescent="0.65">
      <c r="C638" s="25"/>
      <c r="D638" s="37" t="str">
        <f>INDEX(Wsad_Ofertowy[#Data],MATCH(S635,Wsad_Ofertowy[Kod],0),4)</f>
        <v>Z 466 ZŁ</v>
      </c>
      <c r="E638" s="25"/>
      <c r="F638" s="38"/>
      <c r="G638" s="54" cm="1">
        <f t="array" ref="G638">INDEX(Wsad_Ofertowy[#Data],MATCH(S635,Wsad_Ofertowy[Kod],0),'Generowanie podsumowania zam'!$U$1)</f>
        <v>15.09</v>
      </c>
      <c r="H638" s="40"/>
      <c r="I638" s="32"/>
      <c r="J638" s="34"/>
      <c r="K638" s="34"/>
      <c r="L638" s="41"/>
      <c r="M638" s="25"/>
      <c r="N638" s="42"/>
      <c r="O638" s="25"/>
      <c r="P638" s="25"/>
      <c r="Q638" s="25"/>
      <c r="R638" s="43">
        <f>I636*G638*O635</f>
        <v>0</v>
      </c>
      <c r="S638" s="25"/>
    </row>
    <row r="639" spans="3:19" ht="16.149999999999999" customHeight="1" x14ac:dyDescent="0.45">
      <c r="C639" s="25"/>
      <c r="D639" s="25"/>
      <c r="E639" s="44">
        <f>INDEX(Wsad_Ofertowy[#Data],MATCH(S635,Wsad_Ofertowy[Kod],0),5)</f>
        <v>5907702531977</v>
      </c>
      <c r="F639" s="45"/>
      <c r="G639" s="40" t="s">
        <v>32</v>
      </c>
      <c r="H639" s="39"/>
      <c r="I639" s="25"/>
      <c r="J639" s="25"/>
      <c r="K639" s="25"/>
      <c r="L639" s="25"/>
      <c r="M639" s="25"/>
      <c r="N639" s="40"/>
      <c r="O639" s="25"/>
      <c r="P639" s="28"/>
      <c r="Q639" s="25"/>
      <c r="R639" s="40" t="s">
        <v>29</v>
      </c>
      <c r="S639" s="25"/>
    </row>
    <row r="640" spans="3:19" ht="16.149999999999999" customHeight="1" x14ac:dyDescent="0.45"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8"/>
      <c r="Q640" s="25"/>
      <c r="R640" s="25"/>
      <c r="S640" s="25"/>
    </row>
    <row r="641" spans="3:19" ht="16.149999999999999" customHeight="1" x14ac:dyDescent="0.45">
      <c r="C641" s="21"/>
      <c r="D641" s="21"/>
      <c r="E641" s="21"/>
      <c r="F641" s="21"/>
      <c r="G641" s="22"/>
      <c r="H641" s="22"/>
      <c r="I641" s="21"/>
      <c r="J641" s="23"/>
      <c r="K641" s="23"/>
      <c r="L641" s="21"/>
      <c r="M641" s="21"/>
      <c r="N641" s="21"/>
      <c r="O641" s="21"/>
      <c r="P641" s="24"/>
      <c r="Q641" s="21"/>
      <c r="R641" s="21"/>
      <c r="S641" s="21"/>
    </row>
    <row r="642" spans="3:19" ht="16.149999999999999" customHeight="1" x14ac:dyDescent="0.45">
      <c r="C642" s="25"/>
      <c r="D642" s="111"/>
      <c r="E642" s="111"/>
      <c r="F642" s="111"/>
      <c r="G642" s="27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</row>
    <row r="643" spans="3:19" ht="16.149999999999999" customHeight="1" x14ac:dyDescent="0.45">
      <c r="C643" s="25"/>
      <c r="D643" s="111"/>
      <c r="E643" s="111"/>
      <c r="F643" s="111"/>
      <c r="G643" s="27"/>
      <c r="H643" s="26"/>
      <c r="I643" s="25"/>
      <c r="J643" s="25"/>
      <c r="K643" s="25"/>
      <c r="L643" s="25"/>
      <c r="M643" s="25"/>
      <c r="N643" s="25"/>
      <c r="O643" s="25"/>
      <c r="P643" s="28"/>
      <c r="Q643" s="25"/>
      <c r="R643" s="25"/>
      <c r="S643" s="25"/>
    </row>
    <row r="644" spans="3:19" ht="16.149999999999999" customHeight="1" x14ac:dyDescent="0.55000000000000004">
      <c r="C644" s="25"/>
      <c r="D644" s="111"/>
      <c r="E644" s="111"/>
      <c r="F644" s="111"/>
      <c r="G644" s="27"/>
      <c r="H644" s="26"/>
      <c r="I644" s="29"/>
      <c r="J644" s="30" t="s">
        <v>30</v>
      </c>
      <c r="K644" s="30"/>
      <c r="L644" s="25"/>
      <c r="M644" s="30"/>
      <c r="N644" s="31" t="s">
        <v>0</v>
      </c>
      <c r="O644" s="25"/>
      <c r="P644" s="25"/>
      <c r="Q644" s="25"/>
      <c r="R644" s="25"/>
      <c r="S644" s="25"/>
    </row>
    <row r="645" spans="3:19" ht="16.149999999999999" customHeight="1" x14ac:dyDescent="0.45">
      <c r="C645" s="25"/>
      <c r="D645" s="111"/>
      <c r="E645" s="111"/>
      <c r="F645" s="111"/>
      <c r="G645" s="27"/>
      <c r="H645" s="26"/>
      <c r="I645" s="32"/>
      <c r="J645" s="33"/>
      <c r="K645" s="33"/>
      <c r="L645" s="32"/>
      <c r="M645" s="34"/>
      <c r="N645" s="35" t="s">
        <v>108</v>
      </c>
      <c r="O645" s="25"/>
      <c r="P645" s="25"/>
      <c r="Q645" s="25"/>
      <c r="R645" s="25"/>
      <c r="S645" s="25"/>
    </row>
    <row r="646" spans="3:19" ht="16.149999999999999" customHeight="1" x14ac:dyDescent="0.45">
      <c r="C646" s="25"/>
      <c r="D646" s="111"/>
      <c r="E646" s="111"/>
      <c r="F646" s="111"/>
      <c r="G646" s="27"/>
      <c r="H646" s="26"/>
      <c r="I646" s="32"/>
      <c r="J646" s="33"/>
      <c r="K646" s="33"/>
      <c r="L646" s="36"/>
      <c r="M646" s="34"/>
      <c r="N646" s="25"/>
      <c r="O646" s="112">
        <v>0</v>
      </c>
      <c r="P646" s="25"/>
      <c r="Q646" s="25"/>
      <c r="R646" s="25"/>
      <c r="S646" s="68" t="s">
        <v>97</v>
      </c>
    </row>
    <row r="647" spans="3:19" ht="16.149999999999999" customHeight="1" x14ac:dyDescent="0.45">
      <c r="C647" s="25"/>
      <c r="D647" s="111"/>
      <c r="E647" s="111"/>
      <c r="F647" s="111"/>
      <c r="G647" s="27"/>
      <c r="H647" s="26"/>
      <c r="I647" s="32" t="str">
        <f>INDEX(Wsad_Ofertowy[#Data],MATCH(S646,Wsad_Ofertowy[Kod],0),21)</f>
        <v>6</v>
      </c>
      <c r="J647" s="33" t="s">
        <v>31</v>
      </c>
      <c r="K647" s="33"/>
      <c r="L647" s="36"/>
      <c r="M647" s="36"/>
      <c r="N647" s="25"/>
      <c r="O647" s="113"/>
      <c r="P647" s="25"/>
      <c r="Q647" s="25"/>
      <c r="R647" s="25"/>
      <c r="S647" s="25"/>
    </row>
    <row r="648" spans="3:19" ht="16.149999999999999" customHeight="1" x14ac:dyDescent="0.45">
      <c r="C648" s="25"/>
      <c r="D648" s="111"/>
      <c r="E648" s="111"/>
      <c r="F648" s="111"/>
      <c r="G648" s="27"/>
      <c r="H648" s="26"/>
      <c r="I648" s="32"/>
      <c r="J648" s="90" t="s">
        <v>159</v>
      </c>
      <c r="K648" s="34"/>
      <c r="L648" s="36"/>
      <c r="M648" s="36"/>
      <c r="N648" s="25"/>
      <c r="O648" s="28"/>
      <c r="P648" s="25"/>
      <c r="Q648" s="25"/>
      <c r="R648" s="25"/>
      <c r="S648" s="25"/>
    </row>
    <row r="649" spans="3:19" ht="16.149999999999999" customHeight="1" x14ac:dyDescent="0.65">
      <c r="C649" s="25"/>
      <c r="D649" s="37" t="str">
        <f>INDEX(Wsad_Ofertowy[#Data],MATCH(S646,Wsad_Ofertowy[Kod],0),4)</f>
        <v>Z 466 SR</v>
      </c>
      <c r="E649" s="25"/>
      <c r="F649" s="38"/>
      <c r="G649" s="54" cm="1">
        <f t="array" ref="G649">INDEX(Wsad_Ofertowy[#Data],MATCH(S646,Wsad_Ofertowy[Kod],0),'Generowanie podsumowania zam'!$U$1)</f>
        <v>15.09</v>
      </c>
      <c r="H649" s="40"/>
      <c r="I649" s="32"/>
      <c r="J649" s="34"/>
      <c r="K649" s="34"/>
      <c r="L649" s="41"/>
      <c r="M649" s="25"/>
      <c r="N649" s="42"/>
      <c r="O649" s="25"/>
      <c r="P649" s="25"/>
      <c r="Q649" s="25"/>
      <c r="R649" s="43">
        <f>I647*G649*O646</f>
        <v>0</v>
      </c>
      <c r="S649" s="25"/>
    </row>
    <row r="650" spans="3:19" ht="16.149999999999999" customHeight="1" x14ac:dyDescent="0.45">
      <c r="C650" s="25"/>
      <c r="D650" s="25"/>
      <c r="E650" s="44">
        <f>INDEX(Wsad_Ofertowy[#Data],MATCH(S646,Wsad_Ofertowy[Kod],0),5)</f>
        <v>5907702531984</v>
      </c>
      <c r="F650" s="45"/>
      <c r="G650" s="40" t="s">
        <v>32</v>
      </c>
      <c r="H650" s="39"/>
      <c r="I650" s="25"/>
      <c r="J650" s="25"/>
      <c r="K650" s="25"/>
      <c r="L650" s="25"/>
      <c r="M650" s="25"/>
      <c r="N650" s="40"/>
      <c r="O650" s="25"/>
      <c r="P650" s="28"/>
      <c r="Q650" s="25"/>
      <c r="R650" s="40" t="s">
        <v>29</v>
      </c>
      <c r="S650" s="25"/>
    </row>
    <row r="651" spans="3:19" ht="16.149999999999999" customHeight="1" x14ac:dyDescent="0.45"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8"/>
      <c r="Q651" s="25"/>
      <c r="R651" s="25"/>
      <c r="S651" s="25"/>
    </row>
    <row r="652" spans="3:19" ht="16.149999999999999" customHeight="1" x14ac:dyDescent="0.45">
      <c r="C652" s="21"/>
      <c r="D652" s="21"/>
      <c r="E652" s="21"/>
      <c r="F652" s="21"/>
      <c r="G652" s="22"/>
      <c r="H652" s="22"/>
      <c r="I652" s="21"/>
      <c r="J652" s="23"/>
      <c r="K652" s="23"/>
      <c r="L652" s="21"/>
      <c r="M652" s="21"/>
      <c r="N652" s="21"/>
      <c r="O652" s="21"/>
      <c r="P652" s="24"/>
      <c r="Q652" s="21"/>
      <c r="R652" s="21"/>
      <c r="S652" s="21"/>
    </row>
    <row r="653" spans="3:19" ht="16.149999999999999" customHeight="1" x14ac:dyDescent="0.45">
      <c r="C653" s="25"/>
      <c r="D653" s="111"/>
      <c r="E653" s="111"/>
      <c r="F653" s="111"/>
      <c r="G653" s="27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</row>
    <row r="654" spans="3:19" ht="16.149999999999999" customHeight="1" x14ac:dyDescent="0.45">
      <c r="C654" s="25"/>
      <c r="D654" s="111"/>
      <c r="E654" s="111"/>
      <c r="F654" s="111"/>
      <c r="G654" s="27"/>
      <c r="H654" s="26"/>
      <c r="I654" s="25"/>
      <c r="J654" s="25"/>
      <c r="K654" s="25"/>
      <c r="L654" s="25"/>
      <c r="M654" s="25"/>
      <c r="N654" s="25"/>
      <c r="O654" s="25"/>
      <c r="P654" s="28"/>
      <c r="Q654" s="25"/>
      <c r="R654" s="25"/>
      <c r="S654" s="25"/>
    </row>
    <row r="655" spans="3:19" ht="16.149999999999999" customHeight="1" x14ac:dyDescent="0.55000000000000004">
      <c r="C655" s="25"/>
      <c r="D655" s="111"/>
      <c r="E655" s="111"/>
      <c r="F655" s="111"/>
      <c r="G655" s="27"/>
      <c r="H655" s="26"/>
      <c r="I655" s="29"/>
      <c r="J655" s="30" t="s">
        <v>30</v>
      </c>
      <c r="K655" s="30"/>
      <c r="L655" s="25"/>
      <c r="M655" s="30"/>
      <c r="N655" s="31" t="s">
        <v>0</v>
      </c>
      <c r="O655" s="25"/>
      <c r="P655" s="25"/>
      <c r="Q655" s="25"/>
      <c r="R655" s="25"/>
      <c r="S655" s="25"/>
    </row>
    <row r="656" spans="3:19" ht="16.149999999999999" customHeight="1" x14ac:dyDescent="0.45">
      <c r="C656" s="25"/>
      <c r="D656" s="111"/>
      <c r="E656" s="111"/>
      <c r="F656" s="111"/>
      <c r="G656" s="27"/>
      <c r="H656" s="26"/>
      <c r="I656" s="32"/>
      <c r="J656" s="33"/>
      <c r="K656" s="33"/>
      <c r="L656" s="32"/>
      <c r="M656" s="34"/>
      <c r="N656" s="35" t="s">
        <v>108</v>
      </c>
      <c r="O656" s="25"/>
      <c r="P656" s="25"/>
      <c r="Q656" s="25"/>
      <c r="R656" s="25"/>
      <c r="S656" s="25"/>
    </row>
    <row r="657" spans="3:19" ht="16.149999999999999" customHeight="1" x14ac:dyDescent="0.45">
      <c r="C657" s="25"/>
      <c r="D657" s="111"/>
      <c r="E657" s="111"/>
      <c r="F657" s="111"/>
      <c r="G657" s="27"/>
      <c r="H657" s="26"/>
      <c r="I657" s="32"/>
      <c r="J657" s="33"/>
      <c r="K657" s="33"/>
      <c r="L657" s="36"/>
      <c r="M657" s="34"/>
      <c r="N657" s="25"/>
      <c r="O657" s="112">
        <v>0</v>
      </c>
      <c r="P657" s="25"/>
      <c r="Q657" s="25"/>
      <c r="R657" s="25"/>
      <c r="S657" s="68" t="s">
        <v>387</v>
      </c>
    </row>
    <row r="658" spans="3:19" ht="16.149999999999999" customHeight="1" x14ac:dyDescent="0.45">
      <c r="C658" s="25"/>
      <c r="D658" s="111"/>
      <c r="E658" s="111"/>
      <c r="F658" s="111"/>
      <c r="G658" s="27"/>
      <c r="H658" s="26"/>
      <c r="I658" s="32" t="str">
        <f>INDEX(Wsad_Ofertowy[#Data],MATCH(S657,Wsad_Ofertowy[Kod],0),21)</f>
        <v>4</v>
      </c>
      <c r="J658" s="33" t="s">
        <v>31</v>
      </c>
      <c r="K658" s="33"/>
      <c r="L658" s="36"/>
      <c r="M658" s="36"/>
      <c r="N658" s="25"/>
      <c r="O658" s="113"/>
      <c r="P658" s="25"/>
      <c r="Q658" s="25"/>
      <c r="R658" s="25"/>
      <c r="S658" s="25"/>
    </row>
    <row r="659" spans="3:19" ht="16.149999999999999" customHeight="1" x14ac:dyDescent="0.45">
      <c r="C659" s="25"/>
      <c r="D659" s="111"/>
      <c r="E659" s="111"/>
      <c r="F659" s="111"/>
      <c r="G659" s="27"/>
      <c r="H659" s="26"/>
      <c r="I659" s="32"/>
      <c r="J659" s="90" t="s">
        <v>159</v>
      </c>
      <c r="K659" s="34"/>
      <c r="L659" s="36"/>
      <c r="M659" s="36"/>
      <c r="N659" s="25"/>
      <c r="O659" s="28"/>
      <c r="P659" s="25"/>
      <c r="Q659" s="25"/>
      <c r="R659" s="25"/>
      <c r="S659" s="25"/>
    </row>
    <row r="660" spans="3:19" ht="16.149999999999999" customHeight="1" x14ac:dyDescent="0.65">
      <c r="C660" s="25"/>
      <c r="D660" s="37" t="str">
        <f>INDEX(Wsad_Ofertowy[#Data],MATCH(S657,Wsad_Ofertowy[Kod],0),4)</f>
        <v>Znicz szklany L 2710 APLIKACJA ZŁ</v>
      </c>
      <c r="E660" s="25"/>
      <c r="F660" s="38"/>
      <c r="G660" s="54" cm="1">
        <f t="array" ref="G660">INDEX(Wsad_Ofertowy[#Data],MATCH(S657,Wsad_Ofertowy[Kod],0),'Generowanie podsumowania zam'!$U$1)</f>
        <v>15.99</v>
      </c>
      <c r="H660" s="40"/>
      <c r="I660" s="32"/>
      <c r="J660" s="34"/>
      <c r="K660" s="34"/>
      <c r="L660" s="41"/>
      <c r="M660" s="25"/>
      <c r="N660" s="42"/>
      <c r="O660" s="25"/>
      <c r="P660" s="25"/>
      <c r="Q660" s="25"/>
      <c r="R660" s="43">
        <f>I658*G660*O657</f>
        <v>0</v>
      </c>
      <c r="S660" s="25"/>
    </row>
    <row r="661" spans="3:19" ht="16.149999999999999" customHeight="1" x14ac:dyDescent="0.45">
      <c r="C661" s="25"/>
      <c r="D661" s="25"/>
      <c r="E661" s="44">
        <f>INDEX(Wsad_Ofertowy[#Data],MATCH(S657,Wsad_Ofertowy[Kod],0),5)</f>
        <v>5907702536668</v>
      </c>
      <c r="F661" s="45"/>
      <c r="G661" s="40" t="s">
        <v>32</v>
      </c>
      <c r="H661" s="39"/>
      <c r="I661" s="25"/>
      <c r="J661" s="25"/>
      <c r="K661" s="25"/>
      <c r="L661" s="25"/>
      <c r="M661" s="25"/>
      <c r="N661" s="40"/>
      <c r="O661" s="25"/>
      <c r="P661" s="28"/>
      <c r="Q661" s="25"/>
      <c r="R661" s="40" t="s">
        <v>29</v>
      </c>
      <c r="S661" s="25"/>
    </row>
    <row r="662" spans="3:19" ht="16.149999999999999" customHeight="1" x14ac:dyDescent="0.45"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8"/>
      <c r="Q662" s="25"/>
      <c r="R662" s="25"/>
      <c r="S662" s="25"/>
    </row>
    <row r="663" spans="3:19" ht="16.149999999999999" customHeight="1" x14ac:dyDescent="0.45">
      <c r="C663" s="21"/>
      <c r="D663" s="21"/>
      <c r="E663" s="21"/>
      <c r="F663" s="21"/>
      <c r="G663" s="22"/>
      <c r="H663" s="22"/>
      <c r="I663" s="21"/>
      <c r="J663" s="23"/>
      <c r="K663" s="23"/>
      <c r="L663" s="21"/>
      <c r="M663" s="21"/>
      <c r="N663" s="21"/>
      <c r="O663" s="21"/>
      <c r="P663" s="24"/>
      <c r="Q663" s="21"/>
      <c r="R663" s="21"/>
      <c r="S663" s="21"/>
    </row>
    <row r="664" spans="3:19" ht="16.149999999999999" customHeight="1" x14ac:dyDescent="0.45">
      <c r="C664" s="25"/>
      <c r="D664" s="111"/>
      <c r="E664" s="111"/>
      <c r="F664" s="111"/>
      <c r="G664" s="27"/>
      <c r="H664" s="26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</row>
    <row r="665" spans="3:19" ht="16.149999999999999" customHeight="1" x14ac:dyDescent="0.45">
      <c r="C665" s="25"/>
      <c r="D665" s="111"/>
      <c r="E665" s="111"/>
      <c r="F665" s="111"/>
      <c r="G665" s="27"/>
      <c r="H665" s="26"/>
      <c r="I665" s="25"/>
      <c r="J665" s="25"/>
      <c r="K665" s="25"/>
      <c r="L665" s="25"/>
      <c r="M665" s="25"/>
      <c r="N665" s="25"/>
      <c r="O665" s="25"/>
      <c r="P665" s="28"/>
      <c r="Q665" s="25"/>
      <c r="R665" s="25"/>
      <c r="S665" s="25"/>
    </row>
    <row r="666" spans="3:19" ht="16.149999999999999" customHeight="1" x14ac:dyDescent="0.55000000000000004">
      <c r="C666" s="25"/>
      <c r="D666" s="111"/>
      <c r="E666" s="111"/>
      <c r="F666" s="111"/>
      <c r="G666" s="27"/>
      <c r="H666" s="26"/>
      <c r="I666" s="29"/>
      <c r="J666" s="30" t="s">
        <v>30</v>
      </c>
      <c r="K666" s="30"/>
      <c r="L666" s="25"/>
      <c r="M666" s="30"/>
      <c r="N666" s="31" t="s">
        <v>0</v>
      </c>
      <c r="O666" s="25"/>
      <c r="P666" s="25"/>
      <c r="Q666" s="25"/>
      <c r="R666" s="25"/>
      <c r="S666" s="25"/>
    </row>
    <row r="667" spans="3:19" ht="16.149999999999999" customHeight="1" x14ac:dyDescent="0.45">
      <c r="C667" s="25"/>
      <c r="D667" s="111"/>
      <c r="E667" s="111"/>
      <c r="F667" s="111"/>
      <c r="G667" s="27"/>
      <c r="H667" s="26"/>
      <c r="I667" s="32"/>
      <c r="J667" s="33"/>
      <c r="K667" s="33"/>
      <c r="L667" s="32"/>
      <c r="M667" s="34"/>
      <c r="N667" s="35" t="s">
        <v>108</v>
      </c>
      <c r="O667" s="25"/>
      <c r="P667" s="25"/>
      <c r="Q667" s="25"/>
      <c r="R667" s="25"/>
      <c r="S667" s="25"/>
    </row>
    <row r="668" spans="3:19" ht="16.149999999999999" customHeight="1" x14ac:dyDescent="0.45">
      <c r="C668" s="25"/>
      <c r="D668" s="111"/>
      <c r="E668" s="111"/>
      <c r="F668" s="111"/>
      <c r="G668" s="27"/>
      <c r="H668" s="26"/>
      <c r="I668" s="32"/>
      <c r="J668" s="33"/>
      <c r="K668" s="33"/>
      <c r="L668" s="36"/>
      <c r="M668" s="34"/>
      <c r="N668" s="25"/>
      <c r="O668" s="112">
        <v>0</v>
      </c>
      <c r="P668" s="25"/>
      <c r="Q668" s="25"/>
      <c r="R668" s="25"/>
      <c r="S668" s="68" t="s">
        <v>133</v>
      </c>
    </row>
    <row r="669" spans="3:19" ht="16.149999999999999" customHeight="1" x14ac:dyDescent="0.45">
      <c r="C669" s="25"/>
      <c r="D669" s="111"/>
      <c r="E669" s="111"/>
      <c r="F669" s="111"/>
      <c r="G669" s="27"/>
      <c r="H669" s="26"/>
      <c r="I669" s="32" t="str">
        <f>INDEX(Wsad_Ofertowy[#Data],MATCH(S668,Wsad_Ofertowy[Kod],0),21)</f>
        <v>5</v>
      </c>
      <c r="J669" s="33" t="s">
        <v>31</v>
      </c>
      <c r="K669" s="33"/>
      <c r="L669" s="36"/>
      <c r="M669" s="36"/>
      <c r="N669" s="25"/>
      <c r="O669" s="113"/>
      <c r="P669" s="25"/>
      <c r="Q669" s="25"/>
      <c r="R669" s="25"/>
      <c r="S669" s="25"/>
    </row>
    <row r="670" spans="3:19" ht="16.149999999999999" customHeight="1" x14ac:dyDescent="0.45">
      <c r="C670" s="25"/>
      <c r="D670" s="111"/>
      <c r="E670" s="111"/>
      <c r="F670" s="111"/>
      <c r="G670" s="27"/>
      <c r="H670" s="26"/>
      <c r="I670" s="32"/>
      <c r="J670" s="90" t="s">
        <v>159</v>
      </c>
      <c r="K670" s="34"/>
      <c r="L670" s="36"/>
      <c r="M670" s="36"/>
      <c r="N670" s="25"/>
      <c r="O670" s="28"/>
      <c r="P670" s="25"/>
      <c r="Q670" s="25"/>
      <c r="R670" s="25"/>
      <c r="S670" s="25"/>
    </row>
    <row r="671" spans="3:19" ht="16.149999999999999" customHeight="1" x14ac:dyDescent="0.65">
      <c r="C671" s="25"/>
      <c r="D671" s="37" t="str">
        <f>INDEX(Wsad_Ofertowy[#Data],MATCH(S668,Wsad_Ofertowy[Kod],0),4)</f>
        <v>Kapliczka KA 8 SR</v>
      </c>
      <c r="E671" s="25"/>
      <c r="F671" s="38"/>
      <c r="G671" s="54" cm="1">
        <f t="array" ref="G671">INDEX(Wsad_Ofertowy[#Data],MATCH(S668,Wsad_Ofertowy[Kod],0),'Generowanie podsumowania zam'!$U$1)</f>
        <v>17.5</v>
      </c>
      <c r="H671" s="40"/>
      <c r="I671" s="32"/>
      <c r="J671" s="34"/>
      <c r="K671" s="34"/>
      <c r="L671" s="41"/>
      <c r="M671" s="25"/>
      <c r="N671" s="42"/>
      <c r="O671" s="25"/>
      <c r="P671" s="25"/>
      <c r="Q671" s="25"/>
      <c r="R671" s="43">
        <f>I669*G671*O668</f>
        <v>0</v>
      </c>
      <c r="S671" s="25"/>
    </row>
    <row r="672" spans="3:19" ht="16.149999999999999" customHeight="1" x14ac:dyDescent="0.45">
      <c r="C672" s="25"/>
      <c r="D672" s="25"/>
      <c r="E672" s="44">
        <f>INDEX(Wsad_Ofertowy[#Data],MATCH(S668,Wsad_Ofertowy[Kod],0),5)</f>
        <v>5907702531496</v>
      </c>
      <c r="F672" s="45"/>
      <c r="G672" s="40" t="s">
        <v>32</v>
      </c>
      <c r="H672" s="39"/>
      <c r="I672" s="25"/>
      <c r="J672" s="25"/>
      <c r="K672" s="25"/>
      <c r="L672" s="25"/>
      <c r="M672" s="25"/>
      <c r="N672" s="40"/>
      <c r="O672" s="25"/>
      <c r="P672" s="28"/>
      <c r="Q672" s="25"/>
      <c r="R672" s="40" t="s">
        <v>29</v>
      </c>
      <c r="S672" s="25"/>
    </row>
    <row r="673" spans="3:19" ht="16.149999999999999" customHeight="1" x14ac:dyDescent="0.45"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8"/>
      <c r="Q673" s="25"/>
      <c r="R673" s="25"/>
      <c r="S673" s="25"/>
    </row>
    <row r="674" spans="3:19" ht="16.149999999999999" customHeight="1" x14ac:dyDescent="0.45">
      <c r="C674" s="21"/>
      <c r="D674" s="21"/>
      <c r="E674" s="21"/>
      <c r="F674" s="21"/>
      <c r="G674" s="22"/>
      <c r="H674" s="22"/>
      <c r="I674" s="21"/>
      <c r="J674" s="23"/>
      <c r="K674" s="23"/>
      <c r="L674" s="21"/>
      <c r="M674" s="21"/>
      <c r="N674" s="21"/>
      <c r="O674" s="21"/>
      <c r="P674" s="24"/>
      <c r="Q674" s="21"/>
      <c r="R674" s="21"/>
      <c r="S674" s="21"/>
    </row>
    <row r="675" spans="3:19" ht="16.149999999999999" customHeight="1" x14ac:dyDescent="0.45">
      <c r="C675" s="25"/>
      <c r="D675" s="111"/>
      <c r="E675" s="111"/>
      <c r="F675" s="111"/>
      <c r="G675" s="27"/>
      <c r="H675" s="26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</row>
    <row r="676" spans="3:19" ht="16.149999999999999" customHeight="1" x14ac:dyDescent="0.45">
      <c r="C676" s="25"/>
      <c r="D676" s="111"/>
      <c r="E676" s="111"/>
      <c r="F676" s="111"/>
      <c r="G676" s="27"/>
      <c r="H676" s="26"/>
      <c r="I676" s="25"/>
      <c r="J676" s="25"/>
      <c r="K676" s="25"/>
      <c r="L676" s="25"/>
      <c r="M676" s="25"/>
      <c r="N676" s="25"/>
      <c r="O676" s="25"/>
      <c r="P676" s="28"/>
      <c r="Q676" s="25"/>
      <c r="R676" s="25"/>
      <c r="S676" s="25"/>
    </row>
    <row r="677" spans="3:19" ht="16.149999999999999" customHeight="1" x14ac:dyDescent="0.55000000000000004">
      <c r="C677" s="25"/>
      <c r="D677" s="111"/>
      <c r="E677" s="111"/>
      <c r="F677" s="111"/>
      <c r="G677" s="27"/>
      <c r="H677" s="26"/>
      <c r="I677" s="29"/>
      <c r="J677" s="30" t="s">
        <v>30</v>
      </c>
      <c r="K677" s="30"/>
      <c r="L677" s="25"/>
      <c r="M677" s="30"/>
      <c r="N677" s="31" t="s">
        <v>0</v>
      </c>
      <c r="O677" s="25"/>
      <c r="P677" s="25"/>
      <c r="Q677" s="25"/>
      <c r="R677" s="25"/>
      <c r="S677" s="25"/>
    </row>
    <row r="678" spans="3:19" ht="16.149999999999999" customHeight="1" x14ac:dyDescent="0.45">
      <c r="C678" s="25"/>
      <c r="D678" s="111"/>
      <c r="E678" s="111"/>
      <c r="F678" s="111"/>
      <c r="G678" s="27"/>
      <c r="H678" s="26"/>
      <c r="I678" s="32"/>
      <c r="J678" s="33"/>
      <c r="K678" s="33"/>
      <c r="L678" s="32"/>
      <c r="M678" s="34"/>
      <c r="N678" s="35" t="s">
        <v>108</v>
      </c>
      <c r="O678" s="25"/>
      <c r="P678" s="25"/>
      <c r="Q678" s="25"/>
      <c r="R678" s="25"/>
      <c r="S678" s="25"/>
    </row>
    <row r="679" spans="3:19" ht="16.149999999999999" customHeight="1" x14ac:dyDescent="0.45">
      <c r="C679" s="25"/>
      <c r="D679" s="111"/>
      <c r="E679" s="111"/>
      <c r="F679" s="111"/>
      <c r="G679" s="27"/>
      <c r="H679" s="26"/>
      <c r="I679" s="32"/>
      <c r="J679" s="33"/>
      <c r="K679" s="33"/>
      <c r="L679" s="36"/>
      <c r="M679" s="34"/>
      <c r="N679" s="25"/>
      <c r="O679" s="112">
        <v>0</v>
      </c>
      <c r="P679" s="25"/>
      <c r="Q679" s="25"/>
      <c r="R679" s="25"/>
      <c r="S679" s="68" t="s">
        <v>418</v>
      </c>
    </row>
    <row r="680" spans="3:19" ht="16.149999999999999" customHeight="1" x14ac:dyDescent="0.45">
      <c r="C680" s="25"/>
      <c r="D680" s="111"/>
      <c r="E680" s="111"/>
      <c r="F680" s="111"/>
      <c r="G680" s="27"/>
      <c r="H680" s="26"/>
      <c r="I680" s="32" t="str">
        <f>INDEX(Wsad_Ofertowy[#Data],MATCH(S679,Wsad_Ofertowy[Kod],0),21)</f>
        <v>4</v>
      </c>
      <c r="J680" s="33" t="s">
        <v>31</v>
      </c>
      <c r="K680" s="33"/>
      <c r="L680" s="36"/>
      <c r="M680" s="36"/>
      <c r="N680" s="25"/>
      <c r="O680" s="113"/>
      <c r="P680" s="25"/>
      <c r="Q680" s="25"/>
      <c r="R680" s="25"/>
      <c r="S680" s="25"/>
    </row>
    <row r="681" spans="3:19" ht="16.149999999999999" customHeight="1" x14ac:dyDescent="0.45">
      <c r="C681" s="25"/>
      <c r="D681" s="111"/>
      <c r="E681" s="111"/>
      <c r="F681" s="111"/>
      <c r="G681" s="27"/>
      <c r="H681" s="26"/>
      <c r="I681" s="32"/>
      <c r="J681" s="90" t="s">
        <v>159</v>
      </c>
      <c r="K681" s="34"/>
      <c r="L681" s="36"/>
      <c r="M681" s="36"/>
      <c r="N681" s="25"/>
      <c r="O681" s="28"/>
      <c r="P681" s="25"/>
      <c r="Q681" s="25"/>
      <c r="R681" s="25"/>
      <c r="S681" s="25"/>
    </row>
    <row r="682" spans="3:19" ht="16.149999999999999" customHeight="1" x14ac:dyDescent="0.65">
      <c r="C682" s="25"/>
      <c r="D682" s="37" t="str">
        <f>INDEX(Wsad_Ofertowy[#Data],MATCH(S679,Wsad_Ofertowy[Kod],0),4)</f>
        <v>Pera Duża ZŁ</v>
      </c>
      <c r="E682" s="25"/>
      <c r="F682" s="38"/>
      <c r="G682" s="54" cm="1">
        <f t="array" ref="G682">INDEX(Wsad_Ofertowy[#Data],MATCH(S679,Wsad_Ofertowy[Kod],0),'Generowanie podsumowania zam'!$U$1)</f>
        <v>17.489999999999998</v>
      </c>
      <c r="H682" s="40"/>
      <c r="I682" s="32"/>
      <c r="J682" s="34"/>
      <c r="K682" s="34"/>
      <c r="L682" s="41"/>
      <c r="M682" s="25"/>
      <c r="N682" s="42"/>
      <c r="O682" s="25"/>
      <c r="P682" s="25"/>
      <c r="Q682" s="25"/>
      <c r="R682" s="43">
        <f>I680*G682*O679</f>
        <v>0</v>
      </c>
      <c r="S682" s="25"/>
    </row>
    <row r="683" spans="3:19" ht="16.149999999999999" customHeight="1" x14ac:dyDescent="0.45">
      <c r="C683" s="25"/>
      <c r="D683" s="25"/>
      <c r="E683" s="44">
        <f>INDEX(Wsad_Ofertowy[#Data],MATCH(S679,Wsad_Ofertowy[Kod],0),5)</f>
        <v>5907702533582</v>
      </c>
      <c r="F683" s="45"/>
      <c r="G683" s="40" t="s">
        <v>32</v>
      </c>
      <c r="H683" s="39"/>
      <c r="I683" s="25"/>
      <c r="J683" s="25"/>
      <c r="K683" s="25"/>
      <c r="L683" s="25"/>
      <c r="M683" s="25"/>
      <c r="N683" s="40"/>
      <c r="O683" s="25"/>
      <c r="P683" s="28"/>
      <c r="Q683" s="25"/>
      <c r="R683" s="40" t="s">
        <v>29</v>
      </c>
      <c r="S683" s="25"/>
    </row>
    <row r="684" spans="3:19" ht="16.149999999999999" customHeight="1" x14ac:dyDescent="0.45"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8"/>
      <c r="Q684" s="25"/>
      <c r="R684" s="25"/>
      <c r="S684" s="25"/>
    </row>
    <row r="685" spans="3:19" ht="16.149999999999999" customHeight="1" x14ac:dyDescent="0.45">
      <c r="C685" s="21"/>
      <c r="D685" s="21"/>
      <c r="E685" s="21"/>
      <c r="F685" s="21"/>
      <c r="G685" s="22"/>
      <c r="H685" s="22"/>
      <c r="I685" s="21"/>
      <c r="J685" s="23"/>
      <c r="K685" s="23"/>
      <c r="L685" s="21"/>
      <c r="M685" s="21"/>
      <c r="N685" s="21"/>
      <c r="O685" s="21"/>
      <c r="P685" s="24"/>
      <c r="Q685" s="21"/>
      <c r="R685" s="21"/>
      <c r="S685" s="21"/>
    </row>
    <row r="686" spans="3:19" ht="16.149999999999999" customHeight="1" x14ac:dyDescent="0.45">
      <c r="C686" s="25"/>
      <c r="D686" s="111"/>
      <c r="E686" s="111"/>
      <c r="F686" s="111"/>
      <c r="G686" s="27"/>
      <c r="H686" s="26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</row>
    <row r="687" spans="3:19" ht="16.149999999999999" customHeight="1" x14ac:dyDescent="0.45">
      <c r="C687" s="25"/>
      <c r="D687" s="111"/>
      <c r="E687" s="111"/>
      <c r="F687" s="111"/>
      <c r="G687" s="27"/>
      <c r="H687" s="26"/>
      <c r="I687" s="25"/>
      <c r="J687" s="25"/>
      <c r="K687" s="25"/>
      <c r="L687" s="25"/>
      <c r="M687" s="25"/>
      <c r="N687" s="25"/>
      <c r="O687" s="25"/>
      <c r="P687" s="28"/>
      <c r="Q687" s="25"/>
      <c r="R687" s="25"/>
      <c r="S687" s="25"/>
    </row>
    <row r="688" spans="3:19" ht="16.149999999999999" customHeight="1" x14ac:dyDescent="0.55000000000000004">
      <c r="C688" s="25"/>
      <c r="D688" s="111"/>
      <c r="E688" s="111"/>
      <c r="F688" s="111"/>
      <c r="G688" s="27"/>
      <c r="H688" s="26"/>
      <c r="I688" s="29"/>
      <c r="J688" s="30" t="s">
        <v>30</v>
      </c>
      <c r="K688" s="30"/>
      <c r="L688" s="25"/>
      <c r="M688" s="30"/>
      <c r="N688" s="31" t="s">
        <v>0</v>
      </c>
      <c r="O688" s="25"/>
      <c r="P688" s="25"/>
      <c r="Q688" s="25"/>
      <c r="R688" s="25"/>
      <c r="S688" s="25"/>
    </row>
    <row r="689" spans="3:19" ht="16.149999999999999" customHeight="1" x14ac:dyDescent="0.45">
      <c r="C689" s="25"/>
      <c r="D689" s="111"/>
      <c r="E689" s="111"/>
      <c r="F689" s="111"/>
      <c r="G689" s="27"/>
      <c r="H689" s="26"/>
      <c r="I689" s="32"/>
      <c r="J689" s="33"/>
      <c r="K689" s="33"/>
      <c r="L689" s="32"/>
      <c r="M689" s="34"/>
      <c r="N689" s="35" t="s">
        <v>108</v>
      </c>
      <c r="O689" s="25"/>
      <c r="P689" s="25"/>
      <c r="Q689" s="25"/>
      <c r="R689" s="25"/>
      <c r="S689" s="25"/>
    </row>
    <row r="690" spans="3:19" ht="16.149999999999999" customHeight="1" x14ac:dyDescent="0.45">
      <c r="C690" s="25"/>
      <c r="D690" s="111"/>
      <c r="E690" s="111"/>
      <c r="F690" s="111"/>
      <c r="G690" s="27"/>
      <c r="H690" s="26"/>
      <c r="I690" s="32"/>
      <c r="J690" s="33"/>
      <c r="K690" s="33"/>
      <c r="L690" s="36"/>
      <c r="M690" s="34"/>
      <c r="N690" s="25"/>
      <c r="O690" s="112">
        <v>0</v>
      </c>
      <c r="P690" s="25"/>
      <c r="Q690" s="25"/>
      <c r="R690" s="25"/>
      <c r="S690" s="68" t="s">
        <v>416</v>
      </c>
    </row>
    <row r="691" spans="3:19" ht="16.149999999999999" customHeight="1" x14ac:dyDescent="0.45">
      <c r="C691" s="25"/>
      <c r="D691" s="111"/>
      <c r="E691" s="111"/>
      <c r="F691" s="111"/>
      <c r="G691" s="27"/>
      <c r="H691" s="26"/>
      <c r="I691" s="32" t="str">
        <f>INDEX(Wsad_Ofertowy[#Data],MATCH(S690,Wsad_Ofertowy[Kod],0),21)</f>
        <v>4</v>
      </c>
      <c r="J691" s="33" t="s">
        <v>31</v>
      </c>
      <c r="K691" s="33"/>
      <c r="L691" s="36"/>
      <c r="M691" s="36"/>
      <c r="N691" s="25"/>
      <c r="O691" s="113"/>
      <c r="P691" s="25"/>
      <c r="Q691" s="25"/>
      <c r="R691" s="25"/>
      <c r="S691" s="25"/>
    </row>
    <row r="692" spans="3:19" ht="16.149999999999999" customHeight="1" x14ac:dyDescent="0.45">
      <c r="C692" s="25"/>
      <c r="D692" s="111"/>
      <c r="E692" s="111"/>
      <c r="F692" s="111"/>
      <c r="G692" s="27"/>
      <c r="H692" s="26"/>
      <c r="I692" s="32"/>
      <c r="J692" s="90" t="s">
        <v>159</v>
      </c>
      <c r="K692" s="34"/>
      <c r="L692" s="36"/>
      <c r="M692" s="36"/>
      <c r="N692" s="25"/>
      <c r="O692" s="28"/>
      <c r="P692" s="25"/>
      <c r="Q692" s="25"/>
      <c r="R692" s="25"/>
      <c r="S692" s="25"/>
    </row>
    <row r="693" spans="3:19" ht="16.149999999999999" customHeight="1" x14ac:dyDescent="0.65">
      <c r="C693" s="25"/>
      <c r="D693" s="37" t="str">
        <f>INDEX(Wsad_Ofertowy[#Data],MATCH(S690,Wsad_Ofertowy[Kod],0),4)</f>
        <v>Pera Duża SR</v>
      </c>
      <c r="E693" s="25"/>
      <c r="F693" s="38"/>
      <c r="G693" s="54" cm="1">
        <f t="array" ref="G693">INDEX(Wsad_Ofertowy[#Data],MATCH(S690,Wsad_Ofertowy[Kod],0),'Generowanie podsumowania zam'!$U$1)</f>
        <v>17.489999999999998</v>
      </c>
      <c r="H693" s="40"/>
      <c r="I693" s="32"/>
      <c r="J693" s="34"/>
      <c r="K693" s="34"/>
      <c r="L693" s="41"/>
      <c r="M693" s="25"/>
      <c r="N693" s="42"/>
      <c r="O693" s="25"/>
      <c r="P693" s="25"/>
      <c r="Q693" s="25"/>
      <c r="R693" s="43">
        <f>I691*G693*O690</f>
        <v>0</v>
      </c>
      <c r="S693" s="25"/>
    </row>
    <row r="694" spans="3:19" ht="16.149999999999999" customHeight="1" x14ac:dyDescent="0.45">
      <c r="C694" s="25"/>
      <c r="D694" s="25"/>
      <c r="E694" s="44">
        <f>INDEX(Wsad_Ofertowy[#Data],MATCH(S690,Wsad_Ofertowy[Kod],0),5)</f>
        <v>5907702534299</v>
      </c>
      <c r="F694" s="45"/>
      <c r="G694" s="40" t="s">
        <v>32</v>
      </c>
      <c r="H694" s="39"/>
      <c r="I694" s="25"/>
      <c r="J694" s="25"/>
      <c r="K694" s="25"/>
      <c r="L694" s="25"/>
      <c r="M694" s="25"/>
      <c r="N694" s="40"/>
      <c r="O694" s="25"/>
      <c r="P694" s="28"/>
      <c r="Q694" s="25"/>
      <c r="R694" s="40" t="s">
        <v>29</v>
      </c>
      <c r="S694" s="25"/>
    </row>
    <row r="695" spans="3:19" ht="16.149999999999999" customHeight="1" x14ac:dyDescent="0.45"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8"/>
      <c r="Q695" s="25"/>
      <c r="R695" s="25"/>
      <c r="S695" s="25"/>
    </row>
    <row r="696" spans="3:19" ht="16.149999999999999" customHeight="1" x14ac:dyDescent="0.45">
      <c r="C696" s="21"/>
      <c r="D696" s="21"/>
      <c r="E696" s="21"/>
      <c r="F696" s="21"/>
      <c r="G696" s="22"/>
      <c r="H696" s="22"/>
      <c r="I696" s="21"/>
      <c r="J696" s="23"/>
      <c r="K696" s="23"/>
      <c r="L696" s="21"/>
      <c r="M696" s="21"/>
      <c r="N696" s="21"/>
      <c r="O696" s="21"/>
      <c r="P696" s="24"/>
      <c r="Q696" s="21"/>
      <c r="R696" s="21"/>
      <c r="S696" s="21"/>
    </row>
    <row r="697" spans="3:19" ht="16.149999999999999" customHeight="1" x14ac:dyDescent="0.45">
      <c r="C697" s="25"/>
      <c r="D697" s="111"/>
      <c r="E697" s="111"/>
      <c r="F697" s="111"/>
      <c r="G697" s="27"/>
      <c r="H697" s="26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</row>
    <row r="698" spans="3:19" ht="16.149999999999999" customHeight="1" x14ac:dyDescent="0.45">
      <c r="C698" s="25"/>
      <c r="D698" s="111"/>
      <c r="E698" s="111"/>
      <c r="F698" s="111"/>
      <c r="G698" s="27"/>
      <c r="H698" s="26"/>
      <c r="I698" s="25"/>
      <c r="J698" s="25"/>
      <c r="K698" s="25"/>
      <c r="L698" s="25"/>
      <c r="M698" s="25"/>
      <c r="N698" s="25"/>
      <c r="O698" s="25"/>
      <c r="P698" s="28"/>
      <c r="Q698" s="25"/>
      <c r="R698" s="25"/>
      <c r="S698" s="25"/>
    </row>
    <row r="699" spans="3:19" ht="16.149999999999999" customHeight="1" x14ac:dyDescent="0.55000000000000004">
      <c r="C699" s="25"/>
      <c r="D699" s="111"/>
      <c r="E699" s="111"/>
      <c r="F699" s="111"/>
      <c r="G699" s="27"/>
      <c r="H699" s="26"/>
      <c r="I699" s="29"/>
      <c r="J699" s="30" t="s">
        <v>30</v>
      </c>
      <c r="K699" s="30"/>
      <c r="L699" s="25"/>
      <c r="M699" s="30"/>
      <c r="N699" s="31" t="s">
        <v>0</v>
      </c>
      <c r="O699" s="25"/>
      <c r="P699" s="25"/>
      <c r="Q699" s="25"/>
      <c r="R699" s="25"/>
      <c r="S699" s="25"/>
    </row>
    <row r="700" spans="3:19" ht="16.149999999999999" customHeight="1" x14ac:dyDescent="0.45">
      <c r="C700" s="25"/>
      <c r="D700" s="111"/>
      <c r="E700" s="111"/>
      <c r="F700" s="111"/>
      <c r="G700" s="27"/>
      <c r="H700" s="26"/>
      <c r="I700" s="32"/>
      <c r="J700" s="33"/>
      <c r="K700" s="33"/>
      <c r="L700" s="32"/>
      <c r="M700" s="34"/>
      <c r="N700" s="35" t="s">
        <v>108</v>
      </c>
      <c r="O700" s="25"/>
      <c r="P700" s="25"/>
      <c r="Q700" s="25"/>
      <c r="R700" s="25"/>
      <c r="S700" s="25"/>
    </row>
    <row r="701" spans="3:19" ht="16.149999999999999" customHeight="1" x14ac:dyDescent="0.45">
      <c r="C701" s="25"/>
      <c r="D701" s="111"/>
      <c r="E701" s="111"/>
      <c r="F701" s="111"/>
      <c r="G701" s="27"/>
      <c r="H701" s="26"/>
      <c r="I701" s="32"/>
      <c r="J701" s="33"/>
      <c r="K701" s="33"/>
      <c r="L701" s="36"/>
      <c r="M701" s="34"/>
      <c r="N701" s="25"/>
      <c r="O701" s="112">
        <v>0</v>
      </c>
      <c r="P701" s="25"/>
      <c r="Q701" s="25"/>
      <c r="R701" s="25"/>
      <c r="S701" s="68" t="s">
        <v>422</v>
      </c>
    </row>
    <row r="702" spans="3:19" ht="16.149999999999999" customHeight="1" x14ac:dyDescent="0.45">
      <c r="C702" s="25"/>
      <c r="D702" s="111"/>
      <c r="E702" s="111"/>
      <c r="F702" s="111"/>
      <c r="G702" s="27"/>
      <c r="H702" s="26"/>
      <c r="I702" s="32" t="str">
        <f>INDEX(Wsad_Ofertowy[#Data],MATCH(S701,Wsad_Ofertowy[Kod],0),21)</f>
        <v>4</v>
      </c>
      <c r="J702" s="33" t="s">
        <v>31</v>
      </c>
      <c r="K702" s="33"/>
      <c r="L702" s="36"/>
      <c r="M702" s="36"/>
      <c r="N702" s="25"/>
      <c r="O702" s="113"/>
      <c r="P702" s="25"/>
      <c r="Q702" s="25"/>
      <c r="R702" s="25"/>
      <c r="S702" s="25"/>
    </row>
    <row r="703" spans="3:19" ht="16.149999999999999" customHeight="1" x14ac:dyDescent="0.45">
      <c r="C703" s="25"/>
      <c r="D703" s="111"/>
      <c r="E703" s="111"/>
      <c r="F703" s="111"/>
      <c r="G703" s="27"/>
      <c r="H703" s="26"/>
      <c r="I703" s="32"/>
      <c r="J703" s="90" t="s">
        <v>159</v>
      </c>
      <c r="K703" s="34"/>
      <c r="L703" s="36"/>
      <c r="M703" s="36"/>
      <c r="N703" s="25"/>
      <c r="O703" s="28"/>
      <c r="P703" s="25"/>
      <c r="Q703" s="25"/>
      <c r="R703" s="25"/>
      <c r="S703" s="25"/>
    </row>
    <row r="704" spans="3:19" ht="16.149999999999999" customHeight="1" x14ac:dyDescent="0.65">
      <c r="C704" s="25"/>
      <c r="D704" s="37" t="str">
        <f>INDEX(Wsad_Ofertowy[#Data],MATCH(S701,Wsad_Ofertowy[Kod],0),4)</f>
        <v>Koniak Kryształ ZŁ</v>
      </c>
      <c r="E704" s="25"/>
      <c r="F704" s="38"/>
      <c r="G704" s="54" cm="1">
        <f t="array" ref="G704">INDEX(Wsad_Ofertowy[#Data],MATCH(S701,Wsad_Ofertowy[Kod],0),'Generowanie podsumowania zam'!$U$1)</f>
        <v>17.489999999999998</v>
      </c>
      <c r="H704" s="40"/>
      <c r="I704" s="32"/>
      <c r="J704" s="34"/>
      <c r="K704" s="34"/>
      <c r="L704" s="41"/>
      <c r="M704" s="25"/>
      <c r="N704" s="42"/>
      <c r="O704" s="25"/>
      <c r="P704" s="25"/>
      <c r="Q704" s="25"/>
      <c r="R704" s="43">
        <f>I702*G704*O701</f>
        <v>0</v>
      </c>
      <c r="S704" s="25"/>
    </row>
    <row r="705" spans="3:19" ht="16.149999999999999" customHeight="1" x14ac:dyDescent="0.45">
      <c r="C705" s="25"/>
      <c r="D705" s="25"/>
      <c r="E705" s="44">
        <f>INDEX(Wsad_Ofertowy[#Data],MATCH(S701,Wsad_Ofertowy[Kod],0),5)</f>
        <v>5907702534640</v>
      </c>
      <c r="F705" s="45"/>
      <c r="G705" s="40" t="s">
        <v>32</v>
      </c>
      <c r="H705" s="39"/>
      <c r="I705" s="25"/>
      <c r="J705" s="25"/>
      <c r="K705" s="25"/>
      <c r="L705" s="25"/>
      <c r="M705" s="25"/>
      <c r="N705" s="40"/>
      <c r="O705" s="25"/>
      <c r="P705" s="28"/>
      <c r="Q705" s="25"/>
      <c r="R705" s="40" t="s">
        <v>29</v>
      </c>
      <c r="S705" s="25"/>
    </row>
    <row r="706" spans="3:19" ht="16.149999999999999" customHeight="1" x14ac:dyDescent="0.45"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8"/>
      <c r="Q706" s="25"/>
      <c r="R706" s="25"/>
      <c r="S706" s="25"/>
    </row>
    <row r="707" spans="3:19" ht="16.149999999999999" customHeight="1" x14ac:dyDescent="0.45">
      <c r="C707" s="21"/>
      <c r="D707" s="21"/>
      <c r="E707" s="21"/>
      <c r="F707" s="21"/>
      <c r="G707" s="22"/>
      <c r="H707" s="22"/>
      <c r="I707" s="21"/>
      <c r="J707" s="23"/>
      <c r="K707" s="23"/>
      <c r="L707" s="21"/>
      <c r="M707" s="21"/>
      <c r="N707" s="21"/>
      <c r="O707" s="21"/>
      <c r="P707" s="24"/>
      <c r="Q707" s="21"/>
      <c r="R707" s="21"/>
      <c r="S707" s="21"/>
    </row>
    <row r="708" spans="3:19" ht="16.149999999999999" customHeight="1" x14ac:dyDescent="0.45">
      <c r="C708" s="25"/>
      <c r="D708" s="111"/>
      <c r="E708" s="111"/>
      <c r="F708" s="111"/>
      <c r="G708" s="27"/>
      <c r="H708" s="26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</row>
    <row r="709" spans="3:19" ht="16.149999999999999" customHeight="1" x14ac:dyDescent="0.45">
      <c r="C709" s="25"/>
      <c r="D709" s="111"/>
      <c r="E709" s="111"/>
      <c r="F709" s="111"/>
      <c r="G709" s="27"/>
      <c r="H709" s="26"/>
      <c r="I709" s="25"/>
      <c r="J709" s="25"/>
      <c r="K709" s="25"/>
      <c r="L709" s="25"/>
      <c r="M709" s="25"/>
      <c r="N709" s="25"/>
      <c r="O709" s="25"/>
      <c r="P709" s="28"/>
      <c r="Q709" s="25"/>
      <c r="R709" s="25"/>
      <c r="S709" s="25"/>
    </row>
    <row r="710" spans="3:19" ht="16.149999999999999" customHeight="1" x14ac:dyDescent="0.55000000000000004">
      <c r="C710" s="25"/>
      <c r="D710" s="111"/>
      <c r="E710" s="111"/>
      <c r="F710" s="111"/>
      <c r="G710" s="27"/>
      <c r="H710" s="26"/>
      <c r="I710" s="29"/>
      <c r="J710" s="30" t="s">
        <v>30</v>
      </c>
      <c r="K710" s="30"/>
      <c r="L710" s="25"/>
      <c r="M710" s="30"/>
      <c r="N710" s="31" t="s">
        <v>0</v>
      </c>
      <c r="O710" s="25"/>
      <c r="P710" s="25"/>
      <c r="Q710" s="25"/>
      <c r="R710" s="25"/>
      <c r="S710" s="25"/>
    </row>
    <row r="711" spans="3:19" ht="16.149999999999999" customHeight="1" x14ac:dyDescent="0.45">
      <c r="C711" s="25"/>
      <c r="D711" s="111"/>
      <c r="E711" s="111"/>
      <c r="F711" s="111"/>
      <c r="G711" s="27"/>
      <c r="H711" s="26"/>
      <c r="I711" s="32"/>
      <c r="J711" s="33"/>
      <c r="K711" s="33"/>
      <c r="L711" s="32"/>
      <c r="M711" s="34"/>
      <c r="N711" s="35" t="s">
        <v>108</v>
      </c>
      <c r="O711" s="25"/>
      <c r="P711" s="25"/>
      <c r="Q711" s="25"/>
      <c r="R711" s="25"/>
      <c r="S711" s="25"/>
    </row>
    <row r="712" spans="3:19" ht="16.149999999999999" customHeight="1" x14ac:dyDescent="0.45">
      <c r="C712" s="25"/>
      <c r="D712" s="111"/>
      <c r="E712" s="111"/>
      <c r="F712" s="111"/>
      <c r="G712" s="27"/>
      <c r="H712" s="26"/>
      <c r="I712" s="32"/>
      <c r="J712" s="33"/>
      <c r="K712" s="33"/>
      <c r="L712" s="36"/>
      <c r="M712" s="34"/>
      <c r="N712" s="25"/>
      <c r="O712" s="112">
        <v>0</v>
      </c>
      <c r="P712" s="25"/>
      <c r="Q712" s="25"/>
      <c r="R712" s="25"/>
      <c r="S712" s="68" t="s">
        <v>486</v>
      </c>
    </row>
    <row r="713" spans="3:19" ht="16.149999999999999" customHeight="1" x14ac:dyDescent="0.45">
      <c r="C713" s="25"/>
      <c r="D713" s="111"/>
      <c r="E713" s="111"/>
      <c r="F713" s="111"/>
      <c r="G713" s="27"/>
      <c r="H713" s="26"/>
      <c r="I713" s="32" t="str">
        <f>INDEX(Wsad_Ofertowy[#Data],MATCH(S712,Wsad_Ofertowy[Kod],0),21)</f>
        <v>6</v>
      </c>
      <c r="J713" s="33" t="s">
        <v>31</v>
      </c>
      <c r="K713" s="33"/>
      <c r="L713" s="36"/>
      <c r="M713" s="36"/>
      <c r="N713" s="25"/>
      <c r="O713" s="113"/>
      <c r="P713" s="25"/>
      <c r="Q713" s="25"/>
      <c r="R713" s="25"/>
      <c r="S713" s="25"/>
    </row>
    <row r="714" spans="3:19" ht="16.149999999999999" customHeight="1" x14ac:dyDescent="0.45">
      <c r="C714" s="25"/>
      <c r="D714" s="111"/>
      <c r="E714" s="111"/>
      <c r="F714" s="111"/>
      <c r="G714" s="27"/>
      <c r="H714" s="26"/>
      <c r="I714" s="32"/>
      <c r="J714" s="90" t="s">
        <v>159</v>
      </c>
      <c r="K714" s="34"/>
      <c r="L714" s="36"/>
      <c r="M714" s="36"/>
      <c r="N714" s="25"/>
      <c r="O714" s="28"/>
      <c r="P714" s="25"/>
      <c r="Q714" s="25"/>
      <c r="R714" s="25"/>
      <c r="S714" s="25"/>
    </row>
    <row r="715" spans="3:19" ht="16.149999999999999" customHeight="1" x14ac:dyDescent="0.65">
      <c r="C715" s="25"/>
      <c r="D715" s="37" t="str">
        <f>INDEX(Wsad_Ofertowy[#Data],MATCH(S712,Wsad_Ofertowy[Kod],0),4)</f>
        <v>Cor Latarenka LED 3 św.biała</v>
      </c>
      <c r="E715" s="25"/>
      <c r="F715" s="38"/>
      <c r="G715" s="54" cm="1">
        <f t="array" ref="G715">INDEX(Wsad_Ofertowy[#Data],MATCH(S712,Wsad_Ofertowy[Kod],0),'Generowanie podsumowania zam'!$U$1)</f>
        <v>29.99</v>
      </c>
      <c r="H715" s="40"/>
      <c r="I715" s="32"/>
      <c r="J715" s="34"/>
      <c r="K715" s="34"/>
      <c r="L715" s="41"/>
      <c r="M715" s="25"/>
      <c r="N715" s="42"/>
      <c r="O715" s="25"/>
      <c r="P715" s="25"/>
      <c r="Q715" s="25"/>
      <c r="R715" s="43">
        <f>I713*G715*O712</f>
        <v>0</v>
      </c>
      <c r="S715" s="25"/>
    </row>
    <row r="716" spans="3:19" ht="16.149999999999999" customHeight="1" x14ac:dyDescent="0.45">
      <c r="C716" s="25"/>
      <c r="D716" s="25"/>
      <c r="E716" s="44">
        <f>INDEX(Wsad_Ofertowy[#Data],MATCH(S712,Wsad_Ofertowy[Kod],0),5)</f>
        <v>5907520023630</v>
      </c>
      <c r="F716" s="45"/>
      <c r="G716" s="40" t="s">
        <v>32</v>
      </c>
      <c r="H716" s="39"/>
      <c r="I716" s="25"/>
      <c r="J716" s="25"/>
      <c r="K716" s="25"/>
      <c r="L716" s="25"/>
      <c r="M716" s="25"/>
      <c r="N716" s="40"/>
      <c r="O716" s="25"/>
      <c r="P716" s="28"/>
      <c r="Q716" s="25"/>
      <c r="R716" s="40" t="s">
        <v>29</v>
      </c>
      <c r="S716" s="25"/>
    </row>
    <row r="717" spans="3:19" ht="16.149999999999999" customHeight="1" x14ac:dyDescent="0.45"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8"/>
      <c r="Q717" s="25"/>
      <c r="R717" s="25"/>
      <c r="S717" s="25"/>
    </row>
  </sheetData>
  <sheetProtection sheet="1" objects="1" scenarios="1" selectLockedCells="1"/>
  <mergeCells count="130">
    <mergeCell ref="D708:F714"/>
    <mergeCell ref="O712:O713"/>
    <mergeCell ref="D15:F21"/>
    <mergeCell ref="O19:O20"/>
    <mergeCell ref="D675:F681"/>
    <mergeCell ref="O679:O680"/>
    <mergeCell ref="D686:F692"/>
    <mergeCell ref="O690:O691"/>
    <mergeCell ref="D697:F703"/>
    <mergeCell ref="O701:O702"/>
    <mergeCell ref="D642:F648"/>
    <mergeCell ref="O646:O647"/>
    <mergeCell ref="D653:F659"/>
    <mergeCell ref="O657:O658"/>
    <mergeCell ref="D664:F670"/>
    <mergeCell ref="O668:O669"/>
    <mergeCell ref="D609:F615"/>
    <mergeCell ref="O613:O614"/>
    <mergeCell ref="D620:F626"/>
    <mergeCell ref="O624:O625"/>
    <mergeCell ref="D631:F637"/>
    <mergeCell ref="O635:O636"/>
    <mergeCell ref="D576:F582"/>
    <mergeCell ref="O580:O581"/>
    <mergeCell ref="D587:F593"/>
    <mergeCell ref="O591:O592"/>
    <mergeCell ref="D598:F604"/>
    <mergeCell ref="O602:O603"/>
    <mergeCell ref="D543:F549"/>
    <mergeCell ref="O547:O548"/>
    <mergeCell ref="D554:F560"/>
    <mergeCell ref="O558:O559"/>
    <mergeCell ref="D565:F571"/>
    <mergeCell ref="O569:O570"/>
    <mergeCell ref="D510:F516"/>
    <mergeCell ref="O514:O515"/>
    <mergeCell ref="D521:F527"/>
    <mergeCell ref="O525:O526"/>
    <mergeCell ref="D532:F538"/>
    <mergeCell ref="O536:O537"/>
    <mergeCell ref="D477:F483"/>
    <mergeCell ref="O481:O482"/>
    <mergeCell ref="D488:F494"/>
    <mergeCell ref="O492:O493"/>
    <mergeCell ref="D499:F505"/>
    <mergeCell ref="O503:O504"/>
    <mergeCell ref="D444:F450"/>
    <mergeCell ref="O448:O449"/>
    <mergeCell ref="D455:F461"/>
    <mergeCell ref="O459:O460"/>
    <mergeCell ref="D466:F472"/>
    <mergeCell ref="O470:O471"/>
    <mergeCell ref="D411:F417"/>
    <mergeCell ref="O415:O416"/>
    <mergeCell ref="D422:F428"/>
    <mergeCell ref="O426:O427"/>
    <mergeCell ref="D433:F439"/>
    <mergeCell ref="O437:O438"/>
    <mergeCell ref="D378:F384"/>
    <mergeCell ref="O382:O383"/>
    <mergeCell ref="D389:F395"/>
    <mergeCell ref="O393:O394"/>
    <mergeCell ref="D400:F406"/>
    <mergeCell ref="O404:O405"/>
    <mergeCell ref="D345:F351"/>
    <mergeCell ref="O349:O350"/>
    <mergeCell ref="D356:F362"/>
    <mergeCell ref="O360:O361"/>
    <mergeCell ref="D367:F373"/>
    <mergeCell ref="O371:O372"/>
    <mergeCell ref="D312:F318"/>
    <mergeCell ref="O316:O317"/>
    <mergeCell ref="D323:F329"/>
    <mergeCell ref="O327:O328"/>
    <mergeCell ref="D334:F340"/>
    <mergeCell ref="O338:O339"/>
    <mergeCell ref="D279:F285"/>
    <mergeCell ref="O283:O284"/>
    <mergeCell ref="D290:F296"/>
    <mergeCell ref="O294:O295"/>
    <mergeCell ref="D301:F307"/>
    <mergeCell ref="O305:O306"/>
    <mergeCell ref="D246:F252"/>
    <mergeCell ref="O250:O251"/>
    <mergeCell ref="D257:F263"/>
    <mergeCell ref="O261:O262"/>
    <mergeCell ref="D268:F274"/>
    <mergeCell ref="O272:O273"/>
    <mergeCell ref="D213:F219"/>
    <mergeCell ref="O217:O218"/>
    <mergeCell ref="D224:F230"/>
    <mergeCell ref="O228:O229"/>
    <mergeCell ref="D235:F241"/>
    <mergeCell ref="O239:O240"/>
    <mergeCell ref="D180:F186"/>
    <mergeCell ref="O184:O185"/>
    <mergeCell ref="D191:F197"/>
    <mergeCell ref="O195:O196"/>
    <mergeCell ref="D202:F208"/>
    <mergeCell ref="O206:O207"/>
    <mergeCell ref="D147:F153"/>
    <mergeCell ref="O151:O152"/>
    <mergeCell ref="D158:F164"/>
    <mergeCell ref="O162:O163"/>
    <mergeCell ref="D169:F175"/>
    <mergeCell ref="O173:O174"/>
    <mergeCell ref="D114:F120"/>
    <mergeCell ref="O118:O119"/>
    <mergeCell ref="D125:F131"/>
    <mergeCell ref="O129:O130"/>
    <mergeCell ref="D136:F142"/>
    <mergeCell ref="O140:O141"/>
    <mergeCell ref="D81:F87"/>
    <mergeCell ref="O85:O86"/>
    <mergeCell ref="D92:F98"/>
    <mergeCell ref="O96:O97"/>
    <mergeCell ref="D103:F109"/>
    <mergeCell ref="O107:O108"/>
    <mergeCell ref="D4:F10"/>
    <mergeCell ref="O8:O9"/>
    <mergeCell ref="D59:F65"/>
    <mergeCell ref="O63:O64"/>
    <mergeCell ref="D70:F76"/>
    <mergeCell ref="O74:O75"/>
    <mergeCell ref="D26:F32"/>
    <mergeCell ref="O30:O31"/>
    <mergeCell ref="D37:F43"/>
    <mergeCell ref="O41:O42"/>
    <mergeCell ref="D48:F54"/>
    <mergeCell ref="O52:O53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B404-B1A5-44DF-BFFD-295B9EB7DC48}">
  <sheetPr codeName="Arkusz3"/>
  <dimension ref="A1:W167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167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8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Znicz szklany Z 02  ZŁ-P.</v>
      </c>
      <c r="E11" s="25"/>
      <c r="F11" s="38"/>
      <c r="G11" s="54" cm="1">
        <f t="array" ref="G11">INDEX(Wsad_Ofertowy[#Data],MATCH(S8,Wsad_Ofertowy[Kod],0),'Generowanie podsumowania zam'!$U$1)</f>
        <v>3.99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5907702533803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169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8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Z 02 Krzyż SR-P.</v>
      </c>
      <c r="E22" s="25"/>
      <c r="F22" s="38"/>
      <c r="G22" s="54" cm="1">
        <f t="array" ref="G22">INDEX(Wsad_Ofertowy[#Data],MATCH(S19,Wsad_Ofertowy[Kod],0),'Generowanie podsumowania zam'!$U$1)</f>
        <v>4.25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5907702533780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C25" s="21"/>
      <c r="D25" s="21"/>
      <c r="E25" s="21"/>
      <c r="F25" s="21"/>
      <c r="G25" s="22"/>
      <c r="H25" s="22"/>
      <c r="I25" s="21"/>
      <c r="J25" s="23"/>
      <c r="K25" s="23"/>
      <c r="L25" s="21"/>
      <c r="M25" s="21"/>
      <c r="N25" s="21"/>
      <c r="O25" s="21"/>
      <c r="P25" s="24"/>
      <c r="Q25" s="21"/>
      <c r="R25" s="21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455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8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Z 02 wianek</v>
      </c>
      <c r="E33" s="25"/>
      <c r="F33" s="38"/>
      <c r="G33" s="54" cm="1">
        <f t="array" ref="G33">INDEX(Wsad_Ofertowy[#Data],MATCH(S30,Wsad_Ofertowy[Kod],0),'Generowanie podsumowania zam'!$U$1)</f>
        <v>4.4800000000000004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5907702537795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C36" s="21"/>
      <c r="D36" s="21"/>
      <c r="E36" s="21"/>
      <c r="F36" s="21"/>
      <c r="G36" s="22"/>
      <c r="H36" s="22"/>
      <c r="I36" s="21"/>
      <c r="J36" s="23"/>
      <c r="K36" s="23"/>
      <c r="L36" s="21"/>
      <c r="M36" s="21"/>
      <c r="N36" s="21"/>
      <c r="O36" s="21"/>
      <c r="P36" s="24"/>
      <c r="Q36" s="21"/>
      <c r="R36" s="21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207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9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Z 273 cukier zł</v>
      </c>
      <c r="E44" s="25"/>
      <c r="F44" s="38"/>
      <c r="G44" s="54" cm="1">
        <f t="array" ref="G44">INDEX(Wsad_Ofertowy[#Data],MATCH(S41,Wsad_Ofertowy[Kod],0),'Generowanie podsumowania zam'!$U$1)</f>
        <v>6.39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5907702505848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C47" s="21"/>
      <c r="D47" s="21"/>
      <c r="E47" s="21"/>
      <c r="F47" s="21"/>
      <c r="G47" s="22"/>
      <c r="H47" s="22"/>
      <c r="I47" s="21"/>
      <c r="J47" s="23"/>
      <c r="K47" s="23"/>
      <c r="L47" s="21"/>
      <c r="M47" s="21"/>
      <c r="N47" s="21"/>
      <c r="O47" s="21"/>
      <c r="P47" s="24"/>
      <c r="Q47" s="21"/>
      <c r="R47" s="21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443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8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Z 569 Krzyż ZŁ</v>
      </c>
      <c r="E55" s="25"/>
      <c r="F55" s="38"/>
      <c r="G55" s="54" cm="1">
        <f t="array" ref="G55">INDEX(Wsad_Ofertowy[#Data],MATCH(S52,Wsad_Ofertowy[Kod],0),'Generowanie podsumowania zam'!$U$1)</f>
        <v>5.99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5907702534817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C58" s="21"/>
      <c r="D58" s="21"/>
      <c r="E58" s="21"/>
      <c r="F58" s="21"/>
      <c r="G58" s="22"/>
      <c r="H58" s="22"/>
      <c r="I58" s="21"/>
      <c r="J58" s="23"/>
      <c r="K58" s="23"/>
      <c r="L58" s="21"/>
      <c r="M58" s="21"/>
      <c r="N58" s="21"/>
      <c r="O58" s="21"/>
      <c r="P58" s="24"/>
      <c r="Q58" s="21"/>
      <c r="R58" s="21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441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8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Z 569 Krzyż SR</v>
      </c>
      <c r="E66" s="25"/>
      <c r="F66" s="38"/>
      <c r="G66" s="54" cm="1">
        <f t="array" ref="G66">INDEX(Wsad_Ofertowy[#Data],MATCH(S63,Wsad_Ofertowy[Kod],0),'Generowanie podsumowania zam'!$U$1)</f>
        <v>5.99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5907702534800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C69" s="21"/>
      <c r="D69" s="21"/>
      <c r="E69" s="21"/>
      <c r="F69" s="21"/>
      <c r="G69" s="22"/>
      <c r="H69" s="22"/>
      <c r="I69" s="21"/>
      <c r="J69" s="23"/>
      <c r="K69" s="23"/>
      <c r="L69" s="21"/>
      <c r="M69" s="21"/>
      <c r="N69" s="21"/>
      <c r="O69" s="21"/>
      <c r="P69" s="24"/>
      <c r="Q69" s="21"/>
      <c r="R69" s="21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176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8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ZNICZ SZKLANY Z 549 LILIE ZŁ-P.</v>
      </c>
      <c r="E77" s="25"/>
      <c r="F77" s="38"/>
      <c r="G77" s="54" cm="1">
        <f t="array" ref="G77">INDEX(Wsad_Ofertowy[#Data],MATCH(S74,Wsad_Ofertowy[Kod],0),'Generowanie podsumowania zam'!$U$1)</f>
        <v>6.69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5907702533865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C80" s="21"/>
      <c r="D80" s="21"/>
      <c r="E80" s="21"/>
      <c r="F80" s="21"/>
      <c r="G80" s="22"/>
      <c r="H80" s="22"/>
      <c r="I80" s="21"/>
      <c r="J80" s="23"/>
      <c r="K80" s="23"/>
      <c r="L80" s="21"/>
      <c r="M80" s="21"/>
      <c r="N80" s="21"/>
      <c r="O80" s="21"/>
      <c r="P80" s="24"/>
      <c r="Q80" s="21"/>
      <c r="R80" s="21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174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8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ZNICZ SZKLANY Z 549 LILIE SR-P.</v>
      </c>
      <c r="E88" s="25"/>
      <c r="F88" s="38"/>
      <c r="G88" s="54" cm="1">
        <f t="array" ref="G88">INDEX(Wsad_Ofertowy[#Data],MATCH(S85,Wsad_Ofertowy[Kod],0),'Generowanie podsumowania zam'!$U$1)</f>
        <v>6.69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5907702533858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C91" s="21"/>
      <c r="D91" s="21"/>
      <c r="E91" s="21"/>
      <c r="F91" s="21"/>
      <c r="G91" s="22"/>
      <c r="H91" s="22"/>
      <c r="I91" s="21"/>
      <c r="J91" s="23"/>
      <c r="K91" s="23"/>
      <c r="L91" s="21"/>
      <c r="M91" s="21"/>
      <c r="N91" s="21"/>
      <c r="O91" s="21"/>
      <c r="P91" s="24"/>
      <c r="Q91" s="21"/>
      <c r="R91" s="21"/>
      <c r="S91" s="21"/>
    </row>
    <row r="92" spans="3:19" ht="16.149999999999999" customHeight="1" x14ac:dyDescent="0.45">
      <c r="C92" s="25"/>
      <c r="D92" s="111"/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411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8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/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Z 532 B</v>
      </c>
      <c r="E99" s="25"/>
      <c r="F99" s="38"/>
      <c r="G99" s="54" cm="1">
        <f t="array" ref="G99">INDEX(Wsad_Ofertowy[#Data],MATCH(S96,Wsad_Ofertowy[Kod],0),'Generowanie podsumowania zam'!$U$1)</f>
        <v>6.4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5907702537801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C102" s="21"/>
      <c r="D102" s="21"/>
      <c r="E102" s="21"/>
      <c r="F102" s="21"/>
      <c r="G102" s="22"/>
      <c r="H102" s="22"/>
      <c r="I102" s="21"/>
      <c r="J102" s="23"/>
      <c r="K102" s="23"/>
      <c r="L102" s="21"/>
      <c r="M102" s="21"/>
      <c r="N102" s="21"/>
      <c r="O102" s="21"/>
      <c r="P102" s="24"/>
      <c r="Q102" s="21"/>
      <c r="R102" s="21"/>
      <c r="S102" s="21"/>
    </row>
    <row r="103" spans="3:19" ht="16.149999999999999" customHeight="1" x14ac:dyDescent="0.45">
      <c r="C103" s="25"/>
      <c r="D103" s="111"/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231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8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/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Znicz szklany Z 542 ZŁ</v>
      </c>
      <c r="E110" s="25"/>
      <c r="F110" s="38"/>
      <c r="G110" s="54" cm="1">
        <f t="array" ref="G110">INDEX(Wsad_Ofertowy[#Data],MATCH(S107,Wsad_Ofertowy[Kod],0),'Generowanie podsumowania zam'!$U$1)</f>
        <v>6.69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5907702535791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C113" s="21"/>
      <c r="D113" s="21"/>
      <c r="E113" s="21"/>
      <c r="F113" s="21"/>
      <c r="G113" s="22"/>
      <c r="H113" s="22"/>
      <c r="I113" s="21"/>
      <c r="J113" s="23"/>
      <c r="K113" s="23"/>
      <c r="L113" s="21"/>
      <c r="M113" s="21"/>
      <c r="N113" s="21"/>
      <c r="O113" s="21"/>
      <c r="P113" s="24"/>
      <c r="Q113" s="21"/>
      <c r="R113" s="21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229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8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/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Znicz szklany Z 542 SR</v>
      </c>
      <c r="E121" s="25"/>
      <c r="F121" s="38"/>
      <c r="G121" s="54" cm="1">
        <f t="array" ref="G121">INDEX(Wsad_Ofertowy[#Data],MATCH(S118,Wsad_Ofertowy[Kod],0),'Generowanie podsumowania zam'!$U$1)</f>
        <v>6.69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5907702535784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C124" s="21"/>
      <c r="D124" s="21"/>
      <c r="E124" s="21"/>
      <c r="F124" s="21"/>
      <c r="G124" s="22"/>
      <c r="H124" s="22"/>
      <c r="I124" s="21"/>
      <c r="J124" s="23"/>
      <c r="K124" s="23"/>
      <c r="L124" s="21"/>
      <c r="M124" s="21"/>
      <c r="N124" s="21"/>
      <c r="O124" s="21"/>
      <c r="P124" s="24"/>
      <c r="Q124" s="21"/>
      <c r="R124" s="21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183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8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/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L 925 Anioł SR</v>
      </c>
      <c r="E132" s="25"/>
      <c r="F132" s="38"/>
      <c r="G132" s="54" cm="1">
        <f t="array" ref="G132">INDEX(Wsad_Ofertowy[#Data],MATCH(S129,Wsad_Ofertowy[Kod],0),'Generowanie podsumowania zam'!$U$1)</f>
        <v>6.69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5907702530116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  <row r="135" spans="3:19" ht="16.149999999999999" customHeight="1" x14ac:dyDescent="0.45">
      <c r="C135" s="21"/>
      <c r="D135" s="21"/>
      <c r="E135" s="21"/>
      <c r="F135" s="21"/>
      <c r="G135" s="22"/>
      <c r="H135" s="22"/>
      <c r="I135" s="21"/>
      <c r="J135" s="23"/>
      <c r="K135" s="23"/>
      <c r="L135" s="21"/>
      <c r="M135" s="21"/>
      <c r="N135" s="21"/>
      <c r="O135" s="21"/>
      <c r="P135" s="24"/>
      <c r="Q135" s="21"/>
      <c r="R135" s="21"/>
      <c r="S135" s="21"/>
    </row>
    <row r="136" spans="3:19" ht="16.149999999999999" customHeight="1" x14ac:dyDescent="0.45">
      <c r="C136" s="25"/>
      <c r="D136" s="111"/>
      <c r="E136" s="111"/>
      <c r="F136" s="111"/>
      <c r="G136" s="27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3:19" ht="16.149999999999999" customHeight="1" x14ac:dyDescent="0.45">
      <c r="C137" s="25"/>
      <c r="D137" s="111"/>
      <c r="E137" s="111"/>
      <c r="F137" s="111"/>
      <c r="G137" s="27"/>
      <c r="H137" s="26"/>
      <c r="I137" s="25"/>
      <c r="J137" s="25"/>
      <c r="K137" s="25"/>
      <c r="L137" s="25"/>
      <c r="M137" s="25"/>
      <c r="N137" s="25"/>
      <c r="O137" s="25"/>
      <c r="P137" s="28"/>
      <c r="Q137" s="25"/>
      <c r="R137" s="25"/>
      <c r="S137" s="25"/>
    </row>
    <row r="138" spans="3:19" ht="16.149999999999999" customHeight="1" x14ac:dyDescent="0.55000000000000004">
      <c r="C138" s="25"/>
      <c r="D138" s="111"/>
      <c r="E138" s="111"/>
      <c r="F138" s="111"/>
      <c r="G138" s="27"/>
      <c r="H138" s="26"/>
      <c r="I138" s="29"/>
      <c r="J138" s="30" t="s">
        <v>30</v>
      </c>
      <c r="K138" s="30"/>
      <c r="L138" s="25"/>
      <c r="M138" s="30"/>
      <c r="N138" s="31" t="s">
        <v>0</v>
      </c>
      <c r="O138" s="25"/>
      <c r="P138" s="25"/>
      <c r="Q138" s="25"/>
      <c r="R138" s="25"/>
      <c r="S138" s="25"/>
    </row>
    <row r="139" spans="3:19" ht="16.149999999999999" customHeight="1" x14ac:dyDescent="0.45">
      <c r="C139" s="25"/>
      <c r="D139" s="111"/>
      <c r="E139" s="111"/>
      <c r="F139" s="111"/>
      <c r="G139" s="27"/>
      <c r="H139" s="26"/>
      <c r="I139" s="32"/>
      <c r="J139" s="33"/>
      <c r="K139" s="33"/>
      <c r="L139" s="32"/>
      <c r="M139" s="34"/>
      <c r="N139" s="35" t="s">
        <v>108</v>
      </c>
      <c r="O139" s="25"/>
      <c r="P139" s="25"/>
      <c r="Q139" s="25"/>
      <c r="R139" s="25"/>
      <c r="S139" s="25"/>
    </row>
    <row r="140" spans="3:19" ht="16.149999999999999" customHeight="1" x14ac:dyDescent="0.45">
      <c r="C140" s="25"/>
      <c r="D140" s="111"/>
      <c r="E140" s="111"/>
      <c r="F140" s="111"/>
      <c r="G140" s="27"/>
      <c r="H140" s="26"/>
      <c r="I140" s="32"/>
      <c r="J140" s="33"/>
      <c r="K140" s="33"/>
      <c r="L140" s="36"/>
      <c r="M140" s="34"/>
      <c r="N140" s="25"/>
      <c r="O140" s="112">
        <v>0</v>
      </c>
      <c r="P140" s="25"/>
      <c r="Q140" s="25"/>
      <c r="R140" s="25"/>
      <c r="S140" s="68" t="s">
        <v>433</v>
      </c>
    </row>
    <row r="141" spans="3:19" ht="16.149999999999999" customHeight="1" x14ac:dyDescent="0.45">
      <c r="C141" s="25"/>
      <c r="D141" s="111"/>
      <c r="E141" s="111"/>
      <c r="F141" s="111"/>
      <c r="G141" s="27"/>
      <c r="H141" s="26"/>
      <c r="I141" s="32" t="str">
        <f>INDEX(Wsad_Ofertowy[#Data],MATCH(S140,Wsad_Ofertowy[Kod],0),21)</f>
        <v>6</v>
      </c>
      <c r="J141" s="33" t="s">
        <v>31</v>
      </c>
      <c r="K141" s="33"/>
      <c r="L141" s="36"/>
      <c r="M141" s="36"/>
      <c r="N141" s="25"/>
      <c r="O141" s="113"/>
      <c r="P141" s="25"/>
      <c r="Q141" s="25"/>
      <c r="R141" s="25"/>
      <c r="S141" s="25"/>
    </row>
    <row r="142" spans="3:19" ht="16.149999999999999" customHeight="1" x14ac:dyDescent="0.45">
      <c r="C142" s="25"/>
      <c r="D142" s="111"/>
      <c r="E142" s="111"/>
      <c r="F142" s="111"/>
      <c r="G142" s="27"/>
      <c r="H142" s="26"/>
      <c r="I142" s="32"/>
      <c r="J142" s="90"/>
      <c r="K142" s="34"/>
      <c r="L142" s="36"/>
      <c r="M142" s="36"/>
      <c r="N142" s="25"/>
      <c r="O142" s="28"/>
      <c r="P142" s="25"/>
      <c r="Q142" s="25"/>
      <c r="R142" s="25"/>
      <c r="S142" s="25"/>
    </row>
    <row r="143" spans="3:19" ht="16.149999999999999" customHeight="1" x14ac:dyDescent="0.65">
      <c r="C143" s="25"/>
      <c r="D143" s="37" t="str">
        <f>INDEX(Wsad_Ofertowy[#Data],MATCH(S140,Wsad_Ofertowy[Kod],0),4)</f>
        <v>Z 505 ZŁ</v>
      </c>
      <c r="E143" s="25"/>
      <c r="F143" s="38"/>
      <c r="G143" s="54" cm="1">
        <f t="array" ref="G143">INDEX(Wsad_Ofertowy[#Data],MATCH(S140,Wsad_Ofertowy[Kod],0),'Generowanie podsumowania zam'!$U$1)</f>
        <v>5.99</v>
      </c>
      <c r="H143" s="40"/>
      <c r="I143" s="32"/>
      <c r="J143" s="34"/>
      <c r="K143" s="34"/>
      <c r="L143" s="41"/>
      <c r="M143" s="25"/>
      <c r="N143" s="42"/>
      <c r="O143" s="25"/>
      <c r="P143" s="25"/>
      <c r="Q143" s="25"/>
      <c r="R143" s="43">
        <f>I141*G143*O140</f>
        <v>0</v>
      </c>
      <c r="S143" s="25"/>
    </row>
    <row r="144" spans="3:19" ht="16.149999999999999" customHeight="1" x14ac:dyDescent="0.45">
      <c r="C144" s="25"/>
      <c r="D144" s="25"/>
      <c r="E144" s="44">
        <f>INDEX(Wsad_Ofertowy[#Data],MATCH(S140,Wsad_Ofertowy[Kod],0),5)</f>
        <v>5907702534572</v>
      </c>
      <c r="F144" s="45"/>
      <c r="G144" s="40" t="s">
        <v>32</v>
      </c>
      <c r="H144" s="39"/>
      <c r="I144" s="25"/>
      <c r="J144" s="25"/>
      <c r="K144" s="25"/>
      <c r="L144" s="25"/>
      <c r="M144" s="25"/>
      <c r="N144" s="40"/>
      <c r="O144" s="25"/>
      <c r="P144" s="28"/>
      <c r="Q144" s="25"/>
      <c r="R144" s="40" t="s">
        <v>29</v>
      </c>
      <c r="S144" s="25"/>
    </row>
    <row r="145" spans="3:19" ht="16.149999999999999" customHeight="1" x14ac:dyDescent="0.45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8"/>
      <c r="Q145" s="25"/>
      <c r="R145" s="25"/>
      <c r="S145" s="25"/>
    </row>
    <row r="146" spans="3:19" ht="16.149999999999999" customHeight="1" x14ac:dyDescent="0.45">
      <c r="C146" s="21"/>
      <c r="D146" s="21"/>
      <c r="E146" s="21"/>
      <c r="F146" s="21"/>
      <c r="G146" s="22"/>
      <c r="H146" s="22"/>
      <c r="I146" s="21"/>
      <c r="J146" s="23"/>
      <c r="K146" s="23"/>
      <c r="L146" s="21"/>
      <c r="M146" s="21"/>
      <c r="N146" s="21"/>
      <c r="O146" s="21"/>
      <c r="P146" s="24"/>
      <c r="Q146" s="21"/>
      <c r="R146" s="21"/>
      <c r="S146" s="21"/>
    </row>
    <row r="147" spans="3:19" ht="16.149999999999999" customHeight="1" x14ac:dyDescent="0.45">
      <c r="C147" s="25"/>
      <c r="D147" s="111"/>
      <c r="E147" s="111"/>
      <c r="F147" s="111"/>
      <c r="G147" s="27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3:19" ht="16.149999999999999" customHeight="1" x14ac:dyDescent="0.45">
      <c r="C148" s="25"/>
      <c r="D148" s="111"/>
      <c r="E148" s="111"/>
      <c r="F148" s="111"/>
      <c r="G148" s="27"/>
      <c r="H148" s="26"/>
      <c r="I148" s="25"/>
      <c r="J148" s="25"/>
      <c r="K148" s="25"/>
      <c r="L148" s="25"/>
      <c r="M148" s="25"/>
      <c r="N148" s="25"/>
      <c r="O148" s="25"/>
      <c r="P148" s="28"/>
      <c r="Q148" s="25"/>
      <c r="R148" s="25"/>
      <c r="S148" s="25"/>
    </row>
    <row r="149" spans="3:19" ht="16.149999999999999" customHeight="1" x14ac:dyDescent="0.55000000000000004">
      <c r="C149" s="25"/>
      <c r="D149" s="111"/>
      <c r="E149" s="111"/>
      <c r="F149" s="111"/>
      <c r="G149" s="27"/>
      <c r="H149" s="26"/>
      <c r="I149" s="29"/>
      <c r="J149" s="30" t="s">
        <v>30</v>
      </c>
      <c r="K149" s="30"/>
      <c r="L149" s="25"/>
      <c r="M149" s="30"/>
      <c r="N149" s="31" t="s">
        <v>0</v>
      </c>
      <c r="O149" s="25"/>
      <c r="P149" s="25"/>
      <c r="Q149" s="25"/>
      <c r="R149" s="25"/>
      <c r="S149" s="25"/>
    </row>
    <row r="150" spans="3:19" ht="16.149999999999999" customHeight="1" x14ac:dyDescent="0.45">
      <c r="C150" s="25"/>
      <c r="D150" s="111"/>
      <c r="E150" s="111"/>
      <c r="F150" s="111"/>
      <c r="G150" s="27"/>
      <c r="H150" s="26"/>
      <c r="I150" s="32"/>
      <c r="J150" s="33"/>
      <c r="K150" s="33"/>
      <c r="L150" s="32"/>
      <c r="M150" s="34"/>
      <c r="N150" s="35" t="s">
        <v>108</v>
      </c>
      <c r="O150" s="25"/>
      <c r="P150" s="25"/>
      <c r="Q150" s="25"/>
      <c r="R150" s="25"/>
      <c r="S150" s="25"/>
    </row>
    <row r="151" spans="3:19" ht="16.149999999999999" customHeight="1" x14ac:dyDescent="0.45">
      <c r="C151" s="25"/>
      <c r="D151" s="111"/>
      <c r="E151" s="111"/>
      <c r="F151" s="111"/>
      <c r="G151" s="27"/>
      <c r="H151" s="26"/>
      <c r="I151" s="32"/>
      <c r="J151" s="33"/>
      <c r="K151" s="33"/>
      <c r="L151" s="36"/>
      <c r="M151" s="34"/>
      <c r="N151" s="25"/>
      <c r="O151" s="112">
        <v>0</v>
      </c>
      <c r="P151" s="25"/>
      <c r="Q151" s="25"/>
      <c r="R151" s="25"/>
      <c r="S151" s="68" t="s">
        <v>431</v>
      </c>
    </row>
    <row r="152" spans="3:19" ht="16.149999999999999" customHeight="1" x14ac:dyDescent="0.45">
      <c r="C152" s="25"/>
      <c r="D152" s="111"/>
      <c r="E152" s="111"/>
      <c r="F152" s="111"/>
      <c r="G152" s="27"/>
      <c r="H152" s="26"/>
      <c r="I152" s="32" t="str">
        <f>INDEX(Wsad_Ofertowy[#Data],MATCH(S151,Wsad_Ofertowy[Kod],0),21)</f>
        <v>6</v>
      </c>
      <c r="J152" s="33" t="s">
        <v>31</v>
      </c>
      <c r="K152" s="33"/>
      <c r="L152" s="36"/>
      <c r="M152" s="36"/>
      <c r="N152" s="25"/>
      <c r="O152" s="113"/>
      <c r="P152" s="25"/>
      <c r="Q152" s="25"/>
      <c r="R152" s="25"/>
      <c r="S152" s="25"/>
    </row>
    <row r="153" spans="3:19" ht="16.149999999999999" customHeight="1" x14ac:dyDescent="0.45">
      <c r="C153" s="25"/>
      <c r="D153" s="111"/>
      <c r="E153" s="111"/>
      <c r="F153" s="111"/>
      <c r="G153" s="27"/>
      <c r="H153" s="26"/>
      <c r="I153" s="32"/>
      <c r="J153" s="90"/>
      <c r="K153" s="34"/>
      <c r="L153" s="36"/>
      <c r="M153" s="36"/>
      <c r="N153" s="25"/>
      <c r="O153" s="28"/>
      <c r="P153" s="25"/>
      <c r="Q153" s="25"/>
      <c r="R153" s="25"/>
      <c r="S153" s="25"/>
    </row>
    <row r="154" spans="3:19" ht="16.149999999999999" customHeight="1" x14ac:dyDescent="0.65">
      <c r="C154" s="25"/>
      <c r="D154" s="37" t="str">
        <f>INDEX(Wsad_Ofertowy[#Data],MATCH(S151,Wsad_Ofertowy[Kod],0),4)</f>
        <v>Z 505 SR</v>
      </c>
      <c r="E154" s="25"/>
      <c r="F154" s="38"/>
      <c r="G154" s="54" cm="1">
        <f t="array" ref="G154">INDEX(Wsad_Ofertowy[#Data],MATCH(S151,Wsad_Ofertowy[Kod],0),'Generowanie podsumowania zam'!$U$1)</f>
        <v>5.99</v>
      </c>
      <c r="H154" s="40"/>
      <c r="I154" s="32"/>
      <c r="J154" s="34"/>
      <c r="K154" s="34"/>
      <c r="L154" s="41"/>
      <c r="M154" s="25"/>
      <c r="N154" s="42"/>
      <c r="O154" s="25"/>
      <c r="P154" s="25"/>
      <c r="Q154" s="25"/>
      <c r="R154" s="43">
        <f>I152*G154*O151</f>
        <v>0</v>
      </c>
      <c r="S154" s="25"/>
    </row>
    <row r="155" spans="3:19" ht="16.149999999999999" customHeight="1" x14ac:dyDescent="0.45">
      <c r="C155" s="25"/>
      <c r="D155" s="25"/>
      <c r="E155" s="44">
        <f>INDEX(Wsad_Ofertowy[#Data],MATCH(S151,Wsad_Ofertowy[Kod],0),5)</f>
        <v>5907702534763</v>
      </c>
      <c r="F155" s="45"/>
      <c r="G155" s="40" t="s">
        <v>32</v>
      </c>
      <c r="H155" s="39"/>
      <c r="I155" s="25"/>
      <c r="J155" s="25"/>
      <c r="K155" s="25"/>
      <c r="L155" s="25"/>
      <c r="M155" s="25"/>
      <c r="N155" s="40"/>
      <c r="O155" s="25"/>
      <c r="P155" s="28"/>
      <c r="Q155" s="25"/>
      <c r="R155" s="40" t="s">
        <v>29</v>
      </c>
      <c r="S155" s="25"/>
    </row>
    <row r="156" spans="3:19" ht="16.149999999999999" customHeight="1" x14ac:dyDescent="0.45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8"/>
      <c r="Q156" s="25"/>
      <c r="R156" s="25"/>
      <c r="S156" s="25"/>
    </row>
    <row r="157" spans="3:19" ht="16.149999999999999" customHeight="1" x14ac:dyDescent="0.45">
      <c r="C157" s="21"/>
      <c r="D157" s="21"/>
      <c r="E157" s="21"/>
      <c r="F157" s="21"/>
      <c r="G157" s="22"/>
      <c r="H157" s="22"/>
      <c r="I157" s="21"/>
      <c r="J157" s="23"/>
      <c r="K157" s="23"/>
      <c r="L157" s="21"/>
      <c r="M157" s="21"/>
      <c r="N157" s="21"/>
      <c r="O157" s="21"/>
      <c r="P157" s="24"/>
      <c r="Q157" s="21"/>
      <c r="R157" s="21"/>
      <c r="S157" s="21"/>
    </row>
    <row r="158" spans="3:19" ht="16.149999999999999" customHeight="1" x14ac:dyDescent="0.45">
      <c r="C158" s="25"/>
      <c r="D158" s="111"/>
      <c r="E158" s="111"/>
      <c r="F158" s="111"/>
      <c r="G158" s="27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3:19" ht="16.149999999999999" customHeight="1" x14ac:dyDescent="0.45">
      <c r="C159" s="25"/>
      <c r="D159" s="111"/>
      <c r="E159" s="111"/>
      <c r="F159" s="111"/>
      <c r="G159" s="27"/>
      <c r="H159" s="26"/>
      <c r="I159" s="25"/>
      <c r="J159" s="25"/>
      <c r="K159" s="25"/>
      <c r="L159" s="25"/>
      <c r="M159" s="25"/>
      <c r="N159" s="25"/>
      <c r="O159" s="25"/>
      <c r="P159" s="28"/>
      <c r="Q159" s="25"/>
      <c r="R159" s="25"/>
      <c r="S159" s="25"/>
    </row>
    <row r="160" spans="3:19" ht="16.149999999999999" customHeight="1" x14ac:dyDescent="0.55000000000000004">
      <c r="C160" s="25"/>
      <c r="D160" s="111"/>
      <c r="E160" s="111"/>
      <c r="F160" s="111"/>
      <c r="G160" s="27"/>
      <c r="H160" s="26"/>
      <c r="I160" s="29"/>
      <c r="J160" s="30" t="s">
        <v>30</v>
      </c>
      <c r="K160" s="30"/>
      <c r="L160" s="25"/>
      <c r="M160" s="30"/>
      <c r="N160" s="31" t="s">
        <v>0</v>
      </c>
      <c r="O160" s="25"/>
      <c r="P160" s="25"/>
      <c r="Q160" s="25"/>
      <c r="R160" s="25"/>
      <c r="S160" s="25"/>
    </row>
    <row r="161" spans="3:19" ht="16.149999999999999" customHeight="1" x14ac:dyDescent="0.45">
      <c r="C161" s="25"/>
      <c r="D161" s="111"/>
      <c r="E161" s="111"/>
      <c r="F161" s="111"/>
      <c r="G161" s="27"/>
      <c r="H161" s="26"/>
      <c r="I161" s="32"/>
      <c r="J161" s="33"/>
      <c r="K161" s="33"/>
      <c r="L161" s="32"/>
      <c r="M161" s="34"/>
      <c r="N161" s="35" t="s">
        <v>108</v>
      </c>
      <c r="O161" s="25"/>
      <c r="P161" s="25"/>
      <c r="Q161" s="25"/>
      <c r="R161" s="25"/>
      <c r="S161" s="25"/>
    </row>
    <row r="162" spans="3:19" ht="16.149999999999999" customHeight="1" x14ac:dyDescent="0.45">
      <c r="C162" s="25"/>
      <c r="D162" s="111"/>
      <c r="E162" s="111"/>
      <c r="F162" s="111"/>
      <c r="G162" s="27"/>
      <c r="H162" s="26"/>
      <c r="I162" s="32"/>
      <c r="J162" s="33"/>
      <c r="K162" s="33"/>
      <c r="L162" s="36"/>
      <c r="M162" s="34"/>
      <c r="N162" s="25"/>
      <c r="O162" s="112">
        <v>0</v>
      </c>
      <c r="P162" s="25"/>
      <c r="Q162" s="25"/>
      <c r="R162" s="25"/>
      <c r="S162" s="68" t="s">
        <v>533</v>
      </c>
    </row>
    <row r="163" spans="3:19" ht="16.149999999999999" customHeight="1" x14ac:dyDescent="0.45">
      <c r="C163" s="25"/>
      <c r="D163" s="111"/>
      <c r="E163" s="111"/>
      <c r="F163" s="111"/>
      <c r="G163" s="27"/>
      <c r="H163" s="26"/>
      <c r="I163" s="32" t="str">
        <f>INDEX(Wsad_Ofertowy[#Data],MATCH(S162,Wsad_Ofertowy[Kod],0),21)</f>
        <v>8</v>
      </c>
      <c r="J163" s="33" t="s">
        <v>31</v>
      </c>
      <c r="K163" s="33"/>
      <c r="L163" s="36"/>
      <c r="M163" s="36"/>
      <c r="N163" s="25"/>
      <c r="O163" s="113"/>
      <c r="P163" s="25"/>
      <c r="Q163" s="25"/>
      <c r="R163" s="25"/>
      <c r="S163" s="25"/>
    </row>
    <row r="164" spans="3:19" ht="16.149999999999999" customHeight="1" x14ac:dyDescent="0.45">
      <c r="C164" s="25"/>
      <c r="D164" s="111"/>
      <c r="E164" s="111"/>
      <c r="F164" s="111"/>
      <c r="G164" s="27"/>
      <c r="H164" s="26"/>
      <c r="I164" s="32"/>
      <c r="J164" s="90"/>
      <c r="K164" s="34"/>
      <c r="L164" s="36"/>
      <c r="M164" s="36"/>
      <c r="N164" s="25"/>
      <c r="O164" s="28"/>
      <c r="P164" s="25"/>
      <c r="Q164" s="25"/>
      <c r="R164" s="25"/>
      <c r="S164" s="25"/>
    </row>
    <row r="165" spans="3:19" ht="16.149999999999999" customHeight="1" x14ac:dyDescent="0.65">
      <c r="C165" s="25"/>
      <c r="D165" s="37" t="str">
        <f>INDEX(Wsad_Ofertowy[#Data],MATCH(S162,Wsad_Ofertowy[Kod],0),4)</f>
        <v>Znicz Z 541 biały aplikacja</v>
      </c>
      <c r="E165" s="25"/>
      <c r="F165" s="38"/>
      <c r="G165" s="54" cm="1">
        <f t="array" ref="G165">INDEX(Wsad_Ofertowy[#Data],MATCH(S162,Wsad_Ofertowy[Kod],0),'Generowanie podsumowania zam'!$U$1)</f>
        <v>6.69</v>
      </c>
      <c r="H165" s="40"/>
      <c r="I165" s="32"/>
      <c r="J165" s="34"/>
      <c r="K165" s="34"/>
      <c r="L165" s="41"/>
      <c r="M165" s="25"/>
      <c r="N165" s="42"/>
      <c r="O165" s="25"/>
      <c r="P165" s="25"/>
      <c r="Q165" s="25"/>
      <c r="R165" s="43">
        <f>I163*G165*O162</f>
        <v>0</v>
      </c>
      <c r="S165" s="25"/>
    </row>
    <row r="166" spans="3:19" ht="16.149999999999999" customHeight="1" x14ac:dyDescent="0.45">
      <c r="C166" s="25"/>
      <c r="D166" s="25"/>
      <c r="E166" s="44">
        <f>INDEX(Wsad_Ofertowy[#Data],MATCH(S162,Wsad_Ofertowy[Kod],0),5)</f>
        <v>5907702537597</v>
      </c>
      <c r="F166" s="45"/>
      <c r="G166" s="40" t="s">
        <v>32</v>
      </c>
      <c r="H166" s="39"/>
      <c r="I166" s="25"/>
      <c r="J166" s="25"/>
      <c r="K166" s="25"/>
      <c r="L166" s="25"/>
      <c r="M166" s="25"/>
      <c r="N166" s="40"/>
      <c r="O166" s="25"/>
      <c r="P166" s="28"/>
      <c r="Q166" s="25"/>
      <c r="R166" s="40" t="s">
        <v>29</v>
      </c>
      <c r="S166" s="25"/>
    </row>
    <row r="167" spans="3:19" ht="16.149999999999999" customHeight="1" x14ac:dyDescent="0.45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8"/>
      <c r="Q167" s="25"/>
      <c r="R167" s="25"/>
      <c r="S167" s="25"/>
    </row>
  </sheetData>
  <sheetProtection sheet="1" objects="1" scenarios="1" selectLockedCells="1"/>
  <mergeCells count="30">
    <mergeCell ref="D4:F10"/>
    <mergeCell ref="O8:O9"/>
    <mergeCell ref="D15:F21"/>
    <mergeCell ref="O19:O20"/>
    <mergeCell ref="D26:F32"/>
    <mergeCell ref="O30:O31"/>
    <mergeCell ref="D37:F43"/>
    <mergeCell ref="O41:O42"/>
    <mergeCell ref="D48:F54"/>
    <mergeCell ref="O52:O53"/>
    <mergeCell ref="D59:F65"/>
    <mergeCell ref="O63:O64"/>
    <mergeCell ref="D70:F76"/>
    <mergeCell ref="O74:O75"/>
    <mergeCell ref="D81:F87"/>
    <mergeCell ref="O85:O86"/>
    <mergeCell ref="D125:F131"/>
    <mergeCell ref="O129:O130"/>
    <mergeCell ref="D92:F98"/>
    <mergeCell ref="O96:O97"/>
    <mergeCell ref="D103:F109"/>
    <mergeCell ref="O107:O108"/>
    <mergeCell ref="D114:F120"/>
    <mergeCell ref="O118:O119"/>
    <mergeCell ref="D136:F142"/>
    <mergeCell ref="O140:O141"/>
    <mergeCell ref="D147:F153"/>
    <mergeCell ref="O151:O152"/>
    <mergeCell ref="D158:F164"/>
    <mergeCell ref="O162:O16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8751-6AD8-4199-A2A4-71142288820F}">
  <sheetPr codeName="Arkusz6"/>
  <dimension ref="A1:W377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403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7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Kwadrat AT lilie SR-P.</v>
      </c>
      <c r="E11" s="25"/>
      <c r="F11" s="38"/>
      <c r="G11" s="54" cm="1">
        <f t="array" ref="G11">INDEX(Wsad_Ofertowy[#Data],MATCH(S8,Wsad_Ofertowy[Kod],0),'Generowanie podsumowania zam'!$U$1)</f>
        <v>8.7899999999999991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5907702533872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405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7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Kwadrat AT lilie ZŁ-P.</v>
      </c>
      <c r="E22" s="25"/>
      <c r="F22" s="38"/>
      <c r="G22" s="54" cm="1">
        <f t="array" ref="G22">INDEX(Wsad_Ofertowy[#Data],MATCH(S19,Wsad_Ofertowy[Kod],0),'Generowanie podsumowania zam'!$U$1)</f>
        <v>8.7899999999999991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5907702533889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C25" s="21"/>
      <c r="D25" s="21"/>
      <c r="E25" s="21"/>
      <c r="F25" s="21"/>
      <c r="G25" s="22"/>
      <c r="H25" s="22"/>
      <c r="I25" s="21"/>
      <c r="J25" s="23"/>
      <c r="K25" s="23"/>
      <c r="L25" s="21"/>
      <c r="M25" s="21"/>
      <c r="N25" s="21"/>
      <c r="O25" s="21"/>
      <c r="P25" s="24"/>
      <c r="Q25" s="21"/>
      <c r="R25" s="21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407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6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L 1435 aplikacja SR</v>
      </c>
      <c r="E33" s="25"/>
      <c r="F33" s="38"/>
      <c r="G33" s="54" cm="1">
        <f t="array" ref="G33">INDEX(Wsad_Ofertowy[#Data],MATCH(S30,Wsad_Ofertowy[Kod],0),'Generowanie podsumowania zam'!$U$1)</f>
        <v>9.5500000000000007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5907702537740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C36" s="21"/>
      <c r="D36" s="21"/>
      <c r="E36" s="21"/>
      <c r="F36" s="21"/>
      <c r="G36" s="22"/>
      <c r="H36" s="22"/>
      <c r="I36" s="21"/>
      <c r="J36" s="23"/>
      <c r="K36" s="23"/>
      <c r="L36" s="21"/>
      <c r="M36" s="21"/>
      <c r="N36" s="21"/>
      <c r="O36" s="21"/>
      <c r="P36" s="24"/>
      <c r="Q36" s="21"/>
      <c r="R36" s="21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409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6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L 1435 aplikacja ZŁ</v>
      </c>
      <c r="E44" s="25"/>
      <c r="F44" s="38"/>
      <c r="G44" s="54" cm="1">
        <f t="array" ref="G44">INDEX(Wsad_Ofertowy[#Data],MATCH(S41,Wsad_Ofertowy[Kod],0),'Generowanie podsumowania zam'!$U$1)</f>
        <v>9.5500000000000007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5907702537757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C47" s="21"/>
      <c r="D47" s="21"/>
      <c r="E47" s="21"/>
      <c r="F47" s="21"/>
      <c r="G47" s="22"/>
      <c r="H47" s="22"/>
      <c r="I47" s="21"/>
      <c r="J47" s="23"/>
      <c r="K47" s="23"/>
      <c r="L47" s="21"/>
      <c r="M47" s="21"/>
      <c r="N47" s="21"/>
      <c r="O47" s="21"/>
      <c r="P47" s="24"/>
      <c r="Q47" s="21"/>
      <c r="R47" s="21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185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6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Owal sentencja SR</v>
      </c>
      <c r="E55" s="25"/>
      <c r="F55" s="38"/>
      <c r="G55" s="54" cm="1">
        <f t="array" ref="G55">INDEX(Wsad_Ofertowy[#Data],MATCH(S52,Wsad_Ofertowy[Kod],0),'Generowanie podsumowania zam'!$U$1)</f>
        <v>8.99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5907702536040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C58" s="21"/>
      <c r="D58" s="21"/>
      <c r="E58" s="21"/>
      <c r="F58" s="21"/>
      <c r="G58" s="22"/>
      <c r="H58" s="22"/>
      <c r="I58" s="21"/>
      <c r="J58" s="23"/>
      <c r="K58" s="23"/>
      <c r="L58" s="21"/>
      <c r="M58" s="21"/>
      <c r="N58" s="21"/>
      <c r="O58" s="21"/>
      <c r="P58" s="24"/>
      <c r="Q58" s="21"/>
      <c r="R58" s="21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187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6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Owal sentencja ZŁ</v>
      </c>
      <c r="E66" s="25"/>
      <c r="F66" s="38"/>
      <c r="G66" s="54" cm="1">
        <f t="array" ref="G66">INDEX(Wsad_Ofertowy[#Data],MATCH(S63,Wsad_Ofertowy[Kod],0),'Generowanie podsumowania zam'!$U$1)</f>
        <v>8.99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5907702536057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C69" s="21"/>
      <c r="D69" s="21"/>
      <c r="E69" s="21"/>
      <c r="F69" s="21"/>
      <c r="G69" s="22"/>
      <c r="H69" s="22"/>
      <c r="I69" s="21"/>
      <c r="J69" s="23"/>
      <c r="K69" s="23"/>
      <c r="L69" s="21"/>
      <c r="M69" s="21"/>
      <c r="N69" s="21"/>
      <c r="O69" s="21"/>
      <c r="P69" s="24"/>
      <c r="Q69" s="21"/>
      <c r="R69" s="21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189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6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P 100 krzyż SR</v>
      </c>
      <c r="E77" s="25"/>
      <c r="F77" s="38"/>
      <c r="G77" s="54" cm="1">
        <f t="array" ref="G77">INDEX(Wsad_Ofertowy[#Data],MATCH(S74,Wsad_Ofertowy[Kod],0),'Generowanie podsumowania zam'!$U$1)</f>
        <v>8.2899999999999991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5907702533940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C80" s="21"/>
      <c r="D80" s="21"/>
      <c r="E80" s="21"/>
      <c r="F80" s="21"/>
      <c r="G80" s="22"/>
      <c r="H80" s="22"/>
      <c r="I80" s="21"/>
      <c r="J80" s="23"/>
      <c r="K80" s="23"/>
      <c r="L80" s="21"/>
      <c r="M80" s="21"/>
      <c r="N80" s="21"/>
      <c r="O80" s="21"/>
      <c r="P80" s="24"/>
      <c r="Q80" s="21"/>
      <c r="R80" s="21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191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6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P 100 krzyż ZŁ</v>
      </c>
      <c r="E88" s="25"/>
      <c r="F88" s="38"/>
      <c r="G88" s="54" cm="1">
        <f t="array" ref="G88">INDEX(Wsad_Ofertowy[#Data],MATCH(S85,Wsad_Ofertowy[Kod],0),'Generowanie podsumowania zam'!$U$1)</f>
        <v>8.2899999999999991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5907702533933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C91" s="21"/>
      <c r="D91" s="21"/>
      <c r="E91" s="21"/>
      <c r="F91" s="21"/>
      <c r="G91" s="22"/>
      <c r="H91" s="22"/>
      <c r="I91" s="21"/>
      <c r="J91" s="23"/>
      <c r="K91" s="23"/>
      <c r="L91" s="21"/>
      <c r="M91" s="21"/>
      <c r="N91" s="21"/>
      <c r="O91" s="21"/>
      <c r="P91" s="24"/>
      <c r="Q91" s="21"/>
      <c r="R91" s="21"/>
      <c r="S91" s="21"/>
    </row>
    <row r="92" spans="3:19" ht="16.149999999999999" customHeight="1" x14ac:dyDescent="0.45">
      <c r="C92" s="25"/>
      <c r="D92" s="111"/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85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6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/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P 88 sr</v>
      </c>
      <c r="E99" s="25"/>
      <c r="F99" s="38"/>
      <c r="G99" s="54" cm="1">
        <f t="array" ref="G99">INDEX(Wsad_Ofertowy[#Data],MATCH(S96,Wsad_Ofertowy[Kod],0),'Generowanie podsumowania zam'!$U$1)</f>
        <v>6.99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5907702530253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C102" s="21"/>
      <c r="D102" s="21"/>
      <c r="E102" s="21"/>
      <c r="F102" s="21"/>
      <c r="G102" s="22"/>
      <c r="H102" s="22"/>
      <c r="I102" s="21"/>
      <c r="J102" s="23"/>
      <c r="K102" s="23"/>
      <c r="L102" s="21"/>
      <c r="M102" s="21"/>
      <c r="N102" s="21"/>
      <c r="O102" s="21"/>
      <c r="P102" s="24"/>
      <c r="Q102" s="21"/>
      <c r="R102" s="21"/>
      <c r="S102" s="21"/>
    </row>
    <row r="103" spans="3:19" ht="16.149999999999999" customHeight="1" x14ac:dyDescent="0.45">
      <c r="C103" s="25"/>
      <c r="D103" s="111"/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77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7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/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P 91 biały SR</v>
      </c>
      <c r="E110" s="25"/>
      <c r="F110" s="38"/>
      <c r="G110" s="54" cm="1">
        <f t="array" ref="G110">INDEX(Wsad_Ofertowy[#Data],MATCH(S107,Wsad_Ofertowy[Kod],0),'Generowanie podsumowania zam'!$U$1)</f>
        <v>7.15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5907702530208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C113" s="21"/>
      <c r="D113" s="21"/>
      <c r="E113" s="21"/>
      <c r="F113" s="21"/>
      <c r="G113" s="22"/>
      <c r="H113" s="22"/>
      <c r="I113" s="21"/>
      <c r="J113" s="23"/>
      <c r="K113" s="23"/>
      <c r="L113" s="21"/>
      <c r="M113" s="21"/>
      <c r="N113" s="21"/>
      <c r="O113" s="21"/>
      <c r="P113" s="24"/>
      <c r="Q113" s="21"/>
      <c r="R113" s="21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152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7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/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P 91 Róża zdobiony ZŁ</v>
      </c>
      <c r="E121" s="25"/>
      <c r="F121" s="38"/>
      <c r="G121" s="54" cm="1">
        <f t="array" ref="G121">INDEX(Wsad_Ofertowy[#Data],MATCH(S118,Wsad_Ofertowy[Kod],0),'Generowanie podsumowania zam'!$U$1)</f>
        <v>8.2899999999999991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5907702524535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C124" s="21"/>
      <c r="D124" s="21"/>
      <c r="E124" s="21"/>
      <c r="F124" s="21"/>
      <c r="G124" s="22"/>
      <c r="H124" s="22"/>
      <c r="I124" s="21"/>
      <c r="J124" s="23"/>
      <c r="K124" s="23"/>
      <c r="L124" s="21"/>
      <c r="M124" s="21"/>
      <c r="N124" s="21"/>
      <c r="O124" s="21"/>
      <c r="P124" s="24"/>
      <c r="Q124" s="21"/>
      <c r="R124" s="21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193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7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/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P 91 róża ZŁ</v>
      </c>
      <c r="E132" s="25"/>
      <c r="F132" s="38"/>
      <c r="G132" s="54" cm="1">
        <f t="array" ref="G132">INDEX(Wsad_Ofertowy[#Data],MATCH(S129,Wsad_Ofertowy[Kod],0),'Generowanie podsumowania zam'!$U$1)</f>
        <v>7.24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5907702535753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  <row r="135" spans="3:19" ht="16.149999999999999" customHeight="1" x14ac:dyDescent="0.45">
      <c r="C135" s="21"/>
      <c r="D135" s="21"/>
      <c r="E135" s="21"/>
      <c r="F135" s="21"/>
      <c r="G135" s="22"/>
      <c r="H135" s="22"/>
      <c r="I135" s="21"/>
      <c r="J135" s="23"/>
      <c r="K135" s="23"/>
      <c r="L135" s="21"/>
      <c r="M135" s="21"/>
      <c r="N135" s="21"/>
      <c r="O135" s="21"/>
      <c r="P135" s="24"/>
      <c r="Q135" s="21"/>
      <c r="R135" s="21"/>
      <c r="S135" s="21"/>
    </row>
    <row r="136" spans="3:19" ht="16.149999999999999" customHeight="1" x14ac:dyDescent="0.45">
      <c r="C136" s="25"/>
      <c r="D136" s="111"/>
      <c r="E136" s="111"/>
      <c r="F136" s="111"/>
      <c r="G136" s="27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3:19" ht="16.149999999999999" customHeight="1" x14ac:dyDescent="0.45">
      <c r="C137" s="25"/>
      <c r="D137" s="111"/>
      <c r="E137" s="111"/>
      <c r="F137" s="111"/>
      <c r="G137" s="27"/>
      <c r="H137" s="26"/>
      <c r="I137" s="25"/>
      <c r="J137" s="25"/>
      <c r="K137" s="25"/>
      <c r="L137" s="25"/>
      <c r="M137" s="25"/>
      <c r="N137" s="25"/>
      <c r="O137" s="25"/>
      <c r="P137" s="28"/>
      <c r="Q137" s="25"/>
      <c r="R137" s="25"/>
      <c r="S137" s="25"/>
    </row>
    <row r="138" spans="3:19" ht="16.149999999999999" customHeight="1" x14ac:dyDescent="0.55000000000000004">
      <c r="C138" s="25"/>
      <c r="D138" s="111"/>
      <c r="E138" s="111"/>
      <c r="F138" s="111"/>
      <c r="G138" s="27"/>
      <c r="H138" s="26"/>
      <c r="I138" s="29"/>
      <c r="J138" s="30" t="s">
        <v>30</v>
      </c>
      <c r="K138" s="30"/>
      <c r="L138" s="25"/>
      <c r="M138" s="30"/>
      <c r="N138" s="31" t="s">
        <v>0</v>
      </c>
      <c r="O138" s="25"/>
      <c r="P138" s="25"/>
      <c r="Q138" s="25"/>
      <c r="R138" s="25"/>
      <c r="S138" s="25"/>
    </row>
    <row r="139" spans="3:19" ht="16.149999999999999" customHeight="1" x14ac:dyDescent="0.45">
      <c r="C139" s="25"/>
      <c r="D139" s="111"/>
      <c r="E139" s="111"/>
      <c r="F139" s="111"/>
      <c r="G139" s="27"/>
      <c r="H139" s="26"/>
      <c r="I139" s="32"/>
      <c r="J139" s="33"/>
      <c r="K139" s="33"/>
      <c r="L139" s="32"/>
      <c r="M139" s="34"/>
      <c r="N139" s="35" t="s">
        <v>108</v>
      </c>
      <c r="O139" s="25"/>
      <c r="P139" s="25"/>
      <c r="Q139" s="25"/>
      <c r="R139" s="25"/>
      <c r="S139" s="25"/>
    </row>
    <row r="140" spans="3:19" ht="16.149999999999999" customHeight="1" x14ac:dyDescent="0.45">
      <c r="C140" s="25"/>
      <c r="D140" s="111"/>
      <c r="E140" s="111"/>
      <c r="F140" s="111"/>
      <c r="G140" s="27"/>
      <c r="H140" s="26"/>
      <c r="I140" s="32"/>
      <c r="J140" s="33"/>
      <c r="K140" s="33"/>
      <c r="L140" s="36"/>
      <c r="M140" s="34"/>
      <c r="N140" s="25"/>
      <c r="O140" s="112">
        <v>0</v>
      </c>
      <c r="P140" s="25"/>
      <c r="Q140" s="25"/>
      <c r="R140" s="25"/>
      <c r="S140" s="68" t="s">
        <v>170</v>
      </c>
    </row>
    <row r="141" spans="3:19" ht="16.149999999999999" customHeight="1" x14ac:dyDescent="0.45">
      <c r="C141" s="25"/>
      <c r="D141" s="111"/>
      <c r="E141" s="111"/>
      <c r="F141" s="111"/>
      <c r="G141" s="27"/>
      <c r="H141" s="26"/>
      <c r="I141" s="32" t="str">
        <f>INDEX(Wsad_Ofertowy[#Data],MATCH(S140,Wsad_Ofertowy[Kod],0),21)</f>
        <v>8</v>
      </c>
      <c r="J141" s="33" t="s">
        <v>31</v>
      </c>
      <c r="K141" s="33"/>
      <c r="L141" s="36"/>
      <c r="M141" s="36"/>
      <c r="N141" s="25"/>
      <c r="O141" s="113"/>
      <c r="P141" s="25"/>
      <c r="Q141" s="25"/>
      <c r="R141" s="25"/>
      <c r="S141" s="25"/>
    </row>
    <row r="142" spans="3:19" ht="16.149999999999999" customHeight="1" x14ac:dyDescent="0.45">
      <c r="C142" s="25"/>
      <c r="D142" s="111"/>
      <c r="E142" s="111"/>
      <c r="F142" s="111"/>
      <c r="G142" s="27"/>
      <c r="H142" s="26"/>
      <c r="I142" s="32"/>
      <c r="J142" s="90"/>
      <c r="K142" s="34"/>
      <c r="L142" s="36"/>
      <c r="M142" s="36"/>
      <c r="N142" s="25"/>
      <c r="O142" s="28"/>
      <c r="P142" s="25"/>
      <c r="Q142" s="25"/>
      <c r="R142" s="25"/>
      <c r="S142" s="25"/>
    </row>
    <row r="143" spans="3:19" ht="16.149999999999999" customHeight="1" x14ac:dyDescent="0.65">
      <c r="C143" s="25"/>
      <c r="D143" s="37" t="str">
        <f>INDEX(Wsad_Ofertowy[#Data],MATCH(S140,Wsad_Ofertowy[Kod],0),4)</f>
        <v>Z 03 SR</v>
      </c>
      <c r="E143" s="25"/>
      <c r="F143" s="38"/>
      <c r="G143" s="54" cm="1">
        <f t="array" ref="G143">INDEX(Wsad_Ofertowy[#Data],MATCH(S140,Wsad_Ofertowy[Kod],0),'Generowanie podsumowania zam'!$U$1)</f>
        <v>5.99</v>
      </c>
      <c r="H143" s="40"/>
      <c r="I143" s="32"/>
      <c r="J143" s="34"/>
      <c r="K143" s="34"/>
      <c r="L143" s="41"/>
      <c r="M143" s="25"/>
      <c r="N143" s="42"/>
      <c r="O143" s="25"/>
      <c r="P143" s="25"/>
      <c r="Q143" s="25"/>
      <c r="R143" s="43">
        <f>I141*G143*O140</f>
        <v>0</v>
      </c>
      <c r="S143" s="25"/>
    </row>
    <row r="144" spans="3:19" ht="16.149999999999999" customHeight="1" x14ac:dyDescent="0.45">
      <c r="C144" s="25"/>
      <c r="D144" s="25"/>
      <c r="E144" s="44">
        <f>INDEX(Wsad_Ofertowy[#Data],MATCH(S140,Wsad_Ofertowy[Kod],0),5)</f>
        <v>5907702537603</v>
      </c>
      <c r="F144" s="45"/>
      <c r="G144" s="40" t="s">
        <v>32</v>
      </c>
      <c r="H144" s="39"/>
      <c r="I144" s="25"/>
      <c r="J144" s="25"/>
      <c r="K144" s="25"/>
      <c r="L144" s="25"/>
      <c r="M144" s="25"/>
      <c r="N144" s="40"/>
      <c r="O144" s="25"/>
      <c r="P144" s="28"/>
      <c r="Q144" s="25"/>
      <c r="R144" s="40" t="s">
        <v>29</v>
      </c>
      <c r="S144" s="25"/>
    </row>
    <row r="145" spans="3:19" ht="16.149999999999999" customHeight="1" x14ac:dyDescent="0.45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8"/>
      <c r="Q145" s="25"/>
      <c r="R145" s="25"/>
      <c r="S145" s="25"/>
    </row>
    <row r="146" spans="3:19" ht="16.149999999999999" customHeight="1" x14ac:dyDescent="0.45">
      <c r="C146" s="21"/>
      <c r="D146" s="21"/>
      <c r="E146" s="21"/>
      <c r="F146" s="21"/>
      <c r="G146" s="22"/>
      <c r="H146" s="22"/>
      <c r="I146" s="21"/>
      <c r="J146" s="23"/>
      <c r="K146" s="23"/>
      <c r="L146" s="21"/>
      <c r="M146" s="21"/>
      <c r="N146" s="21"/>
      <c r="O146" s="21"/>
      <c r="P146" s="24"/>
      <c r="Q146" s="21"/>
      <c r="R146" s="21"/>
      <c r="S146" s="21"/>
    </row>
    <row r="147" spans="3:19" ht="16.149999999999999" customHeight="1" x14ac:dyDescent="0.45">
      <c r="C147" s="25"/>
      <c r="D147" s="111"/>
      <c r="E147" s="111"/>
      <c r="F147" s="111"/>
      <c r="G147" s="27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3:19" ht="16.149999999999999" customHeight="1" x14ac:dyDescent="0.45">
      <c r="C148" s="25"/>
      <c r="D148" s="111"/>
      <c r="E148" s="111"/>
      <c r="F148" s="111"/>
      <c r="G148" s="27"/>
      <c r="H148" s="26"/>
      <c r="I148" s="25"/>
      <c r="J148" s="25"/>
      <c r="K148" s="25"/>
      <c r="L148" s="25"/>
      <c r="M148" s="25"/>
      <c r="N148" s="25"/>
      <c r="O148" s="25"/>
      <c r="P148" s="28"/>
      <c r="Q148" s="25"/>
      <c r="R148" s="25"/>
      <c r="S148" s="25"/>
    </row>
    <row r="149" spans="3:19" ht="16.149999999999999" customHeight="1" x14ac:dyDescent="0.55000000000000004">
      <c r="C149" s="25"/>
      <c r="D149" s="111"/>
      <c r="E149" s="111"/>
      <c r="F149" s="111"/>
      <c r="G149" s="27"/>
      <c r="H149" s="26"/>
      <c r="I149" s="29"/>
      <c r="J149" s="30" t="s">
        <v>30</v>
      </c>
      <c r="K149" s="30"/>
      <c r="L149" s="25"/>
      <c r="M149" s="30"/>
      <c r="N149" s="31" t="s">
        <v>0</v>
      </c>
      <c r="O149" s="25"/>
      <c r="P149" s="25"/>
      <c r="Q149" s="25"/>
      <c r="R149" s="25"/>
      <c r="S149" s="25"/>
    </row>
    <row r="150" spans="3:19" ht="16.149999999999999" customHeight="1" x14ac:dyDescent="0.45">
      <c r="C150" s="25"/>
      <c r="D150" s="111"/>
      <c r="E150" s="111"/>
      <c r="F150" s="111"/>
      <c r="G150" s="27"/>
      <c r="H150" s="26"/>
      <c r="I150" s="32"/>
      <c r="J150" s="33"/>
      <c r="K150" s="33"/>
      <c r="L150" s="32"/>
      <c r="M150" s="34"/>
      <c r="N150" s="35" t="s">
        <v>108</v>
      </c>
      <c r="O150" s="25"/>
      <c r="P150" s="25"/>
      <c r="Q150" s="25"/>
      <c r="R150" s="25"/>
      <c r="S150" s="25"/>
    </row>
    <row r="151" spans="3:19" ht="16.149999999999999" customHeight="1" x14ac:dyDescent="0.45">
      <c r="C151" s="25"/>
      <c r="D151" s="111"/>
      <c r="E151" s="111"/>
      <c r="F151" s="111"/>
      <c r="G151" s="27"/>
      <c r="H151" s="26"/>
      <c r="I151" s="32"/>
      <c r="J151" s="33"/>
      <c r="K151" s="33"/>
      <c r="L151" s="36"/>
      <c r="M151" s="34"/>
      <c r="N151" s="25"/>
      <c r="O151" s="112">
        <v>0</v>
      </c>
      <c r="P151" s="25"/>
      <c r="Q151" s="25"/>
      <c r="R151" s="25"/>
      <c r="S151" s="68" t="s">
        <v>172</v>
      </c>
    </row>
    <row r="152" spans="3:19" ht="16.149999999999999" customHeight="1" x14ac:dyDescent="0.45">
      <c r="C152" s="25"/>
      <c r="D152" s="111"/>
      <c r="E152" s="111"/>
      <c r="F152" s="111"/>
      <c r="G152" s="27"/>
      <c r="H152" s="26"/>
      <c r="I152" s="32" t="str">
        <f>INDEX(Wsad_Ofertowy[#Data],MATCH(S151,Wsad_Ofertowy[Kod],0),21)</f>
        <v>8</v>
      </c>
      <c r="J152" s="33" t="s">
        <v>31</v>
      </c>
      <c r="K152" s="33"/>
      <c r="L152" s="36"/>
      <c r="M152" s="36"/>
      <c r="N152" s="25"/>
      <c r="O152" s="113"/>
      <c r="P152" s="25"/>
      <c r="Q152" s="25"/>
      <c r="R152" s="25"/>
      <c r="S152" s="25"/>
    </row>
    <row r="153" spans="3:19" ht="16.149999999999999" customHeight="1" x14ac:dyDescent="0.45">
      <c r="C153" s="25"/>
      <c r="D153" s="111"/>
      <c r="E153" s="111"/>
      <c r="F153" s="111"/>
      <c r="G153" s="27"/>
      <c r="H153" s="26"/>
      <c r="I153" s="32"/>
      <c r="J153" s="90"/>
      <c r="K153" s="34"/>
      <c r="L153" s="36"/>
      <c r="M153" s="36"/>
      <c r="N153" s="25"/>
      <c r="O153" s="28"/>
      <c r="P153" s="25"/>
      <c r="Q153" s="25"/>
      <c r="R153" s="25"/>
      <c r="S153" s="25"/>
    </row>
    <row r="154" spans="3:19" ht="16.149999999999999" customHeight="1" x14ac:dyDescent="0.65">
      <c r="C154" s="25"/>
      <c r="D154" s="37" t="str">
        <f>INDEX(Wsad_Ofertowy[#Data],MATCH(S151,Wsad_Ofertowy[Kod],0),4)</f>
        <v>Z 03 ZŁ</v>
      </c>
      <c r="E154" s="25"/>
      <c r="F154" s="38"/>
      <c r="G154" s="54" cm="1">
        <f t="array" ref="G154">INDEX(Wsad_Ofertowy[#Data],MATCH(S151,Wsad_Ofertowy[Kod],0),'Generowanie podsumowania zam'!$U$1)</f>
        <v>5.99</v>
      </c>
      <c r="H154" s="40"/>
      <c r="I154" s="32"/>
      <c r="J154" s="34"/>
      <c r="K154" s="34"/>
      <c r="L154" s="41"/>
      <c r="M154" s="25"/>
      <c r="N154" s="42"/>
      <c r="O154" s="25"/>
      <c r="P154" s="25"/>
      <c r="Q154" s="25"/>
      <c r="R154" s="43">
        <f>I152*G154*O151</f>
        <v>0</v>
      </c>
      <c r="S154" s="25"/>
    </row>
    <row r="155" spans="3:19" ht="16.149999999999999" customHeight="1" x14ac:dyDescent="0.45">
      <c r="C155" s="25"/>
      <c r="D155" s="25"/>
      <c r="E155" s="44">
        <f>INDEX(Wsad_Ofertowy[#Data],MATCH(S151,Wsad_Ofertowy[Kod],0),5)</f>
        <v>5907702537610</v>
      </c>
      <c r="F155" s="45"/>
      <c r="G155" s="40" t="s">
        <v>32</v>
      </c>
      <c r="H155" s="39"/>
      <c r="I155" s="25"/>
      <c r="J155" s="25"/>
      <c r="K155" s="25"/>
      <c r="L155" s="25"/>
      <c r="M155" s="25"/>
      <c r="N155" s="40"/>
      <c r="O155" s="25"/>
      <c r="P155" s="28"/>
      <c r="Q155" s="25"/>
      <c r="R155" s="40" t="s">
        <v>29</v>
      </c>
      <c r="S155" s="25"/>
    </row>
    <row r="156" spans="3:19" ht="16.149999999999999" customHeight="1" x14ac:dyDescent="0.45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8"/>
      <c r="Q156" s="25"/>
      <c r="R156" s="25"/>
      <c r="S156" s="25"/>
    </row>
    <row r="157" spans="3:19" ht="16.149999999999999" customHeight="1" x14ac:dyDescent="0.45">
      <c r="C157" s="21"/>
      <c r="D157" s="21"/>
      <c r="E157" s="21"/>
      <c r="F157" s="21"/>
      <c r="G157" s="22"/>
      <c r="H157" s="22"/>
      <c r="I157" s="21"/>
      <c r="J157" s="23"/>
      <c r="K157" s="23"/>
      <c r="L157" s="21"/>
      <c r="M157" s="21"/>
      <c r="N157" s="21"/>
      <c r="O157" s="21"/>
      <c r="P157" s="24"/>
      <c r="Q157" s="21"/>
      <c r="R157" s="21"/>
      <c r="S157" s="21"/>
    </row>
    <row r="158" spans="3:19" ht="16.149999999999999" customHeight="1" x14ac:dyDescent="0.45">
      <c r="C158" s="25"/>
      <c r="D158" s="111"/>
      <c r="E158" s="111"/>
      <c r="F158" s="111"/>
      <c r="G158" s="27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3:19" ht="16.149999999999999" customHeight="1" x14ac:dyDescent="0.45">
      <c r="C159" s="25"/>
      <c r="D159" s="111"/>
      <c r="E159" s="111"/>
      <c r="F159" s="111"/>
      <c r="G159" s="27"/>
      <c r="H159" s="26"/>
      <c r="I159" s="25"/>
      <c r="J159" s="25"/>
      <c r="K159" s="25"/>
      <c r="L159" s="25"/>
      <c r="M159" s="25"/>
      <c r="N159" s="25"/>
      <c r="O159" s="25"/>
      <c r="P159" s="28"/>
      <c r="Q159" s="25"/>
      <c r="R159" s="25"/>
      <c r="S159" s="25"/>
    </row>
    <row r="160" spans="3:19" ht="16.149999999999999" customHeight="1" x14ac:dyDescent="0.55000000000000004">
      <c r="C160" s="25"/>
      <c r="D160" s="111"/>
      <c r="E160" s="111"/>
      <c r="F160" s="111"/>
      <c r="G160" s="27"/>
      <c r="H160" s="26"/>
      <c r="I160" s="29"/>
      <c r="J160" s="30" t="s">
        <v>30</v>
      </c>
      <c r="K160" s="30"/>
      <c r="L160" s="25"/>
      <c r="M160" s="30"/>
      <c r="N160" s="31" t="s">
        <v>0</v>
      </c>
      <c r="O160" s="25"/>
      <c r="P160" s="25"/>
      <c r="Q160" s="25"/>
      <c r="R160" s="25"/>
      <c r="S160" s="25"/>
    </row>
    <row r="161" spans="3:19" ht="16.149999999999999" customHeight="1" x14ac:dyDescent="0.45">
      <c r="C161" s="25"/>
      <c r="D161" s="111"/>
      <c r="E161" s="111"/>
      <c r="F161" s="111"/>
      <c r="G161" s="27"/>
      <c r="H161" s="26"/>
      <c r="I161" s="32"/>
      <c r="J161" s="33"/>
      <c r="K161" s="33"/>
      <c r="L161" s="32"/>
      <c r="M161" s="34"/>
      <c r="N161" s="35" t="s">
        <v>108</v>
      </c>
      <c r="O161" s="25"/>
      <c r="P161" s="25"/>
      <c r="Q161" s="25"/>
      <c r="R161" s="25"/>
      <c r="S161" s="25"/>
    </row>
    <row r="162" spans="3:19" ht="16.149999999999999" customHeight="1" x14ac:dyDescent="0.45">
      <c r="C162" s="25"/>
      <c r="D162" s="111"/>
      <c r="E162" s="111"/>
      <c r="F162" s="111"/>
      <c r="G162" s="27"/>
      <c r="H162" s="26"/>
      <c r="I162" s="32"/>
      <c r="J162" s="33"/>
      <c r="K162" s="33"/>
      <c r="L162" s="36"/>
      <c r="M162" s="34"/>
      <c r="N162" s="25"/>
      <c r="O162" s="112">
        <v>0</v>
      </c>
      <c r="P162" s="25"/>
      <c r="Q162" s="25"/>
      <c r="R162" s="25"/>
      <c r="S162" s="68" t="s">
        <v>178</v>
      </c>
    </row>
    <row r="163" spans="3:19" ht="16.149999999999999" customHeight="1" x14ac:dyDescent="0.45">
      <c r="C163" s="25"/>
      <c r="D163" s="111"/>
      <c r="E163" s="111"/>
      <c r="F163" s="111"/>
      <c r="G163" s="27"/>
      <c r="H163" s="26"/>
      <c r="I163" s="32" t="str">
        <f>INDEX(Wsad_Ofertowy[#Data],MATCH(S162,Wsad_Ofertowy[Kod],0),21)</f>
        <v>8</v>
      </c>
      <c r="J163" s="33" t="s">
        <v>31</v>
      </c>
      <c r="K163" s="33"/>
      <c r="L163" s="36"/>
      <c r="M163" s="36"/>
      <c r="N163" s="25"/>
      <c r="O163" s="113"/>
      <c r="P163" s="25"/>
      <c r="Q163" s="25"/>
      <c r="R163" s="25"/>
      <c r="S163" s="25"/>
    </row>
    <row r="164" spans="3:19" ht="16.149999999999999" customHeight="1" x14ac:dyDescent="0.45">
      <c r="C164" s="25"/>
      <c r="D164" s="111"/>
      <c r="E164" s="111"/>
      <c r="F164" s="111"/>
      <c r="G164" s="27"/>
      <c r="H164" s="26"/>
      <c r="I164" s="32"/>
      <c r="J164" s="90"/>
      <c r="K164" s="34"/>
      <c r="L164" s="36"/>
      <c r="M164" s="36"/>
      <c r="N164" s="25"/>
      <c r="O164" s="28"/>
      <c r="P164" s="25"/>
      <c r="Q164" s="25"/>
      <c r="R164" s="25"/>
      <c r="S164" s="25"/>
    </row>
    <row r="165" spans="3:19" ht="16.149999999999999" customHeight="1" x14ac:dyDescent="0.65">
      <c r="C165" s="25"/>
      <c r="D165" s="37" t="str">
        <f>INDEX(Wsad_Ofertowy[#Data],MATCH(S162,Wsad_Ofertowy[Kod],0),4)</f>
        <v>Z 12 Jezus SR</v>
      </c>
      <c r="E165" s="25"/>
      <c r="F165" s="38"/>
      <c r="G165" s="54" cm="1">
        <f t="array" ref="G165">INDEX(Wsad_Ofertowy[#Data],MATCH(S162,Wsad_Ofertowy[Kod],0),'Generowanie podsumowania zam'!$U$1)</f>
        <v>8.59</v>
      </c>
      <c r="H165" s="40"/>
      <c r="I165" s="32"/>
      <c r="J165" s="34"/>
      <c r="K165" s="34"/>
      <c r="L165" s="41"/>
      <c r="M165" s="25"/>
      <c r="N165" s="42"/>
      <c r="O165" s="25"/>
      <c r="P165" s="25"/>
      <c r="Q165" s="25"/>
      <c r="R165" s="43">
        <f>I163*G165*O162</f>
        <v>0</v>
      </c>
      <c r="S165" s="25"/>
    </row>
    <row r="166" spans="3:19" ht="16.149999999999999" customHeight="1" x14ac:dyDescent="0.45">
      <c r="C166" s="25"/>
      <c r="D166" s="25"/>
      <c r="E166" s="44">
        <f>INDEX(Wsad_Ofertowy[#Data],MATCH(S162,Wsad_Ofertowy[Kod],0),5)</f>
        <v>5907702536095</v>
      </c>
      <c r="F166" s="45"/>
      <c r="G166" s="40" t="s">
        <v>32</v>
      </c>
      <c r="H166" s="39"/>
      <c r="I166" s="25"/>
      <c r="J166" s="25"/>
      <c r="K166" s="25"/>
      <c r="L166" s="25"/>
      <c r="M166" s="25"/>
      <c r="N166" s="40"/>
      <c r="O166" s="25"/>
      <c r="P166" s="28"/>
      <c r="Q166" s="25"/>
      <c r="R166" s="40" t="s">
        <v>29</v>
      </c>
      <c r="S166" s="25"/>
    </row>
    <row r="167" spans="3:19" ht="16.149999999999999" customHeight="1" x14ac:dyDescent="0.45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8"/>
      <c r="Q167" s="25"/>
      <c r="R167" s="25"/>
      <c r="S167" s="25"/>
    </row>
    <row r="168" spans="3:19" ht="16.149999999999999" customHeight="1" x14ac:dyDescent="0.45">
      <c r="C168" s="21"/>
      <c r="D168" s="21"/>
      <c r="E168" s="21"/>
      <c r="F168" s="21"/>
      <c r="G168" s="22"/>
      <c r="H168" s="22"/>
      <c r="I168" s="21"/>
      <c r="J168" s="23"/>
      <c r="K168" s="23"/>
      <c r="L168" s="21"/>
      <c r="M168" s="21"/>
      <c r="N168" s="21"/>
      <c r="O168" s="21"/>
      <c r="P168" s="24"/>
      <c r="Q168" s="21"/>
      <c r="R168" s="21"/>
      <c r="S168" s="21"/>
    </row>
    <row r="169" spans="3:19" ht="16.149999999999999" customHeight="1" x14ac:dyDescent="0.45">
      <c r="C169" s="25"/>
      <c r="D169" s="111"/>
      <c r="E169" s="111"/>
      <c r="F169" s="111"/>
      <c r="G169" s="27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3:19" ht="16.149999999999999" customHeight="1" x14ac:dyDescent="0.45">
      <c r="C170" s="25"/>
      <c r="D170" s="111"/>
      <c r="E170" s="111"/>
      <c r="F170" s="111"/>
      <c r="G170" s="27"/>
      <c r="H170" s="26"/>
      <c r="I170" s="25"/>
      <c r="J170" s="25"/>
      <c r="K170" s="25"/>
      <c r="L170" s="25"/>
      <c r="M170" s="25"/>
      <c r="N170" s="25"/>
      <c r="O170" s="25"/>
      <c r="P170" s="28"/>
      <c r="Q170" s="25"/>
      <c r="R170" s="25"/>
      <c r="S170" s="25"/>
    </row>
    <row r="171" spans="3:19" ht="16.149999999999999" customHeight="1" x14ac:dyDescent="0.55000000000000004">
      <c r="C171" s="25"/>
      <c r="D171" s="111"/>
      <c r="E171" s="111"/>
      <c r="F171" s="111"/>
      <c r="G171" s="27"/>
      <c r="H171" s="26"/>
      <c r="I171" s="29"/>
      <c r="J171" s="30" t="s">
        <v>30</v>
      </c>
      <c r="K171" s="30"/>
      <c r="L171" s="25"/>
      <c r="M171" s="30"/>
      <c r="N171" s="31" t="s">
        <v>0</v>
      </c>
      <c r="O171" s="25"/>
      <c r="P171" s="25"/>
      <c r="Q171" s="25"/>
      <c r="R171" s="25"/>
      <c r="S171" s="25"/>
    </row>
    <row r="172" spans="3:19" ht="16.149999999999999" customHeight="1" x14ac:dyDescent="0.45">
      <c r="C172" s="25"/>
      <c r="D172" s="111"/>
      <c r="E172" s="111"/>
      <c r="F172" s="111"/>
      <c r="G172" s="27"/>
      <c r="H172" s="26"/>
      <c r="I172" s="32"/>
      <c r="J172" s="33"/>
      <c r="K172" s="33"/>
      <c r="L172" s="32"/>
      <c r="M172" s="34"/>
      <c r="N172" s="35" t="s">
        <v>108</v>
      </c>
      <c r="O172" s="25"/>
      <c r="P172" s="25"/>
      <c r="Q172" s="25"/>
      <c r="R172" s="25"/>
      <c r="S172" s="25"/>
    </row>
    <row r="173" spans="3:19" ht="16.149999999999999" customHeight="1" x14ac:dyDescent="0.45">
      <c r="C173" s="25"/>
      <c r="D173" s="111"/>
      <c r="E173" s="111"/>
      <c r="F173" s="111"/>
      <c r="G173" s="27"/>
      <c r="H173" s="26"/>
      <c r="I173" s="32"/>
      <c r="J173" s="33"/>
      <c r="K173" s="33"/>
      <c r="L173" s="36"/>
      <c r="M173" s="34"/>
      <c r="N173" s="25"/>
      <c r="O173" s="112">
        <v>0</v>
      </c>
      <c r="P173" s="25"/>
      <c r="Q173" s="25"/>
      <c r="R173" s="25"/>
      <c r="S173" s="68" t="s">
        <v>195</v>
      </c>
    </row>
    <row r="174" spans="3:19" ht="16.149999999999999" customHeight="1" x14ac:dyDescent="0.45">
      <c r="C174" s="25"/>
      <c r="D174" s="111"/>
      <c r="E174" s="111"/>
      <c r="F174" s="111"/>
      <c r="G174" s="27"/>
      <c r="H174" s="26"/>
      <c r="I174" s="32" t="str">
        <f>INDEX(Wsad_Ofertowy[#Data],MATCH(S173,Wsad_Ofertowy[Kod],0),21)</f>
        <v>8</v>
      </c>
      <c r="J174" s="33" t="s">
        <v>31</v>
      </c>
      <c r="K174" s="33"/>
      <c r="L174" s="36"/>
      <c r="M174" s="36"/>
      <c r="N174" s="25"/>
      <c r="O174" s="113"/>
      <c r="P174" s="25"/>
      <c r="Q174" s="25"/>
      <c r="R174" s="25"/>
      <c r="S174" s="25"/>
    </row>
    <row r="175" spans="3:19" ht="16.149999999999999" customHeight="1" x14ac:dyDescent="0.45">
      <c r="C175" s="25"/>
      <c r="D175" s="111"/>
      <c r="E175" s="111"/>
      <c r="F175" s="111"/>
      <c r="G175" s="27"/>
      <c r="H175" s="26"/>
      <c r="I175" s="32"/>
      <c r="J175" s="90"/>
      <c r="K175" s="34"/>
      <c r="L175" s="36"/>
      <c r="M175" s="36"/>
      <c r="N175" s="25"/>
      <c r="O175" s="28"/>
      <c r="P175" s="25"/>
      <c r="Q175" s="25"/>
      <c r="R175" s="25"/>
      <c r="S175" s="25"/>
    </row>
    <row r="176" spans="3:19" ht="16.149999999999999" customHeight="1" x14ac:dyDescent="0.65">
      <c r="C176" s="25"/>
      <c r="D176" s="37" t="str">
        <f>INDEX(Wsad_Ofertowy[#Data],MATCH(S173,Wsad_Ofertowy[Kod],0),4)</f>
        <v>Z 12 Jezus ZŁ</v>
      </c>
      <c r="E176" s="25"/>
      <c r="F176" s="38"/>
      <c r="G176" s="54" cm="1">
        <f t="array" ref="G176">INDEX(Wsad_Ofertowy[#Data],MATCH(S173,Wsad_Ofertowy[Kod],0),'Generowanie podsumowania zam'!$U$1)</f>
        <v>8.59</v>
      </c>
      <c r="H176" s="40"/>
      <c r="I176" s="32"/>
      <c r="J176" s="34"/>
      <c r="K176" s="34"/>
      <c r="L176" s="41"/>
      <c r="M176" s="25"/>
      <c r="N176" s="42"/>
      <c r="O176" s="25"/>
      <c r="P176" s="25"/>
      <c r="Q176" s="25"/>
      <c r="R176" s="43">
        <f>I174*G176*O173</f>
        <v>0</v>
      </c>
      <c r="S176" s="25"/>
    </row>
    <row r="177" spans="3:19" ht="16.149999999999999" customHeight="1" x14ac:dyDescent="0.45">
      <c r="C177" s="25"/>
      <c r="D177" s="25"/>
      <c r="E177" s="44">
        <f>INDEX(Wsad_Ofertowy[#Data],MATCH(S173,Wsad_Ofertowy[Kod],0),5)</f>
        <v>5907702536101</v>
      </c>
      <c r="F177" s="45"/>
      <c r="G177" s="40" t="s">
        <v>32</v>
      </c>
      <c r="H177" s="39"/>
      <c r="I177" s="25"/>
      <c r="J177" s="25"/>
      <c r="K177" s="25"/>
      <c r="L177" s="25"/>
      <c r="M177" s="25"/>
      <c r="N177" s="40"/>
      <c r="O177" s="25"/>
      <c r="P177" s="28"/>
      <c r="Q177" s="25"/>
      <c r="R177" s="40" t="s">
        <v>29</v>
      </c>
      <c r="S177" s="25"/>
    </row>
    <row r="178" spans="3:19" ht="16.149999999999999" customHeight="1" x14ac:dyDescent="0.45"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8"/>
      <c r="Q178" s="25"/>
      <c r="R178" s="25"/>
      <c r="S178" s="25"/>
    </row>
    <row r="179" spans="3:19" ht="16.149999999999999" customHeight="1" x14ac:dyDescent="0.45">
      <c r="C179" s="21"/>
      <c r="D179" s="21"/>
      <c r="E179" s="21"/>
      <c r="F179" s="21"/>
      <c r="G179" s="22"/>
      <c r="H179" s="22"/>
      <c r="I179" s="21"/>
      <c r="J179" s="23"/>
      <c r="K179" s="23"/>
      <c r="L179" s="21"/>
      <c r="M179" s="21"/>
      <c r="N179" s="21"/>
      <c r="O179" s="21"/>
      <c r="P179" s="24"/>
      <c r="Q179" s="21"/>
      <c r="R179" s="21"/>
      <c r="S179" s="21"/>
    </row>
    <row r="180" spans="3:19" ht="16.149999999999999" customHeight="1" x14ac:dyDescent="0.45">
      <c r="C180" s="25"/>
      <c r="D180" s="111"/>
      <c r="E180" s="111"/>
      <c r="F180" s="111"/>
      <c r="G180" s="27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</row>
    <row r="181" spans="3:19" ht="16.149999999999999" customHeight="1" x14ac:dyDescent="0.45">
      <c r="C181" s="25"/>
      <c r="D181" s="111"/>
      <c r="E181" s="111"/>
      <c r="F181" s="111"/>
      <c r="G181" s="27"/>
      <c r="H181" s="26"/>
      <c r="I181" s="25"/>
      <c r="J181" s="25"/>
      <c r="K181" s="25"/>
      <c r="L181" s="25"/>
      <c r="M181" s="25"/>
      <c r="N181" s="25"/>
      <c r="O181" s="25"/>
      <c r="P181" s="28"/>
      <c r="Q181" s="25"/>
      <c r="R181" s="25"/>
      <c r="S181" s="25"/>
    </row>
    <row r="182" spans="3:19" ht="16.149999999999999" customHeight="1" x14ac:dyDescent="0.55000000000000004">
      <c r="C182" s="25"/>
      <c r="D182" s="111"/>
      <c r="E182" s="111"/>
      <c r="F182" s="111"/>
      <c r="G182" s="27"/>
      <c r="H182" s="26"/>
      <c r="I182" s="29"/>
      <c r="J182" s="30" t="s">
        <v>30</v>
      </c>
      <c r="K182" s="30"/>
      <c r="L182" s="25"/>
      <c r="M182" s="30"/>
      <c r="N182" s="31" t="s">
        <v>0</v>
      </c>
      <c r="O182" s="25"/>
      <c r="P182" s="25"/>
      <c r="Q182" s="25"/>
      <c r="R182" s="25"/>
      <c r="S182" s="25"/>
    </row>
    <row r="183" spans="3:19" ht="16.149999999999999" customHeight="1" x14ac:dyDescent="0.45">
      <c r="C183" s="25"/>
      <c r="D183" s="111"/>
      <c r="E183" s="111"/>
      <c r="F183" s="111"/>
      <c r="G183" s="27"/>
      <c r="H183" s="26"/>
      <c r="I183" s="32"/>
      <c r="J183" s="33"/>
      <c r="K183" s="33"/>
      <c r="L183" s="32"/>
      <c r="M183" s="34"/>
      <c r="N183" s="35" t="s">
        <v>108</v>
      </c>
      <c r="O183" s="25"/>
      <c r="P183" s="25"/>
      <c r="Q183" s="25"/>
      <c r="R183" s="25"/>
      <c r="S183" s="25"/>
    </row>
    <row r="184" spans="3:19" ht="16.149999999999999" customHeight="1" x14ac:dyDescent="0.45">
      <c r="C184" s="25"/>
      <c r="D184" s="111"/>
      <c r="E184" s="111"/>
      <c r="F184" s="111"/>
      <c r="G184" s="27"/>
      <c r="H184" s="26"/>
      <c r="I184" s="32"/>
      <c r="J184" s="33"/>
      <c r="K184" s="33"/>
      <c r="L184" s="36"/>
      <c r="M184" s="34"/>
      <c r="N184" s="25"/>
      <c r="O184" s="112">
        <v>0</v>
      </c>
      <c r="P184" s="25"/>
      <c r="Q184" s="25"/>
      <c r="R184" s="25"/>
      <c r="S184" s="68" t="s">
        <v>197</v>
      </c>
    </row>
    <row r="185" spans="3:19" ht="16.149999999999999" customHeight="1" x14ac:dyDescent="0.45">
      <c r="C185" s="25"/>
      <c r="D185" s="111"/>
      <c r="E185" s="111"/>
      <c r="F185" s="111"/>
      <c r="G185" s="27"/>
      <c r="H185" s="26"/>
      <c r="I185" s="32" t="str">
        <f>INDEX(Wsad_Ofertowy[#Data],MATCH(S184,Wsad_Ofertowy[Kod],0),21)</f>
        <v>8</v>
      </c>
      <c r="J185" s="33" t="s">
        <v>31</v>
      </c>
      <c r="K185" s="33"/>
      <c r="L185" s="36"/>
      <c r="M185" s="36"/>
      <c r="N185" s="25"/>
      <c r="O185" s="113"/>
      <c r="P185" s="25"/>
      <c r="Q185" s="25"/>
      <c r="R185" s="25"/>
      <c r="S185" s="25"/>
    </row>
    <row r="186" spans="3:19" ht="16.149999999999999" customHeight="1" x14ac:dyDescent="0.45">
      <c r="C186" s="25"/>
      <c r="D186" s="111"/>
      <c r="E186" s="111"/>
      <c r="F186" s="111"/>
      <c r="G186" s="27"/>
      <c r="H186" s="26"/>
      <c r="I186" s="32"/>
      <c r="J186" s="90"/>
      <c r="K186" s="34"/>
      <c r="L186" s="36"/>
      <c r="M186" s="36"/>
      <c r="N186" s="25"/>
      <c r="O186" s="28"/>
      <c r="P186" s="25"/>
      <c r="Q186" s="25"/>
      <c r="R186" s="25"/>
      <c r="S186" s="25"/>
    </row>
    <row r="187" spans="3:19" ht="16.149999999999999" customHeight="1" x14ac:dyDescent="0.65">
      <c r="C187" s="25"/>
      <c r="D187" s="37" t="str">
        <f>INDEX(Wsad_Ofertowy[#Data],MATCH(S184,Wsad_Ofertowy[Kod],0),4)</f>
        <v>Z 12 Kochanej Mamie</v>
      </c>
      <c r="E187" s="25"/>
      <c r="F187" s="38"/>
      <c r="G187" s="54" cm="1">
        <f t="array" ref="G187">INDEX(Wsad_Ofertowy[#Data],MATCH(S184,Wsad_Ofertowy[Kod],0),'Generowanie podsumowania zam'!$U$1)</f>
        <v>10.85</v>
      </c>
      <c r="H187" s="40"/>
      <c r="I187" s="32"/>
      <c r="J187" s="34"/>
      <c r="K187" s="34"/>
      <c r="L187" s="41"/>
      <c r="M187" s="25"/>
      <c r="N187" s="42"/>
      <c r="O187" s="25"/>
      <c r="P187" s="25"/>
      <c r="Q187" s="25"/>
      <c r="R187" s="43">
        <f>I185*G187*O184</f>
        <v>0</v>
      </c>
      <c r="S187" s="25"/>
    </row>
    <row r="188" spans="3:19" ht="16.149999999999999" customHeight="1" x14ac:dyDescent="0.45">
      <c r="C188" s="25"/>
      <c r="D188" s="25"/>
      <c r="E188" s="44">
        <f>INDEX(Wsad_Ofertowy[#Data],MATCH(S184,Wsad_Ofertowy[Kod],0),5)</f>
        <v>5907702534145</v>
      </c>
      <c r="F188" s="45"/>
      <c r="G188" s="40" t="s">
        <v>32</v>
      </c>
      <c r="H188" s="39"/>
      <c r="I188" s="25"/>
      <c r="J188" s="25"/>
      <c r="K188" s="25"/>
      <c r="L188" s="25"/>
      <c r="M188" s="25"/>
      <c r="N188" s="40"/>
      <c r="O188" s="25"/>
      <c r="P188" s="28"/>
      <c r="Q188" s="25"/>
      <c r="R188" s="40" t="s">
        <v>29</v>
      </c>
      <c r="S188" s="25"/>
    </row>
    <row r="189" spans="3:19" ht="16.149999999999999" customHeight="1" x14ac:dyDescent="0.45"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8"/>
      <c r="Q189" s="25"/>
      <c r="R189" s="25"/>
      <c r="S189" s="25"/>
    </row>
    <row r="190" spans="3:19" ht="16.149999999999999" customHeight="1" x14ac:dyDescent="0.45">
      <c r="C190" s="21"/>
      <c r="D190" s="21"/>
      <c r="E190" s="21"/>
      <c r="F190" s="21"/>
      <c r="G190" s="22"/>
      <c r="H190" s="22"/>
      <c r="I190" s="21"/>
      <c r="J190" s="23"/>
      <c r="K190" s="23"/>
      <c r="L190" s="21"/>
      <c r="M190" s="21"/>
      <c r="N190" s="21"/>
      <c r="O190" s="21"/>
      <c r="P190" s="24"/>
      <c r="Q190" s="21"/>
      <c r="R190" s="21"/>
      <c r="S190" s="21"/>
    </row>
    <row r="191" spans="3:19" ht="16.149999999999999" customHeight="1" x14ac:dyDescent="0.45">
      <c r="C191" s="25"/>
      <c r="D191" s="111"/>
      <c r="E191" s="111"/>
      <c r="F191" s="111"/>
      <c r="G191" s="27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3:19" ht="16.149999999999999" customHeight="1" x14ac:dyDescent="0.45">
      <c r="C192" s="25"/>
      <c r="D192" s="111"/>
      <c r="E192" s="111"/>
      <c r="F192" s="111"/>
      <c r="G192" s="27"/>
      <c r="H192" s="26"/>
      <c r="I192" s="25"/>
      <c r="J192" s="25"/>
      <c r="K192" s="25"/>
      <c r="L192" s="25"/>
      <c r="M192" s="25"/>
      <c r="N192" s="25"/>
      <c r="O192" s="25"/>
      <c r="P192" s="28"/>
      <c r="Q192" s="25"/>
      <c r="R192" s="25"/>
      <c r="S192" s="25"/>
    </row>
    <row r="193" spans="3:19" ht="16.149999999999999" customHeight="1" x14ac:dyDescent="0.55000000000000004">
      <c r="C193" s="25"/>
      <c r="D193" s="111"/>
      <c r="E193" s="111"/>
      <c r="F193" s="111"/>
      <c r="G193" s="27"/>
      <c r="H193" s="26"/>
      <c r="I193" s="29"/>
      <c r="J193" s="30" t="s">
        <v>30</v>
      </c>
      <c r="K193" s="30"/>
      <c r="L193" s="25"/>
      <c r="M193" s="30"/>
      <c r="N193" s="31" t="s">
        <v>0</v>
      </c>
      <c r="O193" s="25"/>
      <c r="P193" s="25"/>
      <c r="Q193" s="25"/>
      <c r="R193" s="25"/>
      <c r="S193" s="25"/>
    </row>
    <row r="194" spans="3:19" ht="16.149999999999999" customHeight="1" x14ac:dyDescent="0.45">
      <c r="C194" s="25"/>
      <c r="D194" s="111"/>
      <c r="E194" s="111"/>
      <c r="F194" s="111"/>
      <c r="G194" s="27"/>
      <c r="H194" s="26"/>
      <c r="I194" s="32"/>
      <c r="J194" s="33"/>
      <c r="K194" s="33"/>
      <c r="L194" s="32"/>
      <c r="M194" s="34"/>
      <c r="N194" s="35" t="s">
        <v>108</v>
      </c>
      <c r="O194" s="25"/>
      <c r="P194" s="25"/>
      <c r="Q194" s="25"/>
      <c r="R194" s="25"/>
      <c r="S194" s="25"/>
    </row>
    <row r="195" spans="3:19" ht="16.149999999999999" customHeight="1" x14ac:dyDescent="0.45">
      <c r="C195" s="25"/>
      <c r="D195" s="111"/>
      <c r="E195" s="111"/>
      <c r="F195" s="111"/>
      <c r="G195" s="27"/>
      <c r="H195" s="26"/>
      <c r="I195" s="32"/>
      <c r="J195" s="33"/>
      <c r="K195" s="33"/>
      <c r="L195" s="36"/>
      <c r="M195" s="34"/>
      <c r="N195" s="25"/>
      <c r="O195" s="112">
        <v>0</v>
      </c>
      <c r="P195" s="25"/>
      <c r="Q195" s="25"/>
      <c r="R195" s="25"/>
      <c r="S195" s="68" t="s">
        <v>199</v>
      </c>
    </row>
    <row r="196" spans="3:19" ht="16.149999999999999" customHeight="1" x14ac:dyDescent="0.45">
      <c r="C196" s="25"/>
      <c r="D196" s="111"/>
      <c r="E196" s="111"/>
      <c r="F196" s="111"/>
      <c r="G196" s="27"/>
      <c r="H196" s="26"/>
      <c r="I196" s="32" t="str">
        <f>INDEX(Wsad_Ofertowy[#Data],MATCH(S195,Wsad_Ofertowy[Kod],0),21)</f>
        <v>8</v>
      </c>
      <c r="J196" s="33" t="s">
        <v>31</v>
      </c>
      <c r="K196" s="33"/>
      <c r="L196" s="36"/>
      <c r="M196" s="36"/>
      <c r="N196" s="25"/>
      <c r="O196" s="113"/>
      <c r="P196" s="25"/>
      <c r="Q196" s="25"/>
      <c r="R196" s="25"/>
      <c r="S196" s="25"/>
    </row>
    <row r="197" spans="3:19" ht="16.149999999999999" customHeight="1" x14ac:dyDescent="0.45">
      <c r="C197" s="25"/>
      <c r="D197" s="111"/>
      <c r="E197" s="111"/>
      <c r="F197" s="111"/>
      <c r="G197" s="27"/>
      <c r="H197" s="26"/>
      <c r="I197" s="32"/>
      <c r="J197" s="90"/>
      <c r="K197" s="34"/>
      <c r="L197" s="36"/>
      <c r="M197" s="36"/>
      <c r="N197" s="25"/>
      <c r="O197" s="28"/>
      <c r="P197" s="25"/>
      <c r="Q197" s="25"/>
      <c r="R197" s="25"/>
      <c r="S197" s="25"/>
    </row>
    <row r="198" spans="3:19" ht="16.149999999999999" customHeight="1" x14ac:dyDescent="0.65">
      <c r="C198" s="25"/>
      <c r="D198" s="37" t="str">
        <f>INDEX(Wsad_Ofertowy[#Data],MATCH(S195,Wsad_Ofertowy[Kod],0),4)</f>
        <v>Z 12 Kochanemu Tacie</v>
      </c>
      <c r="E198" s="25"/>
      <c r="F198" s="38"/>
      <c r="G198" s="54" cm="1">
        <f t="array" ref="G198">INDEX(Wsad_Ofertowy[#Data],MATCH(S195,Wsad_Ofertowy[Kod],0),'Generowanie podsumowania zam'!$U$1)</f>
        <v>10.85</v>
      </c>
      <c r="H198" s="40"/>
      <c r="I198" s="32"/>
      <c r="J198" s="34"/>
      <c r="K198" s="34"/>
      <c r="L198" s="41"/>
      <c r="M198" s="25"/>
      <c r="N198" s="42"/>
      <c r="O198" s="25"/>
      <c r="P198" s="25"/>
      <c r="Q198" s="25"/>
      <c r="R198" s="43">
        <f>I196*G198*O195</f>
        <v>0</v>
      </c>
      <c r="S198" s="25"/>
    </row>
    <row r="199" spans="3:19" ht="16.149999999999999" customHeight="1" x14ac:dyDescent="0.45">
      <c r="C199" s="25"/>
      <c r="D199" s="25"/>
      <c r="E199" s="44">
        <f>INDEX(Wsad_Ofertowy[#Data],MATCH(S195,Wsad_Ofertowy[Kod],0),5)</f>
        <v>5907702534152</v>
      </c>
      <c r="F199" s="45"/>
      <c r="G199" s="40" t="s">
        <v>32</v>
      </c>
      <c r="H199" s="39"/>
      <c r="I199" s="25"/>
      <c r="J199" s="25"/>
      <c r="K199" s="25"/>
      <c r="L199" s="25"/>
      <c r="M199" s="25"/>
      <c r="N199" s="40"/>
      <c r="O199" s="25"/>
      <c r="P199" s="28"/>
      <c r="Q199" s="25"/>
      <c r="R199" s="40" t="s">
        <v>29</v>
      </c>
      <c r="S199" s="25"/>
    </row>
    <row r="200" spans="3:19" ht="16.149999999999999" customHeight="1" x14ac:dyDescent="0.45"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8"/>
      <c r="Q200" s="25"/>
      <c r="R200" s="25"/>
      <c r="S200" s="25"/>
    </row>
    <row r="201" spans="3:19" ht="16.149999999999999" customHeight="1" x14ac:dyDescent="0.45">
      <c r="C201" s="21"/>
      <c r="D201" s="21"/>
      <c r="E201" s="21"/>
      <c r="F201" s="21"/>
      <c r="G201" s="22"/>
      <c r="H201" s="22"/>
      <c r="I201" s="21"/>
      <c r="J201" s="23"/>
      <c r="K201" s="23"/>
      <c r="L201" s="21"/>
      <c r="M201" s="21"/>
      <c r="N201" s="21"/>
      <c r="O201" s="21"/>
      <c r="P201" s="24"/>
      <c r="Q201" s="21"/>
      <c r="R201" s="21"/>
      <c r="S201" s="21"/>
    </row>
    <row r="202" spans="3:19" ht="16.149999999999999" customHeight="1" x14ac:dyDescent="0.45">
      <c r="C202" s="25"/>
      <c r="D202" s="111"/>
      <c r="E202" s="111"/>
      <c r="F202" s="111"/>
      <c r="G202" s="27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</row>
    <row r="203" spans="3:19" ht="16.149999999999999" customHeight="1" x14ac:dyDescent="0.45">
      <c r="C203" s="25"/>
      <c r="D203" s="111"/>
      <c r="E203" s="111"/>
      <c r="F203" s="111"/>
      <c r="G203" s="27"/>
      <c r="H203" s="26"/>
      <c r="I203" s="25"/>
      <c r="J203" s="25"/>
      <c r="K203" s="25"/>
      <c r="L203" s="25"/>
      <c r="M203" s="25"/>
      <c r="N203" s="25"/>
      <c r="O203" s="25"/>
      <c r="P203" s="28"/>
      <c r="Q203" s="25"/>
      <c r="R203" s="25"/>
      <c r="S203" s="25"/>
    </row>
    <row r="204" spans="3:19" ht="16.149999999999999" customHeight="1" x14ac:dyDescent="0.55000000000000004">
      <c r="C204" s="25"/>
      <c r="D204" s="111"/>
      <c r="E204" s="111"/>
      <c r="F204" s="111"/>
      <c r="G204" s="27"/>
      <c r="H204" s="26"/>
      <c r="I204" s="29"/>
      <c r="J204" s="30" t="s">
        <v>30</v>
      </c>
      <c r="K204" s="30"/>
      <c r="L204" s="25"/>
      <c r="M204" s="30"/>
      <c r="N204" s="31" t="s">
        <v>0</v>
      </c>
      <c r="O204" s="25"/>
      <c r="P204" s="25"/>
      <c r="Q204" s="25"/>
      <c r="R204" s="25"/>
      <c r="S204" s="25"/>
    </row>
    <row r="205" spans="3:19" ht="16.149999999999999" customHeight="1" x14ac:dyDescent="0.45">
      <c r="C205" s="25"/>
      <c r="D205" s="111"/>
      <c r="E205" s="111"/>
      <c r="F205" s="111"/>
      <c r="G205" s="27"/>
      <c r="H205" s="26"/>
      <c r="I205" s="32"/>
      <c r="J205" s="33"/>
      <c r="K205" s="33"/>
      <c r="L205" s="32"/>
      <c r="M205" s="34"/>
      <c r="N205" s="35" t="s">
        <v>108</v>
      </c>
      <c r="O205" s="25"/>
      <c r="P205" s="25"/>
      <c r="Q205" s="25"/>
      <c r="R205" s="25"/>
      <c r="S205" s="25"/>
    </row>
    <row r="206" spans="3:19" ht="16.149999999999999" customHeight="1" x14ac:dyDescent="0.45">
      <c r="C206" s="25"/>
      <c r="D206" s="111"/>
      <c r="E206" s="111"/>
      <c r="F206" s="111"/>
      <c r="G206" s="27"/>
      <c r="H206" s="26"/>
      <c r="I206" s="32"/>
      <c r="J206" s="33"/>
      <c r="K206" s="33"/>
      <c r="L206" s="36"/>
      <c r="M206" s="34"/>
      <c r="N206" s="25"/>
      <c r="O206" s="112">
        <v>0</v>
      </c>
      <c r="P206" s="25"/>
      <c r="Q206" s="25"/>
      <c r="R206" s="25"/>
      <c r="S206" s="68" t="s">
        <v>201</v>
      </c>
    </row>
    <row r="207" spans="3:19" ht="16.149999999999999" customHeight="1" x14ac:dyDescent="0.45">
      <c r="C207" s="25"/>
      <c r="D207" s="111"/>
      <c r="E207" s="111"/>
      <c r="F207" s="111"/>
      <c r="G207" s="27"/>
      <c r="H207" s="26"/>
      <c r="I207" s="32" t="str">
        <f>INDEX(Wsad_Ofertowy[#Data],MATCH(S206,Wsad_Ofertowy[Kod],0),21)</f>
        <v>7</v>
      </c>
      <c r="J207" s="33" t="s">
        <v>31</v>
      </c>
      <c r="K207" s="33"/>
      <c r="L207" s="36"/>
      <c r="M207" s="36"/>
      <c r="N207" s="25"/>
      <c r="O207" s="113"/>
      <c r="P207" s="25"/>
      <c r="Q207" s="25"/>
      <c r="R207" s="25"/>
      <c r="S207" s="25"/>
    </row>
    <row r="208" spans="3:19" ht="16.149999999999999" customHeight="1" x14ac:dyDescent="0.45">
      <c r="C208" s="25"/>
      <c r="D208" s="111"/>
      <c r="E208" s="111"/>
      <c r="F208" s="111"/>
      <c r="G208" s="27"/>
      <c r="H208" s="26"/>
      <c r="I208" s="32"/>
      <c r="J208" s="90"/>
      <c r="K208" s="34"/>
      <c r="L208" s="36"/>
      <c r="M208" s="36"/>
      <c r="N208" s="25"/>
      <c r="O208" s="28"/>
      <c r="P208" s="25"/>
      <c r="Q208" s="25"/>
      <c r="R208" s="25"/>
      <c r="S208" s="25"/>
    </row>
    <row r="209" spans="3:19" ht="16.149999999999999" customHeight="1" x14ac:dyDescent="0.65">
      <c r="C209" s="25"/>
      <c r="D209" s="37" t="str">
        <f>INDEX(Wsad_Ofertowy[#Data],MATCH(S206,Wsad_Ofertowy[Kod],0),4)</f>
        <v>Z 12 róża SR</v>
      </c>
      <c r="E209" s="25"/>
      <c r="F209" s="38"/>
      <c r="G209" s="54" cm="1">
        <f t="array" ref="G209">INDEX(Wsad_Ofertowy[#Data],MATCH(S206,Wsad_Ofertowy[Kod],0),'Generowanie podsumowania zam'!$U$1)</f>
        <v>8.75</v>
      </c>
      <c r="H209" s="40"/>
      <c r="I209" s="32"/>
      <c r="J209" s="34"/>
      <c r="K209" s="34"/>
      <c r="L209" s="41"/>
      <c r="M209" s="25"/>
      <c r="N209" s="42"/>
      <c r="O209" s="25"/>
      <c r="P209" s="25"/>
      <c r="Q209" s="25"/>
      <c r="R209" s="43">
        <f>I207*G209*O206</f>
        <v>0</v>
      </c>
      <c r="S209" s="25"/>
    </row>
    <row r="210" spans="3:19" ht="16.149999999999999" customHeight="1" x14ac:dyDescent="0.45">
      <c r="C210" s="25"/>
      <c r="D210" s="25"/>
      <c r="E210" s="44">
        <f>INDEX(Wsad_Ofertowy[#Data],MATCH(S206,Wsad_Ofertowy[Kod],0),5)</f>
        <v>5907702534367</v>
      </c>
      <c r="F210" s="45"/>
      <c r="G210" s="40" t="s">
        <v>32</v>
      </c>
      <c r="H210" s="39"/>
      <c r="I210" s="25"/>
      <c r="J210" s="25"/>
      <c r="K210" s="25"/>
      <c r="L210" s="25"/>
      <c r="M210" s="25"/>
      <c r="N210" s="40"/>
      <c r="O210" s="25"/>
      <c r="P210" s="28"/>
      <c r="Q210" s="25"/>
      <c r="R210" s="40" t="s">
        <v>29</v>
      </c>
      <c r="S210" s="25"/>
    </row>
    <row r="211" spans="3:19" ht="16.149999999999999" customHeight="1" x14ac:dyDescent="0.45"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8"/>
      <c r="Q211" s="25"/>
      <c r="R211" s="25"/>
      <c r="S211" s="25"/>
    </row>
    <row r="212" spans="3:19" ht="16.149999999999999" customHeight="1" x14ac:dyDescent="0.45">
      <c r="C212" s="21"/>
      <c r="D212" s="21"/>
      <c r="E212" s="21"/>
      <c r="F212" s="21"/>
      <c r="G212" s="22"/>
      <c r="H212" s="22"/>
      <c r="I212" s="21"/>
      <c r="J212" s="23"/>
      <c r="K212" s="23"/>
      <c r="L212" s="21"/>
      <c r="M212" s="21"/>
      <c r="N212" s="21"/>
      <c r="O212" s="21"/>
      <c r="P212" s="24"/>
      <c r="Q212" s="21"/>
      <c r="R212" s="21"/>
      <c r="S212" s="21"/>
    </row>
    <row r="213" spans="3:19" ht="16.149999999999999" customHeight="1" x14ac:dyDescent="0.45">
      <c r="C213" s="25"/>
      <c r="D213" s="111"/>
      <c r="E213" s="111"/>
      <c r="F213" s="111"/>
      <c r="G213" s="27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3:19" ht="16.149999999999999" customHeight="1" x14ac:dyDescent="0.45">
      <c r="C214" s="25"/>
      <c r="D214" s="111"/>
      <c r="E214" s="111"/>
      <c r="F214" s="111"/>
      <c r="G214" s="27"/>
      <c r="H214" s="26"/>
      <c r="I214" s="25"/>
      <c r="J214" s="25"/>
      <c r="K214" s="25"/>
      <c r="L214" s="25"/>
      <c r="M214" s="25"/>
      <c r="N214" s="25"/>
      <c r="O214" s="25"/>
      <c r="P214" s="28"/>
      <c r="Q214" s="25"/>
      <c r="R214" s="25"/>
      <c r="S214" s="25"/>
    </row>
    <row r="215" spans="3:19" ht="16.149999999999999" customHeight="1" x14ac:dyDescent="0.55000000000000004">
      <c r="C215" s="25"/>
      <c r="D215" s="111"/>
      <c r="E215" s="111"/>
      <c r="F215" s="111"/>
      <c r="G215" s="27"/>
      <c r="H215" s="26"/>
      <c r="I215" s="29"/>
      <c r="J215" s="30" t="s">
        <v>30</v>
      </c>
      <c r="K215" s="30"/>
      <c r="L215" s="25"/>
      <c r="M215" s="30"/>
      <c r="N215" s="31" t="s">
        <v>0</v>
      </c>
      <c r="O215" s="25"/>
      <c r="P215" s="25"/>
      <c r="Q215" s="25"/>
      <c r="R215" s="25"/>
      <c r="S215" s="25"/>
    </row>
    <row r="216" spans="3:19" ht="16.149999999999999" customHeight="1" x14ac:dyDescent="0.45">
      <c r="C216" s="25"/>
      <c r="D216" s="111"/>
      <c r="E216" s="111"/>
      <c r="F216" s="111"/>
      <c r="G216" s="27"/>
      <c r="H216" s="26"/>
      <c r="I216" s="32"/>
      <c r="J216" s="33"/>
      <c r="K216" s="33"/>
      <c r="L216" s="32"/>
      <c r="M216" s="34"/>
      <c r="N216" s="35" t="s">
        <v>108</v>
      </c>
      <c r="O216" s="25"/>
      <c r="P216" s="25"/>
      <c r="Q216" s="25"/>
      <c r="R216" s="25"/>
      <c r="S216" s="25"/>
    </row>
    <row r="217" spans="3:19" ht="16.149999999999999" customHeight="1" x14ac:dyDescent="0.45">
      <c r="C217" s="25"/>
      <c r="D217" s="111"/>
      <c r="E217" s="111"/>
      <c r="F217" s="111"/>
      <c r="G217" s="27"/>
      <c r="H217" s="26"/>
      <c r="I217" s="32"/>
      <c r="J217" s="33"/>
      <c r="K217" s="33"/>
      <c r="L217" s="36"/>
      <c r="M217" s="34"/>
      <c r="N217" s="25"/>
      <c r="O217" s="112">
        <v>0</v>
      </c>
      <c r="P217" s="25"/>
      <c r="Q217" s="25"/>
      <c r="R217" s="25"/>
      <c r="S217" s="68" t="s">
        <v>203</v>
      </c>
    </row>
    <row r="218" spans="3:19" ht="16.149999999999999" customHeight="1" x14ac:dyDescent="0.45">
      <c r="C218" s="25"/>
      <c r="D218" s="111"/>
      <c r="E218" s="111"/>
      <c r="F218" s="111"/>
      <c r="G218" s="27"/>
      <c r="H218" s="26"/>
      <c r="I218" s="32" t="str">
        <f>INDEX(Wsad_Ofertowy[#Data],MATCH(S217,Wsad_Ofertowy[Kod],0),21)</f>
        <v>7</v>
      </c>
      <c r="J218" s="33" t="s">
        <v>31</v>
      </c>
      <c r="K218" s="33"/>
      <c r="L218" s="36"/>
      <c r="M218" s="36"/>
      <c r="N218" s="25"/>
      <c r="O218" s="113"/>
      <c r="P218" s="25"/>
      <c r="Q218" s="25"/>
      <c r="R218" s="25"/>
      <c r="S218" s="25"/>
    </row>
    <row r="219" spans="3:19" ht="16.149999999999999" customHeight="1" x14ac:dyDescent="0.45">
      <c r="C219" s="25"/>
      <c r="D219" s="111"/>
      <c r="E219" s="111"/>
      <c r="F219" s="111"/>
      <c r="G219" s="27"/>
      <c r="H219" s="26"/>
      <c r="I219" s="32"/>
      <c r="J219" s="90"/>
      <c r="K219" s="34"/>
      <c r="L219" s="36"/>
      <c r="M219" s="36"/>
      <c r="N219" s="25"/>
      <c r="O219" s="28"/>
      <c r="P219" s="25"/>
      <c r="Q219" s="25"/>
      <c r="R219" s="25"/>
      <c r="S219" s="25"/>
    </row>
    <row r="220" spans="3:19" ht="16.149999999999999" customHeight="1" x14ac:dyDescent="0.65">
      <c r="C220" s="25"/>
      <c r="D220" s="37" t="str">
        <f>INDEX(Wsad_Ofertowy[#Data],MATCH(S217,Wsad_Ofertowy[Kod],0),4)</f>
        <v>Z 12 róża ZŁ</v>
      </c>
      <c r="E220" s="25"/>
      <c r="F220" s="38"/>
      <c r="G220" s="54" cm="1">
        <f t="array" ref="G220">INDEX(Wsad_Ofertowy[#Data],MATCH(S217,Wsad_Ofertowy[Kod],0),'Generowanie podsumowania zam'!$U$1)</f>
        <v>8.75</v>
      </c>
      <c r="H220" s="40"/>
      <c r="I220" s="32"/>
      <c r="J220" s="34"/>
      <c r="K220" s="34"/>
      <c r="L220" s="41"/>
      <c r="M220" s="25"/>
      <c r="N220" s="42"/>
      <c r="O220" s="25"/>
      <c r="P220" s="25"/>
      <c r="Q220" s="25"/>
      <c r="R220" s="43">
        <f>I218*G220*O217</f>
        <v>0</v>
      </c>
      <c r="S220" s="25"/>
    </row>
    <row r="221" spans="3:19" ht="16.149999999999999" customHeight="1" x14ac:dyDescent="0.45">
      <c r="C221" s="25"/>
      <c r="D221" s="25"/>
      <c r="E221" s="44">
        <f>INDEX(Wsad_Ofertowy[#Data],MATCH(S217,Wsad_Ofertowy[Kod],0),5)</f>
        <v>5907702535746</v>
      </c>
      <c r="F221" s="45"/>
      <c r="G221" s="40" t="s">
        <v>32</v>
      </c>
      <c r="H221" s="39"/>
      <c r="I221" s="25"/>
      <c r="J221" s="25"/>
      <c r="K221" s="25"/>
      <c r="L221" s="25"/>
      <c r="M221" s="25"/>
      <c r="N221" s="40"/>
      <c r="O221" s="25"/>
      <c r="P221" s="28"/>
      <c r="Q221" s="25"/>
      <c r="R221" s="40" t="s">
        <v>29</v>
      </c>
      <c r="S221" s="25"/>
    </row>
    <row r="222" spans="3:19" ht="16.149999999999999" customHeight="1" x14ac:dyDescent="0.45"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8"/>
      <c r="Q222" s="25"/>
      <c r="R222" s="25"/>
      <c r="S222" s="25"/>
    </row>
    <row r="223" spans="3:19" ht="16.149999999999999" customHeight="1" x14ac:dyDescent="0.45">
      <c r="C223" s="21"/>
      <c r="D223" s="21"/>
      <c r="E223" s="21"/>
      <c r="F223" s="21"/>
      <c r="G223" s="22"/>
      <c r="H223" s="22"/>
      <c r="I223" s="21"/>
      <c r="J223" s="23"/>
      <c r="K223" s="23"/>
      <c r="L223" s="21"/>
      <c r="M223" s="21"/>
      <c r="N223" s="21"/>
      <c r="O223" s="21"/>
      <c r="P223" s="24"/>
      <c r="Q223" s="21"/>
      <c r="R223" s="21"/>
      <c r="S223" s="21"/>
    </row>
    <row r="224" spans="3:19" ht="16.149999999999999" customHeight="1" x14ac:dyDescent="0.45">
      <c r="C224" s="25"/>
      <c r="D224" s="111"/>
      <c r="E224" s="111"/>
      <c r="F224" s="111"/>
      <c r="G224" s="27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3:19" ht="16.149999999999999" customHeight="1" x14ac:dyDescent="0.45">
      <c r="C225" s="25"/>
      <c r="D225" s="111"/>
      <c r="E225" s="111"/>
      <c r="F225" s="111"/>
      <c r="G225" s="27"/>
      <c r="H225" s="26"/>
      <c r="I225" s="25"/>
      <c r="J225" s="25"/>
      <c r="K225" s="25"/>
      <c r="L225" s="25"/>
      <c r="M225" s="25"/>
      <c r="N225" s="25"/>
      <c r="O225" s="25"/>
      <c r="P225" s="28"/>
      <c r="Q225" s="25"/>
      <c r="R225" s="25"/>
      <c r="S225" s="25"/>
    </row>
    <row r="226" spans="3:19" ht="16.149999999999999" customHeight="1" x14ac:dyDescent="0.55000000000000004">
      <c r="C226" s="25"/>
      <c r="D226" s="111"/>
      <c r="E226" s="111"/>
      <c r="F226" s="111"/>
      <c r="G226" s="27"/>
      <c r="H226" s="26"/>
      <c r="I226" s="29"/>
      <c r="J226" s="30" t="s">
        <v>30</v>
      </c>
      <c r="K226" s="30"/>
      <c r="L226" s="25"/>
      <c r="M226" s="30"/>
      <c r="N226" s="31" t="s">
        <v>0</v>
      </c>
      <c r="O226" s="25"/>
      <c r="P226" s="25"/>
      <c r="Q226" s="25"/>
      <c r="R226" s="25"/>
      <c r="S226" s="25"/>
    </row>
    <row r="227" spans="3:19" ht="16.149999999999999" customHeight="1" x14ac:dyDescent="0.45">
      <c r="C227" s="25"/>
      <c r="D227" s="111"/>
      <c r="E227" s="111"/>
      <c r="F227" s="111"/>
      <c r="G227" s="27"/>
      <c r="H227" s="26"/>
      <c r="I227" s="32"/>
      <c r="J227" s="33"/>
      <c r="K227" s="33"/>
      <c r="L227" s="32"/>
      <c r="M227" s="34"/>
      <c r="N227" s="35" t="s">
        <v>108</v>
      </c>
      <c r="O227" s="25"/>
      <c r="P227" s="25"/>
      <c r="Q227" s="25"/>
      <c r="R227" s="25"/>
      <c r="S227" s="25"/>
    </row>
    <row r="228" spans="3:19" ht="16.149999999999999" customHeight="1" x14ac:dyDescent="0.45">
      <c r="C228" s="25"/>
      <c r="D228" s="111"/>
      <c r="E228" s="111"/>
      <c r="F228" s="111"/>
      <c r="G228" s="27"/>
      <c r="H228" s="26"/>
      <c r="I228" s="32"/>
      <c r="J228" s="33"/>
      <c r="K228" s="33"/>
      <c r="L228" s="36"/>
      <c r="M228" s="34"/>
      <c r="N228" s="25"/>
      <c r="O228" s="112">
        <v>0</v>
      </c>
      <c r="P228" s="25"/>
      <c r="Q228" s="25"/>
      <c r="R228" s="25"/>
      <c r="S228" s="68" t="s">
        <v>205</v>
      </c>
    </row>
    <row r="229" spans="3:19" ht="16.149999999999999" customHeight="1" x14ac:dyDescent="0.45">
      <c r="C229" s="25"/>
      <c r="D229" s="111"/>
      <c r="E229" s="111"/>
      <c r="F229" s="111"/>
      <c r="G229" s="27"/>
      <c r="H229" s="26"/>
      <c r="I229" s="32" t="str">
        <f>INDEX(Wsad_Ofertowy[#Data],MATCH(S228,Wsad_Ofertowy[Kod],0),21)</f>
        <v>9</v>
      </c>
      <c r="J229" s="33" t="s">
        <v>31</v>
      </c>
      <c r="K229" s="33"/>
      <c r="L229" s="36"/>
      <c r="M229" s="36"/>
      <c r="N229" s="25"/>
      <c r="O229" s="113"/>
      <c r="P229" s="25"/>
      <c r="Q229" s="25"/>
      <c r="R229" s="25"/>
      <c r="S229" s="25"/>
    </row>
    <row r="230" spans="3:19" ht="16.149999999999999" customHeight="1" x14ac:dyDescent="0.45">
      <c r="C230" s="25"/>
      <c r="D230" s="111"/>
      <c r="E230" s="111"/>
      <c r="F230" s="111"/>
      <c r="G230" s="27"/>
      <c r="H230" s="26"/>
      <c r="I230" s="32"/>
      <c r="J230" s="90"/>
      <c r="K230" s="34"/>
      <c r="L230" s="36"/>
      <c r="M230" s="36"/>
      <c r="N230" s="25"/>
      <c r="O230" s="28"/>
      <c r="P230" s="25"/>
      <c r="Q230" s="25"/>
      <c r="R230" s="25"/>
      <c r="S230" s="25"/>
    </row>
    <row r="231" spans="3:19" ht="16.149999999999999" customHeight="1" x14ac:dyDescent="0.65">
      <c r="C231" s="25"/>
      <c r="D231" s="37" t="str">
        <f>INDEX(Wsad_Ofertowy[#Data],MATCH(S228,Wsad_Ofertowy[Kod],0),4)</f>
        <v>Z 273 cukier SR</v>
      </c>
      <c r="E231" s="25"/>
      <c r="F231" s="38"/>
      <c r="G231" s="54" cm="1">
        <f t="array" ref="G231">INDEX(Wsad_Ofertowy[#Data],MATCH(S228,Wsad_Ofertowy[Kod],0),'Generowanie podsumowania zam'!$U$1)</f>
        <v>6.39</v>
      </c>
      <c r="H231" s="40"/>
      <c r="I231" s="32"/>
      <c r="J231" s="34"/>
      <c r="K231" s="34"/>
      <c r="L231" s="41"/>
      <c r="M231" s="25"/>
      <c r="N231" s="42"/>
      <c r="O231" s="25"/>
      <c r="P231" s="25"/>
      <c r="Q231" s="25"/>
      <c r="R231" s="43">
        <f>I229*G231*O228</f>
        <v>0</v>
      </c>
      <c r="S231" s="25"/>
    </row>
    <row r="232" spans="3:19" ht="16.149999999999999" customHeight="1" x14ac:dyDescent="0.45">
      <c r="C232" s="25"/>
      <c r="D232" s="25"/>
      <c r="E232" s="44">
        <f>INDEX(Wsad_Ofertowy[#Data],MATCH(S228,Wsad_Ofertowy[Kod],0),5)</f>
        <v>5907702535579</v>
      </c>
      <c r="F232" s="45"/>
      <c r="G232" s="40" t="s">
        <v>32</v>
      </c>
      <c r="H232" s="39"/>
      <c r="I232" s="25"/>
      <c r="J232" s="25"/>
      <c r="K232" s="25"/>
      <c r="L232" s="25"/>
      <c r="M232" s="25"/>
      <c r="N232" s="40"/>
      <c r="O232" s="25"/>
      <c r="P232" s="28"/>
      <c r="Q232" s="25"/>
      <c r="R232" s="40" t="s">
        <v>29</v>
      </c>
      <c r="S232" s="25"/>
    </row>
    <row r="233" spans="3:19" ht="16.149999999999999" customHeight="1" x14ac:dyDescent="0.45"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8"/>
      <c r="Q233" s="25"/>
      <c r="R233" s="25"/>
      <c r="S233" s="25"/>
    </row>
    <row r="234" spans="3:19" ht="16.149999999999999" customHeight="1" x14ac:dyDescent="0.45">
      <c r="C234" s="21"/>
      <c r="D234" s="21"/>
      <c r="E234" s="21"/>
      <c r="F234" s="21"/>
      <c r="G234" s="22"/>
      <c r="H234" s="22"/>
      <c r="I234" s="21"/>
      <c r="J234" s="23"/>
      <c r="K234" s="23"/>
      <c r="L234" s="21"/>
      <c r="M234" s="21"/>
      <c r="N234" s="21"/>
      <c r="O234" s="21"/>
      <c r="P234" s="24"/>
      <c r="Q234" s="21"/>
      <c r="R234" s="21"/>
      <c r="S234" s="21"/>
    </row>
    <row r="235" spans="3:19" ht="16.149999999999999" customHeight="1" x14ac:dyDescent="0.45">
      <c r="C235" s="25"/>
      <c r="D235" s="111"/>
      <c r="E235" s="111"/>
      <c r="F235" s="111"/>
      <c r="G235" s="27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3:19" ht="16.149999999999999" customHeight="1" x14ac:dyDescent="0.45">
      <c r="C236" s="25"/>
      <c r="D236" s="111"/>
      <c r="E236" s="111"/>
      <c r="F236" s="111"/>
      <c r="G236" s="27"/>
      <c r="H236" s="26"/>
      <c r="I236" s="25"/>
      <c r="J236" s="25"/>
      <c r="K236" s="25"/>
      <c r="L236" s="25"/>
      <c r="M236" s="25"/>
      <c r="N236" s="25"/>
      <c r="O236" s="25"/>
      <c r="P236" s="28"/>
      <c r="Q236" s="25"/>
      <c r="R236" s="25"/>
      <c r="S236" s="25"/>
    </row>
    <row r="237" spans="3:19" ht="16.149999999999999" customHeight="1" x14ac:dyDescent="0.55000000000000004">
      <c r="C237" s="25"/>
      <c r="D237" s="111"/>
      <c r="E237" s="111"/>
      <c r="F237" s="111"/>
      <c r="G237" s="27"/>
      <c r="H237" s="26"/>
      <c r="I237" s="29"/>
      <c r="J237" s="30" t="s">
        <v>30</v>
      </c>
      <c r="K237" s="30"/>
      <c r="L237" s="25"/>
      <c r="M237" s="30"/>
      <c r="N237" s="31" t="s">
        <v>0</v>
      </c>
      <c r="O237" s="25"/>
      <c r="P237" s="25"/>
      <c r="Q237" s="25"/>
      <c r="R237" s="25"/>
      <c r="S237" s="25"/>
    </row>
    <row r="238" spans="3:19" ht="16.149999999999999" customHeight="1" x14ac:dyDescent="0.45">
      <c r="C238" s="25"/>
      <c r="D238" s="111"/>
      <c r="E238" s="111"/>
      <c r="F238" s="111"/>
      <c r="G238" s="27"/>
      <c r="H238" s="26"/>
      <c r="I238" s="32"/>
      <c r="J238" s="33"/>
      <c r="K238" s="33"/>
      <c r="L238" s="32"/>
      <c r="M238" s="34"/>
      <c r="N238" s="35" t="s">
        <v>108</v>
      </c>
      <c r="O238" s="25"/>
      <c r="P238" s="25"/>
      <c r="Q238" s="25"/>
      <c r="R238" s="25"/>
      <c r="S238" s="25"/>
    </row>
    <row r="239" spans="3:19" ht="16.149999999999999" customHeight="1" x14ac:dyDescent="0.45">
      <c r="C239" s="25"/>
      <c r="D239" s="111"/>
      <c r="E239" s="111"/>
      <c r="F239" s="111"/>
      <c r="G239" s="27"/>
      <c r="H239" s="26"/>
      <c r="I239" s="32"/>
      <c r="J239" s="33"/>
      <c r="K239" s="33"/>
      <c r="L239" s="36"/>
      <c r="M239" s="34"/>
      <c r="N239" s="25"/>
      <c r="O239" s="112">
        <v>0</v>
      </c>
      <c r="P239" s="25"/>
      <c r="Q239" s="25"/>
      <c r="R239" s="25"/>
      <c r="S239" s="68" t="s">
        <v>53</v>
      </c>
    </row>
    <row r="240" spans="3:19" ht="16.149999999999999" customHeight="1" x14ac:dyDescent="0.45">
      <c r="C240" s="25"/>
      <c r="D240" s="111"/>
      <c r="E240" s="111"/>
      <c r="F240" s="111"/>
      <c r="G240" s="27"/>
      <c r="H240" s="26"/>
      <c r="I240" s="32" t="str">
        <f>INDEX(Wsad_Ofertowy[#Data],MATCH(S239,Wsad_Ofertowy[Kod],0),21)</f>
        <v>8</v>
      </c>
      <c r="J240" s="33" t="s">
        <v>31</v>
      </c>
      <c r="K240" s="33"/>
      <c r="L240" s="36"/>
      <c r="M240" s="36"/>
      <c r="N240" s="25"/>
      <c r="O240" s="113"/>
      <c r="P240" s="25"/>
      <c r="Q240" s="25"/>
      <c r="R240" s="25"/>
      <c r="S240" s="25"/>
    </row>
    <row r="241" spans="3:19" ht="16.149999999999999" customHeight="1" x14ac:dyDescent="0.45">
      <c r="C241" s="25"/>
      <c r="D241" s="111"/>
      <c r="E241" s="111"/>
      <c r="F241" s="111"/>
      <c r="G241" s="27"/>
      <c r="H241" s="26"/>
      <c r="I241" s="32"/>
      <c r="J241" s="90"/>
      <c r="K241" s="34"/>
      <c r="L241" s="36"/>
      <c r="M241" s="36"/>
      <c r="N241" s="25"/>
      <c r="O241" s="28"/>
      <c r="P241" s="25"/>
      <c r="Q241" s="25"/>
      <c r="R241" s="25"/>
      <c r="S241" s="25"/>
    </row>
    <row r="242" spans="3:19" ht="16.149999999999999" customHeight="1" x14ac:dyDescent="0.65">
      <c r="C242" s="25"/>
      <c r="D242" s="37" t="str">
        <f>INDEX(Wsad_Ofertowy[#Data],MATCH(S239,Wsad_Ofertowy[Kod],0),4)</f>
        <v>Z 364/SR</v>
      </c>
      <c r="E242" s="25"/>
      <c r="F242" s="38"/>
      <c r="G242" s="54" cm="1">
        <f t="array" ref="G242">INDEX(Wsad_Ofertowy[#Data],MATCH(S239,Wsad_Ofertowy[Kod],0),'Generowanie podsumowania zam'!$U$1)</f>
        <v>6.99</v>
      </c>
      <c r="H242" s="40"/>
      <c r="I242" s="32"/>
      <c r="J242" s="34"/>
      <c r="K242" s="34"/>
      <c r="L242" s="41"/>
      <c r="M242" s="25"/>
      <c r="N242" s="42"/>
      <c r="O242" s="25"/>
      <c r="P242" s="25"/>
      <c r="Q242" s="25"/>
      <c r="R242" s="43">
        <f>I240*G242*O239</f>
        <v>0</v>
      </c>
      <c r="S242" s="25"/>
    </row>
    <row r="243" spans="3:19" ht="16.149999999999999" customHeight="1" x14ac:dyDescent="0.45">
      <c r="C243" s="25"/>
      <c r="D243" s="25"/>
      <c r="E243" s="44">
        <f>INDEX(Wsad_Ofertowy[#Data],MATCH(S239,Wsad_Ofertowy[Kod],0),5)</f>
        <v>5907702519456</v>
      </c>
      <c r="F243" s="45"/>
      <c r="G243" s="40" t="s">
        <v>32</v>
      </c>
      <c r="H243" s="39"/>
      <c r="I243" s="25"/>
      <c r="J243" s="25"/>
      <c r="K243" s="25"/>
      <c r="L243" s="25"/>
      <c r="M243" s="25"/>
      <c r="N243" s="40"/>
      <c r="O243" s="25"/>
      <c r="P243" s="28"/>
      <c r="Q243" s="25"/>
      <c r="R243" s="40" t="s">
        <v>29</v>
      </c>
      <c r="S243" s="25"/>
    </row>
    <row r="244" spans="3:19" ht="16.149999999999999" customHeight="1" x14ac:dyDescent="0.45"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8"/>
      <c r="Q244" s="25"/>
      <c r="R244" s="25"/>
      <c r="S244" s="25"/>
    </row>
    <row r="245" spans="3:19" ht="16.149999999999999" customHeight="1" x14ac:dyDescent="0.45">
      <c r="C245" s="21"/>
      <c r="D245" s="21"/>
      <c r="E245" s="21"/>
      <c r="F245" s="21"/>
      <c r="G245" s="22"/>
      <c r="H245" s="22"/>
      <c r="I245" s="21"/>
      <c r="J245" s="23"/>
      <c r="K245" s="23"/>
      <c r="L245" s="21"/>
      <c r="M245" s="21"/>
      <c r="N245" s="21"/>
      <c r="O245" s="21"/>
      <c r="P245" s="24"/>
      <c r="Q245" s="21"/>
      <c r="R245" s="21"/>
      <c r="S245" s="21"/>
    </row>
    <row r="246" spans="3:19" ht="16.149999999999999" customHeight="1" x14ac:dyDescent="0.45">
      <c r="C246" s="25"/>
      <c r="D246" s="111"/>
      <c r="E246" s="111"/>
      <c r="F246" s="111"/>
      <c r="G246" s="27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3:19" ht="16.149999999999999" customHeight="1" x14ac:dyDescent="0.45">
      <c r="C247" s="25"/>
      <c r="D247" s="111"/>
      <c r="E247" s="111"/>
      <c r="F247" s="111"/>
      <c r="G247" s="27"/>
      <c r="H247" s="26"/>
      <c r="I247" s="25"/>
      <c r="J247" s="25"/>
      <c r="K247" s="25"/>
      <c r="L247" s="25"/>
      <c r="M247" s="25"/>
      <c r="N247" s="25"/>
      <c r="O247" s="25"/>
      <c r="P247" s="28"/>
      <c r="Q247" s="25"/>
      <c r="R247" s="25"/>
      <c r="S247" s="25"/>
    </row>
    <row r="248" spans="3:19" ht="16.149999999999999" customHeight="1" x14ac:dyDescent="0.55000000000000004">
      <c r="C248" s="25"/>
      <c r="D248" s="111"/>
      <c r="E248" s="111"/>
      <c r="F248" s="111"/>
      <c r="G248" s="27"/>
      <c r="H248" s="26"/>
      <c r="I248" s="29"/>
      <c r="J248" s="30" t="s">
        <v>30</v>
      </c>
      <c r="K248" s="30"/>
      <c r="L248" s="25"/>
      <c r="M248" s="30"/>
      <c r="N248" s="31" t="s">
        <v>0</v>
      </c>
      <c r="O248" s="25"/>
      <c r="P248" s="25"/>
      <c r="Q248" s="25"/>
      <c r="R248" s="25"/>
      <c r="S248" s="25"/>
    </row>
    <row r="249" spans="3:19" ht="16.149999999999999" customHeight="1" x14ac:dyDescent="0.45">
      <c r="C249" s="25"/>
      <c r="D249" s="111"/>
      <c r="E249" s="111"/>
      <c r="F249" s="111"/>
      <c r="G249" s="27"/>
      <c r="H249" s="26"/>
      <c r="I249" s="32"/>
      <c r="J249" s="33"/>
      <c r="K249" s="33"/>
      <c r="L249" s="32"/>
      <c r="M249" s="34"/>
      <c r="N249" s="35" t="s">
        <v>108</v>
      </c>
      <c r="O249" s="25"/>
      <c r="P249" s="25"/>
      <c r="Q249" s="25"/>
      <c r="R249" s="25"/>
      <c r="S249" s="25"/>
    </row>
    <row r="250" spans="3:19" ht="16.149999999999999" customHeight="1" x14ac:dyDescent="0.45">
      <c r="C250" s="25"/>
      <c r="D250" s="111"/>
      <c r="E250" s="111"/>
      <c r="F250" s="111"/>
      <c r="G250" s="27"/>
      <c r="H250" s="26"/>
      <c r="I250" s="32"/>
      <c r="J250" s="33"/>
      <c r="K250" s="33"/>
      <c r="L250" s="36"/>
      <c r="M250" s="34"/>
      <c r="N250" s="25"/>
      <c r="O250" s="112">
        <v>0</v>
      </c>
      <c r="P250" s="25"/>
      <c r="Q250" s="25"/>
      <c r="R250" s="25"/>
      <c r="S250" s="68" t="s">
        <v>209</v>
      </c>
    </row>
    <row r="251" spans="3:19" ht="16.149999999999999" customHeight="1" x14ac:dyDescent="0.45">
      <c r="C251" s="25"/>
      <c r="D251" s="111"/>
      <c r="E251" s="111"/>
      <c r="F251" s="111"/>
      <c r="G251" s="27"/>
      <c r="H251" s="26"/>
      <c r="I251" s="32" t="str">
        <f>INDEX(Wsad_Ofertowy[#Data],MATCH(S250,Wsad_Ofertowy[Kod],0),21)</f>
        <v>6</v>
      </c>
      <c r="J251" s="33" t="s">
        <v>31</v>
      </c>
      <c r="K251" s="33"/>
      <c r="L251" s="36"/>
      <c r="M251" s="36"/>
      <c r="N251" s="25"/>
      <c r="O251" s="113"/>
      <c r="P251" s="25"/>
      <c r="Q251" s="25"/>
      <c r="R251" s="25"/>
      <c r="S251" s="25"/>
    </row>
    <row r="252" spans="3:19" ht="16.149999999999999" customHeight="1" x14ac:dyDescent="0.45">
      <c r="C252" s="25"/>
      <c r="D252" s="111"/>
      <c r="E252" s="111"/>
      <c r="F252" s="111"/>
      <c r="G252" s="27"/>
      <c r="H252" s="26"/>
      <c r="I252" s="32"/>
      <c r="J252" s="90"/>
      <c r="K252" s="34"/>
      <c r="L252" s="36"/>
      <c r="M252" s="36"/>
      <c r="N252" s="25"/>
      <c r="O252" s="28"/>
      <c r="P252" s="25"/>
      <c r="Q252" s="25"/>
      <c r="R252" s="25"/>
      <c r="S252" s="25"/>
    </row>
    <row r="253" spans="3:19" ht="16.149999999999999" customHeight="1" x14ac:dyDescent="0.65">
      <c r="C253" s="25"/>
      <c r="D253" s="37" t="str">
        <f>INDEX(Wsad_Ofertowy[#Data],MATCH(S250,Wsad_Ofertowy[Kod],0),4)</f>
        <v>Z 436 kalie duże SR</v>
      </c>
      <c r="E253" s="25"/>
      <c r="F253" s="38"/>
      <c r="G253" s="54" cm="1">
        <f t="array" ref="G253">INDEX(Wsad_Ofertowy[#Data],MATCH(S250,Wsad_Ofertowy[Kod],0),'Generowanie podsumowania zam'!$U$1)</f>
        <v>7.99</v>
      </c>
      <c r="H253" s="40"/>
      <c r="I253" s="32"/>
      <c r="J253" s="34"/>
      <c r="K253" s="34"/>
      <c r="L253" s="41"/>
      <c r="M253" s="25"/>
      <c r="N253" s="42"/>
      <c r="O253" s="25"/>
      <c r="P253" s="25"/>
      <c r="Q253" s="25"/>
      <c r="R253" s="43">
        <f>I251*G253*O250</f>
        <v>0</v>
      </c>
      <c r="S253" s="25"/>
    </row>
    <row r="254" spans="3:19" ht="16.149999999999999" customHeight="1" x14ac:dyDescent="0.45">
      <c r="C254" s="25"/>
      <c r="D254" s="25"/>
      <c r="E254" s="44">
        <f>INDEX(Wsad_Ofertowy[#Data],MATCH(S250,Wsad_Ofertowy[Kod],0),5)</f>
        <v>5907702535975</v>
      </c>
      <c r="F254" s="45"/>
      <c r="G254" s="40" t="s">
        <v>32</v>
      </c>
      <c r="H254" s="39"/>
      <c r="I254" s="25"/>
      <c r="J254" s="25"/>
      <c r="K254" s="25"/>
      <c r="L254" s="25"/>
      <c r="M254" s="25"/>
      <c r="N254" s="40"/>
      <c r="O254" s="25"/>
      <c r="P254" s="28"/>
      <c r="Q254" s="25"/>
      <c r="R254" s="40" t="s">
        <v>29</v>
      </c>
      <c r="S254" s="25"/>
    </row>
    <row r="255" spans="3:19" ht="16.149999999999999" customHeight="1" x14ac:dyDescent="0.45"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8"/>
      <c r="Q255" s="25"/>
      <c r="R255" s="25"/>
      <c r="S255" s="25"/>
    </row>
    <row r="256" spans="3:19" ht="16.149999999999999" customHeight="1" x14ac:dyDescent="0.45">
      <c r="C256" s="21"/>
      <c r="D256" s="21"/>
      <c r="E256" s="21"/>
      <c r="F256" s="21"/>
      <c r="G256" s="22"/>
      <c r="H256" s="22"/>
      <c r="I256" s="21"/>
      <c r="J256" s="23"/>
      <c r="K256" s="23"/>
      <c r="L256" s="21"/>
      <c r="M256" s="21"/>
      <c r="N256" s="21"/>
      <c r="O256" s="21"/>
      <c r="P256" s="24"/>
      <c r="Q256" s="21"/>
      <c r="R256" s="21"/>
      <c r="S256" s="21"/>
    </row>
    <row r="257" spans="3:19" ht="16.149999999999999" customHeight="1" x14ac:dyDescent="0.45">
      <c r="C257" s="25"/>
      <c r="D257" s="111"/>
      <c r="E257" s="111"/>
      <c r="F257" s="111"/>
      <c r="G257" s="27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3:19" ht="16.149999999999999" customHeight="1" x14ac:dyDescent="0.45">
      <c r="C258" s="25"/>
      <c r="D258" s="111"/>
      <c r="E258" s="111"/>
      <c r="F258" s="111"/>
      <c r="G258" s="27"/>
      <c r="H258" s="26"/>
      <c r="I258" s="25"/>
      <c r="J258" s="25"/>
      <c r="K258" s="25"/>
      <c r="L258" s="25"/>
      <c r="M258" s="25"/>
      <c r="N258" s="25"/>
      <c r="O258" s="25"/>
      <c r="P258" s="28"/>
      <c r="Q258" s="25"/>
      <c r="R258" s="25"/>
      <c r="S258" s="25"/>
    </row>
    <row r="259" spans="3:19" ht="16.149999999999999" customHeight="1" x14ac:dyDescent="0.55000000000000004">
      <c r="C259" s="25"/>
      <c r="D259" s="111"/>
      <c r="E259" s="111"/>
      <c r="F259" s="111"/>
      <c r="G259" s="27"/>
      <c r="H259" s="26"/>
      <c r="I259" s="29"/>
      <c r="J259" s="30" t="s">
        <v>30</v>
      </c>
      <c r="K259" s="30"/>
      <c r="L259" s="25"/>
      <c r="M259" s="30"/>
      <c r="N259" s="31" t="s">
        <v>0</v>
      </c>
      <c r="O259" s="25"/>
      <c r="P259" s="25"/>
      <c r="Q259" s="25"/>
      <c r="R259" s="25"/>
      <c r="S259" s="25"/>
    </row>
    <row r="260" spans="3:19" ht="16.149999999999999" customHeight="1" x14ac:dyDescent="0.45">
      <c r="C260" s="25"/>
      <c r="D260" s="111"/>
      <c r="E260" s="111"/>
      <c r="F260" s="111"/>
      <c r="G260" s="27"/>
      <c r="H260" s="26"/>
      <c r="I260" s="32"/>
      <c r="J260" s="33"/>
      <c r="K260" s="33"/>
      <c r="L260" s="32"/>
      <c r="M260" s="34"/>
      <c r="N260" s="35" t="s">
        <v>108</v>
      </c>
      <c r="O260" s="25"/>
      <c r="P260" s="25"/>
      <c r="Q260" s="25"/>
      <c r="R260" s="25"/>
      <c r="S260" s="25"/>
    </row>
    <row r="261" spans="3:19" ht="16.149999999999999" customHeight="1" x14ac:dyDescent="0.45">
      <c r="C261" s="25"/>
      <c r="D261" s="111"/>
      <c r="E261" s="111"/>
      <c r="F261" s="111"/>
      <c r="G261" s="27"/>
      <c r="H261" s="26"/>
      <c r="I261" s="32"/>
      <c r="J261" s="33"/>
      <c r="K261" s="33"/>
      <c r="L261" s="36"/>
      <c r="M261" s="34"/>
      <c r="N261" s="25"/>
      <c r="O261" s="112">
        <v>0</v>
      </c>
      <c r="P261" s="25"/>
      <c r="Q261" s="25"/>
      <c r="R261" s="25"/>
      <c r="S261" s="68" t="s">
        <v>211</v>
      </c>
    </row>
    <row r="262" spans="3:19" ht="16.149999999999999" customHeight="1" x14ac:dyDescent="0.45">
      <c r="C262" s="25"/>
      <c r="D262" s="111"/>
      <c r="E262" s="111"/>
      <c r="F262" s="111"/>
      <c r="G262" s="27"/>
      <c r="H262" s="26"/>
      <c r="I262" s="32" t="str">
        <f>INDEX(Wsad_Ofertowy[#Data],MATCH(S261,Wsad_Ofertowy[Kod],0),21)</f>
        <v>6</v>
      </c>
      <c r="J262" s="33" t="s">
        <v>31</v>
      </c>
      <c r="K262" s="33"/>
      <c r="L262" s="36"/>
      <c r="M262" s="36"/>
      <c r="N262" s="25"/>
      <c r="O262" s="113"/>
      <c r="P262" s="25"/>
      <c r="Q262" s="25"/>
      <c r="R262" s="25"/>
      <c r="S262" s="25"/>
    </row>
    <row r="263" spans="3:19" ht="16.149999999999999" customHeight="1" x14ac:dyDescent="0.45">
      <c r="C263" s="25"/>
      <c r="D263" s="111"/>
      <c r="E263" s="111"/>
      <c r="F263" s="111"/>
      <c r="G263" s="27"/>
      <c r="H263" s="26"/>
      <c r="I263" s="32"/>
      <c r="J263" s="90"/>
      <c r="K263" s="34"/>
      <c r="L263" s="36"/>
      <c r="M263" s="36"/>
      <c r="N263" s="25"/>
      <c r="O263" s="28"/>
      <c r="P263" s="25"/>
      <c r="Q263" s="25"/>
      <c r="R263" s="25"/>
      <c r="S263" s="25"/>
    </row>
    <row r="264" spans="3:19" ht="16.149999999999999" customHeight="1" x14ac:dyDescent="0.65">
      <c r="C264" s="25"/>
      <c r="D264" s="37" t="str">
        <f>INDEX(Wsad_Ofertowy[#Data],MATCH(S261,Wsad_Ofertowy[Kod],0),4)</f>
        <v>Z 436 kalie duże ZŁ</v>
      </c>
      <c r="E264" s="25"/>
      <c r="F264" s="38"/>
      <c r="G264" s="54" cm="1">
        <f t="array" ref="G264">INDEX(Wsad_Ofertowy[#Data],MATCH(S261,Wsad_Ofertowy[Kod],0),'Generowanie podsumowania zam'!$U$1)</f>
        <v>7.99</v>
      </c>
      <c r="H264" s="40"/>
      <c r="I264" s="32"/>
      <c r="J264" s="34"/>
      <c r="K264" s="34"/>
      <c r="L264" s="41"/>
      <c r="M264" s="25"/>
      <c r="N264" s="42"/>
      <c r="O264" s="25"/>
      <c r="P264" s="25"/>
      <c r="Q264" s="25"/>
      <c r="R264" s="43">
        <f>I262*G264*O261</f>
        <v>0</v>
      </c>
      <c r="S264" s="25"/>
    </row>
    <row r="265" spans="3:19" ht="16.149999999999999" customHeight="1" x14ac:dyDescent="0.45">
      <c r="C265" s="25"/>
      <c r="D265" s="25"/>
      <c r="E265" s="44">
        <f>INDEX(Wsad_Ofertowy[#Data],MATCH(S261,Wsad_Ofertowy[Kod],0),5)</f>
        <v>5907702535982</v>
      </c>
      <c r="F265" s="45"/>
      <c r="G265" s="40" t="s">
        <v>32</v>
      </c>
      <c r="H265" s="39"/>
      <c r="I265" s="25"/>
      <c r="J265" s="25"/>
      <c r="K265" s="25"/>
      <c r="L265" s="25"/>
      <c r="M265" s="25"/>
      <c r="N265" s="40"/>
      <c r="O265" s="25"/>
      <c r="P265" s="28"/>
      <c r="Q265" s="25"/>
      <c r="R265" s="40" t="s">
        <v>29</v>
      </c>
      <c r="S265" s="25"/>
    </row>
    <row r="266" spans="3:19" ht="16.149999999999999" customHeight="1" x14ac:dyDescent="0.45"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8"/>
      <c r="Q266" s="25"/>
      <c r="R266" s="25"/>
      <c r="S266" s="25"/>
    </row>
    <row r="267" spans="3:19" ht="16.149999999999999" customHeight="1" x14ac:dyDescent="0.45">
      <c r="C267" s="21"/>
      <c r="D267" s="21"/>
      <c r="E267" s="21"/>
      <c r="F267" s="21"/>
      <c r="G267" s="22"/>
      <c r="H267" s="22"/>
      <c r="I267" s="21"/>
      <c r="J267" s="23"/>
      <c r="K267" s="23"/>
      <c r="L267" s="21"/>
      <c r="M267" s="21"/>
      <c r="N267" s="21"/>
      <c r="O267" s="21"/>
      <c r="P267" s="24"/>
      <c r="Q267" s="21"/>
      <c r="R267" s="21"/>
      <c r="S267" s="21"/>
    </row>
    <row r="268" spans="3:19" ht="16.149999999999999" customHeight="1" x14ac:dyDescent="0.45">
      <c r="C268" s="25"/>
      <c r="D268" s="111"/>
      <c r="E268" s="111"/>
      <c r="F268" s="111"/>
      <c r="G268" s="27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</row>
    <row r="269" spans="3:19" ht="16.149999999999999" customHeight="1" x14ac:dyDescent="0.45">
      <c r="C269" s="25"/>
      <c r="D269" s="111"/>
      <c r="E269" s="111"/>
      <c r="F269" s="111"/>
      <c r="G269" s="27"/>
      <c r="H269" s="26"/>
      <c r="I269" s="25"/>
      <c r="J269" s="25"/>
      <c r="K269" s="25"/>
      <c r="L269" s="25"/>
      <c r="M269" s="25"/>
      <c r="N269" s="25"/>
      <c r="O269" s="25"/>
      <c r="P269" s="28"/>
      <c r="Q269" s="25"/>
      <c r="R269" s="25"/>
      <c r="S269" s="25"/>
    </row>
    <row r="270" spans="3:19" ht="16.149999999999999" customHeight="1" x14ac:dyDescent="0.55000000000000004">
      <c r="C270" s="25"/>
      <c r="D270" s="111"/>
      <c r="E270" s="111"/>
      <c r="F270" s="111"/>
      <c r="G270" s="27"/>
      <c r="H270" s="26"/>
      <c r="I270" s="29"/>
      <c r="J270" s="30" t="s">
        <v>30</v>
      </c>
      <c r="K270" s="30"/>
      <c r="L270" s="25"/>
      <c r="M270" s="30"/>
      <c r="N270" s="31" t="s">
        <v>0</v>
      </c>
      <c r="O270" s="25"/>
      <c r="P270" s="25"/>
      <c r="Q270" s="25"/>
      <c r="R270" s="25"/>
      <c r="S270" s="25"/>
    </row>
    <row r="271" spans="3:19" ht="16.149999999999999" customHeight="1" x14ac:dyDescent="0.45">
      <c r="C271" s="25"/>
      <c r="D271" s="111"/>
      <c r="E271" s="111"/>
      <c r="F271" s="111"/>
      <c r="G271" s="27"/>
      <c r="H271" s="26"/>
      <c r="I271" s="32"/>
      <c r="J271" s="33"/>
      <c r="K271" s="33"/>
      <c r="L271" s="32"/>
      <c r="M271" s="34"/>
      <c r="N271" s="35" t="s">
        <v>108</v>
      </c>
      <c r="O271" s="25"/>
      <c r="P271" s="25"/>
      <c r="Q271" s="25"/>
      <c r="R271" s="25"/>
      <c r="S271" s="25"/>
    </row>
    <row r="272" spans="3:19" ht="16.149999999999999" customHeight="1" x14ac:dyDescent="0.45">
      <c r="C272" s="25"/>
      <c r="D272" s="111"/>
      <c r="E272" s="111"/>
      <c r="F272" s="111"/>
      <c r="G272" s="27"/>
      <c r="H272" s="26"/>
      <c r="I272" s="32"/>
      <c r="J272" s="33"/>
      <c r="K272" s="33"/>
      <c r="L272" s="36"/>
      <c r="M272" s="34"/>
      <c r="N272" s="25"/>
      <c r="O272" s="112">
        <v>0</v>
      </c>
      <c r="P272" s="25"/>
      <c r="Q272" s="25"/>
      <c r="R272" s="25"/>
      <c r="S272" s="68" t="s">
        <v>213</v>
      </c>
    </row>
    <row r="273" spans="3:19" ht="16.149999999999999" customHeight="1" x14ac:dyDescent="0.45">
      <c r="C273" s="25"/>
      <c r="D273" s="111"/>
      <c r="E273" s="111"/>
      <c r="F273" s="111"/>
      <c r="G273" s="27"/>
      <c r="H273" s="26"/>
      <c r="I273" s="32" t="str">
        <f>INDEX(Wsad_Ofertowy[#Data],MATCH(S272,Wsad_Ofertowy[Kod],0),21)</f>
        <v>8</v>
      </c>
      <c r="J273" s="33" t="s">
        <v>31</v>
      </c>
      <c r="K273" s="33"/>
      <c r="L273" s="36"/>
      <c r="M273" s="36"/>
      <c r="N273" s="25"/>
      <c r="O273" s="113"/>
      <c r="P273" s="25"/>
      <c r="Q273" s="25"/>
      <c r="R273" s="25"/>
      <c r="S273" s="25"/>
    </row>
    <row r="274" spans="3:19" ht="16.149999999999999" customHeight="1" x14ac:dyDescent="0.45">
      <c r="C274" s="25"/>
      <c r="D274" s="111"/>
      <c r="E274" s="111"/>
      <c r="F274" s="111"/>
      <c r="G274" s="27"/>
      <c r="H274" s="26"/>
      <c r="I274" s="32"/>
      <c r="J274" s="90"/>
      <c r="K274" s="34"/>
      <c r="L274" s="36"/>
      <c r="M274" s="36"/>
      <c r="N274" s="25"/>
      <c r="O274" s="28"/>
      <c r="P274" s="25"/>
      <c r="Q274" s="25"/>
      <c r="R274" s="25"/>
      <c r="S274" s="25"/>
    </row>
    <row r="275" spans="3:19" ht="16.149999999999999" customHeight="1" x14ac:dyDescent="0.65">
      <c r="C275" s="25"/>
      <c r="D275" s="37" t="str">
        <f>INDEX(Wsad_Ofertowy[#Data],MATCH(S272,Wsad_Ofertowy[Kod],0),4)</f>
        <v>Z 476 krzyż mal/sr</v>
      </c>
      <c r="E275" s="25"/>
      <c r="F275" s="38"/>
      <c r="G275" s="54" cm="1">
        <f t="array" ref="G275">INDEX(Wsad_Ofertowy[#Data],MATCH(S272,Wsad_Ofertowy[Kod],0),'Generowanie podsumowania zam'!$U$1)</f>
        <v>7.99</v>
      </c>
      <c r="H275" s="40"/>
      <c r="I275" s="32"/>
      <c r="J275" s="34"/>
      <c r="K275" s="34"/>
      <c r="L275" s="41"/>
      <c r="M275" s="25"/>
      <c r="N275" s="42"/>
      <c r="O275" s="25"/>
      <c r="P275" s="25"/>
      <c r="Q275" s="25"/>
      <c r="R275" s="43">
        <f>I273*G275*O272</f>
        <v>0</v>
      </c>
      <c r="S275" s="25"/>
    </row>
    <row r="276" spans="3:19" ht="16.149999999999999" customHeight="1" x14ac:dyDescent="0.45">
      <c r="C276" s="25"/>
      <c r="D276" s="25"/>
      <c r="E276" s="44">
        <f>INDEX(Wsad_Ofertowy[#Data],MATCH(S272,Wsad_Ofertowy[Kod],0),5)</f>
        <v>5907702530284</v>
      </c>
      <c r="F276" s="45"/>
      <c r="G276" s="40" t="s">
        <v>32</v>
      </c>
      <c r="H276" s="39"/>
      <c r="I276" s="25"/>
      <c r="J276" s="25"/>
      <c r="K276" s="25"/>
      <c r="L276" s="25"/>
      <c r="M276" s="25"/>
      <c r="N276" s="40"/>
      <c r="O276" s="25"/>
      <c r="P276" s="28"/>
      <c r="Q276" s="25"/>
      <c r="R276" s="40" t="s">
        <v>29</v>
      </c>
      <c r="S276" s="25"/>
    </row>
    <row r="277" spans="3:19" ht="16.149999999999999" customHeight="1" x14ac:dyDescent="0.45"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8"/>
      <c r="Q277" s="25"/>
      <c r="R277" s="25"/>
      <c r="S277" s="25"/>
    </row>
    <row r="278" spans="3:19" ht="16.149999999999999" customHeight="1" x14ac:dyDescent="0.45">
      <c r="C278" s="21"/>
      <c r="D278" s="21"/>
      <c r="E278" s="21"/>
      <c r="F278" s="21"/>
      <c r="G278" s="22"/>
      <c r="H278" s="22"/>
      <c r="I278" s="21"/>
      <c r="J278" s="23"/>
      <c r="K278" s="23"/>
      <c r="L278" s="21"/>
      <c r="M278" s="21"/>
      <c r="N278" s="21"/>
      <c r="O278" s="21"/>
      <c r="P278" s="24"/>
      <c r="Q278" s="21"/>
      <c r="R278" s="21"/>
      <c r="S278" s="21"/>
    </row>
    <row r="279" spans="3:19" ht="16.149999999999999" customHeight="1" x14ac:dyDescent="0.45">
      <c r="C279" s="25"/>
      <c r="D279" s="111"/>
      <c r="E279" s="111"/>
      <c r="F279" s="111"/>
      <c r="G279" s="27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3:19" ht="16.149999999999999" customHeight="1" x14ac:dyDescent="0.45">
      <c r="C280" s="25"/>
      <c r="D280" s="111"/>
      <c r="E280" s="111"/>
      <c r="F280" s="111"/>
      <c r="G280" s="27"/>
      <c r="H280" s="26"/>
      <c r="I280" s="25"/>
      <c r="J280" s="25"/>
      <c r="K280" s="25"/>
      <c r="L280" s="25"/>
      <c r="M280" s="25"/>
      <c r="N280" s="25"/>
      <c r="O280" s="25"/>
      <c r="P280" s="28"/>
      <c r="Q280" s="25"/>
      <c r="R280" s="25"/>
      <c r="S280" s="25"/>
    </row>
    <row r="281" spans="3:19" ht="16.149999999999999" customHeight="1" x14ac:dyDescent="0.55000000000000004">
      <c r="C281" s="25"/>
      <c r="D281" s="111"/>
      <c r="E281" s="111"/>
      <c r="F281" s="111"/>
      <c r="G281" s="27"/>
      <c r="H281" s="26"/>
      <c r="I281" s="29"/>
      <c r="J281" s="30" t="s">
        <v>30</v>
      </c>
      <c r="K281" s="30"/>
      <c r="L281" s="25"/>
      <c r="M281" s="30"/>
      <c r="N281" s="31" t="s">
        <v>0</v>
      </c>
      <c r="O281" s="25"/>
      <c r="P281" s="25"/>
      <c r="Q281" s="25"/>
      <c r="R281" s="25"/>
      <c r="S281" s="25"/>
    </row>
    <row r="282" spans="3:19" ht="16.149999999999999" customHeight="1" x14ac:dyDescent="0.45">
      <c r="C282" s="25"/>
      <c r="D282" s="111"/>
      <c r="E282" s="111"/>
      <c r="F282" s="111"/>
      <c r="G282" s="27"/>
      <c r="H282" s="26"/>
      <c r="I282" s="32"/>
      <c r="J282" s="33"/>
      <c r="K282" s="33"/>
      <c r="L282" s="32"/>
      <c r="M282" s="34"/>
      <c r="N282" s="35" t="s">
        <v>108</v>
      </c>
      <c r="O282" s="25"/>
      <c r="P282" s="25"/>
      <c r="Q282" s="25"/>
      <c r="R282" s="25"/>
      <c r="S282" s="25"/>
    </row>
    <row r="283" spans="3:19" ht="16.149999999999999" customHeight="1" x14ac:dyDescent="0.45">
      <c r="C283" s="25"/>
      <c r="D283" s="111"/>
      <c r="E283" s="111"/>
      <c r="F283" s="111"/>
      <c r="G283" s="27"/>
      <c r="H283" s="26"/>
      <c r="I283" s="32"/>
      <c r="J283" s="33"/>
      <c r="K283" s="33"/>
      <c r="L283" s="36"/>
      <c r="M283" s="34"/>
      <c r="N283" s="25"/>
      <c r="O283" s="112">
        <v>0</v>
      </c>
      <c r="P283" s="25"/>
      <c r="Q283" s="25"/>
      <c r="R283" s="25"/>
      <c r="S283" s="68" t="s">
        <v>215</v>
      </c>
    </row>
    <row r="284" spans="3:19" ht="16.149999999999999" customHeight="1" x14ac:dyDescent="0.45">
      <c r="C284" s="25"/>
      <c r="D284" s="111"/>
      <c r="E284" s="111"/>
      <c r="F284" s="111"/>
      <c r="G284" s="27"/>
      <c r="H284" s="26"/>
      <c r="I284" s="32" t="str">
        <f>INDEX(Wsad_Ofertowy[#Data],MATCH(S283,Wsad_Ofertowy[Kod],0),21)</f>
        <v>8</v>
      </c>
      <c r="J284" s="33" t="s">
        <v>31</v>
      </c>
      <c r="K284" s="33"/>
      <c r="L284" s="36"/>
      <c r="M284" s="36"/>
      <c r="N284" s="25"/>
      <c r="O284" s="113"/>
      <c r="P284" s="25"/>
      <c r="Q284" s="25"/>
      <c r="R284" s="25"/>
      <c r="S284" s="25"/>
    </row>
    <row r="285" spans="3:19" ht="16.149999999999999" customHeight="1" x14ac:dyDescent="0.45">
      <c r="C285" s="25"/>
      <c r="D285" s="111"/>
      <c r="E285" s="111"/>
      <c r="F285" s="111"/>
      <c r="G285" s="27"/>
      <c r="H285" s="26"/>
      <c r="I285" s="32"/>
      <c r="J285" s="90"/>
      <c r="K285" s="34"/>
      <c r="L285" s="36"/>
      <c r="M285" s="36"/>
      <c r="N285" s="25"/>
      <c r="O285" s="28"/>
      <c r="P285" s="25"/>
      <c r="Q285" s="25"/>
      <c r="R285" s="25"/>
      <c r="S285" s="25"/>
    </row>
    <row r="286" spans="3:19" ht="16.149999999999999" customHeight="1" x14ac:dyDescent="0.65">
      <c r="C286" s="25"/>
      <c r="D286" s="37" t="str">
        <f>INDEX(Wsad_Ofertowy[#Data],MATCH(S283,Wsad_Ofertowy[Kod],0),4)</f>
        <v>Z 476 krzyż mal/zł</v>
      </c>
      <c r="E286" s="25"/>
      <c r="F286" s="38"/>
      <c r="G286" s="54" cm="1">
        <f t="array" ref="G286">INDEX(Wsad_Ofertowy[#Data],MATCH(S283,Wsad_Ofertowy[Kod],0),'Generowanie podsumowania zam'!$U$1)</f>
        <v>7.99</v>
      </c>
      <c r="H286" s="40"/>
      <c r="I286" s="32"/>
      <c r="J286" s="34"/>
      <c r="K286" s="34"/>
      <c r="L286" s="41"/>
      <c r="M286" s="25"/>
      <c r="N286" s="42"/>
      <c r="O286" s="25"/>
      <c r="P286" s="25"/>
      <c r="Q286" s="25"/>
      <c r="R286" s="43">
        <f>I284*G286*O283</f>
        <v>0</v>
      </c>
      <c r="S286" s="25"/>
    </row>
    <row r="287" spans="3:19" ht="16.149999999999999" customHeight="1" x14ac:dyDescent="0.45">
      <c r="C287" s="25"/>
      <c r="D287" s="25"/>
      <c r="E287" s="44">
        <f>INDEX(Wsad_Ofertowy[#Data],MATCH(S283,Wsad_Ofertowy[Kod],0),5)</f>
        <v>5907702529387</v>
      </c>
      <c r="F287" s="45"/>
      <c r="G287" s="40" t="s">
        <v>32</v>
      </c>
      <c r="H287" s="39"/>
      <c r="I287" s="25"/>
      <c r="J287" s="25"/>
      <c r="K287" s="25"/>
      <c r="L287" s="25"/>
      <c r="M287" s="25"/>
      <c r="N287" s="40"/>
      <c r="O287" s="25"/>
      <c r="P287" s="28"/>
      <c r="Q287" s="25"/>
      <c r="R287" s="40" t="s">
        <v>29</v>
      </c>
      <c r="S287" s="25"/>
    </row>
    <row r="288" spans="3:19" ht="16.149999999999999" customHeight="1" x14ac:dyDescent="0.45"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8"/>
      <c r="Q288" s="25"/>
      <c r="R288" s="25"/>
      <c r="S288" s="25"/>
    </row>
    <row r="289" spans="3:19" ht="16.149999999999999" customHeight="1" x14ac:dyDescent="0.45">
      <c r="C289" s="21"/>
      <c r="D289" s="21"/>
      <c r="E289" s="21"/>
      <c r="F289" s="21"/>
      <c r="G289" s="22"/>
      <c r="H289" s="22"/>
      <c r="I289" s="21"/>
      <c r="J289" s="23"/>
      <c r="K289" s="23"/>
      <c r="L289" s="21"/>
      <c r="M289" s="21"/>
      <c r="N289" s="21"/>
      <c r="O289" s="21"/>
      <c r="P289" s="24"/>
      <c r="Q289" s="21"/>
      <c r="R289" s="21"/>
      <c r="S289" s="21"/>
    </row>
    <row r="290" spans="3:19" ht="16.149999999999999" customHeight="1" x14ac:dyDescent="0.45">
      <c r="C290" s="25"/>
      <c r="D290" s="111"/>
      <c r="E290" s="111"/>
      <c r="F290" s="111"/>
      <c r="G290" s="27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</row>
    <row r="291" spans="3:19" ht="16.149999999999999" customHeight="1" x14ac:dyDescent="0.45">
      <c r="C291" s="25"/>
      <c r="D291" s="111"/>
      <c r="E291" s="111"/>
      <c r="F291" s="111"/>
      <c r="G291" s="27"/>
      <c r="H291" s="26"/>
      <c r="I291" s="25"/>
      <c r="J291" s="25"/>
      <c r="K291" s="25"/>
      <c r="L291" s="25"/>
      <c r="M291" s="25"/>
      <c r="N291" s="25"/>
      <c r="O291" s="25"/>
      <c r="P291" s="28"/>
      <c r="Q291" s="25"/>
      <c r="R291" s="25"/>
      <c r="S291" s="25"/>
    </row>
    <row r="292" spans="3:19" ht="16.149999999999999" customHeight="1" x14ac:dyDescent="0.55000000000000004">
      <c r="C292" s="25"/>
      <c r="D292" s="111"/>
      <c r="E292" s="111"/>
      <c r="F292" s="111"/>
      <c r="G292" s="27"/>
      <c r="H292" s="26"/>
      <c r="I292" s="29"/>
      <c r="J292" s="30" t="s">
        <v>30</v>
      </c>
      <c r="K292" s="30"/>
      <c r="L292" s="25"/>
      <c r="M292" s="30"/>
      <c r="N292" s="31" t="s">
        <v>0</v>
      </c>
      <c r="O292" s="25"/>
      <c r="P292" s="25"/>
      <c r="Q292" s="25"/>
      <c r="R292" s="25"/>
      <c r="S292" s="25"/>
    </row>
    <row r="293" spans="3:19" ht="16.149999999999999" customHeight="1" x14ac:dyDescent="0.45">
      <c r="C293" s="25"/>
      <c r="D293" s="111"/>
      <c r="E293" s="111"/>
      <c r="F293" s="111"/>
      <c r="G293" s="27"/>
      <c r="H293" s="26"/>
      <c r="I293" s="32"/>
      <c r="J293" s="33"/>
      <c r="K293" s="33"/>
      <c r="L293" s="32"/>
      <c r="M293" s="34"/>
      <c r="N293" s="35" t="s">
        <v>108</v>
      </c>
      <c r="O293" s="25"/>
      <c r="P293" s="25"/>
      <c r="Q293" s="25"/>
      <c r="R293" s="25"/>
      <c r="S293" s="25"/>
    </row>
    <row r="294" spans="3:19" ht="16.149999999999999" customHeight="1" x14ac:dyDescent="0.45">
      <c r="C294" s="25"/>
      <c r="D294" s="111"/>
      <c r="E294" s="111"/>
      <c r="F294" s="111"/>
      <c r="G294" s="27"/>
      <c r="H294" s="26"/>
      <c r="I294" s="32"/>
      <c r="J294" s="33"/>
      <c r="K294" s="33"/>
      <c r="L294" s="36"/>
      <c r="M294" s="34"/>
      <c r="N294" s="25"/>
      <c r="O294" s="112">
        <v>0</v>
      </c>
      <c r="P294" s="25"/>
      <c r="Q294" s="25"/>
      <c r="R294" s="25"/>
      <c r="S294" s="68" t="s">
        <v>217</v>
      </c>
    </row>
    <row r="295" spans="3:19" ht="16.149999999999999" customHeight="1" x14ac:dyDescent="0.45">
      <c r="C295" s="25"/>
      <c r="D295" s="111"/>
      <c r="E295" s="111"/>
      <c r="F295" s="111"/>
      <c r="G295" s="27"/>
      <c r="H295" s="26"/>
      <c r="I295" s="32" t="str">
        <f>INDEX(Wsad_Ofertowy[#Data],MATCH(S294,Wsad_Ofertowy[Kod],0),21)</f>
        <v>7</v>
      </c>
      <c r="J295" s="33" t="s">
        <v>31</v>
      </c>
      <c r="K295" s="33"/>
      <c r="L295" s="36"/>
      <c r="M295" s="36"/>
      <c r="N295" s="25"/>
      <c r="O295" s="113"/>
      <c r="P295" s="25"/>
      <c r="Q295" s="25"/>
      <c r="R295" s="25"/>
      <c r="S295" s="25"/>
    </row>
    <row r="296" spans="3:19" ht="16.149999999999999" customHeight="1" x14ac:dyDescent="0.45">
      <c r="C296" s="25"/>
      <c r="D296" s="111"/>
      <c r="E296" s="111"/>
      <c r="F296" s="111"/>
      <c r="G296" s="27"/>
      <c r="H296" s="26"/>
      <c r="I296" s="32"/>
      <c r="J296" s="90"/>
      <c r="K296" s="34"/>
      <c r="L296" s="36"/>
      <c r="M296" s="36"/>
      <c r="N296" s="25"/>
      <c r="O296" s="28"/>
      <c r="P296" s="25"/>
      <c r="Q296" s="25"/>
      <c r="R296" s="25"/>
      <c r="S296" s="25"/>
    </row>
    <row r="297" spans="3:19" ht="16.149999999999999" customHeight="1" x14ac:dyDescent="0.65">
      <c r="C297" s="25"/>
      <c r="D297" s="37" t="str">
        <f>INDEX(Wsad_Ofertowy[#Data],MATCH(S294,Wsad_Ofertowy[Kod],0),4)</f>
        <v>Z 481 róże SR</v>
      </c>
      <c r="E297" s="25"/>
      <c r="F297" s="38"/>
      <c r="G297" s="54" cm="1">
        <f t="array" ref="G297">INDEX(Wsad_Ofertowy[#Data],MATCH(S294,Wsad_Ofertowy[Kod],0),'Generowanie podsumowania zam'!$U$1)</f>
        <v>7.99</v>
      </c>
      <c r="H297" s="40"/>
      <c r="I297" s="32"/>
      <c r="J297" s="34"/>
      <c r="K297" s="34"/>
      <c r="L297" s="41"/>
      <c r="M297" s="25"/>
      <c r="N297" s="42"/>
      <c r="O297" s="25"/>
      <c r="P297" s="25"/>
      <c r="Q297" s="25"/>
      <c r="R297" s="43">
        <f>I295*G297*O294</f>
        <v>0</v>
      </c>
      <c r="S297" s="25"/>
    </row>
    <row r="298" spans="3:19" ht="16.149999999999999" customHeight="1" x14ac:dyDescent="0.45">
      <c r="C298" s="25"/>
      <c r="D298" s="25"/>
      <c r="E298" s="44">
        <f>INDEX(Wsad_Ofertowy[#Data],MATCH(S294,Wsad_Ofertowy[Kod],0),5)</f>
        <v>5907702533919</v>
      </c>
      <c r="F298" s="45"/>
      <c r="G298" s="40" t="s">
        <v>32</v>
      </c>
      <c r="H298" s="39"/>
      <c r="I298" s="25"/>
      <c r="J298" s="25"/>
      <c r="K298" s="25"/>
      <c r="L298" s="25"/>
      <c r="M298" s="25"/>
      <c r="N298" s="40"/>
      <c r="O298" s="25"/>
      <c r="P298" s="28"/>
      <c r="Q298" s="25"/>
      <c r="R298" s="40" t="s">
        <v>29</v>
      </c>
      <c r="S298" s="25"/>
    </row>
    <row r="299" spans="3:19" ht="16.149999999999999" customHeight="1" x14ac:dyDescent="0.45"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8"/>
      <c r="Q299" s="25"/>
      <c r="R299" s="25"/>
      <c r="S299" s="25"/>
    </row>
    <row r="300" spans="3:19" ht="16.149999999999999" customHeight="1" x14ac:dyDescent="0.45">
      <c r="C300" s="21"/>
      <c r="D300" s="21"/>
      <c r="E300" s="21"/>
      <c r="F300" s="21"/>
      <c r="G300" s="22"/>
      <c r="H300" s="22"/>
      <c r="I300" s="21"/>
      <c r="J300" s="23"/>
      <c r="K300" s="23"/>
      <c r="L300" s="21"/>
      <c r="M300" s="21"/>
      <c r="N300" s="21"/>
      <c r="O300" s="21"/>
      <c r="P300" s="24"/>
      <c r="Q300" s="21"/>
      <c r="R300" s="21"/>
      <c r="S300" s="21"/>
    </row>
    <row r="301" spans="3:19" ht="16.149999999999999" customHeight="1" x14ac:dyDescent="0.45">
      <c r="C301" s="25"/>
      <c r="D301" s="111"/>
      <c r="E301" s="111"/>
      <c r="F301" s="111"/>
      <c r="G301" s="27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</row>
    <row r="302" spans="3:19" ht="16.149999999999999" customHeight="1" x14ac:dyDescent="0.45">
      <c r="C302" s="25"/>
      <c r="D302" s="111"/>
      <c r="E302" s="111"/>
      <c r="F302" s="111"/>
      <c r="G302" s="27"/>
      <c r="H302" s="26"/>
      <c r="I302" s="25"/>
      <c r="J302" s="25"/>
      <c r="K302" s="25"/>
      <c r="L302" s="25"/>
      <c r="M302" s="25"/>
      <c r="N302" s="25"/>
      <c r="O302" s="25"/>
      <c r="P302" s="28"/>
      <c r="Q302" s="25"/>
      <c r="R302" s="25"/>
      <c r="S302" s="25"/>
    </row>
    <row r="303" spans="3:19" ht="16.149999999999999" customHeight="1" x14ac:dyDescent="0.55000000000000004">
      <c r="C303" s="25"/>
      <c r="D303" s="111"/>
      <c r="E303" s="111"/>
      <c r="F303" s="111"/>
      <c r="G303" s="27"/>
      <c r="H303" s="26"/>
      <c r="I303" s="29"/>
      <c r="J303" s="30" t="s">
        <v>30</v>
      </c>
      <c r="K303" s="30"/>
      <c r="L303" s="25"/>
      <c r="M303" s="30"/>
      <c r="N303" s="31" t="s">
        <v>0</v>
      </c>
      <c r="O303" s="25"/>
      <c r="P303" s="25"/>
      <c r="Q303" s="25"/>
      <c r="R303" s="25"/>
      <c r="S303" s="25"/>
    </row>
    <row r="304" spans="3:19" ht="16.149999999999999" customHeight="1" x14ac:dyDescent="0.45">
      <c r="C304" s="25"/>
      <c r="D304" s="111"/>
      <c r="E304" s="111"/>
      <c r="F304" s="111"/>
      <c r="G304" s="27"/>
      <c r="H304" s="26"/>
      <c r="I304" s="32"/>
      <c r="J304" s="33"/>
      <c r="K304" s="33"/>
      <c r="L304" s="32"/>
      <c r="M304" s="34"/>
      <c r="N304" s="35" t="s">
        <v>108</v>
      </c>
      <c r="O304" s="25"/>
      <c r="P304" s="25"/>
      <c r="Q304" s="25"/>
      <c r="R304" s="25"/>
      <c r="S304" s="25"/>
    </row>
    <row r="305" spans="3:19" ht="16.149999999999999" customHeight="1" x14ac:dyDescent="0.45">
      <c r="C305" s="25"/>
      <c r="D305" s="111"/>
      <c r="E305" s="111"/>
      <c r="F305" s="111"/>
      <c r="G305" s="27"/>
      <c r="H305" s="26"/>
      <c r="I305" s="32"/>
      <c r="J305" s="33"/>
      <c r="K305" s="33"/>
      <c r="L305" s="36"/>
      <c r="M305" s="34"/>
      <c r="N305" s="25"/>
      <c r="O305" s="112">
        <v>0</v>
      </c>
      <c r="P305" s="25"/>
      <c r="Q305" s="25"/>
      <c r="R305" s="25"/>
      <c r="S305" s="68" t="s">
        <v>219</v>
      </c>
    </row>
    <row r="306" spans="3:19" ht="16.149999999999999" customHeight="1" x14ac:dyDescent="0.45">
      <c r="C306" s="25"/>
      <c r="D306" s="111"/>
      <c r="E306" s="111"/>
      <c r="F306" s="111"/>
      <c r="G306" s="27"/>
      <c r="H306" s="26"/>
      <c r="I306" s="32" t="str">
        <f>INDEX(Wsad_Ofertowy[#Data],MATCH(S305,Wsad_Ofertowy[Kod],0),21)</f>
        <v>7</v>
      </c>
      <c r="J306" s="33" t="s">
        <v>31</v>
      </c>
      <c r="K306" s="33"/>
      <c r="L306" s="36"/>
      <c r="M306" s="36"/>
      <c r="N306" s="25"/>
      <c r="O306" s="113"/>
      <c r="P306" s="25"/>
      <c r="Q306" s="25"/>
      <c r="R306" s="25"/>
      <c r="S306" s="25"/>
    </row>
    <row r="307" spans="3:19" ht="16.149999999999999" customHeight="1" x14ac:dyDescent="0.45">
      <c r="C307" s="25"/>
      <c r="D307" s="111"/>
      <c r="E307" s="111"/>
      <c r="F307" s="111"/>
      <c r="G307" s="27"/>
      <c r="H307" s="26"/>
      <c r="I307" s="32"/>
      <c r="J307" s="90"/>
      <c r="K307" s="34"/>
      <c r="L307" s="36"/>
      <c r="M307" s="36"/>
      <c r="N307" s="25"/>
      <c r="O307" s="28"/>
      <c r="P307" s="25"/>
      <c r="Q307" s="25"/>
      <c r="R307" s="25"/>
      <c r="S307" s="25"/>
    </row>
    <row r="308" spans="3:19" ht="16.149999999999999" customHeight="1" x14ac:dyDescent="0.65">
      <c r="C308" s="25"/>
      <c r="D308" s="37" t="str">
        <f>INDEX(Wsad_Ofertowy[#Data],MATCH(S305,Wsad_Ofertowy[Kod],0),4)</f>
        <v>Z 481 róże ZŁ</v>
      </c>
      <c r="E308" s="25"/>
      <c r="F308" s="38"/>
      <c r="G308" s="54" cm="1">
        <f t="array" ref="G308">INDEX(Wsad_Ofertowy[#Data],MATCH(S305,Wsad_Ofertowy[Kod],0),'Generowanie podsumowania zam'!$U$1)</f>
        <v>7.99</v>
      </c>
      <c r="H308" s="40"/>
      <c r="I308" s="32"/>
      <c r="J308" s="34"/>
      <c r="K308" s="34"/>
      <c r="L308" s="41"/>
      <c r="M308" s="25"/>
      <c r="N308" s="42"/>
      <c r="O308" s="25"/>
      <c r="P308" s="25"/>
      <c r="Q308" s="25"/>
      <c r="R308" s="43">
        <f>I306*G308*O305</f>
        <v>0</v>
      </c>
      <c r="S308" s="25"/>
    </row>
    <row r="309" spans="3:19" ht="16.149999999999999" customHeight="1" x14ac:dyDescent="0.45">
      <c r="C309" s="25"/>
      <c r="D309" s="25"/>
      <c r="E309" s="44">
        <f>INDEX(Wsad_Ofertowy[#Data],MATCH(S305,Wsad_Ofertowy[Kod],0),5)</f>
        <v>5907702533926</v>
      </c>
      <c r="F309" s="45"/>
      <c r="G309" s="40" t="s">
        <v>32</v>
      </c>
      <c r="H309" s="39"/>
      <c r="I309" s="25"/>
      <c r="J309" s="25"/>
      <c r="K309" s="25"/>
      <c r="L309" s="25"/>
      <c r="M309" s="25"/>
      <c r="N309" s="40"/>
      <c r="O309" s="25"/>
      <c r="P309" s="28"/>
      <c r="Q309" s="25"/>
      <c r="R309" s="40" t="s">
        <v>29</v>
      </c>
      <c r="S309" s="25"/>
    </row>
    <row r="310" spans="3:19" ht="16.149999999999999" customHeight="1" x14ac:dyDescent="0.45"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8"/>
      <c r="Q310" s="25"/>
      <c r="R310" s="25"/>
      <c r="S310" s="25"/>
    </row>
    <row r="311" spans="3:19" ht="16.149999999999999" customHeight="1" x14ac:dyDescent="0.45">
      <c r="C311" s="21"/>
      <c r="D311" s="21"/>
      <c r="E311" s="21"/>
      <c r="F311" s="21"/>
      <c r="G311" s="22"/>
      <c r="H311" s="22"/>
      <c r="I311" s="21"/>
      <c r="J311" s="23"/>
      <c r="K311" s="23"/>
      <c r="L311" s="21"/>
      <c r="M311" s="21"/>
      <c r="N311" s="21"/>
      <c r="O311" s="21"/>
      <c r="P311" s="24"/>
      <c r="Q311" s="21"/>
      <c r="R311" s="21"/>
      <c r="S311" s="21"/>
    </row>
    <row r="312" spans="3:19" ht="16.149999999999999" customHeight="1" x14ac:dyDescent="0.45">
      <c r="C312" s="25"/>
      <c r="D312" s="111"/>
      <c r="E312" s="111"/>
      <c r="F312" s="111"/>
      <c r="G312" s="27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</row>
    <row r="313" spans="3:19" ht="16.149999999999999" customHeight="1" x14ac:dyDescent="0.45">
      <c r="C313" s="25"/>
      <c r="D313" s="111"/>
      <c r="E313" s="111"/>
      <c r="F313" s="111"/>
      <c r="G313" s="27"/>
      <c r="H313" s="26"/>
      <c r="I313" s="25"/>
      <c r="J313" s="25"/>
      <c r="K313" s="25"/>
      <c r="L313" s="25"/>
      <c r="M313" s="25"/>
      <c r="N313" s="25"/>
      <c r="O313" s="25"/>
      <c r="P313" s="28"/>
      <c r="Q313" s="25"/>
      <c r="R313" s="25"/>
      <c r="S313" s="25"/>
    </row>
    <row r="314" spans="3:19" ht="16.149999999999999" customHeight="1" x14ac:dyDescent="0.55000000000000004">
      <c r="C314" s="25"/>
      <c r="D314" s="111"/>
      <c r="E314" s="111"/>
      <c r="F314" s="111"/>
      <c r="G314" s="27"/>
      <c r="H314" s="26"/>
      <c r="I314" s="29"/>
      <c r="J314" s="30" t="s">
        <v>30</v>
      </c>
      <c r="K314" s="30"/>
      <c r="L314" s="25"/>
      <c r="M314" s="30"/>
      <c r="N314" s="31" t="s">
        <v>0</v>
      </c>
      <c r="O314" s="25"/>
      <c r="P314" s="25"/>
      <c r="Q314" s="25"/>
      <c r="R314" s="25"/>
      <c r="S314" s="25"/>
    </row>
    <row r="315" spans="3:19" ht="16.149999999999999" customHeight="1" x14ac:dyDescent="0.45">
      <c r="C315" s="25"/>
      <c r="D315" s="111"/>
      <c r="E315" s="111"/>
      <c r="F315" s="111"/>
      <c r="G315" s="27"/>
      <c r="H315" s="26"/>
      <c r="I315" s="32"/>
      <c r="J315" s="33"/>
      <c r="K315" s="33"/>
      <c r="L315" s="32"/>
      <c r="M315" s="34"/>
      <c r="N315" s="35" t="s">
        <v>108</v>
      </c>
      <c r="O315" s="25"/>
      <c r="P315" s="25"/>
      <c r="Q315" s="25"/>
      <c r="R315" s="25"/>
      <c r="S315" s="25"/>
    </row>
    <row r="316" spans="3:19" ht="16.149999999999999" customHeight="1" x14ac:dyDescent="0.45">
      <c r="C316" s="25"/>
      <c r="D316" s="111"/>
      <c r="E316" s="111"/>
      <c r="F316" s="111"/>
      <c r="G316" s="27"/>
      <c r="H316" s="26"/>
      <c r="I316" s="32"/>
      <c r="J316" s="33"/>
      <c r="K316" s="33"/>
      <c r="L316" s="36"/>
      <c r="M316" s="34"/>
      <c r="N316" s="25"/>
      <c r="O316" s="112">
        <v>0</v>
      </c>
      <c r="P316" s="25"/>
      <c r="Q316" s="25"/>
      <c r="R316" s="25"/>
      <c r="S316" s="68" t="s">
        <v>95</v>
      </c>
    </row>
    <row r="317" spans="3:19" ht="16.149999999999999" customHeight="1" x14ac:dyDescent="0.45">
      <c r="C317" s="25"/>
      <c r="D317" s="111"/>
      <c r="E317" s="111"/>
      <c r="F317" s="111"/>
      <c r="G317" s="27"/>
      <c r="H317" s="26"/>
      <c r="I317" s="32" t="str">
        <f>INDEX(Wsad_Ofertowy[#Data],MATCH(S316,Wsad_Ofertowy[Kod],0),21)</f>
        <v>8</v>
      </c>
      <c r="J317" s="33" t="s">
        <v>31</v>
      </c>
      <c r="K317" s="33"/>
      <c r="L317" s="36"/>
      <c r="M317" s="36"/>
      <c r="N317" s="25"/>
      <c r="O317" s="113"/>
      <c r="P317" s="25"/>
      <c r="Q317" s="25"/>
      <c r="R317" s="25"/>
      <c r="S317" s="25"/>
    </row>
    <row r="318" spans="3:19" ht="16.149999999999999" customHeight="1" x14ac:dyDescent="0.45">
      <c r="C318" s="25"/>
      <c r="D318" s="111"/>
      <c r="E318" s="111"/>
      <c r="F318" s="111"/>
      <c r="G318" s="27"/>
      <c r="H318" s="26"/>
      <c r="I318" s="32"/>
      <c r="J318" s="90"/>
      <c r="K318" s="34"/>
      <c r="L318" s="36"/>
      <c r="M318" s="36"/>
      <c r="N318" s="25"/>
      <c r="O318" s="28"/>
      <c r="P318" s="25"/>
      <c r="Q318" s="25"/>
      <c r="R318" s="25"/>
      <c r="S318" s="25"/>
    </row>
    <row r="319" spans="3:19" ht="16.149999999999999" customHeight="1" x14ac:dyDescent="0.65">
      <c r="C319" s="25"/>
      <c r="D319" s="37" t="str">
        <f>INDEX(Wsad_Ofertowy[#Data],MATCH(S316,Wsad_Ofertowy[Kod],0),4)</f>
        <v>Z 498 zł</v>
      </c>
      <c r="E319" s="25"/>
      <c r="F319" s="38"/>
      <c r="G319" s="54" cm="1">
        <f t="array" ref="G319">INDEX(Wsad_Ofertowy[#Data],MATCH(S316,Wsad_Ofertowy[Kod],0),'Generowanie podsumowania zam'!$U$1)</f>
        <v>7.15</v>
      </c>
      <c r="H319" s="40"/>
      <c r="I319" s="32"/>
      <c r="J319" s="34"/>
      <c r="K319" s="34"/>
      <c r="L319" s="41"/>
      <c r="M319" s="25"/>
      <c r="N319" s="42"/>
      <c r="O319" s="25"/>
      <c r="P319" s="25"/>
      <c r="Q319" s="25"/>
      <c r="R319" s="43">
        <f>I317*G319*O316</f>
        <v>0</v>
      </c>
      <c r="S319" s="25"/>
    </row>
    <row r="320" spans="3:19" ht="16.149999999999999" customHeight="1" x14ac:dyDescent="0.45">
      <c r="C320" s="25"/>
      <c r="D320" s="25"/>
      <c r="E320" s="44">
        <f>INDEX(Wsad_Ofertowy[#Data],MATCH(S316,Wsad_Ofertowy[Kod],0),5)</f>
        <v>5907702529394</v>
      </c>
      <c r="F320" s="45"/>
      <c r="G320" s="40" t="s">
        <v>32</v>
      </c>
      <c r="H320" s="39"/>
      <c r="I320" s="25"/>
      <c r="J320" s="25"/>
      <c r="K320" s="25"/>
      <c r="L320" s="25"/>
      <c r="M320" s="25"/>
      <c r="N320" s="40"/>
      <c r="O320" s="25"/>
      <c r="P320" s="28"/>
      <c r="Q320" s="25"/>
      <c r="R320" s="40" t="s">
        <v>29</v>
      </c>
      <c r="S320" s="25"/>
    </row>
    <row r="321" spans="3:19" ht="16.149999999999999" customHeight="1" x14ac:dyDescent="0.45"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8"/>
      <c r="Q321" s="25"/>
      <c r="R321" s="25"/>
      <c r="S321" s="25"/>
    </row>
    <row r="322" spans="3:19" ht="16.149999999999999" customHeight="1" x14ac:dyDescent="0.45">
      <c r="C322" s="21"/>
      <c r="D322" s="21"/>
      <c r="E322" s="21"/>
      <c r="F322" s="21"/>
      <c r="G322" s="22"/>
      <c r="H322" s="22"/>
      <c r="I322" s="21"/>
      <c r="J322" s="23"/>
      <c r="K322" s="23"/>
      <c r="L322" s="21"/>
      <c r="M322" s="21"/>
      <c r="N322" s="21"/>
      <c r="O322" s="21"/>
      <c r="P322" s="24"/>
      <c r="Q322" s="21"/>
      <c r="R322" s="21"/>
      <c r="S322" s="21"/>
    </row>
    <row r="323" spans="3:19" ht="16.149999999999999" customHeight="1" x14ac:dyDescent="0.45">
      <c r="C323" s="25"/>
      <c r="D323" s="111"/>
      <c r="E323" s="111"/>
      <c r="F323" s="111"/>
      <c r="G323" s="27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</row>
    <row r="324" spans="3:19" ht="16.149999999999999" customHeight="1" x14ac:dyDescent="0.45">
      <c r="C324" s="25"/>
      <c r="D324" s="111"/>
      <c r="E324" s="111"/>
      <c r="F324" s="111"/>
      <c r="G324" s="27"/>
      <c r="H324" s="26"/>
      <c r="I324" s="25"/>
      <c r="J324" s="25"/>
      <c r="K324" s="25"/>
      <c r="L324" s="25"/>
      <c r="M324" s="25"/>
      <c r="N324" s="25"/>
      <c r="O324" s="25"/>
      <c r="P324" s="28"/>
      <c r="Q324" s="25"/>
      <c r="R324" s="25"/>
      <c r="S324" s="25"/>
    </row>
    <row r="325" spans="3:19" ht="16.149999999999999" customHeight="1" x14ac:dyDescent="0.55000000000000004">
      <c r="C325" s="25"/>
      <c r="D325" s="111"/>
      <c r="E325" s="111"/>
      <c r="F325" s="111"/>
      <c r="G325" s="27"/>
      <c r="H325" s="26"/>
      <c r="I325" s="29"/>
      <c r="J325" s="30" t="s">
        <v>30</v>
      </c>
      <c r="K325" s="30"/>
      <c r="L325" s="25"/>
      <c r="M325" s="30"/>
      <c r="N325" s="31" t="s">
        <v>0</v>
      </c>
      <c r="O325" s="25"/>
      <c r="P325" s="25"/>
      <c r="Q325" s="25"/>
      <c r="R325" s="25"/>
      <c r="S325" s="25"/>
    </row>
    <row r="326" spans="3:19" ht="16.149999999999999" customHeight="1" x14ac:dyDescent="0.45">
      <c r="C326" s="25"/>
      <c r="D326" s="111"/>
      <c r="E326" s="111"/>
      <c r="F326" s="111"/>
      <c r="G326" s="27"/>
      <c r="H326" s="26"/>
      <c r="I326" s="32"/>
      <c r="J326" s="33"/>
      <c r="K326" s="33"/>
      <c r="L326" s="32"/>
      <c r="M326" s="34"/>
      <c r="N326" s="35" t="s">
        <v>108</v>
      </c>
      <c r="O326" s="25"/>
      <c r="P326" s="25"/>
      <c r="Q326" s="25"/>
      <c r="R326" s="25"/>
      <c r="S326" s="25"/>
    </row>
    <row r="327" spans="3:19" ht="16.149999999999999" customHeight="1" x14ac:dyDescent="0.45">
      <c r="C327" s="25"/>
      <c r="D327" s="111"/>
      <c r="E327" s="111"/>
      <c r="F327" s="111"/>
      <c r="G327" s="27"/>
      <c r="H327" s="26"/>
      <c r="I327" s="32"/>
      <c r="J327" s="33"/>
      <c r="K327" s="33"/>
      <c r="L327" s="36"/>
      <c r="M327" s="34"/>
      <c r="N327" s="25"/>
      <c r="O327" s="112">
        <v>0</v>
      </c>
      <c r="P327" s="25"/>
      <c r="Q327" s="25"/>
      <c r="R327" s="25"/>
      <c r="S327" s="68" t="s">
        <v>225</v>
      </c>
    </row>
    <row r="328" spans="3:19" ht="16.149999999999999" customHeight="1" x14ac:dyDescent="0.45">
      <c r="C328" s="25"/>
      <c r="D328" s="111"/>
      <c r="E328" s="111"/>
      <c r="F328" s="111"/>
      <c r="G328" s="27"/>
      <c r="H328" s="26"/>
      <c r="I328" s="32" t="str">
        <f>INDEX(Wsad_Ofertowy[#Data],MATCH(S327,Wsad_Ofertowy[Kod],0),21)</f>
        <v>8</v>
      </c>
      <c r="J328" s="33" t="s">
        <v>31</v>
      </c>
      <c r="K328" s="33"/>
      <c r="L328" s="36"/>
      <c r="M328" s="36"/>
      <c r="N328" s="25"/>
      <c r="O328" s="113"/>
      <c r="P328" s="25"/>
      <c r="Q328" s="25"/>
      <c r="R328" s="25"/>
      <c r="S328" s="25"/>
    </row>
    <row r="329" spans="3:19" ht="16.149999999999999" customHeight="1" x14ac:dyDescent="0.45">
      <c r="C329" s="25"/>
      <c r="D329" s="111"/>
      <c r="E329" s="111"/>
      <c r="F329" s="111"/>
      <c r="G329" s="27"/>
      <c r="H329" s="26"/>
      <c r="I329" s="32"/>
      <c r="J329" s="90"/>
      <c r="K329" s="34"/>
      <c r="L329" s="36"/>
      <c r="M329" s="36"/>
      <c r="N329" s="25"/>
      <c r="O329" s="28"/>
      <c r="P329" s="25"/>
      <c r="Q329" s="25"/>
      <c r="R329" s="25"/>
      <c r="S329" s="25"/>
    </row>
    <row r="330" spans="3:19" ht="16.149999999999999" customHeight="1" x14ac:dyDescent="0.65">
      <c r="C330" s="25"/>
      <c r="D330" s="37" t="str">
        <f>INDEX(Wsad_Ofertowy[#Data],MATCH(S327,Wsad_Ofertowy[Kod],0),4)</f>
        <v>Z 509 SR</v>
      </c>
      <c r="E330" s="25"/>
      <c r="F330" s="38"/>
      <c r="G330" s="54" cm="1">
        <f t="array" ref="G330">INDEX(Wsad_Ofertowy[#Data],MATCH(S327,Wsad_Ofertowy[Kod],0),'Generowanie podsumowania zam'!$U$1)</f>
        <v>7.99</v>
      </c>
      <c r="H330" s="40"/>
      <c r="I330" s="32"/>
      <c r="J330" s="34"/>
      <c r="K330" s="34"/>
      <c r="L330" s="41"/>
      <c r="M330" s="25"/>
      <c r="N330" s="42"/>
      <c r="O330" s="25"/>
      <c r="P330" s="25"/>
      <c r="Q330" s="25"/>
      <c r="R330" s="43">
        <f>I328*G330*O327</f>
        <v>0</v>
      </c>
      <c r="S330" s="25"/>
    </row>
    <row r="331" spans="3:19" ht="16.149999999999999" customHeight="1" x14ac:dyDescent="0.45">
      <c r="C331" s="25"/>
      <c r="D331" s="25"/>
      <c r="E331" s="44">
        <f>INDEX(Wsad_Ofertowy[#Data],MATCH(S327,Wsad_Ofertowy[Kod],0),5)</f>
        <v>5907702536347</v>
      </c>
      <c r="F331" s="45"/>
      <c r="G331" s="40" t="s">
        <v>32</v>
      </c>
      <c r="H331" s="39"/>
      <c r="I331" s="25"/>
      <c r="J331" s="25"/>
      <c r="K331" s="25"/>
      <c r="L331" s="25"/>
      <c r="M331" s="25"/>
      <c r="N331" s="40"/>
      <c r="O331" s="25"/>
      <c r="P331" s="28"/>
      <c r="Q331" s="25"/>
      <c r="R331" s="40" t="s">
        <v>29</v>
      </c>
      <c r="S331" s="25"/>
    </row>
    <row r="332" spans="3:19" ht="16.149999999999999" customHeight="1" x14ac:dyDescent="0.45"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8"/>
      <c r="Q332" s="25"/>
      <c r="R332" s="25"/>
      <c r="S332" s="25"/>
    </row>
    <row r="333" spans="3:19" ht="16.149999999999999" customHeight="1" x14ac:dyDescent="0.45">
      <c r="C333" s="21"/>
      <c r="D333" s="21"/>
      <c r="E333" s="21"/>
      <c r="F333" s="21"/>
      <c r="G333" s="22"/>
      <c r="H333" s="22"/>
      <c r="I333" s="21"/>
      <c r="J333" s="23"/>
      <c r="K333" s="23"/>
      <c r="L333" s="21"/>
      <c r="M333" s="21"/>
      <c r="N333" s="21"/>
      <c r="O333" s="21"/>
      <c r="P333" s="24"/>
      <c r="Q333" s="21"/>
      <c r="R333" s="21"/>
      <c r="S333" s="21"/>
    </row>
    <row r="334" spans="3:19" ht="16.149999999999999" customHeight="1" x14ac:dyDescent="0.45">
      <c r="C334" s="25"/>
      <c r="D334" s="111"/>
      <c r="E334" s="111"/>
      <c r="F334" s="111"/>
      <c r="G334" s="27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</row>
    <row r="335" spans="3:19" ht="16.149999999999999" customHeight="1" x14ac:dyDescent="0.45">
      <c r="C335" s="25"/>
      <c r="D335" s="111"/>
      <c r="E335" s="111"/>
      <c r="F335" s="111"/>
      <c r="G335" s="27"/>
      <c r="H335" s="26"/>
      <c r="I335" s="25"/>
      <c r="J335" s="25"/>
      <c r="K335" s="25"/>
      <c r="L335" s="25"/>
      <c r="M335" s="25"/>
      <c r="N335" s="25"/>
      <c r="O335" s="25"/>
      <c r="P335" s="28"/>
      <c r="Q335" s="25"/>
      <c r="R335" s="25"/>
      <c r="S335" s="25"/>
    </row>
    <row r="336" spans="3:19" ht="16.149999999999999" customHeight="1" x14ac:dyDescent="0.55000000000000004">
      <c r="C336" s="25"/>
      <c r="D336" s="111"/>
      <c r="E336" s="111"/>
      <c r="F336" s="111"/>
      <c r="G336" s="27"/>
      <c r="H336" s="26"/>
      <c r="I336" s="29"/>
      <c r="J336" s="30" t="s">
        <v>30</v>
      </c>
      <c r="K336" s="30"/>
      <c r="L336" s="25"/>
      <c r="M336" s="30"/>
      <c r="N336" s="31" t="s">
        <v>0</v>
      </c>
      <c r="O336" s="25"/>
      <c r="P336" s="25"/>
      <c r="Q336" s="25"/>
      <c r="R336" s="25"/>
      <c r="S336" s="25"/>
    </row>
    <row r="337" spans="3:19" ht="16.149999999999999" customHeight="1" x14ac:dyDescent="0.45">
      <c r="C337" s="25"/>
      <c r="D337" s="111"/>
      <c r="E337" s="111"/>
      <c r="F337" s="111"/>
      <c r="G337" s="27"/>
      <c r="H337" s="26"/>
      <c r="I337" s="32"/>
      <c r="J337" s="33"/>
      <c r="K337" s="33"/>
      <c r="L337" s="32"/>
      <c r="M337" s="34"/>
      <c r="N337" s="35" t="s">
        <v>108</v>
      </c>
      <c r="O337" s="25"/>
      <c r="P337" s="25"/>
      <c r="Q337" s="25"/>
      <c r="R337" s="25"/>
      <c r="S337" s="25"/>
    </row>
    <row r="338" spans="3:19" ht="16.149999999999999" customHeight="1" x14ac:dyDescent="0.45">
      <c r="C338" s="25"/>
      <c r="D338" s="111"/>
      <c r="E338" s="111"/>
      <c r="F338" s="111"/>
      <c r="G338" s="27"/>
      <c r="H338" s="26"/>
      <c r="I338" s="32"/>
      <c r="J338" s="33"/>
      <c r="K338" s="33"/>
      <c r="L338" s="36"/>
      <c r="M338" s="34"/>
      <c r="N338" s="25"/>
      <c r="O338" s="112">
        <v>0</v>
      </c>
      <c r="P338" s="25"/>
      <c r="Q338" s="25"/>
      <c r="R338" s="25"/>
      <c r="S338" s="68" t="s">
        <v>227</v>
      </c>
    </row>
    <row r="339" spans="3:19" ht="16.149999999999999" customHeight="1" x14ac:dyDescent="0.45">
      <c r="C339" s="25"/>
      <c r="D339" s="111"/>
      <c r="E339" s="111"/>
      <c r="F339" s="111"/>
      <c r="G339" s="27"/>
      <c r="H339" s="26"/>
      <c r="I339" s="32" t="str">
        <f>INDEX(Wsad_Ofertowy[#Data],MATCH(S338,Wsad_Ofertowy[Kod],0),21)</f>
        <v>8</v>
      </c>
      <c r="J339" s="33" t="s">
        <v>31</v>
      </c>
      <c r="K339" s="33"/>
      <c r="L339" s="36"/>
      <c r="M339" s="36"/>
      <c r="N339" s="25"/>
      <c r="O339" s="113"/>
      <c r="P339" s="25"/>
      <c r="Q339" s="25"/>
      <c r="R339" s="25"/>
      <c r="S339" s="25"/>
    </row>
    <row r="340" spans="3:19" ht="16.149999999999999" customHeight="1" x14ac:dyDescent="0.45">
      <c r="C340" s="25"/>
      <c r="D340" s="111"/>
      <c r="E340" s="111"/>
      <c r="F340" s="111"/>
      <c r="G340" s="27"/>
      <c r="H340" s="26"/>
      <c r="I340" s="32"/>
      <c r="J340" s="90"/>
      <c r="K340" s="34"/>
      <c r="L340" s="36"/>
      <c r="M340" s="36"/>
      <c r="N340" s="25"/>
      <c r="O340" s="28"/>
      <c r="P340" s="25"/>
      <c r="Q340" s="25"/>
      <c r="R340" s="25"/>
      <c r="S340" s="25"/>
    </row>
    <row r="341" spans="3:19" ht="16.149999999999999" customHeight="1" x14ac:dyDescent="0.65">
      <c r="C341" s="25"/>
      <c r="D341" s="37" t="str">
        <f>INDEX(Wsad_Ofertowy[#Data],MATCH(S338,Wsad_Ofertowy[Kod],0),4)</f>
        <v>Z 509 ZŁ</v>
      </c>
      <c r="E341" s="25"/>
      <c r="F341" s="38"/>
      <c r="G341" s="54" cm="1">
        <f t="array" ref="G341">INDEX(Wsad_Ofertowy[#Data],MATCH(S338,Wsad_Ofertowy[Kod],0),'Generowanie podsumowania zam'!$U$1)</f>
        <v>7.99</v>
      </c>
      <c r="H341" s="40"/>
      <c r="I341" s="32"/>
      <c r="J341" s="34"/>
      <c r="K341" s="34"/>
      <c r="L341" s="41"/>
      <c r="M341" s="25"/>
      <c r="N341" s="42"/>
      <c r="O341" s="25"/>
      <c r="P341" s="25"/>
      <c r="Q341" s="25"/>
      <c r="R341" s="43">
        <f>I339*G341*O338</f>
        <v>0</v>
      </c>
      <c r="S341" s="25"/>
    </row>
    <row r="342" spans="3:19" ht="16.149999999999999" customHeight="1" x14ac:dyDescent="0.45">
      <c r="C342" s="25"/>
      <c r="D342" s="25"/>
      <c r="E342" s="44">
        <f>INDEX(Wsad_Ofertowy[#Data],MATCH(S338,Wsad_Ofertowy[Kod],0),5)</f>
        <v>5907702536354</v>
      </c>
      <c r="F342" s="45"/>
      <c r="G342" s="40" t="s">
        <v>32</v>
      </c>
      <c r="H342" s="39"/>
      <c r="I342" s="25"/>
      <c r="J342" s="25"/>
      <c r="K342" s="25"/>
      <c r="L342" s="25"/>
      <c r="M342" s="25"/>
      <c r="N342" s="40"/>
      <c r="O342" s="25"/>
      <c r="P342" s="28"/>
      <c r="Q342" s="25"/>
      <c r="R342" s="40" t="s">
        <v>29</v>
      </c>
      <c r="S342" s="25"/>
    </row>
    <row r="343" spans="3:19" ht="16.149999999999999" customHeight="1" x14ac:dyDescent="0.45"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8"/>
      <c r="Q343" s="25"/>
      <c r="R343" s="25"/>
      <c r="S343" s="25"/>
    </row>
    <row r="344" spans="3:19" ht="16.149999999999999" customHeight="1" x14ac:dyDescent="0.45">
      <c r="C344" s="21"/>
      <c r="D344" s="21"/>
      <c r="E344" s="21"/>
      <c r="F344" s="21"/>
      <c r="G344" s="22"/>
      <c r="H344" s="22"/>
      <c r="I344" s="21"/>
      <c r="J344" s="23"/>
      <c r="K344" s="23"/>
      <c r="L344" s="21"/>
      <c r="M344" s="21"/>
      <c r="N344" s="21"/>
      <c r="O344" s="21"/>
      <c r="P344" s="24"/>
      <c r="Q344" s="21"/>
      <c r="R344" s="21"/>
      <c r="S344" s="21"/>
    </row>
    <row r="345" spans="3:19" ht="16.149999999999999" customHeight="1" x14ac:dyDescent="0.45">
      <c r="C345" s="25"/>
      <c r="D345" s="111"/>
      <c r="E345" s="111"/>
      <c r="F345" s="111"/>
      <c r="G345" s="27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</row>
    <row r="346" spans="3:19" ht="16.149999999999999" customHeight="1" x14ac:dyDescent="0.45">
      <c r="C346" s="25"/>
      <c r="D346" s="111"/>
      <c r="E346" s="111"/>
      <c r="F346" s="111"/>
      <c r="G346" s="27"/>
      <c r="H346" s="26"/>
      <c r="I346" s="25"/>
      <c r="J346" s="25"/>
      <c r="K346" s="25"/>
      <c r="L346" s="25"/>
      <c r="M346" s="25"/>
      <c r="N346" s="25"/>
      <c r="O346" s="25"/>
      <c r="P346" s="28"/>
      <c r="Q346" s="25"/>
      <c r="R346" s="25"/>
      <c r="S346" s="25"/>
    </row>
    <row r="347" spans="3:19" ht="16.149999999999999" customHeight="1" x14ac:dyDescent="0.55000000000000004">
      <c r="C347" s="25"/>
      <c r="D347" s="111"/>
      <c r="E347" s="111"/>
      <c r="F347" s="111"/>
      <c r="G347" s="27"/>
      <c r="H347" s="26"/>
      <c r="I347" s="29"/>
      <c r="J347" s="30" t="s">
        <v>30</v>
      </c>
      <c r="K347" s="30"/>
      <c r="L347" s="25"/>
      <c r="M347" s="30"/>
      <c r="N347" s="31" t="s">
        <v>0</v>
      </c>
      <c r="O347" s="25"/>
      <c r="P347" s="25"/>
      <c r="Q347" s="25"/>
      <c r="R347" s="25"/>
      <c r="S347" s="25"/>
    </row>
    <row r="348" spans="3:19" ht="16.149999999999999" customHeight="1" x14ac:dyDescent="0.45">
      <c r="C348" s="25"/>
      <c r="D348" s="111"/>
      <c r="E348" s="111"/>
      <c r="F348" s="111"/>
      <c r="G348" s="27"/>
      <c r="H348" s="26"/>
      <c r="I348" s="32"/>
      <c r="J348" s="33"/>
      <c r="K348" s="33"/>
      <c r="L348" s="32"/>
      <c r="M348" s="34"/>
      <c r="N348" s="35" t="s">
        <v>108</v>
      </c>
      <c r="O348" s="25"/>
      <c r="P348" s="25"/>
      <c r="Q348" s="25"/>
      <c r="R348" s="25"/>
      <c r="S348" s="25"/>
    </row>
    <row r="349" spans="3:19" ht="16.149999999999999" customHeight="1" x14ac:dyDescent="0.45">
      <c r="C349" s="25"/>
      <c r="D349" s="111"/>
      <c r="E349" s="111"/>
      <c r="F349" s="111"/>
      <c r="G349" s="27"/>
      <c r="H349" s="26"/>
      <c r="I349" s="32"/>
      <c r="J349" s="33"/>
      <c r="K349" s="33"/>
      <c r="L349" s="36"/>
      <c r="M349" s="34"/>
      <c r="N349" s="25"/>
      <c r="O349" s="112">
        <v>0</v>
      </c>
      <c r="P349" s="25"/>
      <c r="Q349" s="25"/>
      <c r="R349" s="25"/>
      <c r="S349" s="68" t="s">
        <v>233</v>
      </c>
    </row>
    <row r="350" spans="3:19" ht="16.149999999999999" customHeight="1" x14ac:dyDescent="0.45">
      <c r="C350" s="25"/>
      <c r="D350" s="111"/>
      <c r="E350" s="111"/>
      <c r="F350" s="111"/>
      <c r="G350" s="27"/>
      <c r="H350" s="26"/>
      <c r="I350" s="32" t="str">
        <f>INDEX(Wsad_Ofertowy[#Data],MATCH(S349,Wsad_Ofertowy[Kod],0),21)</f>
        <v>8</v>
      </c>
      <c r="J350" s="33" t="s">
        <v>31</v>
      </c>
      <c r="K350" s="33"/>
      <c r="L350" s="36"/>
      <c r="M350" s="36"/>
      <c r="N350" s="25"/>
      <c r="O350" s="113"/>
      <c r="P350" s="25"/>
      <c r="Q350" s="25"/>
      <c r="R350" s="25"/>
      <c r="S350" s="25"/>
    </row>
    <row r="351" spans="3:19" ht="16.149999999999999" customHeight="1" x14ac:dyDescent="0.45">
      <c r="C351" s="25"/>
      <c r="D351" s="111"/>
      <c r="E351" s="111"/>
      <c r="F351" s="111"/>
      <c r="G351" s="27"/>
      <c r="H351" s="26"/>
      <c r="I351" s="32"/>
      <c r="J351" s="90"/>
      <c r="K351" s="34"/>
      <c r="L351" s="36"/>
      <c r="M351" s="36"/>
      <c r="N351" s="25"/>
      <c r="O351" s="28"/>
      <c r="P351" s="25"/>
      <c r="Q351" s="25"/>
      <c r="R351" s="25"/>
      <c r="S351" s="25"/>
    </row>
    <row r="352" spans="3:19" ht="16.149999999999999" customHeight="1" x14ac:dyDescent="0.65">
      <c r="C352" s="25"/>
      <c r="D352" s="37" t="str">
        <f>INDEX(Wsad_Ofertowy[#Data],MATCH(S349,Wsad_Ofertowy[Kod],0),4)</f>
        <v>Z 550 krzyż SR</v>
      </c>
      <c r="E352" s="25"/>
      <c r="F352" s="38"/>
      <c r="G352" s="54" cm="1">
        <f t="array" ref="G352">INDEX(Wsad_Ofertowy[#Data],MATCH(S349,Wsad_Ofertowy[Kod],0),'Generowanie podsumowania zam'!$U$1)</f>
        <v>7.99</v>
      </c>
      <c r="H352" s="40"/>
      <c r="I352" s="32"/>
      <c r="J352" s="34"/>
      <c r="K352" s="34"/>
      <c r="L352" s="41"/>
      <c r="M352" s="25"/>
      <c r="N352" s="42"/>
      <c r="O352" s="25"/>
      <c r="P352" s="25"/>
      <c r="Q352" s="25"/>
      <c r="R352" s="43">
        <f>I350*G352*O349</f>
        <v>0</v>
      </c>
      <c r="S352" s="25"/>
    </row>
    <row r="353" spans="3:19" ht="16.149999999999999" customHeight="1" x14ac:dyDescent="0.45">
      <c r="C353" s="25"/>
      <c r="D353" s="25"/>
      <c r="E353" s="44">
        <f>INDEX(Wsad_Ofertowy[#Data],MATCH(S349,Wsad_Ofertowy[Kod],0),5)</f>
        <v>5907702535920</v>
      </c>
      <c r="F353" s="45"/>
      <c r="G353" s="40" t="s">
        <v>32</v>
      </c>
      <c r="H353" s="39"/>
      <c r="I353" s="25"/>
      <c r="J353" s="25"/>
      <c r="K353" s="25"/>
      <c r="L353" s="25"/>
      <c r="M353" s="25"/>
      <c r="N353" s="40"/>
      <c r="O353" s="25"/>
      <c r="P353" s="28"/>
      <c r="Q353" s="25"/>
      <c r="R353" s="40" t="s">
        <v>29</v>
      </c>
      <c r="S353" s="25"/>
    </row>
    <row r="354" spans="3:19" ht="16.149999999999999" customHeight="1" x14ac:dyDescent="0.45"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8"/>
      <c r="Q354" s="25"/>
      <c r="R354" s="25"/>
      <c r="S354" s="25"/>
    </row>
    <row r="355" spans="3:19" ht="16.149999999999999" customHeight="1" x14ac:dyDescent="0.45">
      <c r="C355" s="21"/>
      <c r="D355" s="21"/>
      <c r="E355" s="21"/>
      <c r="F355" s="21"/>
      <c r="G355" s="22"/>
      <c r="H355" s="22"/>
      <c r="I355" s="21"/>
      <c r="J355" s="23"/>
      <c r="K355" s="23"/>
      <c r="L355" s="21"/>
      <c r="M355" s="21"/>
      <c r="N355" s="21"/>
      <c r="O355" s="21"/>
      <c r="P355" s="24"/>
      <c r="Q355" s="21"/>
      <c r="R355" s="21"/>
      <c r="S355" s="21"/>
    </row>
    <row r="356" spans="3:19" ht="16.149999999999999" customHeight="1" x14ac:dyDescent="0.45">
      <c r="C356" s="25"/>
      <c r="D356" s="111"/>
      <c r="E356" s="111"/>
      <c r="F356" s="111"/>
      <c r="G356" s="27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</row>
    <row r="357" spans="3:19" ht="16.149999999999999" customHeight="1" x14ac:dyDescent="0.45">
      <c r="C357" s="25"/>
      <c r="D357" s="111"/>
      <c r="E357" s="111"/>
      <c r="F357" s="111"/>
      <c r="G357" s="27"/>
      <c r="H357" s="26"/>
      <c r="I357" s="25"/>
      <c r="J357" s="25"/>
      <c r="K357" s="25"/>
      <c r="L357" s="25"/>
      <c r="M357" s="25"/>
      <c r="N357" s="25"/>
      <c r="O357" s="25"/>
      <c r="P357" s="28"/>
      <c r="Q357" s="25"/>
      <c r="R357" s="25"/>
      <c r="S357" s="25"/>
    </row>
    <row r="358" spans="3:19" ht="16.149999999999999" customHeight="1" x14ac:dyDescent="0.55000000000000004">
      <c r="C358" s="25"/>
      <c r="D358" s="111"/>
      <c r="E358" s="111"/>
      <c r="F358" s="111"/>
      <c r="G358" s="27"/>
      <c r="H358" s="26"/>
      <c r="I358" s="29"/>
      <c r="J358" s="30" t="s">
        <v>30</v>
      </c>
      <c r="K358" s="30"/>
      <c r="L358" s="25"/>
      <c r="M358" s="30"/>
      <c r="N358" s="31" t="s">
        <v>0</v>
      </c>
      <c r="O358" s="25"/>
      <c r="P358" s="25"/>
      <c r="Q358" s="25"/>
      <c r="R358" s="25"/>
      <c r="S358" s="25"/>
    </row>
    <row r="359" spans="3:19" ht="16.149999999999999" customHeight="1" x14ac:dyDescent="0.45">
      <c r="C359" s="25"/>
      <c r="D359" s="111"/>
      <c r="E359" s="111"/>
      <c r="F359" s="111"/>
      <c r="G359" s="27"/>
      <c r="H359" s="26"/>
      <c r="I359" s="32"/>
      <c r="J359" s="33"/>
      <c r="K359" s="33"/>
      <c r="L359" s="32"/>
      <c r="M359" s="34"/>
      <c r="N359" s="35" t="s">
        <v>108</v>
      </c>
      <c r="O359" s="25"/>
      <c r="P359" s="25"/>
      <c r="Q359" s="25"/>
      <c r="R359" s="25"/>
      <c r="S359" s="25"/>
    </row>
    <row r="360" spans="3:19" ht="16.149999999999999" customHeight="1" x14ac:dyDescent="0.45">
      <c r="C360" s="25"/>
      <c r="D360" s="111"/>
      <c r="E360" s="111"/>
      <c r="F360" s="111"/>
      <c r="G360" s="27"/>
      <c r="H360" s="26"/>
      <c r="I360" s="32"/>
      <c r="J360" s="33"/>
      <c r="K360" s="33"/>
      <c r="L360" s="36"/>
      <c r="M360" s="34"/>
      <c r="N360" s="25"/>
      <c r="O360" s="112">
        <v>0</v>
      </c>
      <c r="P360" s="25"/>
      <c r="Q360" s="25"/>
      <c r="R360" s="25"/>
      <c r="S360" s="68" t="s">
        <v>235</v>
      </c>
    </row>
    <row r="361" spans="3:19" ht="16.149999999999999" customHeight="1" x14ac:dyDescent="0.45">
      <c r="C361" s="25"/>
      <c r="D361" s="111"/>
      <c r="E361" s="111"/>
      <c r="F361" s="111"/>
      <c r="G361" s="27"/>
      <c r="H361" s="26"/>
      <c r="I361" s="32" t="str">
        <f>INDEX(Wsad_Ofertowy[#Data],MATCH(S360,Wsad_Ofertowy[Kod],0),21)</f>
        <v>8</v>
      </c>
      <c r="J361" s="33" t="s">
        <v>31</v>
      </c>
      <c r="K361" s="33"/>
      <c r="L361" s="36"/>
      <c r="M361" s="36"/>
      <c r="N361" s="25"/>
      <c r="O361" s="113"/>
      <c r="P361" s="25"/>
      <c r="Q361" s="25"/>
      <c r="R361" s="25"/>
      <c r="S361" s="25"/>
    </row>
    <row r="362" spans="3:19" ht="16.149999999999999" customHeight="1" x14ac:dyDescent="0.45">
      <c r="C362" s="25"/>
      <c r="D362" s="111"/>
      <c r="E362" s="111"/>
      <c r="F362" s="111"/>
      <c r="G362" s="27"/>
      <c r="H362" s="26"/>
      <c r="I362" s="32"/>
      <c r="J362" s="90"/>
      <c r="K362" s="34"/>
      <c r="L362" s="36"/>
      <c r="M362" s="36"/>
      <c r="N362" s="25"/>
      <c r="O362" s="28"/>
      <c r="P362" s="25"/>
      <c r="Q362" s="25"/>
      <c r="R362" s="25"/>
      <c r="S362" s="25"/>
    </row>
    <row r="363" spans="3:19" ht="16.149999999999999" customHeight="1" x14ac:dyDescent="0.65">
      <c r="C363" s="25"/>
      <c r="D363" s="37" t="str">
        <f>INDEX(Wsad_Ofertowy[#Data],MATCH(S360,Wsad_Ofertowy[Kod],0),4)</f>
        <v>Z-11 krzyż duży SR</v>
      </c>
      <c r="E363" s="25"/>
      <c r="F363" s="38"/>
      <c r="G363" s="54" cm="1">
        <f t="array" ref="G363">INDEX(Wsad_Ofertowy[#Data],MATCH(S360,Wsad_Ofertowy[Kod],0),'Generowanie podsumowania zam'!$U$1)</f>
        <v>9.99</v>
      </c>
      <c r="H363" s="40"/>
      <c r="I363" s="32"/>
      <c r="J363" s="34"/>
      <c r="K363" s="34"/>
      <c r="L363" s="41"/>
      <c r="M363" s="25"/>
      <c r="N363" s="42"/>
      <c r="O363" s="25"/>
      <c r="P363" s="25"/>
      <c r="Q363" s="25"/>
      <c r="R363" s="43">
        <f>I361*G363*O360</f>
        <v>0</v>
      </c>
      <c r="S363" s="25"/>
    </row>
    <row r="364" spans="3:19" ht="16.149999999999999" customHeight="1" x14ac:dyDescent="0.45">
      <c r="C364" s="25"/>
      <c r="D364" s="25"/>
      <c r="E364" s="44">
        <f>INDEX(Wsad_Ofertowy[#Data],MATCH(S360,Wsad_Ofertowy[Kod],0),5)</f>
        <v>5907702534695</v>
      </c>
      <c r="F364" s="45"/>
      <c r="G364" s="40" t="s">
        <v>32</v>
      </c>
      <c r="H364" s="39"/>
      <c r="I364" s="25"/>
      <c r="J364" s="25"/>
      <c r="K364" s="25"/>
      <c r="L364" s="25"/>
      <c r="M364" s="25"/>
      <c r="N364" s="40"/>
      <c r="O364" s="25"/>
      <c r="P364" s="28"/>
      <c r="Q364" s="25"/>
      <c r="R364" s="40" t="s">
        <v>29</v>
      </c>
      <c r="S364" s="25"/>
    </row>
    <row r="365" spans="3:19" ht="16.149999999999999" customHeight="1" x14ac:dyDescent="0.45"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8"/>
      <c r="Q365" s="25"/>
      <c r="R365" s="25"/>
      <c r="S365" s="25"/>
    </row>
    <row r="366" spans="3:19" ht="16.149999999999999" customHeight="1" x14ac:dyDescent="0.45">
      <c r="C366" s="21"/>
      <c r="D366" s="21"/>
      <c r="E366" s="21"/>
      <c r="F366" s="21"/>
      <c r="G366" s="22"/>
      <c r="H366" s="22"/>
      <c r="I366" s="21"/>
      <c r="J366" s="23"/>
      <c r="K366" s="23"/>
      <c r="L366" s="21"/>
      <c r="M366" s="21"/>
      <c r="N366" s="21"/>
      <c r="O366" s="21"/>
      <c r="P366" s="24"/>
      <c r="Q366" s="21"/>
      <c r="R366" s="21"/>
      <c r="S366" s="21"/>
    </row>
    <row r="367" spans="3:19" ht="16.149999999999999" customHeight="1" x14ac:dyDescent="0.45">
      <c r="C367" s="25"/>
      <c r="D367" s="111"/>
      <c r="E367" s="111"/>
      <c r="F367" s="111"/>
      <c r="G367" s="27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</row>
    <row r="368" spans="3:19" ht="16.149999999999999" customHeight="1" x14ac:dyDescent="0.45">
      <c r="C368" s="25"/>
      <c r="D368" s="111"/>
      <c r="E368" s="111"/>
      <c r="F368" s="111"/>
      <c r="G368" s="27"/>
      <c r="H368" s="26"/>
      <c r="I368" s="25"/>
      <c r="J368" s="25"/>
      <c r="K368" s="25"/>
      <c r="L368" s="25"/>
      <c r="M368" s="25"/>
      <c r="N368" s="25"/>
      <c r="O368" s="25"/>
      <c r="P368" s="28"/>
      <c r="Q368" s="25"/>
      <c r="R368" s="25"/>
      <c r="S368" s="25"/>
    </row>
    <row r="369" spans="3:19" ht="16.149999999999999" customHeight="1" x14ac:dyDescent="0.55000000000000004">
      <c r="C369" s="25"/>
      <c r="D369" s="111"/>
      <c r="E369" s="111"/>
      <c r="F369" s="111"/>
      <c r="G369" s="27"/>
      <c r="H369" s="26"/>
      <c r="I369" s="29"/>
      <c r="J369" s="30" t="s">
        <v>30</v>
      </c>
      <c r="K369" s="30"/>
      <c r="L369" s="25"/>
      <c r="M369" s="30"/>
      <c r="N369" s="31" t="s">
        <v>0</v>
      </c>
      <c r="O369" s="25"/>
      <c r="P369" s="25"/>
      <c r="Q369" s="25"/>
      <c r="R369" s="25"/>
      <c r="S369" s="25"/>
    </row>
    <row r="370" spans="3:19" ht="16.149999999999999" customHeight="1" x14ac:dyDescent="0.45">
      <c r="C370" s="25"/>
      <c r="D370" s="111"/>
      <c r="E370" s="111"/>
      <c r="F370" s="111"/>
      <c r="G370" s="27"/>
      <c r="H370" s="26"/>
      <c r="I370" s="32"/>
      <c r="J370" s="33"/>
      <c r="K370" s="33"/>
      <c r="L370" s="32"/>
      <c r="M370" s="34"/>
      <c r="N370" s="35" t="s">
        <v>108</v>
      </c>
      <c r="O370" s="25"/>
      <c r="P370" s="25"/>
      <c r="Q370" s="25"/>
      <c r="R370" s="25"/>
      <c r="S370" s="25"/>
    </row>
    <row r="371" spans="3:19" ht="16.149999999999999" customHeight="1" x14ac:dyDescent="0.45">
      <c r="C371" s="25"/>
      <c r="D371" s="111"/>
      <c r="E371" s="111"/>
      <c r="F371" s="111"/>
      <c r="G371" s="27"/>
      <c r="H371" s="26"/>
      <c r="I371" s="32"/>
      <c r="J371" s="33"/>
      <c r="K371" s="33"/>
      <c r="L371" s="36"/>
      <c r="M371" s="34"/>
      <c r="N371" s="25"/>
      <c r="O371" s="112">
        <v>0</v>
      </c>
      <c r="P371" s="25"/>
      <c r="Q371" s="25"/>
      <c r="R371" s="25"/>
      <c r="S371" s="68" t="s">
        <v>237</v>
      </c>
    </row>
    <row r="372" spans="3:19" ht="16.149999999999999" customHeight="1" x14ac:dyDescent="0.45">
      <c r="C372" s="25"/>
      <c r="D372" s="111"/>
      <c r="E372" s="111"/>
      <c r="F372" s="111"/>
      <c r="G372" s="27"/>
      <c r="H372" s="26"/>
      <c r="I372" s="32" t="str">
        <f>INDEX(Wsad_Ofertowy[#Data],MATCH(S371,Wsad_Ofertowy[Kod],0),21)</f>
        <v>8</v>
      </c>
      <c r="J372" s="33" t="s">
        <v>31</v>
      </c>
      <c r="K372" s="33"/>
      <c r="L372" s="36"/>
      <c r="M372" s="36"/>
      <c r="N372" s="25"/>
      <c r="O372" s="113"/>
      <c r="P372" s="25"/>
      <c r="Q372" s="25"/>
      <c r="R372" s="25"/>
      <c r="S372" s="25"/>
    </row>
    <row r="373" spans="3:19" ht="16.149999999999999" customHeight="1" x14ac:dyDescent="0.45">
      <c r="C373" s="25"/>
      <c r="D373" s="111"/>
      <c r="E373" s="111"/>
      <c r="F373" s="111"/>
      <c r="G373" s="27"/>
      <c r="H373" s="26"/>
      <c r="I373" s="32"/>
      <c r="J373" s="90"/>
      <c r="K373" s="34"/>
      <c r="L373" s="36"/>
      <c r="M373" s="36"/>
      <c r="N373" s="25"/>
      <c r="O373" s="28"/>
      <c r="P373" s="25"/>
      <c r="Q373" s="25"/>
      <c r="R373" s="25"/>
      <c r="S373" s="25"/>
    </row>
    <row r="374" spans="3:19" ht="16.149999999999999" customHeight="1" x14ac:dyDescent="0.65">
      <c r="C374" s="25"/>
      <c r="D374" s="37" t="str">
        <f>INDEX(Wsad_Ofertowy[#Data],MATCH(S371,Wsad_Ofertowy[Kod],0),4)</f>
        <v>Z-11 krzyż duży ZŁ</v>
      </c>
      <c r="E374" s="25"/>
      <c r="F374" s="38"/>
      <c r="G374" s="54" cm="1">
        <f t="array" ref="G374">INDEX(Wsad_Ofertowy[#Data],MATCH(S371,Wsad_Ofertowy[Kod],0),'Generowanie podsumowania zam'!$U$1)</f>
        <v>9.99</v>
      </c>
      <c r="H374" s="40"/>
      <c r="I374" s="32"/>
      <c r="J374" s="34"/>
      <c r="K374" s="34"/>
      <c r="L374" s="41"/>
      <c r="M374" s="25"/>
      <c r="N374" s="42"/>
      <c r="O374" s="25"/>
      <c r="P374" s="25"/>
      <c r="Q374" s="25"/>
      <c r="R374" s="43">
        <f>I372*G374*O371</f>
        <v>0</v>
      </c>
      <c r="S374" s="25"/>
    </row>
    <row r="375" spans="3:19" ht="16.149999999999999" customHeight="1" x14ac:dyDescent="0.45">
      <c r="C375" s="25"/>
      <c r="D375" s="25"/>
      <c r="E375" s="44" t="e" vm="1">
        <v>#VALUE!</v>
      </c>
      <c r="F375" s="45"/>
      <c r="G375" s="40" t="s">
        <v>32</v>
      </c>
      <c r="H375" s="39"/>
      <c r="I375" s="25"/>
      <c r="J375" s="25"/>
      <c r="K375" s="25"/>
      <c r="L375" s="25"/>
      <c r="M375" s="25"/>
      <c r="N375" s="40"/>
      <c r="O375" s="25"/>
      <c r="P375" s="28"/>
      <c r="Q375" s="25"/>
      <c r="R375" s="40" t="s">
        <v>29</v>
      </c>
      <c r="S375" s="25"/>
    </row>
    <row r="376" spans="3:19" ht="16.149999999999999" customHeight="1" x14ac:dyDescent="0.45"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8"/>
      <c r="Q376" s="25"/>
      <c r="R376" s="25"/>
      <c r="S376" s="25"/>
    </row>
    <row r="377" spans="3:19" ht="16.149999999999999" customHeight="1" x14ac:dyDescent="0.45">
      <c r="C377" s="21"/>
      <c r="D377" s="21"/>
      <c r="E377" s="21"/>
      <c r="F377" s="21"/>
      <c r="G377" s="22"/>
      <c r="H377" s="22"/>
      <c r="I377" s="21"/>
      <c r="J377" s="23"/>
      <c r="K377" s="23"/>
      <c r="L377" s="21"/>
      <c r="M377" s="21"/>
      <c r="N377" s="21"/>
      <c r="O377" s="21"/>
      <c r="P377" s="24"/>
      <c r="Q377" s="21"/>
      <c r="R377" s="21"/>
      <c r="S377" s="21"/>
    </row>
  </sheetData>
  <sheetProtection sheet="1" objects="1" scenarios="1" selectLockedCells="1"/>
  <mergeCells count="68">
    <mergeCell ref="D4:F10"/>
    <mergeCell ref="O8:O9"/>
    <mergeCell ref="D15:F21"/>
    <mergeCell ref="O19:O20"/>
    <mergeCell ref="D48:F54"/>
    <mergeCell ref="O52:O53"/>
    <mergeCell ref="D26:F32"/>
    <mergeCell ref="O30:O31"/>
    <mergeCell ref="D37:F43"/>
    <mergeCell ref="O41:O42"/>
    <mergeCell ref="D59:F65"/>
    <mergeCell ref="O63:O64"/>
    <mergeCell ref="D70:F76"/>
    <mergeCell ref="O74:O75"/>
    <mergeCell ref="D81:F87"/>
    <mergeCell ref="O85:O86"/>
    <mergeCell ref="D125:F131"/>
    <mergeCell ref="O129:O130"/>
    <mergeCell ref="D136:F142"/>
    <mergeCell ref="O140:O141"/>
    <mergeCell ref="D92:F98"/>
    <mergeCell ref="O96:O97"/>
    <mergeCell ref="D103:F109"/>
    <mergeCell ref="O107:O108"/>
    <mergeCell ref="D114:F120"/>
    <mergeCell ref="O118:O119"/>
    <mergeCell ref="D147:F153"/>
    <mergeCell ref="O151:O152"/>
    <mergeCell ref="D158:F164"/>
    <mergeCell ref="O162:O163"/>
    <mergeCell ref="D169:F175"/>
    <mergeCell ref="O173:O174"/>
    <mergeCell ref="D180:F186"/>
    <mergeCell ref="O184:O185"/>
    <mergeCell ref="D191:F197"/>
    <mergeCell ref="O195:O196"/>
    <mergeCell ref="D202:F208"/>
    <mergeCell ref="O206:O207"/>
    <mergeCell ref="D213:F219"/>
    <mergeCell ref="O217:O218"/>
    <mergeCell ref="D224:F230"/>
    <mergeCell ref="O228:O229"/>
    <mergeCell ref="D235:F241"/>
    <mergeCell ref="O239:O240"/>
    <mergeCell ref="D246:F252"/>
    <mergeCell ref="O250:O251"/>
    <mergeCell ref="D257:F263"/>
    <mergeCell ref="O261:O262"/>
    <mergeCell ref="D268:F274"/>
    <mergeCell ref="O272:O273"/>
    <mergeCell ref="D279:F285"/>
    <mergeCell ref="O283:O284"/>
    <mergeCell ref="D290:F296"/>
    <mergeCell ref="O294:O295"/>
    <mergeCell ref="D301:F307"/>
    <mergeCell ref="O305:O306"/>
    <mergeCell ref="D312:F318"/>
    <mergeCell ref="O316:O317"/>
    <mergeCell ref="D323:F329"/>
    <mergeCell ref="O327:O328"/>
    <mergeCell ref="D334:F340"/>
    <mergeCell ref="O338:O339"/>
    <mergeCell ref="D345:F351"/>
    <mergeCell ref="O349:O350"/>
    <mergeCell ref="D356:F362"/>
    <mergeCell ref="O360:O361"/>
    <mergeCell ref="D367:F373"/>
    <mergeCell ref="O371:O37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6164-135E-40A2-A7AC-5D2BA3AD847D}">
  <sheetPr codeName="Arkusz9"/>
  <dimension ref="A1:W266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240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4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Diament D 9 tęcza SR-P.</v>
      </c>
      <c r="E11" s="25"/>
      <c r="F11" s="38"/>
      <c r="G11" s="54" cm="1">
        <f t="array" ref="G11">INDEX(Wsad_Ofertowy[#Data],MATCH(S8,Wsad_Ofertowy[Kod],0),'Generowanie podsumowania zam'!$U$1)</f>
        <v>15.05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5907702533773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242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4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Diament D 9 tęcza ZŁ-P.</v>
      </c>
      <c r="E22" s="25"/>
      <c r="F22" s="38"/>
      <c r="G22" s="54" cm="1">
        <f t="array" ref="G22">INDEX(Wsad_Ofertowy[#Data],MATCH(S19,Wsad_Ofertowy[Kod],0),'Generowanie podsumowania zam'!$U$1)</f>
        <v>15.05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5907702533759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C25" s="21"/>
      <c r="D25" s="21"/>
      <c r="E25" s="21"/>
      <c r="F25" s="21"/>
      <c r="G25" s="22"/>
      <c r="H25" s="22"/>
      <c r="I25" s="21"/>
      <c r="J25" s="23"/>
      <c r="K25" s="23"/>
      <c r="L25" s="21"/>
      <c r="M25" s="21"/>
      <c r="N25" s="21"/>
      <c r="O25" s="21"/>
      <c r="P25" s="24"/>
      <c r="Q25" s="21"/>
      <c r="R25" s="21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244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4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Koniak K 9 SR-P.</v>
      </c>
      <c r="E33" s="25"/>
      <c r="F33" s="38"/>
      <c r="G33" s="54" cm="1">
        <f t="array" ref="G33">INDEX(Wsad_Ofertowy[#Data],MATCH(S30,Wsad_Ofertowy[Kod],0),'Generowanie podsumowania zam'!$U$1)</f>
        <v>15.05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5907702534039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C36" s="21"/>
      <c r="D36" s="21"/>
      <c r="E36" s="21"/>
      <c r="F36" s="21"/>
      <c r="G36" s="22"/>
      <c r="H36" s="22"/>
      <c r="I36" s="21"/>
      <c r="J36" s="23"/>
      <c r="K36" s="23"/>
      <c r="L36" s="21"/>
      <c r="M36" s="21"/>
      <c r="N36" s="21"/>
      <c r="O36" s="21"/>
      <c r="P36" s="24"/>
      <c r="Q36" s="21"/>
      <c r="R36" s="21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420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4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Koniak Kryształ SR</v>
      </c>
      <c r="E44" s="25"/>
      <c r="F44" s="38"/>
      <c r="G44" s="54" cm="1">
        <f t="array" ref="G44">INDEX(Wsad_Ofertowy[#Data],MATCH(S41,Wsad_Ofertowy[Kod],0),'Generowanie podsumowania zam'!$U$1)</f>
        <v>17.489999999999998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5907702534633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C47" s="21"/>
      <c r="D47" s="21"/>
      <c r="E47" s="21"/>
      <c r="F47" s="21"/>
      <c r="G47" s="22"/>
      <c r="H47" s="22"/>
      <c r="I47" s="21"/>
      <c r="J47" s="23"/>
      <c r="K47" s="23"/>
      <c r="L47" s="21"/>
      <c r="M47" s="21"/>
      <c r="N47" s="21"/>
      <c r="O47" s="21"/>
      <c r="P47" s="24"/>
      <c r="Q47" s="21"/>
      <c r="R47" s="21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248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4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KWK 19 drzewo SR</v>
      </c>
      <c r="E55" s="25"/>
      <c r="F55" s="38"/>
      <c r="G55" s="54" cm="1">
        <f t="array" ref="G55">INDEX(Wsad_Ofertowy[#Data],MATCH(S52,Wsad_Ofertowy[Kod],0),'Generowanie podsumowania zam'!$U$1)</f>
        <v>18.489999999999998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5907702536699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C58" s="21"/>
      <c r="D58" s="21"/>
      <c r="E58" s="21"/>
      <c r="F58" s="21"/>
      <c r="G58" s="22"/>
      <c r="H58" s="22"/>
      <c r="I58" s="21"/>
      <c r="J58" s="23"/>
      <c r="K58" s="23"/>
      <c r="L58" s="21"/>
      <c r="M58" s="21"/>
      <c r="N58" s="21"/>
      <c r="O58" s="21"/>
      <c r="P58" s="24"/>
      <c r="Q58" s="21"/>
      <c r="R58" s="21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250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4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KWK 19 drzewo ZŁ</v>
      </c>
      <c r="E66" s="25"/>
      <c r="F66" s="38"/>
      <c r="G66" s="54" cm="1">
        <f t="array" ref="G66">INDEX(Wsad_Ofertowy[#Data],MATCH(S63,Wsad_Ofertowy[Kod],0),'Generowanie podsumowania zam'!$U$1)</f>
        <v>18.489999999999998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5907702536705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C69" s="21"/>
      <c r="D69" s="21"/>
      <c r="E69" s="21"/>
      <c r="F69" s="21"/>
      <c r="G69" s="22"/>
      <c r="H69" s="22"/>
      <c r="I69" s="21"/>
      <c r="J69" s="23"/>
      <c r="K69" s="23"/>
      <c r="L69" s="21"/>
      <c r="M69" s="21"/>
      <c r="N69" s="21"/>
      <c r="O69" s="21"/>
      <c r="P69" s="24"/>
      <c r="Q69" s="21"/>
      <c r="R69" s="21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459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4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P 109 serce Sr</v>
      </c>
      <c r="E77" s="25"/>
      <c r="F77" s="38"/>
      <c r="G77" s="54" cm="1">
        <f t="array" ref="G77">INDEX(Wsad_Ofertowy[#Data],MATCH(S74,Wsad_Ofertowy[Kod],0),'Generowanie podsumowania zam'!$U$1)</f>
        <v>12.95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5907702540214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C80" s="21"/>
      <c r="D80" s="21"/>
      <c r="E80" s="21"/>
      <c r="F80" s="21"/>
      <c r="G80" s="22"/>
      <c r="H80" s="22"/>
      <c r="I80" s="21"/>
      <c r="J80" s="23"/>
      <c r="K80" s="23"/>
      <c r="L80" s="21"/>
      <c r="M80" s="21"/>
      <c r="N80" s="21"/>
      <c r="O80" s="21"/>
      <c r="P80" s="24"/>
      <c r="Q80" s="21"/>
      <c r="R80" s="21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457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4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P 109 serce Zł</v>
      </c>
      <c r="E88" s="25"/>
      <c r="F88" s="38"/>
      <c r="G88" s="54" cm="1">
        <f t="array" ref="G88">INDEX(Wsad_Ofertowy[#Data],MATCH(S85,Wsad_Ofertowy[Kod],0),'Generowanie podsumowania zam'!$U$1)</f>
        <v>12.95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5907702540207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C91" s="21"/>
      <c r="D91" s="21"/>
      <c r="E91" s="21"/>
      <c r="F91" s="21"/>
      <c r="G91" s="22"/>
      <c r="H91" s="22"/>
      <c r="I91" s="21"/>
      <c r="J91" s="23"/>
      <c r="K91" s="23"/>
      <c r="L91" s="21"/>
      <c r="M91" s="21"/>
      <c r="N91" s="21"/>
      <c r="O91" s="21"/>
      <c r="P91" s="24"/>
      <c r="Q91" s="21"/>
      <c r="R91" s="21"/>
      <c r="S91" s="21"/>
    </row>
    <row r="92" spans="3:19" ht="16.149999999999999" customHeight="1" x14ac:dyDescent="0.45">
      <c r="C92" s="25"/>
      <c r="D92" s="111"/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50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5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/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P 45 krzyż MIX</v>
      </c>
      <c r="E99" s="25"/>
      <c r="F99" s="38"/>
      <c r="G99" s="54" cm="1">
        <f t="array" ref="G99">INDEX(Wsad_Ofertowy[#Data],MATCH(S96,Wsad_Ofertowy[Kod],0),'Generowanie podsumowania zam'!$U$1)</f>
        <v>13.39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5907702530444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C102" s="21"/>
      <c r="D102" s="21"/>
      <c r="E102" s="21"/>
      <c r="F102" s="21"/>
      <c r="G102" s="22"/>
      <c r="H102" s="22"/>
      <c r="I102" s="21"/>
      <c r="J102" s="23"/>
      <c r="K102" s="23"/>
      <c r="L102" s="21"/>
      <c r="M102" s="21"/>
      <c r="N102" s="21"/>
      <c r="O102" s="21"/>
      <c r="P102" s="24"/>
      <c r="Q102" s="21"/>
      <c r="R102" s="21"/>
      <c r="S102" s="21"/>
    </row>
    <row r="103" spans="3:19" ht="16.149999999999999" customHeight="1" x14ac:dyDescent="0.45">
      <c r="C103" s="25"/>
      <c r="D103" s="111"/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256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4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/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WR 9 SR-P.</v>
      </c>
      <c r="E110" s="25"/>
      <c r="F110" s="38"/>
      <c r="G110" s="54" cm="1">
        <f t="array" ref="G110">INDEX(Wsad_Ofertowy[#Data],MATCH(S107,Wsad_Ofertowy[Kod],0),'Generowanie podsumowania zam'!$U$1)</f>
        <v>16.79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5907702534053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C113" s="21"/>
      <c r="D113" s="21"/>
      <c r="E113" s="21"/>
      <c r="F113" s="21"/>
      <c r="G113" s="22"/>
      <c r="H113" s="22"/>
      <c r="I113" s="21"/>
      <c r="J113" s="23"/>
      <c r="K113" s="23"/>
      <c r="L113" s="21"/>
      <c r="M113" s="21"/>
      <c r="N113" s="21"/>
      <c r="O113" s="21"/>
      <c r="P113" s="24"/>
      <c r="Q113" s="21"/>
      <c r="R113" s="21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258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4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/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WR 9 ZŁ-P.</v>
      </c>
      <c r="E121" s="25"/>
      <c r="F121" s="38"/>
      <c r="G121" s="54" cm="1">
        <f t="array" ref="G121">INDEX(Wsad_Ofertowy[#Data],MATCH(S118,Wsad_Ofertowy[Kod],0),'Generowanie podsumowania zam'!$U$1)</f>
        <v>16.79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5907702533742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C124" s="21"/>
      <c r="D124" s="21"/>
      <c r="E124" s="21"/>
      <c r="F124" s="21"/>
      <c r="G124" s="22"/>
      <c r="H124" s="22"/>
      <c r="I124" s="21"/>
      <c r="J124" s="23"/>
      <c r="K124" s="23"/>
      <c r="L124" s="21"/>
      <c r="M124" s="21"/>
      <c r="N124" s="21"/>
      <c r="O124" s="21"/>
      <c r="P124" s="24"/>
      <c r="Q124" s="21"/>
      <c r="R124" s="21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260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4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/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Z 2925 zł</v>
      </c>
      <c r="E132" s="25"/>
      <c r="F132" s="38"/>
      <c r="G132" s="54" cm="1">
        <f t="array" ref="G132">INDEX(Wsad_Ofertowy[#Data],MATCH(S129,Wsad_Ofertowy[Kod],0),'Generowanie podsumowania zam'!$U$1)</f>
        <v>13.39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5907702523156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  <row r="135" spans="3:19" ht="16.149999999999999" customHeight="1" x14ac:dyDescent="0.45">
      <c r="C135" s="21"/>
      <c r="D135" s="21"/>
      <c r="E135" s="21"/>
      <c r="F135" s="21"/>
      <c r="G135" s="22"/>
      <c r="H135" s="22"/>
      <c r="I135" s="21"/>
      <c r="J135" s="23"/>
      <c r="K135" s="23"/>
      <c r="L135" s="21"/>
      <c r="M135" s="21"/>
      <c r="N135" s="21"/>
      <c r="O135" s="21"/>
      <c r="P135" s="24"/>
      <c r="Q135" s="21"/>
      <c r="R135" s="21"/>
      <c r="S135" s="21"/>
    </row>
    <row r="136" spans="3:19" ht="16.149999999999999" customHeight="1" x14ac:dyDescent="0.45">
      <c r="C136" s="25"/>
      <c r="D136" s="111"/>
      <c r="E136" s="111"/>
      <c r="F136" s="111"/>
      <c r="G136" s="27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3:19" ht="16.149999999999999" customHeight="1" x14ac:dyDescent="0.45">
      <c r="C137" s="25"/>
      <c r="D137" s="111"/>
      <c r="E137" s="111"/>
      <c r="F137" s="111"/>
      <c r="G137" s="27"/>
      <c r="H137" s="26"/>
      <c r="I137" s="25"/>
      <c r="J137" s="25"/>
      <c r="K137" s="25"/>
      <c r="L137" s="25"/>
      <c r="M137" s="25"/>
      <c r="N137" s="25"/>
      <c r="O137" s="25"/>
      <c r="P137" s="28"/>
      <c r="Q137" s="25"/>
      <c r="R137" s="25"/>
      <c r="S137" s="25"/>
    </row>
    <row r="138" spans="3:19" ht="16.149999999999999" customHeight="1" x14ac:dyDescent="0.55000000000000004">
      <c r="C138" s="25"/>
      <c r="D138" s="111"/>
      <c r="E138" s="111"/>
      <c r="F138" s="111"/>
      <c r="G138" s="27"/>
      <c r="H138" s="26"/>
      <c r="I138" s="29"/>
      <c r="J138" s="30" t="s">
        <v>30</v>
      </c>
      <c r="K138" s="30"/>
      <c r="L138" s="25"/>
      <c r="M138" s="30"/>
      <c r="N138" s="31" t="s">
        <v>0</v>
      </c>
      <c r="O138" s="25"/>
      <c r="P138" s="25"/>
      <c r="Q138" s="25"/>
      <c r="R138" s="25"/>
      <c r="S138" s="25"/>
    </row>
    <row r="139" spans="3:19" ht="16.149999999999999" customHeight="1" x14ac:dyDescent="0.45">
      <c r="C139" s="25"/>
      <c r="D139" s="111"/>
      <c r="E139" s="111"/>
      <c r="F139" s="111"/>
      <c r="G139" s="27"/>
      <c r="H139" s="26"/>
      <c r="I139" s="32"/>
      <c r="J139" s="33"/>
      <c r="K139" s="33"/>
      <c r="L139" s="32"/>
      <c r="M139" s="34"/>
      <c r="N139" s="35" t="s">
        <v>108</v>
      </c>
      <c r="O139" s="25"/>
      <c r="P139" s="25"/>
      <c r="Q139" s="25"/>
      <c r="R139" s="25"/>
      <c r="S139" s="25"/>
    </row>
    <row r="140" spans="3:19" ht="16.149999999999999" customHeight="1" x14ac:dyDescent="0.45">
      <c r="C140" s="25"/>
      <c r="D140" s="111"/>
      <c r="E140" s="111"/>
      <c r="F140" s="111"/>
      <c r="G140" s="27"/>
      <c r="H140" s="26"/>
      <c r="I140" s="32"/>
      <c r="J140" s="33"/>
      <c r="K140" s="33"/>
      <c r="L140" s="36"/>
      <c r="M140" s="34"/>
      <c r="N140" s="25"/>
      <c r="O140" s="112">
        <v>0</v>
      </c>
      <c r="P140" s="25"/>
      <c r="Q140" s="25"/>
      <c r="R140" s="25"/>
      <c r="S140" s="68" t="s">
        <v>262</v>
      </c>
    </row>
    <row r="141" spans="3:19" ht="16.149999999999999" customHeight="1" x14ac:dyDescent="0.45">
      <c r="C141" s="25"/>
      <c r="D141" s="111"/>
      <c r="E141" s="111"/>
      <c r="F141" s="111"/>
      <c r="G141" s="27"/>
      <c r="H141" s="26"/>
      <c r="I141" s="32" t="str">
        <f>INDEX(Wsad_Ofertowy[#Data],MATCH(S140,Wsad_Ofertowy[Kod],0),21)</f>
        <v>4</v>
      </c>
      <c r="J141" s="33" t="s">
        <v>31</v>
      </c>
      <c r="K141" s="33"/>
      <c r="L141" s="36"/>
      <c r="M141" s="36"/>
      <c r="N141" s="25"/>
      <c r="O141" s="113"/>
      <c r="P141" s="25"/>
      <c r="Q141" s="25"/>
      <c r="R141" s="25"/>
      <c r="S141" s="25"/>
    </row>
    <row r="142" spans="3:19" ht="16.149999999999999" customHeight="1" x14ac:dyDescent="0.45">
      <c r="C142" s="25"/>
      <c r="D142" s="111"/>
      <c r="E142" s="111"/>
      <c r="F142" s="111"/>
      <c r="G142" s="27"/>
      <c r="H142" s="26"/>
      <c r="I142" s="32"/>
      <c r="J142" s="90"/>
      <c r="K142" s="34"/>
      <c r="L142" s="36"/>
      <c r="M142" s="36"/>
      <c r="N142" s="25"/>
      <c r="O142" s="28"/>
      <c r="P142" s="25"/>
      <c r="Q142" s="25"/>
      <c r="R142" s="25"/>
      <c r="S142" s="25"/>
    </row>
    <row r="143" spans="3:19" ht="16.149999999999999" customHeight="1" x14ac:dyDescent="0.65">
      <c r="C143" s="25"/>
      <c r="D143" s="37" t="str">
        <f>INDEX(Wsad_Ofertowy[#Data],MATCH(S140,Wsad_Ofertowy[Kod],0),4)</f>
        <v>Z 2925/sr</v>
      </c>
      <c r="E143" s="25"/>
      <c r="F143" s="38"/>
      <c r="G143" s="54" cm="1">
        <f t="array" ref="G143">INDEX(Wsad_Ofertowy[#Data],MATCH(S140,Wsad_Ofertowy[Kod],0),'Generowanie podsumowania zam'!$U$1)</f>
        <v>13.39</v>
      </c>
      <c r="H143" s="40"/>
      <c r="I143" s="32"/>
      <c r="J143" s="34"/>
      <c r="K143" s="34"/>
      <c r="L143" s="41"/>
      <c r="M143" s="25"/>
      <c r="N143" s="42"/>
      <c r="O143" s="25"/>
      <c r="P143" s="25"/>
      <c r="Q143" s="25"/>
      <c r="R143" s="43">
        <f>I141*G143*O140</f>
        <v>0</v>
      </c>
      <c r="S143" s="25"/>
    </row>
    <row r="144" spans="3:19" ht="16.149999999999999" customHeight="1" x14ac:dyDescent="0.45">
      <c r="C144" s="25"/>
      <c r="D144" s="25"/>
      <c r="E144" s="44">
        <f>INDEX(Wsad_Ofertowy[#Data],MATCH(S140,Wsad_Ofertowy[Kod],0),5)</f>
        <v>5907702526713</v>
      </c>
      <c r="F144" s="45"/>
      <c r="G144" s="40" t="s">
        <v>32</v>
      </c>
      <c r="H144" s="39"/>
      <c r="I144" s="25"/>
      <c r="J144" s="25"/>
      <c r="K144" s="25"/>
      <c r="L144" s="25"/>
      <c r="M144" s="25"/>
      <c r="N144" s="40"/>
      <c r="O144" s="25"/>
      <c r="P144" s="28"/>
      <c r="Q144" s="25"/>
      <c r="R144" s="40" t="s">
        <v>29</v>
      </c>
      <c r="S144" s="25"/>
    </row>
    <row r="145" spans="3:19" ht="16.149999999999999" customHeight="1" x14ac:dyDescent="0.45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8"/>
      <c r="Q145" s="25"/>
      <c r="R145" s="25"/>
      <c r="S145" s="25"/>
    </row>
    <row r="146" spans="3:19" ht="16.149999999999999" customHeight="1" x14ac:dyDescent="0.45">
      <c r="C146" s="21"/>
      <c r="D146" s="21"/>
      <c r="E146" s="21"/>
      <c r="F146" s="21"/>
      <c r="G146" s="22"/>
      <c r="H146" s="22"/>
      <c r="I146" s="21"/>
      <c r="J146" s="23"/>
      <c r="K146" s="23"/>
      <c r="L146" s="21"/>
      <c r="M146" s="21"/>
      <c r="N146" s="21"/>
      <c r="O146" s="21"/>
      <c r="P146" s="24"/>
      <c r="Q146" s="21"/>
      <c r="R146" s="21"/>
      <c r="S146" s="21"/>
    </row>
    <row r="147" spans="3:19" ht="16.149999999999999" customHeight="1" x14ac:dyDescent="0.45">
      <c r="C147" s="25"/>
      <c r="D147" s="111"/>
      <c r="E147" s="111"/>
      <c r="F147" s="111"/>
      <c r="G147" s="27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3:19" ht="16.149999999999999" customHeight="1" x14ac:dyDescent="0.45">
      <c r="C148" s="25"/>
      <c r="D148" s="111"/>
      <c r="E148" s="111"/>
      <c r="F148" s="111"/>
      <c r="G148" s="27"/>
      <c r="H148" s="26"/>
      <c r="I148" s="25"/>
      <c r="J148" s="25"/>
      <c r="K148" s="25"/>
      <c r="L148" s="25"/>
      <c r="M148" s="25"/>
      <c r="N148" s="25"/>
      <c r="O148" s="25"/>
      <c r="P148" s="28"/>
      <c r="Q148" s="25"/>
      <c r="R148" s="25"/>
      <c r="S148" s="25"/>
    </row>
    <row r="149" spans="3:19" ht="16.149999999999999" customHeight="1" x14ac:dyDescent="0.55000000000000004">
      <c r="C149" s="25"/>
      <c r="D149" s="111"/>
      <c r="E149" s="111"/>
      <c r="F149" s="111"/>
      <c r="G149" s="27"/>
      <c r="H149" s="26"/>
      <c r="I149" s="29"/>
      <c r="J149" s="30" t="s">
        <v>30</v>
      </c>
      <c r="K149" s="30"/>
      <c r="L149" s="25"/>
      <c r="M149" s="30"/>
      <c r="N149" s="31" t="s">
        <v>0</v>
      </c>
      <c r="O149" s="25"/>
      <c r="P149" s="25"/>
      <c r="Q149" s="25"/>
      <c r="R149" s="25"/>
      <c r="S149" s="25"/>
    </row>
    <row r="150" spans="3:19" ht="16.149999999999999" customHeight="1" x14ac:dyDescent="0.45">
      <c r="C150" s="25"/>
      <c r="D150" s="111"/>
      <c r="E150" s="111"/>
      <c r="F150" s="111"/>
      <c r="G150" s="27"/>
      <c r="H150" s="26"/>
      <c r="I150" s="32"/>
      <c r="J150" s="33"/>
      <c r="K150" s="33"/>
      <c r="L150" s="32"/>
      <c r="M150" s="34"/>
      <c r="N150" s="35" t="s">
        <v>108</v>
      </c>
      <c r="O150" s="25"/>
      <c r="P150" s="25"/>
      <c r="Q150" s="25"/>
      <c r="R150" s="25"/>
      <c r="S150" s="25"/>
    </row>
    <row r="151" spans="3:19" ht="16.149999999999999" customHeight="1" x14ac:dyDescent="0.45">
      <c r="C151" s="25"/>
      <c r="D151" s="111"/>
      <c r="E151" s="111"/>
      <c r="F151" s="111"/>
      <c r="G151" s="27"/>
      <c r="H151" s="26"/>
      <c r="I151" s="32"/>
      <c r="J151" s="33"/>
      <c r="K151" s="33"/>
      <c r="L151" s="36"/>
      <c r="M151" s="34"/>
      <c r="N151" s="25"/>
      <c r="O151" s="112">
        <v>0</v>
      </c>
      <c r="P151" s="25"/>
      <c r="Q151" s="25"/>
      <c r="R151" s="25"/>
      <c r="S151" s="68" t="s">
        <v>364</v>
      </c>
    </row>
    <row r="152" spans="3:19" ht="16.149999999999999" customHeight="1" x14ac:dyDescent="0.45">
      <c r="C152" s="25"/>
      <c r="D152" s="111"/>
      <c r="E152" s="111"/>
      <c r="F152" s="111"/>
      <c r="G152" s="27"/>
      <c r="H152" s="26"/>
      <c r="I152" s="32" t="str">
        <f>INDEX(Wsad_Ofertowy[#Data],MATCH(S151,Wsad_Ofertowy[Kod],0),21)</f>
        <v>4</v>
      </c>
      <c r="J152" s="33" t="s">
        <v>31</v>
      </c>
      <c r="K152" s="33"/>
      <c r="L152" s="36"/>
      <c r="M152" s="36"/>
      <c r="N152" s="25"/>
      <c r="O152" s="113"/>
      <c r="P152" s="25"/>
      <c r="Q152" s="25"/>
      <c r="R152" s="25"/>
      <c r="S152" s="25"/>
    </row>
    <row r="153" spans="3:19" ht="16.149999999999999" customHeight="1" x14ac:dyDescent="0.45">
      <c r="C153" s="25"/>
      <c r="D153" s="111"/>
      <c r="E153" s="111"/>
      <c r="F153" s="111"/>
      <c r="G153" s="27"/>
      <c r="H153" s="26"/>
      <c r="I153" s="32"/>
      <c r="J153" s="90"/>
      <c r="K153" s="34"/>
      <c r="L153" s="36"/>
      <c r="M153" s="36"/>
      <c r="N153" s="25"/>
      <c r="O153" s="28"/>
      <c r="P153" s="25"/>
      <c r="Q153" s="25"/>
      <c r="R153" s="25"/>
      <c r="S153" s="25"/>
    </row>
    <row r="154" spans="3:19" ht="16.149999999999999" customHeight="1" x14ac:dyDescent="0.65">
      <c r="C154" s="25"/>
      <c r="D154" s="37" t="str">
        <f>INDEX(Wsad_Ofertowy[#Data],MATCH(S151,Wsad_Ofertowy[Kod],0),4)</f>
        <v>Z 480 SR</v>
      </c>
      <c r="E154" s="25"/>
      <c r="F154" s="38"/>
      <c r="G154" s="54" cm="1">
        <f t="array" ref="G154">INDEX(Wsad_Ofertowy[#Data],MATCH(S151,Wsad_Ofertowy[Kod],0),'Generowanie podsumowania zam'!$U$1)</f>
        <v>14</v>
      </c>
      <c r="H154" s="40"/>
      <c r="I154" s="32"/>
      <c r="J154" s="34"/>
      <c r="K154" s="34"/>
      <c r="L154" s="41"/>
      <c r="M154" s="25"/>
      <c r="N154" s="42"/>
      <c r="O154" s="25"/>
      <c r="P154" s="25"/>
      <c r="Q154" s="25"/>
      <c r="R154" s="43">
        <f>I152*G154*O151</f>
        <v>0</v>
      </c>
      <c r="S154" s="25"/>
    </row>
    <row r="155" spans="3:19" ht="16.149999999999999" customHeight="1" x14ac:dyDescent="0.45">
      <c r="C155" s="25"/>
      <c r="D155" s="25"/>
      <c r="E155" s="44">
        <f>INDEX(Wsad_Ofertowy[#Data],MATCH(S151,Wsad_Ofertowy[Kod],0),5)</f>
        <v>5907702527895</v>
      </c>
      <c r="F155" s="45"/>
      <c r="G155" s="40" t="s">
        <v>32</v>
      </c>
      <c r="H155" s="39"/>
      <c r="I155" s="25"/>
      <c r="J155" s="25"/>
      <c r="K155" s="25"/>
      <c r="L155" s="25"/>
      <c r="M155" s="25"/>
      <c r="N155" s="40"/>
      <c r="O155" s="25"/>
      <c r="P155" s="28"/>
      <c r="Q155" s="25"/>
      <c r="R155" s="40" t="s">
        <v>29</v>
      </c>
      <c r="S155" s="25"/>
    </row>
    <row r="156" spans="3:19" ht="16.149999999999999" customHeight="1" x14ac:dyDescent="0.45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8"/>
      <c r="Q156" s="25"/>
      <c r="R156" s="25"/>
      <c r="S156" s="25"/>
    </row>
    <row r="157" spans="3:19" ht="16.149999999999999" customHeight="1" x14ac:dyDescent="0.45">
      <c r="C157" s="21"/>
      <c r="D157" s="21"/>
      <c r="E157" s="21"/>
      <c r="F157" s="21"/>
      <c r="G157" s="22"/>
      <c r="H157" s="22"/>
      <c r="I157" s="21"/>
      <c r="J157" s="23"/>
      <c r="K157" s="23"/>
      <c r="L157" s="21"/>
      <c r="M157" s="21"/>
      <c r="N157" s="21"/>
      <c r="O157" s="21"/>
      <c r="P157" s="24"/>
      <c r="Q157" s="21"/>
      <c r="R157" s="21"/>
      <c r="S157" s="21"/>
    </row>
    <row r="158" spans="3:19" ht="16.149999999999999" customHeight="1" x14ac:dyDescent="0.45">
      <c r="C158" s="25"/>
      <c r="D158" s="111"/>
      <c r="E158" s="111"/>
      <c r="F158" s="111"/>
      <c r="G158" s="27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3:19" ht="16.149999999999999" customHeight="1" x14ac:dyDescent="0.45">
      <c r="C159" s="25"/>
      <c r="D159" s="111"/>
      <c r="E159" s="111"/>
      <c r="F159" s="111"/>
      <c r="G159" s="27"/>
      <c r="H159" s="26"/>
      <c r="I159" s="25"/>
      <c r="J159" s="25"/>
      <c r="K159" s="25"/>
      <c r="L159" s="25"/>
      <c r="M159" s="25"/>
      <c r="N159" s="25"/>
      <c r="O159" s="25"/>
      <c r="P159" s="28"/>
      <c r="Q159" s="25"/>
      <c r="R159" s="25"/>
      <c r="S159" s="25"/>
    </row>
    <row r="160" spans="3:19" ht="16.149999999999999" customHeight="1" x14ac:dyDescent="0.55000000000000004">
      <c r="C160" s="25"/>
      <c r="D160" s="111"/>
      <c r="E160" s="111"/>
      <c r="F160" s="111"/>
      <c r="G160" s="27"/>
      <c r="H160" s="26"/>
      <c r="I160" s="29"/>
      <c r="J160" s="30" t="s">
        <v>30</v>
      </c>
      <c r="K160" s="30"/>
      <c r="L160" s="25"/>
      <c r="M160" s="30"/>
      <c r="N160" s="31" t="s">
        <v>0</v>
      </c>
      <c r="O160" s="25"/>
      <c r="P160" s="25"/>
      <c r="Q160" s="25"/>
      <c r="R160" s="25"/>
      <c r="S160" s="25"/>
    </row>
    <row r="161" spans="3:19" ht="16.149999999999999" customHeight="1" x14ac:dyDescent="0.45">
      <c r="C161" s="25"/>
      <c r="D161" s="111"/>
      <c r="E161" s="111"/>
      <c r="F161" s="111"/>
      <c r="G161" s="27"/>
      <c r="H161" s="26"/>
      <c r="I161" s="32"/>
      <c r="J161" s="33"/>
      <c r="K161" s="33"/>
      <c r="L161" s="32"/>
      <c r="M161" s="34"/>
      <c r="N161" s="35" t="s">
        <v>108</v>
      </c>
      <c r="O161" s="25"/>
      <c r="P161" s="25"/>
      <c r="Q161" s="25"/>
      <c r="R161" s="25"/>
      <c r="S161" s="25"/>
    </row>
    <row r="162" spans="3:19" ht="16.149999999999999" customHeight="1" x14ac:dyDescent="0.45">
      <c r="C162" s="25"/>
      <c r="D162" s="111"/>
      <c r="E162" s="111"/>
      <c r="F162" s="111"/>
      <c r="G162" s="27"/>
      <c r="H162" s="26"/>
      <c r="I162" s="32"/>
      <c r="J162" s="33"/>
      <c r="K162" s="33"/>
      <c r="L162" s="36"/>
      <c r="M162" s="34"/>
      <c r="N162" s="25"/>
      <c r="O162" s="112">
        <v>0</v>
      </c>
      <c r="P162" s="25"/>
      <c r="Q162" s="25"/>
      <c r="R162" s="25"/>
      <c r="S162" s="68" t="s">
        <v>221</v>
      </c>
    </row>
    <row r="163" spans="3:19" ht="16.149999999999999" customHeight="1" x14ac:dyDescent="0.45">
      <c r="C163" s="25"/>
      <c r="D163" s="111"/>
      <c r="E163" s="111"/>
      <c r="F163" s="111"/>
      <c r="G163" s="27"/>
      <c r="H163" s="26"/>
      <c r="I163" s="32" t="str">
        <f>INDEX(Wsad_Ofertowy[#Data],MATCH(S162,Wsad_Ofertowy[Kod],0),21)</f>
        <v>6</v>
      </c>
      <c r="J163" s="33" t="s">
        <v>31</v>
      </c>
      <c r="K163" s="33"/>
      <c r="L163" s="36"/>
      <c r="M163" s="36"/>
      <c r="N163" s="25"/>
      <c r="O163" s="113"/>
      <c r="P163" s="25"/>
      <c r="Q163" s="25"/>
      <c r="R163" s="25"/>
      <c r="S163" s="25"/>
    </row>
    <row r="164" spans="3:19" ht="16.149999999999999" customHeight="1" x14ac:dyDescent="0.45">
      <c r="C164" s="25"/>
      <c r="D164" s="111"/>
      <c r="E164" s="111"/>
      <c r="F164" s="111"/>
      <c r="G164" s="27"/>
      <c r="H164" s="26"/>
      <c r="I164" s="32"/>
      <c r="J164" s="90"/>
      <c r="K164" s="34"/>
      <c r="L164" s="36"/>
      <c r="M164" s="36"/>
      <c r="N164" s="25"/>
      <c r="O164" s="28"/>
      <c r="P164" s="25"/>
      <c r="Q164" s="25"/>
      <c r="R164" s="25"/>
      <c r="S164" s="25"/>
    </row>
    <row r="165" spans="3:19" ht="16.149999999999999" customHeight="1" x14ac:dyDescent="0.65">
      <c r="C165" s="25"/>
      <c r="D165" s="37" t="str">
        <f>INDEX(Wsad_Ofertowy[#Data],MATCH(S162,Wsad_Ofertowy[Kod],0),4)</f>
        <v>Z 490 B.SR</v>
      </c>
      <c r="E165" s="25"/>
      <c r="F165" s="38"/>
      <c r="G165" s="54" cm="1">
        <f t="array" ref="G165">INDEX(Wsad_Ofertowy[#Data],MATCH(S162,Wsad_Ofertowy[Kod],0),'Generowanie podsumowania zam'!$U$1)</f>
        <v>9.65</v>
      </c>
      <c r="H165" s="40"/>
      <c r="I165" s="32"/>
      <c r="J165" s="34"/>
      <c r="K165" s="34"/>
      <c r="L165" s="41"/>
      <c r="M165" s="25"/>
      <c r="N165" s="42"/>
      <c r="O165" s="25"/>
      <c r="P165" s="25"/>
      <c r="Q165" s="25"/>
      <c r="R165" s="43">
        <f>I163*G165*O162</f>
        <v>0</v>
      </c>
      <c r="S165" s="25"/>
    </row>
    <row r="166" spans="3:19" ht="16.149999999999999" customHeight="1" x14ac:dyDescent="0.45">
      <c r="C166" s="25"/>
      <c r="D166" s="25"/>
      <c r="E166" s="44">
        <f>INDEX(Wsad_Ofertowy[#Data],MATCH(S162,Wsad_Ofertowy[Kod],0),5)</f>
        <v>5907702536538</v>
      </c>
      <c r="F166" s="45"/>
      <c r="G166" s="40" t="s">
        <v>32</v>
      </c>
      <c r="H166" s="39"/>
      <c r="I166" s="25"/>
      <c r="J166" s="25"/>
      <c r="K166" s="25"/>
      <c r="L166" s="25"/>
      <c r="M166" s="25"/>
      <c r="N166" s="40"/>
      <c r="O166" s="25"/>
      <c r="P166" s="28"/>
      <c r="Q166" s="25"/>
      <c r="R166" s="40" t="s">
        <v>29</v>
      </c>
      <c r="S166" s="25"/>
    </row>
    <row r="167" spans="3:19" ht="16.149999999999999" customHeight="1" x14ac:dyDescent="0.45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8"/>
      <c r="Q167" s="25"/>
      <c r="R167" s="25"/>
      <c r="S167" s="25"/>
    </row>
    <row r="168" spans="3:19" ht="16.149999999999999" customHeight="1" x14ac:dyDescent="0.45">
      <c r="C168" s="21"/>
      <c r="D168" s="21"/>
      <c r="E168" s="21"/>
      <c r="F168" s="21"/>
      <c r="G168" s="22"/>
      <c r="H168" s="22"/>
      <c r="I168" s="21"/>
      <c r="J168" s="23"/>
      <c r="K168" s="23"/>
      <c r="L168" s="21"/>
      <c r="M168" s="21"/>
      <c r="N168" s="21"/>
      <c r="O168" s="21"/>
      <c r="P168" s="24"/>
      <c r="Q168" s="21"/>
      <c r="R168" s="21"/>
      <c r="S168" s="21"/>
    </row>
    <row r="169" spans="3:19" ht="16.149999999999999" customHeight="1" x14ac:dyDescent="0.45">
      <c r="C169" s="25"/>
      <c r="D169" s="111"/>
      <c r="E169" s="111"/>
      <c r="F169" s="111"/>
      <c r="G169" s="27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3:19" ht="16.149999999999999" customHeight="1" x14ac:dyDescent="0.45">
      <c r="C170" s="25"/>
      <c r="D170" s="111"/>
      <c r="E170" s="111"/>
      <c r="F170" s="111"/>
      <c r="G170" s="27"/>
      <c r="H170" s="26"/>
      <c r="I170" s="25"/>
      <c r="J170" s="25"/>
      <c r="K170" s="25"/>
      <c r="L170" s="25"/>
      <c r="M170" s="25"/>
      <c r="N170" s="25"/>
      <c r="O170" s="25"/>
      <c r="P170" s="28"/>
      <c r="Q170" s="25"/>
      <c r="R170" s="25"/>
      <c r="S170" s="25"/>
    </row>
    <row r="171" spans="3:19" ht="16.149999999999999" customHeight="1" x14ac:dyDescent="0.55000000000000004">
      <c r="C171" s="25"/>
      <c r="D171" s="111"/>
      <c r="E171" s="111"/>
      <c r="F171" s="111"/>
      <c r="G171" s="27"/>
      <c r="H171" s="26"/>
      <c r="I171" s="29"/>
      <c r="J171" s="30" t="s">
        <v>30</v>
      </c>
      <c r="K171" s="30"/>
      <c r="L171" s="25"/>
      <c r="M171" s="30"/>
      <c r="N171" s="31" t="s">
        <v>0</v>
      </c>
      <c r="O171" s="25"/>
      <c r="P171" s="25"/>
      <c r="Q171" s="25"/>
      <c r="R171" s="25"/>
      <c r="S171" s="25"/>
    </row>
    <row r="172" spans="3:19" ht="16.149999999999999" customHeight="1" x14ac:dyDescent="0.45">
      <c r="C172" s="25"/>
      <c r="D172" s="111"/>
      <c r="E172" s="111"/>
      <c r="F172" s="111"/>
      <c r="G172" s="27"/>
      <c r="H172" s="26"/>
      <c r="I172" s="32"/>
      <c r="J172" s="33"/>
      <c r="K172" s="33"/>
      <c r="L172" s="32"/>
      <c r="M172" s="34"/>
      <c r="N172" s="35" t="s">
        <v>108</v>
      </c>
      <c r="O172" s="25"/>
      <c r="P172" s="25"/>
      <c r="Q172" s="25"/>
      <c r="R172" s="25"/>
      <c r="S172" s="25"/>
    </row>
    <row r="173" spans="3:19" ht="16.149999999999999" customHeight="1" x14ac:dyDescent="0.45">
      <c r="C173" s="25"/>
      <c r="D173" s="111"/>
      <c r="E173" s="111"/>
      <c r="F173" s="111"/>
      <c r="G173" s="27"/>
      <c r="H173" s="26"/>
      <c r="I173" s="32"/>
      <c r="J173" s="33"/>
      <c r="K173" s="33"/>
      <c r="L173" s="36"/>
      <c r="M173" s="34"/>
      <c r="N173" s="25"/>
      <c r="O173" s="112">
        <v>0</v>
      </c>
      <c r="P173" s="25"/>
      <c r="Q173" s="25"/>
      <c r="R173" s="25"/>
      <c r="S173" s="68" t="s">
        <v>223</v>
      </c>
    </row>
    <row r="174" spans="3:19" ht="16.149999999999999" customHeight="1" x14ac:dyDescent="0.45">
      <c r="C174" s="25"/>
      <c r="D174" s="111"/>
      <c r="E174" s="111"/>
      <c r="F174" s="111"/>
      <c r="G174" s="27"/>
      <c r="H174" s="26"/>
      <c r="I174" s="32" t="str">
        <f>INDEX(Wsad_Ofertowy[#Data],MATCH(S173,Wsad_Ofertowy[Kod],0),21)</f>
        <v>6</v>
      </c>
      <c r="J174" s="33" t="s">
        <v>31</v>
      </c>
      <c r="K174" s="33"/>
      <c r="L174" s="36"/>
      <c r="M174" s="36"/>
      <c r="N174" s="25"/>
      <c r="O174" s="113"/>
      <c r="P174" s="25"/>
      <c r="Q174" s="25"/>
      <c r="R174" s="25"/>
      <c r="S174" s="25"/>
    </row>
    <row r="175" spans="3:19" ht="16.149999999999999" customHeight="1" x14ac:dyDescent="0.45">
      <c r="C175" s="25"/>
      <c r="D175" s="111"/>
      <c r="E175" s="111"/>
      <c r="F175" s="111"/>
      <c r="G175" s="27"/>
      <c r="H175" s="26"/>
      <c r="I175" s="32"/>
      <c r="J175" s="90"/>
      <c r="K175" s="34"/>
      <c r="L175" s="36"/>
      <c r="M175" s="36"/>
      <c r="N175" s="25"/>
      <c r="O175" s="28"/>
      <c r="P175" s="25"/>
      <c r="Q175" s="25"/>
      <c r="R175" s="25"/>
      <c r="S175" s="25"/>
    </row>
    <row r="176" spans="3:19" ht="16.149999999999999" customHeight="1" x14ac:dyDescent="0.65">
      <c r="C176" s="25"/>
      <c r="D176" s="37" t="str">
        <f>INDEX(Wsad_Ofertowy[#Data],MATCH(S173,Wsad_Ofertowy[Kod],0),4)</f>
        <v>Z 490 B.ZŁ</v>
      </c>
      <c r="E176" s="25"/>
      <c r="F176" s="38"/>
      <c r="G176" s="54" cm="1">
        <f t="array" ref="G176">INDEX(Wsad_Ofertowy[#Data],MATCH(S173,Wsad_Ofertowy[Kod],0),'Generowanie podsumowania zam'!$U$1)</f>
        <v>9.65</v>
      </c>
      <c r="H176" s="40"/>
      <c r="I176" s="32"/>
      <c r="J176" s="34"/>
      <c r="K176" s="34"/>
      <c r="L176" s="41"/>
      <c r="M176" s="25"/>
      <c r="N176" s="42"/>
      <c r="O176" s="25"/>
      <c r="P176" s="25"/>
      <c r="Q176" s="25"/>
      <c r="R176" s="43">
        <f>I174*G176*O173</f>
        <v>0</v>
      </c>
      <c r="S176" s="25"/>
    </row>
    <row r="177" spans="3:19" ht="16.149999999999999" customHeight="1" x14ac:dyDescent="0.45">
      <c r="C177" s="25"/>
      <c r="D177" s="25"/>
      <c r="E177" s="44">
        <f>INDEX(Wsad_Ofertowy[#Data],MATCH(S173,Wsad_Ofertowy[Kod],0),5)</f>
        <v>5907702536545</v>
      </c>
      <c r="F177" s="45"/>
      <c r="G177" s="40" t="s">
        <v>32</v>
      </c>
      <c r="H177" s="39"/>
      <c r="I177" s="25"/>
      <c r="J177" s="25"/>
      <c r="K177" s="25"/>
      <c r="L177" s="25"/>
      <c r="M177" s="25"/>
      <c r="N177" s="40"/>
      <c r="O177" s="25"/>
      <c r="P177" s="28"/>
      <c r="Q177" s="25"/>
      <c r="R177" s="40" t="s">
        <v>29</v>
      </c>
      <c r="S177" s="25"/>
    </row>
    <row r="178" spans="3:19" ht="16.149999999999999" customHeight="1" x14ac:dyDescent="0.45"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8"/>
      <c r="Q178" s="25"/>
      <c r="R178" s="25"/>
      <c r="S178" s="25"/>
    </row>
    <row r="179" spans="3:19" ht="16.149999999999999" customHeight="1" x14ac:dyDescent="0.45">
      <c r="C179" s="21"/>
      <c r="D179" s="21"/>
      <c r="E179" s="21"/>
      <c r="F179" s="21"/>
      <c r="G179" s="22"/>
      <c r="H179" s="22"/>
      <c r="I179" s="21"/>
      <c r="J179" s="23"/>
      <c r="K179" s="23"/>
      <c r="L179" s="21"/>
      <c r="M179" s="21"/>
      <c r="N179" s="21"/>
      <c r="O179" s="21"/>
      <c r="P179" s="24"/>
      <c r="Q179" s="21"/>
      <c r="R179" s="21"/>
      <c r="S179" s="21"/>
    </row>
    <row r="180" spans="3:19" ht="16.149999999999999" customHeight="1" x14ac:dyDescent="0.45">
      <c r="C180" s="25"/>
      <c r="D180" s="111"/>
      <c r="E180" s="111"/>
      <c r="F180" s="111"/>
      <c r="G180" s="27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</row>
    <row r="181" spans="3:19" ht="16.149999999999999" customHeight="1" x14ac:dyDescent="0.45">
      <c r="C181" s="25"/>
      <c r="D181" s="111"/>
      <c r="E181" s="111"/>
      <c r="F181" s="111"/>
      <c r="G181" s="27"/>
      <c r="H181" s="26"/>
      <c r="I181" s="25"/>
      <c r="J181" s="25"/>
      <c r="K181" s="25"/>
      <c r="L181" s="25"/>
      <c r="M181" s="25"/>
      <c r="N181" s="25"/>
      <c r="O181" s="25"/>
      <c r="P181" s="28"/>
      <c r="Q181" s="25"/>
      <c r="R181" s="25"/>
      <c r="S181" s="25"/>
    </row>
    <row r="182" spans="3:19" ht="16.149999999999999" customHeight="1" x14ac:dyDescent="0.55000000000000004">
      <c r="C182" s="25"/>
      <c r="D182" s="111"/>
      <c r="E182" s="111"/>
      <c r="F182" s="111"/>
      <c r="G182" s="27"/>
      <c r="H182" s="26"/>
      <c r="I182" s="29"/>
      <c r="J182" s="30" t="s">
        <v>30</v>
      </c>
      <c r="K182" s="30"/>
      <c r="L182" s="25"/>
      <c r="M182" s="30"/>
      <c r="N182" s="31" t="s">
        <v>0</v>
      </c>
      <c r="O182" s="25"/>
      <c r="P182" s="25"/>
      <c r="Q182" s="25"/>
      <c r="R182" s="25"/>
      <c r="S182" s="25"/>
    </row>
    <row r="183" spans="3:19" ht="16.149999999999999" customHeight="1" x14ac:dyDescent="0.45">
      <c r="C183" s="25"/>
      <c r="D183" s="111"/>
      <c r="E183" s="111"/>
      <c r="F183" s="111"/>
      <c r="G183" s="27"/>
      <c r="H183" s="26"/>
      <c r="I183" s="32"/>
      <c r="J183" s="33"/>
      <c r="K183" s="33"/>
      <c r="L183" s="32"/>
      <c r="M183" s="34"/>
      <c r="N183" s="35" t="s">
        <v>108</v>
      </c>
      <c r="O183" s="25"/>
      <c r="P183" s="25"/>
      <c r="Q183" s="25"/>
      <c r="R183" s="25"/>
      <c r="S183" s="25"/>
    </row>
    <row r="184" spans="3:19" ht="16.149999999999999" customHeight="1" x14ac:dyDescent="0.45">
      <c r="C184" s="25"/>
      <c r="D184" s="111"/>
      <c r="E184" s="111"/>
      <c r="F184" s="111"/>
      <c r="G184" s="27"/>
      <c r="H184" s="26"/>
      <c r="I184" s="32"/>
      <c r="J184" s="33"/>
      <c r="K184" s="33"/>
      <c r="L184" s="36"/>
      <c r="M184" s="34"/>
      <c r="N184" s="25"/>
      <c r="O184" s="112">
        <v>0</v>
      </c>
      <c r="P184" s="25"/>
      <c r="Q184" s="25"/>
      <c r="R184" s="25"/>
      <c r="S184" s="68" t="s">
        <v>385</v>
      </c>
    </row>
    <row r="185" spans="3:19" ht="16.149999999999999" customHeight="1" x14ac:dyDescent="0.45">
      <c r="C185" s="25"/>
      <c r="D185" s="111"/>
      <c r="E185" s="111"/>
      <c r="F185" s="111"/>
      <c r="G185" s="27"/>
      <c r="H185" s="26"/>
      <c r="I185" s="32" t="str">
        <f>INDEX(Wsad_Ofertowy[#Data],MATCH(S184,Wsad_Ofertowy[Kod],0),21)</f>
        <v>5</v>
      </c>
      <c r="J185" s="33" t="s">
        <v>31</v>
      </c>
      <c r="K185" s="33"/>
      <c r="L185" s="36"/>
      <c r="M185" s="36"/>
      <c r="N185" s="25"/>
      <c r="O185" s="113"/>
      <c r="P185" s="25"/>
      <c r="Q185" s="25"/>
      <c r="R185" s="25"/>
      <c r="S185" s="25"/>
    </row>
    <row r="186" spans="3:19" ht="16.149999999999999" customHeight="1" x14ac:dyDescent="0.45">
      <c r="C186" s="25"/>
      <c r="D186" s="111"/>
      <c r="E186" s="111"/>
      <c r="F186" s="111"/>
      <c r="G186" s="27"/>
      <c r="H186" s="26"/>
      <c r="I186" s="32"/>
      <c r="J186" s="90"/>
      <c r="K186" s="34"/>
      <c r="L186" s="36"/>
      <c r="M186" s="36"/>
      <c r="N186" s="25"/>
      <c r="O186" s="28"/>
      <c r="P186" s="25"/>
      <c r="Q186" s="25"/>
      <c r="R186" s="25"/>
      <c r="S186" s="25"/>
    </row>
    <row r="187" spans="3:19" ht="16.149999999999999" customHeight="1" x14ac:dyDescent="0.65">
      <c r="C187" s="25"/>
      <c r="D187" s="37" t="str">
        <f>INDEX(Wsad_Ofertowy[#Data],MATCH(S184,Wsad_Ofertowy[Kod],0),4)</f>
        <v>ZKW 8 tęcza SR</v>
      </c>
      <c r="E187" s="25"/>
      <c r="F187" s="38"/>
      <c r="G187" s="54" cm="1">
        <f t="array" ref="G187">INDEX(Wsad_Ofertowy[#Data],MATCH(S184,Wsad_Ofertowy[Kod],0),'Generowanie podsumowania zam'!$U$1)</f>
        <v>18.489999999999998</v>
      </c>
      <c r="H187" s="40"/>
      <c r="I187" s="32"/>
      <c r="J187" s="34"/>
      <c r="K187" s="34"/>
      <c r="L187" s="41"/>
      <c r="M187" s="25"/>
      <c r="N187" s="42"/>
      <c r="O187" s="25"/>
      <c r="P187" s="25"/>
      <c r="Q187" s="25"/>
      <c r="R187" s="43">
        <f>I185*G187*O184</f>
        <v>0</v>
      </c>
      <c r="S187" s="25"/>
    </row>
    <row r="188" spans="3:19" ht="16.149999999999999" customHeight="1" x14ac:dyDescent="0.45">
      <c r="C188" s="25"/>
      <c r="D188" s="25"/>
      <c r="E188" s="44">
        <f>INDEX(Wsad_Ofertowy[#Data],MATCH(S184,Wsad_Ofertowy[Kod],0),5)</f>
        <v>5907702536224</v>
      </c>
      <c r="F188" s="45"/>
      <c r="G188" s="40" t="s">
        <v>32</v>
      </c>
      <c r="H188" s="39"/>
      <c r="I188" s="25"/>
      <c r="J188" s="25"/>
      <c r="K188" s="25"/>
      <c r="L188" s="25"/>
      <c r="M188" s="25"/>
      <c r="N188" s="40"/>
      <c r="O188" s="25"/>
      <c r="P188" s="28"/>
      <c r="Q188" s="25"/>
      <c r="R188" s="40" t="s">
        <v>29</v>
      </c>
      <c r="S188" s="25"/>
    </row>
    <row r="189" spans="3:19" ht="16.149999999999999" customHeight="1" x14ac:dyDescent="0.45"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8"/>
      <c r="Q189" s="25"/>
      <c r="R189" s="25"/>
      <c r="S189" s="25"/>
    </row>
    <row r="190" spans="3:19" ht="16.149999999999999" customHeight="1" x14ac:dyDescent="0.45">
      <c r="C190" s="21"/>
      <c r="D190" s="21"/>
      <c r="E190" s="21"/>
      <c r="F190" s="21"/>
      <c r="G190" s="22"/>
      <c r="H190" s="22"/>
      <c r="I190" s="21"/>
      <c r="J190" s="23"/>
      <c r="K190" s="23"/>
      <c r="L190" s="21"/>
      <c r="M190" s="21"/>
      <c r="N190" s="21"/>
      <c r="O190" s="21"/>
      <c r="P190" s="24"/>
      <c r="Q190" s="21"/>
      <c r="R190" s="21"/>
      <c r="S190" s="21"/>
    </row>
    <row r="191" spans="3:19" ht="16.149999999999999" customHeight="1" x14ac:dyDescent="0.45">
      <c r="C191" s="25"/>
      <c r="D191" s="111"/>
      <c r="E191" s="111"/>
      <c r="F191" s="111"/>
      <c r="G191" s="27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3:19" ht="16.149999999999999" customHeight="1" x14ac:dyDescent="0.45">
      <c r="C192" s="25"/>
      <c r="D192" s="111"/>
      <c r="E192" s="111"/>
      <c r="F192" s="111"/>
      <c r="G192" s="27"/>
      <c r="H192" s="26"/>
      <c r="I192" s="25"/>
      <c r="J192" s="25"/>
      <c r="K192" s="25"/>
      <c r="L192" s="25"/>
      <c r="M192" s="25"/>
      <c r="N192" s="25"/>
      <c r="O192" s="25"/>
      <c r="P192" s="28"/>
      <c r="Q192" s="25"/>
      <c r="R192" s="25"/>
      <c r="S192" s="25"/>
    </row>
    <row r="193" spans="3:19" ht="16.149999999999999" customHeight="1" x14ac:dyDescent="0.55000000000000004">
      <c r="C193" s="25"/>
      <c r="D193" s="111"/>
      <c r="E193" s="111"/>
      <c r="F193" s="111"/>
      <c r="G193" s="27"/>
      <c r="H193" s="26"/>
      <c r="I193" s="29"/>
      <c r="J193" s="30" t="s">
        <v>30</v>
      </c>
      <c r="K193" s="30"/>
      <c r="L193" s="25"/>
      <c r="M193" s="30"/>
      <c r="N193" s="31" t="s">
        <v>0</v>
      </c>
      <c r="O193" s="25"/>
      <c r="P193" s="25"/>
      <c r="Q193" s="25"/>
      <c r="R193" s="25"/>
      <c r="S193" s="25"/>
    </row>
    <row r="194" spans="3:19" ht="16.149999999999999" customHeight="1" x14ac:dyDescent="0.45">
      <c r="C194" s="25"/>
      <c r="D194" s="111"/>
      <c r="E194" s="111"/>
      <c r="F194" s="111"/>
      <c r="G194" s="27"/>
      <c r="H194" s="26"/>
      <c r="I194" s="32"/>
      <c r="J194" s="33"/>
      <c r="K194" s="33"/>
      <c r="L194" s="32"/>
      <c r="M194" s="34"/>
      <c r="N194" s="35" t="s">
        <v>108</v>
      </c>
      <c r="O194" s="25"/>
      <c r="P194" s="25"/>
      <c r="Q194" s="25"/>
      <c r="R194" s="25"/>
      <c r="S194" s="25"/>
    </row>
    <row r="195" spans="3:19" ht="16.149999999999999" customHeight="1" x14ac:dyDescent="0.45">
      <c r="C195" s="25"/>
      <c r="D195" s="111"/>
      <c r="E195" s="111"/>
      <c r="F195" s="111"/>
      <c r="G195" s="27"/>
      <c r="H195" s="26"/>
      <c r="I195" s="32"/>
      <c r="J195" s="33"/>
      <c r="K195" s="33"/>
      <c r="L195" s="36"/>
      <c r="M195" s="34"/>
      <c r="N195" s="25"/>
      <c r="O195" s="112">
        <v>0</v>
      </c>
      <c r="P195" s="25"/>
      <c r="Q195" s="25"/>
      <c r="R195" s="25"/>
      <c r="S195" s="68" t="s">
        <v>252</v>
      </c>
    </row>
    <row r="196" spans="3:19" ht="16.149999999999999" customHeight="1" x14ac:dyDescent="0.45">
      <c r="C196" s="25"/>
      <c r="D196" s="111"/>
      <c r="E196" s="111"/>
      <c r="F196" s="111"/>
      <c r="G196" s="27"/>
      <c r="H196" s="26"/>
      <c r="I196" s="32" t="str">
        <f>INDEX(Wsad_Ofertowy[#Data],MATCH(S195,Wsad_Ofertowy[Kod],0),21)</f>
        <v>6</v>
      </c>
      <c r="J196" s="33" t="s">
        <v>31</v>
      </c>
      <c r="K196" s="33"/>
      <c r="L196" s="36"/>
      <c r="M196" s="36"/>
      <c r="N196" s="25"/>
      <c r="O196" s="113"/>
      <c r="P196" s="25"/>
      <c r="Q196" s="25"/>
      <c r="R196" s="25"/>
      <c r="S196" s="25"/>
    </row>
    <row r="197" spans="3:19" ht="16.149999999999999" customHeight="1" x14ac:dyDescent="0.45">
      <c r="C197" s="25"/>
      <c r="D197" s="111"/>
      <c r="E197" s="111"/>
      <c r="F197" s="111"/>
      <c r="G197" s="27"/>
      <c r="H197" s="26"/>
      <c r="I197" s="32"/>
      <c r="J197" s="90"/>
      <c r="K197" s="34"/>
      <c r="L197" s="36"/>
      <c r="M197" s="36"/>
      <c r="N197" s="25"/>
      <c r="O197" s="28"/>
      <c r="P197" s="25"/>
      <c r="Q197" s="25"/>
      <c r="R197" s="25"/>
      <c r="S197" s="25"/>
    </row>
    <row r="198" spans="3:19" ht="16.149999999999999" customHeight="1" x14ac:dyDescent="0.65">
      <c r="C198" s="25"/>
      <c r="D198" s="37" t="str">
        <f>INDEX(Wsad_Ofertowy[#Data],MATCH(S195,Wsad_Ofertowy[Kod],0),4)</f>
        <v>Znicz szklany L 1750 B.KRZYŻ  SR</v>
      </c>
      <c r="E198" s="25"/>
      <c r="F198" s="38"/>
      <c r="G198" s="54" cm="1">
        <f t="array" ref="G198">INDEX(Wsad_Ofertowy[#Data],MATCH(S195,Wsad_Ofertowy[Kod],0),'Generowanie podsumowania zam'!$U$1)</f>
        <v>11.58</v>
      </c>
      <c r="H198" s="40"/>
      <c r="I198" s="32"/>
      <c r="J198" s="34"/>
      <c r="K198" s="34"/>
      <c r="L198" s="41"/>
      <c r="M198" s="25"/>
      <c r="N198" s="42"/>
      <c r="O198" s="25"/>
      <c r="P198" s="25"/>
      <c r="Q198" s="25"/>
      <c r="R198" s="43">
        <f>I196*G198*O195</f>
        <v>0</v>
      </c>
      <c r="S198" s="25"/>
    </row>
    <row r="199" spans="3:19" ht="16.149999999999999" customHeight="1" x14ac:dyDescent="0.45">
      <c r="C199" s="25"/>
      <c r="D199" s="25"/>
      <c r="E199" s="44">
        <f>INDEX(Wsad_Ofertowy[#Data],MATCH(S195,Wsad_Ofertowy[Kod],0),5)</f>
        <v>5907702536743</v>
      </c>
      <c r="F199" s="45"/>
      <c r="G199" s="40" t="s">
        <v>32</v>
      </c>
      <c r="H199" s="39"/>
      <c r="I199" s="25"/>
      <c r="J199" s="25"/>
      <c r="K199" s="25"/>
      <c r="L199" s="25"/>
      <c r="M199" s="25"/>
      <c r="N199" s="40"/>
      <c r="O199" s="25"/>
      <c r="P199" s="28"/>
      <c r="Q199" s="25"/>
      <c r="R199" s="40" t="s">
        <v>29</v>
      </c>
      <c r="S199" s="25"/>
    </row>
    <row r="200" spans="3:19" ht="16.149999999999999" customHeight="1" x14ac:dyDescent="0.45"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8"/>
      <c r="Q200" s="25"/>
      <c r="R200" s="25"/>
      <c r="S200" s="25"/>
    </row>
    <row r="201" spans="3:19" ht="16.149999999999999" customHeight="1" x14ac:dyDescent="0.45">
      <c r="C201" s="21"/>
      <c r="D201" s="21"/>
      <c r="E201" s="21"/>
      <c r="F201" s="21"/>
      <c r="G201" s="22"/>
      <c r="H201" s="22"/>
      <c r="I201" s="21"/>
      <c r="J201" s="23"/>
      <c r="K201" s="23"/>
      <c r="L201" s="21"/>
      <c r="M201" s="21"/>
      <c r="N201" s="21"/>
      <c r="O201" s="21"/>
      <c r="P201" s="24"/>
      <c r="Q201" s="21"/>
      <c r="R201" s="21"/>
      <c r="S201" s="21"/>
    </row>
    <row r="202" spans="3:19" ht="16.149999999999999" customHeight="1" x14ac:dyDescent="0.45">
      <c r="C202" s="25"/>
      <c r="D202" s="111"/>
      <c r="E202" s="111"/>
      <c r="F202" s="111"/>
      <c r="G202" s="27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</row>
    <row r="203" spans="3:19" ht="16.149999999999999" customHeight="1" x14ac:dyDescent="0.45">
      <c r="C203" s="25"/>
      <c r="D203" s="111"/>
      <c r="E203" s="111"/>
      <c r="F203" s="111"/>
      <c r="G203" s="27"/>
      <c r="H203" s="26"/>
      <c r="I203" s="25"/>
      <c r="J203" s="25"/>
      <c r="K203" s="25"/>
      <c r="L203" s="25"/>
      <c r="M203" s="25"/>
      <c r="N203" s="25"/>
      <c r="O203" s="25"/>
      <c r="P203" s="28"/>
      <c r="Q203" s="25"/>
      <c r="R203" s="25"/>
      <c r="S203" s="25"/>
    </row>
    <row r="204" spans="3:19" ht="16.149999999999999" customHeight="1" x14ac:dyDescent="0.55000000000000004">
      <c r="C204" s="25"/>
      <c r="D204" s="111"/>
      <c r="E204" s="111"/>
      <c r="F204" s="111"/>
      <c r="G204" s="27"/>
      <c r="H204" s="26"/>
      <c r="I204" s="29"/>
      <c r="J204" s="30" t="s">
        <v>30</v>
      </c>
      <c r="K204" s="30"/>
      <c r="L204" s="25"/>
      <c r="M204" s="30"/>
      <c r="N204" s="31" t="s">
        <v>0</v>
      </c>
      <c r="O204" s="25"/>
      <c r="P204" s="25"/>
      <c r="Q204" s="25"/>
      <c r="R204" s="25"/>
      <c r="S204" s="25"/>
    </row>
    <row r="205" spans="3:19" ht="16.149999999999999" customHeight="1" x14ac:dyDescent="0.45">
      <c r="C205" s="25"/>
      <c r="D205" s="111"/>
      <c r="E205" s="111"/>
      <c r="F205" s="111"/>
      <c r="G205" s="27"/>
      <c r="H205" s="26"/>
      <c r="I205" s="32"/>
      <c r="J205" s="33"/>
      <c r="K205" s="33"/>
      <c r="L205" s="32"/>
      <c r="M205" s="34"/>
      <c r="N205" s="35" t="s">
        <v>108</v>
      </c>
      <c r="O205" s="25"/>
      <c r="P205" s="25"/>
      <c r="Q205" s="25"/>
      <c r="R205" s="25"/>
      <c r="S205" s="25"/>
    </row>
    <row r="206" spans="3:19" ht="16.149999999999999" customHeight="1" x14ac:dyDescent="0.45">
      <c r="C206" s="25"/>
      <c r="D206" s="111"/>
      <c r="E206" s="111"/>
      <c r="F206" s="111"/>
      <c r="G206" s="27"/>
      <c r="H206" s="26"/>
      <c r="I206" s="32"/>
      <c r="J206" s="33"/>
      <c r="K206" s="33"/>
      <c r="L206" s="36"/>
      <c r="M206" s="34"/>
      <c r="N206" s="25"/>
      <c r="O206" s="112">
        <v>0</v>
      </c>
      <c r="P206" s="25"/>
      <c r="Q206" s="25"/>
      <c r="R206" s="25"/>
      <c r="S206" s="68" t="s">
        <v>254</v>
      </c>
    </row>
    <row r="207" spans="3:19" ht="16.149999999999999" customHeight="1" x14ac:dyDescent="0.45">
      <c r="C207" s="25"/>
      <c r="D207" s="111"/>
      <c r="E207" s="111"/>
      <c r="F207" s="111"/>
      <c r="G207" s="27"/>
      <c r="H207" s="26"/>
      <c r="I207" s="32" t="str">
        <f>INDEX(Wsad_Ofertowy[#Data],MATCH(S206,Wsad_Ofertowy[Kod],0),21)</f>
        <v>6</v>
      </c>
      <c r="J207" s="33" t="s">
        <v>31</v>
      </c>
      <c r="K207" s="33"/>
      <c r="L207" s="36"/>
      <c r="M207" s="36"/>
      <c r="N207" s="25"/>
      <c r="O207" s="113"/>
      <c r="P207" s="25"/>
      <c r="Q207" s="25"/>
      <c r="R207" s="25"/>
      <c r="S207" s="25"/>
    </row>
    <row r="208" spans="3:19" ht="16.149999999999999" customHeight="1" x14ac:dyDescent="0.45">
      <c r="C208" s="25"/>
      <c r="D208" s="111"/>
      <c r="E208" s="111"/>
      <c r="F208" s="111"/>
      <c r="G208" s="27"/>
      <c r="H208" s="26"/>
      <c r="I208" s="32"/>
      <c r="J208" s="90"/>
      <c r="K208" s="34"/>
      <c r="L208" s="36"/>
      <c r="M208" s="36"/>
      <c r="N208" s="25"/>
      <c r="O208" s="28"/>
      <c r="P208" s="25"/>
      <c r="Q208" s="25"/>
      <c r="R208" s="25"/>
      <c r="S208" s="25"/>
    </row>
    <row r="209" spans="3:19" ht="16.149999999999999" customHeight="1" x14ac:dyDescent="0.65">
      <c r="C209" s="25"/>
      <c r="D209" s="37" t="str">
        <f>INDEX(Wsad_Ofertowy[#Data],MATCH(S206,Wsad_Ofertowy[Kod],0),4)</f>
        <v>Znicz szklany L 1750 B.KRZYŻ  ZŁ</v>
      </c>
      <c r="E209" s="25"/>
      <c r="F209" s="38"/>
      <c r="G209" s="54" cm="1">
        <f t="array" ref="G209">INDEX(Wsad_Ofertowy[#Data],MATCH(S206,Wsad_Ofertowy[Kod],0),'Generowanie podsumowania zam'!$U$1)</f>
        <v>11.58</v>
      </c>
      <c r="H209" s="40"/>
      <c r="I209" s="32"/>
      <c r="J209" s="34"/>
      <c r="K209" s="34"/>
      <c r="L209" s="41"/>
      <c r="M209" s="25"/>
      <c r="N209" s="42"/>
      <c r="O209" s="25"/>
      <c r="P209" s="25"/>
      <c r="Q209" s="25"/>
      <c r="R209" s="43">
        <f>I207*G209*O206</f>
        <v>0</v>
      </c>
      <c r="S209" s="25"/>
    </row>
    <row r="210" spans="3:19" ht="16.149999999999999" customHeight="1" x14ac:dyDescent="0.45">
      <c r="C210" s="25"/>
      <c r="D210" s="25"/>
      <c r="E210" s="44">
        <f>INDEX(Wsad_Ofertowy[#Data],MATCH(S206,Wsad_Ofertowy[Kod],0),5)</f>
        <v>5907702536736</v>
      </c>
      <c r="F210" s="45"/>
      <c r="G210" s="40" t="s">
        <v>32</v>
      </c>
      <c r="H210" s="39"/>
      <c r="I210" s="25"/>
      <c r="J210" s="25"/>
      <c r="K210" s="25"/>
      <c r="L210" s="25"/>
      <c r="M210" s="25"/>
      <c r="N210" s="40"/>
      <c r="O210" s="25"/>
      <c r="P210" s="28"/>
      <c r="Q210" s="25"/>
      <c r="R210" s="40" t="s">
        <v>29</v>
      </c>
      <c r="S210" s="25"/>
    </row>
    <row r="211" spans="3:19" ht="16.149999999999999" customHeight="1" x14ac:dyDescent="0.45"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8"/>
      <c r="Q211" s="25"/>
      <c r="R211" s="25"/>
      <c r="S211" s="25"/>
    </row>
    <row r="212" spans="3:19" ht="16.149999999999999" customHeight="1" x14ac:dyDescent="0.45">
      <c r="C212" s="21"/>
      <c r="D212" s="21"/>
      <c r="E212" s="21"/>
      <c r="F212" s="21"/>
      <c r="G212" s="22"/>
      <c r="H212" s="22"/>
      <c r="I212" s="21"/>
      <c r="J212" s="23"/>
      <c r="K212" s="23"/>
      <c r="L212" s="21"/>
      <c r="M212" s="21"/>
      <c r="N212" s="21"/>
      <c r="O212" s="21"/>
      <c r="P212" s="24"/>
      <c r="Q212" s="21"/>
      <c r="R212" s="21"/>
      <c r="S212" s="21"/>
    </row>
    <row r="213" spans="3:19" ht="16.149999999999999" customHeight="1" x14ac:dyDescent="0.45">
      <c r="C213" s="25"/>
      <c r="D213" s="111"/>
      <c r="E213" s="111"/>
      <c r="F213" s="111"/>
      <c r="G213" s="27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3:19" ht="16.149999999999999" customHeight="1" x14ac:dyDescent="0.45">
      <c r="C214" s="25"/>
      <c r="D214" s="111"/>
      <c r="E214" s="111"/>
      <c r="F214" s="111"/>
      <c r="G214" s="27"/>
      <c r="H214" s="26"/>
      <c r="I214" s="25"/>
      <c r="J214" s="25"/>
      <c r="K214" s="25"/>
      <c r="L214" s="25"/>
      <c r="M214" s="25"/>
      <c r="N214" s="25"/>
      <c r="O214" s="25"/>
      <c r="P214" s="28"/>
      <c r="Q214" s="25"/>
      <c r="R214" s="25"/>
      <c r="S214" s="25"/>
    </row>
    <row r="215" spans="3:19" ht="16.149999999999999" customHeight="1" x14ac:dyDescent="0.55000000000000004">
      <c r="C215" s="25"/>
      <c r="D215" s="111"/>
      <c r="E215" s="111"/>
      <c r="F215" s="111"/>
      <c r="G215" s="27"/>
      <c r="H215" s="26"/>
      <c r="I215" s="29"/>
      <c r="J215" s="30" t="s">
        <v>30</v>
      </c>
      <c r="K215" s="30"/>
      <c r="L215" s="25"/>
      <c r="M215" s="30"/>
      <c r="N215" s="31" t="s">
        <v>0</v>
      </c>
      <c r="O215" s="25"/>
      <c r="P215" s="25"/>
      <c r="Q215" s="25"/>
      <c r="R215" s="25"/>
      <c r="S215" s="25"/>
    </row>
    <row r="216" spans="3:19" ht="16.149999999999999" customHeight="1" x14ac:dyDescent="0.45">
      <c r="C216" s="25"/>
      <c r="D216" s="111"/>
      <c r="E216" s="111"/>
      <c r="F216" s="111"/>
      <c r="G216" s="27"/>
      <c r="H216" s="26"/>
      <c r="I216" s="32"/>
      <c r="J216" s="33"/>
      <c r="K216" s="33"/>
      <c r="L216" s="32"/>
      <c r="M216" s="34"/>
      <c r="N216" s="35" t="s">
        <v>108</v>
      </c>
      <c r="O216" s="25"/>
      <c r="P216" s="25"/>
      <c r="Q216" s="25"/>
      <c r="R216" s="25"/>
      <c r="S216" s="25"/>
    </row>
    <row r="217" spans="3:19" ht="16.149999999999999" customHeight="1" x14ac:dyDescent="0.45">
      <c r="C217" s="25"/>
      <c r="D217" s="111"/>
      <c r="E217" s="111"/>
      <c r="F217" s="111"/>
      <c r="G217" s="27"/>
      <c r="H217" s="26"/>
      <c r="I217" s="32"/>
      <c r="J217" s="33"/>
      <c r="K217" s="33"/>
      <c r="L217" s="36"/>
      <c r="M217" s="34"/>
      <c r="N217" s="25"/>
      <c r="O217" s="112">
        <v>0</v>
      </c>
      <c r="P217" s="25"/>
      <c r="Q217" s="25"/>
      <c r="R217" s="25"/>
      <c r="S217" s="68" t="s">
        <v>179</v>
      </c>
    </row>
    <row r="218" spans="3:19" ht="16.149999999999999" customHeight="1" x14ac:dyDescent="0.45">
      <c r="C218" s="25"/>
      <c r="D218" s="111"/>
      <c r="E218" s="111"/>
      <c r="F218" s="111"/>
      <c r="G218" s="27"/>
      <c r="H218" s="26"/>
      <c r="I218" s="32" t="str">
        <f>INDEX(Wsad_Ofertowy[#Data],MATCH(S217,Wsad_Ofertowy[Kod],0),21)</f>
        <v>6</v>
      </c>
      <c r="J218" s="33" t="s">
        <v>31</v>
      </c>
      <c r="K218" s="33"/>
      <c r="L218" s="36"/>
      <c r="M218" s="36"/>
      <c r="N218" s="25"/>
      <c r="O218" s="113"/>
      <c r="P218" s="25"/>
      <c r="Q218" s="25"/>
      <c r="R218" s="25"/>
      <c r="S218" s="25"/>
    </row>
    <row r="219" spans="3:19" ht="16.149999999999999" customHeight="1" x14ac:dyDescent="0.45">
      <c r="C219" s="25"/>
      <c r="D219" s="111"/>
      <c r="E219" s="111"/>
      <c r="F219" s="111"/>
      <c r="G219" s="27"/>
      <c r="H219" s="26"/>
      <c r="I219" s="32"/>
      <c r="J219" s="90"/>
      <c r="K219" s="34"/>
      <c r="L219" s="36"/>
      <c r="M219" s="36"/>
      <c r="N219" s="25"/>
      <c r="O219" s="28"/>
      <c r="P219" s="25"/>
      <c r="Q219" s="25"/>
      <c r="R219" s="25"/>
      <c r="S219" s="25"/>
    </row>
    <row r="220" spans="3:19" ht="16.149999999999999" customHeight="1" x14ac:dyDescent="0.65">
      <c r="C220" s="25"/>
      <c r="D220" s="37" t="str">
        <f>INDEX(Wsad_Ofertowy[#Data],MATCH(S217,Wsad_Ofertowy[Kod],0),4)</f>
        <v>Znicz szklany L 1930 KALIE SR</v>
      </c>
      <c r="E220" s="25"/>
      <c r="F220" s="38"/>
      <c r="G220" s="54" cm="1">
        <f t="array" ref="G220">INDEX(Wsad_Ofertowy[#Data],MATCH(S217,Wsad_Ofertowy[Kod],0),'Generowanie podsumowania zam'!$U$1)</f>
        <v>10.99</v>
      </c>
      <c r="H220" s="40"/>
      <c r="I220" s="32"/>
      <c r="J220" s="34"/>
      <c r="K220" s="34"/>
      <c r="L220" s="41"/>
      <c r="M220" s="25"/>
      <c r="N220" s="42"/>
      <c r="O220" s="25"/>
      <c r="P220" s="25"/>
      <c r="Q220" s="25"/>
      <c r="R220" s="43">
        <f>I218*G220*O217</f>
        <v>0</v>
      </c>
      <c r="S220" s="25"/>
    </row>
    <row r="221" spans="3:19" ht="16.149999999999999" customHeight="1" x14ac:dyDescent="0.45">
      <c r="C221" s="25"/>
      <c r="D221" s="25"/>
      <c r="E221" s="44">
        <f>INDEX(Wsad_Ofertowy[#Data],MATCH(S217,Wsad_Ofertowy[Kod],0),5)</f>
        <v>5907702536729</v>
      </c>
      <c r="F221" s="45"/>
      <c r="G221" s="40" t="s">
        <v>32</v>
      </c>
      <c r="H221" s="39"/>
      <c r="I221" s="25"/>
      <c r="J221" s="25"/>
      <c r="K221" s="25"/>
      <c r="L221" s="25"/>
      <c r="M221" s="25"/>
      <c r="N221" s="40"/>
      <c r="O221" s="25"/>
      <c r="P221" s="28"/>
      <c r="Q221" s="25"/>
      <c r="R221" s="40" t="s">
        <v>29</v>
      </c>
      <c r="S221" s="25"/>
    </row>
    <row r="222" spans="3:19" ht="16.149999999999999" customHeight="1" x14ac:dyDescent="0.45"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8"/>
      <c r="Q222" s="25"/>
      <c r="R222" s="25"/>
      <c r="S222" s="25"/>
    </row>
    <row r="223" spans="3:19" ht="16.149999999999999" customHeight="1" x14ac:dyDescent="0.45">
      <c r="C223" s="21"/>
      <c r="D223" s="21"/>
      <c r="E223" s="21"/>
      <c r="F223" s="21"/>
      <c r="G223" s="22"/>
      <c r="H223" s="22"/>
      <c r="I223" s="21"/>
      <c r="J223" s="23"/>
      <c r="K223" s="23"/>
      <c r="L223" s="21"/>
      <c r="M223" s="21"/>
      <c r="N223" s="21"/>
      <c r="O223" s="21"/>
      <c r="P223" s="24"/>
      <c r="Q223" s="21"/>
      <c r="R223" s="21"/>
      <c r="S223" s="21"/>
    </row>
    <row r="224" spans="3:19" ht="16.149999999999999" customHeight="1" x14ac:dyDescent="0.45">
      <c r="C224" s="25"/>
      <c r="D224" s="111"/>
      <c r="E224" s="111"/>
      <c r="F224" s="111"/>
      <c r="G224" s="27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3:19" ht="16.149999999999999" customHeight="1" x14ac:dyDescent="0.45">
      <c r="C225" s="25"/>
      <c r="D225" s="111"/>
      <c r="E225" s="111"/>
      <c r="F225" s="111"/>
      <c r="G225" s="27"/>
      <c r="H225" s="26"/>
      <c r="I225" s="25"/>
      <c r="J225" s="25"/>
      <c r="K225" s="25"/>
      <c r="L225" s="25"/>
      <c r="M225" s="25"/>
      <c r="N225" s="25"/>
      <c r="O225" s="25"/>
      <c r="P225" s="28"/>
      <c r="Q225" s="25"/>
      <c r="R225" s="25"/>
      <c r="S225" s="25"/>
    </row>
    <row r="226" spans="3:19" ht="16.149999999999999" customHeight="1" x14ac:dyDescent="0.55000000000000004">
      <c r="C226" s="25"/>
      <c r="D226" s="111"/>
      <c r="E226" s="111"/>
      <c r="F226" s="111"/>
      <c r="G226" s="27"/>
      <c r="H226" s="26"/>
      <c r="I226" s="29"/>
      <c r="J226" s="30" t="s">
        <v>30</v>
      </c>
      <c r="K226" s="30"/>
      <c r="L226" s="25"/>
      <c r="M226" s="30"/>
      <c r="N226" s="31" t="s">
        <v>0</v>
      </c>
      <c r="O226" s="25"/>
      <c r="P226" s="25"/>
      <c r="Q226" s="25"/>
      <c r="R226" s="25"/>
      <c r="S226" s="25"/>
    </row>
    <row r="227" spans="3:19" ht="16.149999999999999" customHeight="1" x14ac:dyDescent="0.45">
      <c r="C227" s="25"/>
      <c r="D227" s="111"/>
      <c r="E227" s="111"/>
      <c r="F227" s="111"/>
      <c r="G227" s="27"/>
      <c r="H227" s="26"/>
      <c r="I227" s="32"/>
      <c r="J227" s="33"/>
      <c r="K227" s="33"/>
      <c r="L227" s="32"/>
      <c r="M227" s="34"/>
      <c r="N227" s="35" t="s">
        <v>108</v>
      </c>
      <c r="O227" s="25"/>
      <c r="P227" s="25"/>
      <c r="Q227" s="25"/>
      <c r="R227" s="25"/>
      <c r="S227" s="25"/>
    </row>
    <row r="228" spans="3:19" ht="16.149999999999999" customHeight="1" x14ac:dyDescent="0.45">
      <c r="C228" s="25"/>
      <c r="D228" s="111"/>
      <c r="E228" s="111"/>
      <c r="F228" s="111"/>
      <c r="G228" s="27"/>
      <c r="H228" s="26"/>
      <c r="I228" s="32"/>
      <c r="J228" s="33"/>
      <c r="K228" s="33"/>
      <c r="L228" s="36"/>
      <c r="M228" s="34"/>
      <c r="N228" s="25"/>
      <c r="O228" s="112">
        <v>0</v>
      </c>
      <c r="P228" s="25"/>
      <c r="Q228" s="25"/>
      <c r="R228" s="25"/>
      <c r="S228" s="68" t="s">
        <v>181</v>
      </c>
    </row>
    <row r="229" spans="3:19" ht="16.149999999999999" customHeight="1" x14ac:dyDescent="0.45">
      <c r="C229" s="25"/>
      <c r="D229" s="111"/>
      <c r="E229" s="111"/>
      <c r="F229" s="111"/>
      <c r="G229" s="27"/>
      <c r="H229" s="26"/>
      <c r="I229" s="32" t="str">
        <f>INDEX(Wsad_Ofertowy[#Data],MATCH(S228,Wsad_Ofertowy[Kod],0),21)</f>
        <v>6</v>
      </c>
      <c r="J229" s="33" t="s">
        <v>31</v>
      </c>
      <c r="K229" s="33"/>
      <c r="L229" s="36"/>
      <c r="M229" s="36"/>
      <c r="N229" s="25"/>
      <c r="O229" s="113"/>
      <c r="P229" s="25"/>
      <c r="Q229" s="25"/>
      <c r="R229" s="25"/>
      <c r="S229" s="25"/>
    </row>
    <row r="230" spans="3:19" ht="16.149999999999999" customHeight="1" x14ac:dyDescent="0.45">
      <c r="C230" s="25"/>
      <c r="D230" s="111"/>
      <c r="E230" s="111"/>
      <c r="F230" s="111"/>
      <c r="G230" s="27"/>
      <c r="H230" s="26"/>
      <c r="I230" s="32"/>
      <c r="J230" s="90"/>
      <c r="K230" s="34"/>
      <c r="L230" s="36"/>
      <c r="M230" s="36"/>
      <c r="N230" s="25"/>
      <c r="O230" s="28"/>
      <c r="P230" s="25"/>
      <c r="Q230" s="25"/>
      <c r="R230" s="25"/>
      <c r="S230" s="25"/>
    </row>
    <row r="231" spans="3:19" ht="16.149999999999999" customHeight="1" x14ac:dyDescent="0.65">
      <c r="C231" s="25"/>
      <c r="D231" s="37" t="str">
        <f>INDEX(Wsad_Ofertowy[#Data],MATCH(S228,Wsad_Ofertowy[Kod],0),4)</f>
        <v>Znicz szklany L 1930 KALIE ZŁ</v>
      </c>
      <c r="E231" s="25"/>
      <c r="F231" s="38"/>
      <c r="G231" s="54" cm="1">
        <f t="array" ref="G231">INDEX(Wsad_Ofertowy[#Data],MATCH(S228,Wsad_Ofertowy[Kod],0),'Generowanie podsumowania zam'!$U$1)</f>
        <v>10.99</v>
      </c>
      <c r="H231" s="40"/>
      <c r="I231" s="32"/>
      <c r="J231" s="34"/>
      <c r="K231" s="34"/>
      <c r="L231" s="41"/>
      <c r="M231" s="25"/>
      <c r="N231" s="42"/>
      <c r="O231" s="25"/>
      <c r="P231" s="25"/>
      <c r="Q231" s="25"/>
      <c r="R231" s="43">
        <f>I229*G231*O228</f>
        <v>0</v>
      </c>
      <c r="S231" s="25"/>
    </row>
    <row r="232" spans="3:19" ht="16.149999999999999" customHeight="1" x14ac:dyDescent="0.45">
      <c r="C232" s="25"/>
      <c r="D232" s="25"/>
      <c r="E232" s="44">
        <f>INDEX(Wsad_Ofertowy[#Data],MATCH(S228,Wsad_Ofertowy[Kod],0),5)</f>
        <v>5907702536712</v>
      </c>
      <c r="F232" s="45"/>
      <c r="G232" s="40" t="s">
        <v>32</v>
      </c>
      <c r="H232" s="39"/>
      <c r="I232" s="25"/>
      <c r="J232" s="25"/>
      <c r="K232" s="25"/>
      <c r="L232" s="25"/>
      <c r="M232" s="25"/>
      <c r="N232" s="40"/>
      <c r="O232" s="25"/>
      <c r="P232" s="28"/>
      <c r="Q232" s="25"/>
      <c r="R232" s="40" t="s">
        <v>29</v>
      </c>
      <c r="S232" s="25"/>
    </row>
    <row r="233" spans="3:19" ht="16.149999999999999" customHeight="1" x14ac:dyDescent="0.45"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8"/>
      <c r="Q233" s="25"/>
      <c r="R233" s="25"/>
      <c r="S233" s="25"/>
    </row>
    <row r="234" spans="3:19" ht="16.149999999999999" customHeight="1" x14ac:dyDescent="0.45">
      <c r="C234" s="21"/>
      <c r="D234" s="21"/>
      <c r="E234" s="21"/>
      <c r="F234" s="21"/>
      <c r="G234" s="22"/>
      <c r="H234" s="22"/>
      <c r="I234" s="21"/>
      <c r="J234" s="23"/>
      <c r="K234" s="23"/>
      <c r="L234" s="21"/>
      <c r="M234" s="21"/>
      <c r="N234" s="21"/>
      <c r="O234" s="21"/>
      <c r="P234" s="24"/>
      <c r="Q234" s="21"/>
      <c r="R234" s="21"/>
      <c r="S234" s="21"/>
    </row>
    <row r="235" spans="3:19" ht="16.149999999999999" customHeight="1" x14ac:dyDescent="0.45">
      <c r="C235" s="25"/>
      <c r="D235" s="111"/>
      <c r="E235" s="111"/>
      <c r="F235" s="111"/>
      <c r="G235" s="27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3:19" ht="16.149999999999999" customHeight="1" x14ac:dyDescent="0.45">
      <c r="C236" s="25"/>
      <c r="D236" s="111"/>
      <c r="E236" s="111"/>
      <c r="F236" s="111"/>
      <c r="G236" s="27"/>
      <c r="H236" s="26"/>
      <c r="I236" s="25"/>
      <c r="J236" s="25"/>
      <c r="K236" s="25"/>
      <c r="L236" s="25"/>
      <c r="M236" s="25"/>
      <c r="N236" s="25"/>
      <c r="O236" s="25"/>
      <c r="P236" s="28"/>
      <c r="Q236" s="25"/>
      <c r="R236" s="25"/>
      <c r="S236" s="25"/>
    </row>
    <row r="237" spans="3:19" ht="16.149999999999999" customHeight="1" x14ac:dyDescent="0.55000000000000004">
      <c r="C237" s="25"/>
      <c r="D237" s="111"/>
      <c r="E237" s="111"/>
      <c r="F237" s="111"/>
      <c r="G237" s="27"/>
      <c r="H237" s="26"/>
      <c r="I237" s="29"/>
      <c r="J237" s="30" t="s">
        <v>30</v>
      </c>
      <c r="K237" s="30"/>
      <c r="L237" s="25"/>
      <c r="M237" s="30"/>
      <c r="N237" s="31" t="s">
        <v>0</v>
      </c>
      <c r="O237" s="25"/>
      <c r="P237" s="25"/>
      <c r="Q237" s="25"/>
      <c r="R237" s="25"/>
      <c r="S237" s="25"/>
    </row>
    <row r="238" spans="3:19" ht="16.149999999999999" customHeight="1" x14ac:dyDescent="0.45">
      <c r="C238" s="25"/>
      <c r="D238" s="111"/>
      <c r="E238" s="111"/>
      <c r="F238" s="111"/>
      <c r="G238" s="27"/>
      <c r="H238" s="26"/>
      <c r="I238" s="32"/>
      <c r="J238" s="33"/>
      <c r="K238" s="33"/>
      <c r="L238" s="32"/>
      <c r="M238" s="34"/>
      <c r="N238" s="35" t="s">
        <v>108</v>
      </c>
      <c r="O238" s="25"/>
      <c r="P238" s="25"/>
      <c r="Q238" s="25"/>
      <c r="R238" s="25"/>
      <c r="S238" s="25"/>
    </row>
    <row r="239" spans="3:19" ht="16.149999999999999" customHeight="1" x14ac:dyDescent="0.45">
      <c r="C239" s="25"/>
      <c r="D239" s="111"/>
      <c r="E239" s="111"/>
      <c r="F239" s="111"/>
      <c r="G239" s="27"/>
      <c r="H239" s="26"/>
      <c r="I239" s="32"/>
      <c r="J239" s="33"/>
      <c r="K239" s="33"/>
      <c r="L239" s="36"/>
      <c r="M239" s="34"/>
      <c r="N239" s="25"/>
      <c r="O239" s="112">
        <v>0</v>
      </c>
      <c r="P239" s="25"/>
      <c r="Q239" s="25"/>
      <c r="R239" s="25"/>
      <c r="S239" s="68" t="s">
        <v>453</v>
      </c>
    </row>
    <row r="240" spans="3:19" ht="16.149999999999999" customHeight="1" x14ac:dyDescent="0.45">
      <c r="C240" s="25"/>
      <c r="D240" s="111"/>
      <c r="E240" s="111"/>
      <c r="F240" s="111"/>
      <c r="G240" s="27"/>
      <c r="H240" s="26"/>
      <c r="I240" s="32" t="str">
        <f>INDEX(Wsad_Ofertowy[#Data],MATCH(S239,Wsad_Ofertowy[Kod],0),21)</f>
        <v>4</v>
      </c>
      <c r="J240" s="33" t="s">
        <v>31</v>
      </c>
      <c r="K240" s="33"/>
      <c r="L240" s="36"/>
      <c r="M240" s="36"/>
      <c r="N240" s="25"/>
      <c r="O240" s="113"/>
      <c r="P240" s="25"/>
      <c r="Q240" s="25"/>
      <c r="R240" s="25"/>
      <c r="S240" s="25"/>
    </row>
    <row r="241" spans="3:19" ht="16.149999999999999" customHeight="1" x14ac:dyDescent="0.45">
      <c r="C241" s="25"/>
      <c r="D241" s="111"/>
      <c r="E241" s="111"/>
      <c r="F241" s="111"/>
      <c r="G241" s="27"/>
      <c r="H241" s="26"/>
      <c r="I241" s="32"/>
      <c r="J241" s="90"/>
      <c r="K241" s="34"/>
      <c r="L241" s="36"/>
      <c r="M241" s="36"/>
      <c r="N241" s="25"/>
      <c r="O241" s="28"/>
      <c r="P241" s="25"/>
      <c r="Q241" s="25"/>
      <c r="R241" s="25"/>
      <c r="S241" s="25"/>
    </row>
    <row r="242" spans="3:19" ht="16.149999999999999" customHeight="1" x14ac:dyDescent="0.65">
      <c r="C242" s="25"/>
      <c r="D242" s="37" t="str">
        <f>INDEX(Wsad_Ofertowy[#Data],MATCH(S239,Wsad_Ofertowy[Kod],0),4)</f>
        <v>Znicz szklany ZKW 7 Księga MIX</v>
      </c>
      <c r="E242" s="25"/>
      <c r="F242" s="38"/>
      <c r="G242" s="54" cm="1">
        <f t="array" ref="G242">INDEX(Wsad_Ofertowy[#Data],MATCH(S239,Wsad_Ofertowy[Kod],0),'Generowanie podsumowania zam'!$U$1)</f>
        <v>16.7</v>
      </c>
      <c r="H242" s="40"/>
      <c r="I242" s="32"/>
      <c r="J242" s="34"/>
      <c r="K242" s="34"/>
      <c r="L242" s="41"/>
      <c r="M242" s="25"/>
      <c r="N242" s="42"/>
      <c r="O242" s="25"/>
      <c r="P242" s="25"/>
      <c r="Q242" s="25"/>
      <c r="R242" s="43">
        <f>I240*G242*O239</f>
        <v>0</v>
      </c>
      <c r="S242" s="25"/>
    </row>
    <row r="243" spans="3:19" ht="16.149999999999999" customHeight="1" x14ac:dyDescent="0.45">
      <c r="C243" s="25"/>
      <c r="D243" s="25"/>
      <c r="E243" s="44">
        <f>INDEX(Wsad_Ofertowy[#Data],MATCH(S239,Wsad_Ofertowy[Kod],0),5)</f>
        <v>5907702537399</v>
      </c>
      <c r="F243" s="45"/>
      <c r="G243" s="40" t="s">
        <v>32</v>
      </c>
      <c r="H243" s="39"/>
      <c r="I243" s="25"/>
      <c r="J243" s="25"/>
      <c r="K243" s="25"/>
      <c r="L243" s="25"/>
      <c r="M243" s="25"/>
      <c r="N243" s="40"/>
      <c r="O243" s="25"/>
      <c r="P243" s="28"/>
      <c r="Q243" s="25"/>
      <c r="R243" s="40" t="s">
        <v>29</v>
      </c>
      <c r="S243" s="25"/>
    </row>
    <row r="244" spans="3:19" ht="16.149999999999999" customHeight="1" x14ac:dyDescent="0.45"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8"/>
      <c r="Q244" s="25"/>
      <c r="R244" s="25"/>
      <c r="S244" s="25"/>
    </row>
    <row r="245" spans="3:19" ht="16.149999999999999" customHeight="1" x14ac:dyDescent="0.45">
      <c r="C245" s="21"/>
      <c r="D245" s="21"/>
      <c r="E245" s="21"/>
      <c r="F245" s="21"/>
      <c r="G245" s="22"/>
      <c r="H245" s="22"/>
      <c r="I245" s="21"/>
      <c r="J245" s="23"/>
      <c r="K245" s="23"/>
      <c r="L245" s="21"/>
      <c r="M245" s="21"/>
      <c r="N245" s="21"/>
      <c r="O245" s="21"/>
      <c r="P245" s="24"/>
      <c r="Q245" s="21"/>
      <c r="R245" s="21"/>
      <c r="S245" s="21"/>
    </row>
    <row r="246" spans="3:19" ht="16.149999999999999" customHeight="1" x14ac:dyDescent="0.45">
      <c r="C246" s="25"/>
      <c r="D246" s="111"/>
      <c r="E246" s="111"/>
      <c r="F246" s="111"/>
      <c r="G246" s="27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3:19" ht="16.149999999999999" customHeight="1" x14ac:dyDescent="0.45">
      <c r="C247" s="25"/>
      <c r="D247" s="111"/>
      <c r="E247" s="111"/>
      <c r="F247" s="111"/>
      <c r="G247" s="27"/>
      <c r="H247" s="26"/>
      <c r="I247" s="25"/>
      <c r="J247" s="25"/>
      <c r="K247" s="25"/>
      <c r="L247" s="25"/>
      <c r="M247" s="25"/>
      <c r="N247" s="25"/>
      <c r="O247" s="25"/>
      <c r="P247" s="28"/>
      <c r="Q247" s="25"/>
      <c r="R247" s="25"/>
      <c r="S247" s="25"/>
    </row>
    <row r="248" spans="3:19" ht="16.149999999999999" customHeight="1" x14ac:dyDescent="0.55000000000000004">
      <c r="C248" s="25"/>
      <c r="D248" s="111"/>
      <c r="E248" s="111"/>
      <c r="F248" s="111"/>
      <c r="G248" s="27"/>
      <c r="H248" s="26"/>
      <c r="I248" s="29"/>
      <c r="J248" s="30" t="s">
        <v>30</v>
      </c>
      <c r="K248" s="30"/>
      <c r="L248" s="25"/>
      <c r="M248" s="30"/>
      <c r="N248" s="31" t="s">
        <v>0</v>
      </c>
      <c r="O248" s="25"/>
      <c r="P248" s="25"/>
      <c r="Q248" s="25"/>
      <c r="R248" s="25"/>
      <c r="S248" s="25"/>
    </row>
    <row r="249" spans="3:19" ht="16.149999999999999" customHeight="1" x14ac:dyDescent="0.45">
      <c r="C249" s="25"/>
      <c r="D249" s="111"/>
      <c r="E249" s="111"/>
      <c r="F249" s="111"/>
      <c r="G249" s="27"/>
      <c r="H249" s="26"/>
      <c r="I249" s="32"/>
      <c r="J249" s="33"/>
      <c r="K249" s="33"/>
      <c r="L249" s="32"/>
      <c r="M249" s="34"/>
      <c r="N249" s="35" t="s">
        <v>108</v>
      </c>
      <c r="O249" s="25"/>
      <c r="P249" s="25"/>
      <c r="Q249" s="25"/>
      <c r="R249" s="25"/>
      <c r="S249" s="25"/>
    </row>
    <row r="250" spans="3:19" ht="16.149999999999999" customHeight="1" x14ac:dyDescent="0.45">
      <c r="C250" s="25"/>
      <c r="D250" s="111"/>
      <c r="E250" s="111"/>
      <c r="F250" s="111"/>
      <c r="G250" s="27"/>
      <c r="H250" s="26"/>
      <c r="I250" s="32"/>
      <c r="J250" s="33"/>
      <c r="K250" s="33"/>
      <c r="L250" s="36"/>
      <c r="M250" s="34"/>
      <c r="N250" s="25"/>
      <c r="O250" s="112">
        <v>0</v>
      </c>
      <c r="P250" s="25"/>
      <c r="Q250" s="25"/>
      <c r="R250" s="25"/>
      <c r="S250" s="68" t="s">
        <v>392</v>
      </c>
    </row>
    <row r="251" spans="3:19" ht="16.149999999999999" customHeight="1" x14ac:dyDescent="0.45">
      <c r="C251" s="25"/>
      <c r="D251" s="111"/>
      <c r="E251" s="111"/>
      <c r="F251" s="111"/>
      <c r="G251" s="27"/>
      <c r="H251" s="26"/>
      <c r="I251" s="32" t="str">
        <f>INDEX(Wsad_Ofertowy[#Data],MATCH(S250,Wsad_Ofertowy[Kod],0),21)</f>
        <v>5</v>
      </c>
      <c r="J251" s="33" t="s">
        <v>31</v>
      </c>
      <c r="K251" s="33"/>
      <c r="L251" s="36"/>
      <c r="M251" s="36"/>
      <c r="N251" s="25"/>
      <c r="O251" s="113"/>
      <c r="P251" s="25"/>
      <c r="Q251" s="25"/>
      <c r="R251" s="25"/>
      <c r="S251" s="25"/>
    </row>
    <row r="252" spans="3:19" ht="16.149999999999999" customHeight="1" x14ac:dyDescent="0.45">
      <c r="C252" s="25"/>
      <c r="D252" s="111"/>
      <c r="E252" s="111"/>
      <c r="F252" s="111"/>
      <c r="G252" s="27"/>
      <c r="H252" s="26"/>
      <c r="I252" s="32"/>
      <c r="J252" s="90"/>
      <c r="K252" s="34"/>
      <c r="L252" s="36"/>
      <c r="M252" s="36"/>
      <c r="N252" s="25"/>
      <c r="O252" s="28"/>
      <c r="P252" s="25"/>
      <c r="Q252" s="25"/>
      <c r="R252" s="25"/>
      <c r="S252" s="25"/>
    </row>
    <row r="253" spans="3:19" ht="16.149999999999999" customHeight="1" x14ac:dyDescent="0.65">
      <c r="C253" s="25"/>
      <c r="D253" s="37" t="str">
        <f>INDEX(Wsad_Ofertowy[#Data],MATCH(S250,Wsad_Ofertowy[Kod],0),4)</f>
        <v>ZR 3 tęcza SR</v>
      </c>
      <c r="E253" s="25"/>
      <c r="F253" s="38"/>
      <c r="G253" s="54" cm="1">
        <f t="array" ref="G253">INDEX(Wsad_Ofertowy[#Data],MATCH(S250,Wsad_Ofertowy[Kod],0),'Generowanie podsumowania zam'!$U$1)</f>
        <v>16.79</v>
      </c>
      <c r="H253" s="40"/>
      <c r="I253" s="32"/>
      <c r="J253" s="34"/>
      <c r="K253" s="34"/>
      <c r="L253" s="41"/>
      <c r="M253" s="25"/>
      <c r="N253" s="42"/>
      <c r="O253" s="25"/>
      <c r="P253" s="25"/>
      <c r="Q253" s="25"/>
      <c r="R253" s="43">
        <f>I251*G253*O250</f>
        <v>0</v>
      </c>
      <c r="S253" s="25"/>
    </row>
    <row r="254" spans="3:19" ht="16.149999999999999" customHeight="1" x14ac:dyDescent="0.45">
      <c r="C254" s="25"/>
      <c r="D254" s="25"/>
      <c r="E254" s="44">
        <f>INDEX(Wsad_Ofertowy[#Data],MATCH(S250,Wsad_Ofertowy[Kod],0),5)</f>
        <v>5907702536200</v>
      </c>
      <c r="F254" s="45"/>
      <c r="G254" s="40" t="s">
        <v>32</v>
      </c>
      <c r="H254" s="39"/>
      <c r="I254" s="25"/>
      <c r="J254" s="25"/>
      <c r="K254" s="25"/>
      <c r="L254" s="25"/>
      <c r="M254" s="25"/>
      <c r="N254" s="40"/>
      <c r="O254" s="25"/>
      <c r="P254" s="28"/>
      <c r="Q254" s="25"/>
      <c r="R254" s="40" t="s">
        <v>29</v>
      </c>
      <c r="S254" s="25"/>
    </row>
    <row r="255" spans="3:19" ht="16.149999999999999" customHeight="1" x14ac:dyDescent="0.45"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8"/>
      <c r="Q255" s="25"/>
      <c r="R255" s="25"/>
      <c r="S255" s="25"/>
    </row>
    <row r="256" spans="3:19" ht="16.149999999999999" customHeight="1" x14ac:dyDescent="0.45">
      <c r="C256" s="21"/>
      <c r="D256" s="21"/>
      <c r="E256" s="21"/>
      <c r="F256" s="21"/>
      <c r="G256" s="22"/>
      <c r="H256" s="22"/>
      <c r="I256" s="21"/>
      <c r="J256" s="23"/>
      <c r="K256" s="23"/>
      <c r="L256" s="21"/>
      <c r="M256" s="21"/>
      <c r="N256" s="21"/>
      <c r="O256" s="21"/>
      <c r="P256" s="24"/>
      <c r="Q256" s="21"/>
      <c r="R256" s="21"/>
      <c r="S256" s="21"/>
    </row>
    <row r="257" spans="3:19" ht="16.149999999999999" customHeight="1" x14ac:dyDescent="0.45">
      <c r="C257" s="25"/>
      <c r="D257" s="111"/>
      <c r="E257" s="111"/>
      <c r="F257" s="111"/>
      <c r="G257" s="27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3:19" ht="16.149999999999999" customHeight="1" x14ac:dyDescent="0.45">
      <c r="C258" s="25"/>
      <c r="D258" s="111"/>
      <c r="E258" s="111"/>
      <c r="F258" s="111"/>
      <c r="G258" s="27"/>
      <c r="H258" s="26"/>
      <c r="I258" s="25"/>
      <c r="J258" s="25"/>
      <c r="K258" s="25"/>
      <c r="L258" s="25"/>
      <c r="M258" s="25"/>
      <c r="N258" s="25"/>
      <c r="O258" s="25"/>
      <c r="P258" s="28"/>
      <c r="Q258" s="25"/>
      <c r="R258" s="25"/>
      <c r="S258" s="25"/>
    </row>
    <row r="259" spans="3:19" ht="16.149999999999999" customHeight="1" x14ac:dyDescent="0.55000000000000004">
      <c r="C259" s="25"/>
      <c r="D259" s="111"/>
      <c r="E259" s="111"/>
      <c r="F259" s="111"/>
      <c r="G259" s="27"/>
      <c r="H259" s="26"/>
      <c r="I259" s="29"/>
      <c r="J259" s="30" t="s">
        <v>30</v>
      </c>
      <c r="K259" s="30"/>
      <c r="L259" s="25"/>
      <c r="M259" s="30"/>
      <c r="N259" s="31" t="s">
        <v>0</v>
      </c>
      <c r="O259" s="25"/>
      <c r="P259" s="25"/>
      <c r="Q259" s="25"/>
      <c r="R259" s="25"/>
      <c r="S259" s="25"/>
    </row>
    <row r="260" spans="3:19" ht="16.149999999999999" customHeight="1" x14ac:dyDescent="0.45">
      <c r="C260" s="25"/>
      <c r="D260" s="111"/>
      <c r="E260" s="111"/>
      <c r="F260" s="111"/>
      <c r="G260" s="27"/>
      <c r="H260" s="26"/>
      <c r="I260" s="32"/>
      <c r="J260" s="33"/>
      <c r="K260" s="33"/>
      <c r="L260" s="32"/>
      <c r="M260" s="34"/>
      <c r="N260" s="35" t="s">
        <v>108</v>
      </c>
      <c r="O260" s="25"/>
      <c r="P260" s="25"/>
      <c r="Q260" s="25"/>
      <c r="R260" s="25"/>
      <c r="S260" s="25"/>
    </row>
    <row r="261" spans="3:19" ht="16.149999999999999" customHeight="1" x14ac:dyDescent="0.45">
      <c r="C261" s="25"/>
      <c r="D261" s="111"/>
      <c r="E261" s="111"/>
      <c r="F261" s="111"/>
      <c r="G261" s="27"/>
      <c r="H261" s="26"/>
      <c r="I261" s="32"/>
      <c r="J261" s="33"/>
      <c r="K261" s="33"/>
      <c r="L261" s="36"/>
      <c r="M261" s="34"/>
      <c r="N261" s="25"/>
      <c r="O261" s="112">
        <v>0</v>
      </c>
      <c r="P261" s="25"/>
      <c r="Q261" s="25"/>
      <c r="R261" s="25"/>
      <c r="S261" s="68" t="s">
        <v>390</v>
      </c>
    </row>
    <row r="262" spans="3:19" ht="16.149999999999999" customHeight="1" x14ac:dyDescent="0.45">
      <c r="C262" s="25"/>
      <c r="D262" s="111"/>
      <c r="E262" s="111"/>
      <c r="F262" s="111"/>
      <c r="G262" s="27"/>
      <c r="H262" s="26"/>
      <c r="I262" s="32" t="str">
        <f>INDEX(Wsad_Ofertowy[#Data],MATCH(S261,Wsad_Ofertowy[Kod],0),21)</f>
        <v>5</v>
      </c>
      <c r="J262" s="33" t="s">
        <v>31</v>
      </c>
      <c r="K262" s="33"/>
      <c r="L262" s="36"/>
      <c r="M262" s="36"/>
      <c r="N262" s="25"/>
      <c r="O262" s="113"/>
      <c r="P262" s="25"/>
      <c r="Q262" s="25"/>
      <c r="R262" s="25"/>
      <c r="S262" s="25"/>
    </row>
    <row r="263" spans="3:19" ht="16.149999999999999" customHeight="1" x14ac:dyDescent="0.45">
      <c r="C263" s="25"/>
      <c r="D263" s="111"/>
      <c r="E263" s="111"/>
      <c r="F263" s="111"/>
      <c r="G263" s="27"/>
      <c r="H263" s="26"/>
      <c r="I263" s="32"/>
      <c r="J263" s="90"/>
      <c r="K263" s="34"/>
      <c r="L263" s="36"/>
      <c r="M263" s="36"/>
      <c r="N263" s="25"/>
      <c r="O263" s="28"/>
      <c r="P263" s="25"/>
      <c r="Q263" s="25"/>
      <c r="R263" s="25"/>
      <c r="S263" s="25"/>
    </row>
    <row r="264" spans="3:19" ht="16.149999999999999" customHeight="1" x14ac:dyDescent="0.65">
      <c r="C264" s="25"/>
      <c r="D264" s="37" t="str">
        <f>INDEX(Wsad_Ofertowy[#Data],MATCH(S261,Wsad_Ofertowy[Kod],0),4)</f>
        <v>ZR 3 tęcza ZŁ</v>
      </c>
      <c r="E264" s="25"/>
      <c r="F264" s="38"/>
      <c r="G264" s="54" cm="1">
        <f t="array" ref="G264">INDEX(Wsad_Ofertowy[#Data],MATCH(S261,Wsad_Ofertowy[Kod],0),'Generowanie podsumowania zam'!$U$1)</f>
        <v>16.79</v>
      </c>
      <c r="H264" s="40"/>
      <c r="I264" s="32"/>
      <c r="J264" s="34"/>
      <c r="K264" s="34"/>
      <c r="L264" s="41"/>
      <c r="M264" s="25"/>
      <c r="N264" s="42"/>
      <c r="O264" s="25"/>
      <c r="P264" s="25"/>
      <c r="Q264" s="25"/>
      <c r="R264" s="43">
        <f>I262*G264*O261</f>
        <v>0</v>
      </c>
      <c r="S264" s="25"/>
    </row>
    <row r="265" spans="3:19" ht="16.149999999999999" customHeight="1" x14ac:dyDescent="0.45">
      <c r="C265" s="25"/>
      <c r="D265" s="25"/>
      <c r="E265" s="44">
        <f>INDEX(Wsad_Ofertowy[#Data],MATCH(S261,Wsad_Ofertowy[Kod],0),5)</f>
        <v>5907702536217</v>
      </c>
      <c r="F265" s="45"/>
      <c r="G265" s="40" t="s">
        <v>32</v>
      </c>
      <c r="H265" s="39"/>
      <c r="I265" s="25"/>
      <c r="J265" s="25"/>
      <c r="K265" s="25"/>
      <c r="L265" s="25"/>
      <c r="M265" s="25"/>
      <c r="N265" s="40"/>
      <c r="O265" s="25"/>
      <c r="P265" s="28"/>
      <c r="Q265" s="25"/>
      <c r="R265" s="40" t="s">
        <v>29</v>
      </c>
      <c r="S265" s="25"/>
    </row>
    <row r="266" spans="3:19" ht="16.149999999999999" customHeight="1" x14ac:dyDescent="0.45"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8"/>
      <c r="Q266" s="25"/>
      <c r="R266" s="25"/>
      <c r="S266" s="25"/>
    </row>
  </sheetData>
  <sheetProtection sheet="1" objects="1" scenarios="1" selectLockedCells="1"/>
  <mergeCells count="48">
    <mergeCell ref="D4:F10"/>
    <mergeCell ref="O8:O9"/>
    <mergeCell ref="D26:F32"/>
    <mergeCell ref="O30:O31"/>
    <mergeCell ref="D37:F43"/>
    <mergeCell ref="O41:O42"/>
    <mergeCell ref="D48:F54"/>
    <mergeCell ref="O52:O53"/>
    <mergeCell ref="D114:F120"/>
    <mergeCell ref="O118:O119"/>
    <mergeCell ref="D59:F65"/>
    <mergeCell ref="O63:O64"/>
    <mergeCell ref="D70:F76"/>
    <mergeCell ref="O74:O75"/>
    <mergeCell ref="D81:F87"/>
    <mergeCell ref="O85:O86"/>
    <mergeCell ref="D158:F164"/>
    <mergeCell ref="O162:O163"/>
    <mergeCell ref="D169:F175"/>
    <mergeCell ref="O173:O174"/>
    <mergeCell ref="D15:F21"/>
    <mergeCell ref="O19:O20"/>
    <mergeCell ref="D125:F131"/>
    <mergeCell ref="O129:O130"/>
    <mergeCell ref="D136:F142"/>
    <mergeCell ref="O140:O141"/>
    <mergeCell ref="D147:F153"/>
    <mergeCell ref="O151:O152"/>
    <mergeCell ref="D92:F98"/>
    <mergeCell ref="O96:O97"/>
    <mergeCell ref="D103:F109"/>
    <mergeCell ref="O107:O108"/>
    <mergeCell ref="D180:F186"/>
    <mergeCell ref="O184:O185"/>
    <mergeCell ref="D191:F197"/>
    <mergeCell ref="O195:O196"/>
    <mergeCell ref="D202:F208"/>
    <mergeCell ref="O206:O207"/>
    <mergeCell ref="D246:F252"/>
    <mergeCell ref="O250:O251"/>
    <mergeCell ref="D257:F263"/>
    <mergeCell ref="O261:O262"/>
    <mergeCell ref="D213:F219"/>
    <mergeCell ref="O217:O218"/>
    <mergeCell ref="D224:F230"/>
    <mergeCell ref="O228:O229"/>
    <mergeCell ref="D235:F241"/>
    <mergeCell ref="O239:O24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BE5E-0304-4C47-B479-A37D5F9BD84D}">
  <sheetPr codeName="Arkusz10"/>
  <dimension ref="A1:W24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379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1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Znicz otwarty Misa duża nakrapiana Czarna</v>
      </c>
      <c r="E11" s="25"/>
      <c r="F11" s="38"/>
      <c r="G11" s="54" cm="1">
        <f t="array" ref="G11">INDEX(Wsad_Ofertowy[#Data],MATCH(S8,Wsad_Ofertowy[Kod],0),'Generowanie podsumowania zam'!$U$1)</f>
        <v>70.260000000000005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5907702535548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382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1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Znicz otwarty Misa mała nakrapiana Czarna</v>
      </c>
      <c r="E22" s="25"/>
      <c r="F22" s="38"/>
      <c r="G22" s="54" cm="1">
        <f t="array" ref="G22">INDEX(Wsad_Ofertowy[#Data],MATCH(S19,Wsad_Ofertowy[Kod],0),'Generowanie podsumowania zam'!$U$1)</f>
        <v>47.2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5907702535555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</sheetData>
  <sheetProtection sheet="1" objects="1" scenarios="1" selectLockedCells="1"/>
  <mergeCells count="4">
    <mergeCell ref="D15:F21"/>
    <mergeCell ref="O19:O20"/>
    <mergeCell ref="D4:F10"/>
    <mergeCell ref="O8:O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DF1E-D7EB-4B59-85E6-49B3AF7814CE}">
  <sheetPr codeName="Arkusz16"/>
  <dimension ref="A1:W310"/>
  <sheetViews>
    <sheetView showGridLines="0" showRowColHeader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505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7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L 1210 Serce Tata Białe</v>
      </c>
      <c r="E11" s="25"/>
      <c r="F11" s="38"/>
      <c r="G11" s="54" cm="1">
        <f t="array" ref="G11">INDEX(Wsad_Ofertowy[#Data],MATCH(S8,Wsad_Ofertowy[Kod],0),'Generowanie podsumowania zam'!$U$1)</f>
        <v>8.19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5907702534091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375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6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L 1750 kochanym rodzicom sr</v>
      </c>
      <c r="E22" s="25"/>
      <c r="F22" s="38"/>
      <c r="G22" s="54" cm="1">
        <f t="array" ref="G22">INDEX(Wsad_Ofertowy[#Data],MATCH(S19,Wsad_Ofertowy[Kod],0),'Generowanie podsumowania zam'!$U$1)</f>
        <v>11.35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5907702532974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C25" s="21"/>
      <c r="D25" s="21"/>
      <c r="E25" s="21"/>
      <c r="F25" s="21"/>
      <c r="G25" s="22"/>
      <c r="H25" s="22"/>
      <c r="I25" s="21"/>
      <c r="J25" s="23"/>
      <c r="K25" s="23"/>
      <c r="L25" s="21"/>
      <c r="M25" s="21"/>
      <c r="N25" s="21"/>
      <c r="O25" s="21"/>
      <c r="P25" s="24"/>
      <c r="Q25" s="21"/>
      <c r="R25" s="21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377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6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L 1750 kochanym rodzicom zł</v>
      </c>
      <c r="E33" s="25"/>
      <c r="F33" s="38"/>
      <c r="G33" s="54" cm="1">
        <f t="array" ref="G33">INDEX(Wsad_Ofertowy[#Data],MATCH(S30,Wsad_Ofertowy[Kod],0),'Generowanie podsumowania zam'!$U$1)</f>
        <v>11.35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5907702532967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C36" s="21"/>
      <c r="D36" s="21"/>
      <c r="E36" s="21"/>
      <c r="F36" s="21"/>
      <c r="G36" s="22"/>
      <c r="H36" s="22"/>
      <c r="I36" s="21"/>
      <c r="J36" s="23"/>
      <c r="K36" s="23"/>
      <c r="L36" s="21"/>
      <c r="M36" s="21"/>
      <c r="N36" s="21"/>
      <c r="O36" s="21"/>
      <c r="P36" s="24"/>
      <c r="Q36" s="21"/>
      <c r="R36" s="21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447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4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L 2710 mama/sr</v>
      </c>
      <c r="E44" s="25"/>
      <c r="F44" s="38"/>
      <c r="G44" s="54" cm="1">
        <f t="array" ref="G44">INDEX(Wsad_Ofertowy[#Data],MATCH(S41,Wsad_Ofertowy[Kod],0),'Generowanie podsumowania zam'!$U$1)</f>
        <v>13.29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5907702531755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C47" s="21"/>
      <c r="D47" s="21"/>
      <c r="E47" s="21"/>
      <c r="F47" s="21"/>
      <c r="G47" s="22"/>
      <c r="H47" s="22"/>
      <c r="I47" s="21"/>
      <c r="J47" s="23"/>
      <c r="K47" s="23"/>
      <c r="L47" s="21"/>
      <c r="M47" s="21"/>
      <c r="N47" s="21"/>
      <c r="O47" s="21"/>
      <c r="P47" s="24"/>
      <c r="Q47" s="21"/>
      <c r="R47" s="21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449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4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L 2710 mama/zł</v>
      </c>
      <c r="E55" s="25"/>
      <c r="F55" s="38"/>
      <c r="G55" s="54" cm="1">
        <f t="array" ref="G55">INDEX(Wsad_Ofertowy[#Data],MATCH(S52,Wsad_Ofertowy[Kod],0),'Generowanie podsumowania zam'!$U$1)</f>
        <v>13.29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5907702531748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C58" s="21"/>
      <c r="D58" s="21"/>
      <c r="E58" s="21"/>
      <c r="F58" s="21"/>
      <c r="G58" s="22"/>
      <c r="H58" s="22"/>
      <c r="I58" s="21"/>
      <c r="J58" s="23"/>
      <c r="K58" s="23"/>
      <c r="L58" s="21"/>
      <c r="M58" s="21"/>
      <c r="N58" s="21"/>
      <c r="O58" s="21"/>
      <c r="P58" s="24"/>
      <c r="Q58" s="21"/>
      <c r="R58" s="21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366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4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L 2710 tata SR</v>
      </c>
      <c r="E66" s="25"/>
      <c r="F66" s="38"/>
      <c r="G66" s="54" cm="1">
        <f t="array" ref="G66">INDEX(Wsad_Ofertowy[#Data],MATCH(S63,Wsad_Ofertowy[Kod],0),'Generowanie podsumowania zam'!$U$1)</f>
        <v>13.29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5907702531823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C69" s="21"/>
      <c r="D69" s="21"/>
      <c r="E69" s="21"/>
      <c r="F69" s="21"/>
      <c r="G69" s="22"/>
      <c r="H69" s="22"/>
      <c r="I69" s="21"/>
      <c r="J69" s="23"/>
      <c r="K69" s="23"/>
      <c r="L69" s="21"/>
      <c r="M69" s="21"/>
      <c r="N69" s="21"/>
      <c r="O69" s="21"/>
      <c r="P69" s="24"/>
      <c r="Q69" s="21"/>
      <c r="R69" s="21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368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4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L 2710 tata ZŁ</v>
      </c>
      <c r="E77" s="25"/>
      <c r="F77" s="38"/>
      <c r="G77" s="54" cm="1">
        <f t="array" ref="G77">INDEX(Wsad_Ofertowy[#Data],MATCH(S74,Wsad_Ofertowy[Kod],0),'Generowanie podsumowania zam'!$U$1)</f>
        <v>13.29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5907702531816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C80" s="21"/>
      <c r="D80" s="21"/>
      <c r="E80" s="21"/>
      <c r="F80" s="21"/>
      <c r="G80" s="22"/>
      <c r="H80" s="22"/>
      <c r="I80" s="21"/>
      <c r="J80" s="23"/>
      <c r="K80" s="23"/>
      <c r="L80" s="21"/>
      <c r="M80" s="21"/>
      <c r="N80" s="21"/>
      <c r="O80" s="21"/>
      <c r="P80" s="24"/>
      <c r="Q80" s="21"/>
      <c r="R80" s="21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341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8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L 925 babcia</v>
      </c>
      <c r="E88" s="25"/>
      <c r="F88" s="38"/>
      <c r="G88" s="54" cm="1">
        <f t="array" ref="G88">INDEX(Wsad_Ofertowy[#Data],MATCH(S85,Wsad_Ofertowy[Kod],0),'Generowanie podsumowania zam'!$U$1)</f>
        <v>6.49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5907702528519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C91" s="21"/>
      <c r="D91" s="21"/>
      <c r="E91" s="21"/>
      <c r="F91" s="21"/>
      <c r="G91" s="22"/>
      <c r="H91" s="22"/>
      <c r="I91" s="21"/>
      <c r="J91" s="23"/>
      <c r="K91" s="23"/>
      <c r="L91" s="21"/>
      <c r="M91" s="21"/>
      <c r="N91" s="21"/>
      <c r="O91" s="21"/>
      <c r="P91" s="24"/>
      <c r="Q91" s="21"/>
      <c r="R91" s="21"/>
      <c r="S91" s="21"/>
    </row>
    <row r="92" spans="3:19" ht="16.149999999999999" customHeight="1" x14ac:dyDescent="0.45">
      <c r="C92" s="25"/>
      <c r="D92" s="111"/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461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4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/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Serce SE-4 Tata</v>
      </c>
      <c r="E99" s="25"/>
      <c r="F99" s="38"/>
      <c r="G99" s="54" cm="1">
        <f t="array" ref="G99">INDEX(Wsad_Ofertowy[#Data],MATCH(S96,Wsad_Ofertowy[Kod],0),'Generowanie podsumowania zam'!$U$1)</f>
        <v>15.99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5907702534176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C102" s="21"/>
      <c r="D102" s="21"/>
      <c r="E102" s="21"/>
      <c r="F102" s="21"/>
      <c r="G102" s="22"/>
      <c r="H102" s="22"/>
      <c r="I102" s="21"/>
      <c r="J102" s="23"/>
      <c r="K102" s="23"/>
      <c r="L102" s="21"/>
      <c r="M102" s="21"/>
      <c r="N102" s="21"/>
      <c r="O102" s="21"/>
      <c r="P102" s="24"/>
      <c r="Q102" s="21"/>
      <c r="R102" s="21"/>
      <c r="S102" s="21"/>
    </row>
    <row r="103" spans="3:19" ht="16.149999999999999" customHeight="1" x14ac:dyDescent="0.45">
      <c r="C103" s="25"/>
      <c r="D103" s="111"/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337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8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/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Serce wenecja BABCIA</v>
      </c>
      <c r="E110" s="25"/>
      <c r="F110" s="38"/>
      <c r="G110" s="54" cm="1">
        <f t="array" ref="G110">INDEX(Wsad_Ofertowy[#Data],MATCH(S107,Wsad_Ofertowy[Kod],0),'Generowanie podsumowania zam'!$U$1)</f>
        <v>6.25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5907702514109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C113" s="21"/>
      <c r="D113" s="21"/>
      <c r="E113" s="21"/>
      <c r="F113" s="21"/>
      <c r="G113" s="22"/>
      <c r="H113" s="22"/>
      <c r="I113" s="21"/>
      <c r="J113" s="23"/>
      <c r="K113" s="23"/>
      <c r="L113" s="21"/>
      <c r="M113" s="21"/>
      <c r="N113" s="21"/>
      <c r="O113" s="21"/>
      <c r="P113" s="24"/>
      <c r="Q113" s="21"/>
      <c r="R113" s="21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343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8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/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Serce wenecja babcia B/sr</v>
      </c>
      <c r="E121" s="25"/>
      <c r="F121" s="38"/>
      <c r="G121" s="54" cm="1">
        <f t="array" ref="G121">INDEX(Wsad_Ofertowy[#Data],MATCH(S118,Wsad_Ofertowy[Kod],0),'Generowanie podsumowania zam'!$U$1)</f>
        <v>6.25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5907702525549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C124" s="21"/>
      <c r="D124" s="21"/>
      <c r="E124" s="21"/>
      <c r="F124" s="21"/>
      <c r="G124" s="22"/>
      <c r="H124" s="22"/>
      <c r="I124" s="21"/>
      <c r="J124" s="23"/>
      <c r="K124" s="23"/>
      <c r="L124" s="21"/>
      <c r="M124" s="21"/>
      <c r="N124" s="21"/>
      <c r="O124" s="21"/>
      <c r="P124" s="24"/>
      <c r="Q124" s="21"/>
      <c r="R124" s="21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346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8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/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Serce wenecja babcia B/zł</v>
      </c>
      <c r="E132" s="25"/>
      <c r="F132" s="38"/>
      <c r="G132" s="54" cm="1">
        <f t="array" ref="G132">INDEX(Wsad_Ofertowy[#Data],MATCH(S129,Wsad_Ofertowy[Kod],0),'Generowanie podsumowania zam'!$U$1)</f>
        <v>6.25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5907702525532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  <row r="135" spans="3:19" ht="16.149999999999999" customHeight="1" x14ac:dyDescent="0.45">
      <c r="C135" s="21"/>
      <c r="D135" s="21"/>
      <c r="E135" s="21"/>
      <c r="F135" s="21"/>
      <c r="G135" s="22"/>
      <c r="H135" s="22"/>
      <c r="I135" s="21"/>
      <c r="J135" s="23"/>
      <c r="K135" s="23"/>
      <c r="L135" s="21"/>
      <c r="M135" s="21"/>
      <c r="N135" s="21"/>
      <c r="O135" s="21"/>
      <c r="P135" s="24"/>
      <c r="Q135" s="21"/>
      <c r="R135" s="21"/>
      <c r="S135" s="21"/>
    </row>
    <row r="136" spans="3:19" ht="16.149999999999999" customHeight="1" x14ac:dyDescent="0.45">
      <c r="C136" s="25"/>
      <c r="D136" s="111"/>
      <c r="E136" s="111"/>
      <c r="F136" s="111"/>
      <c r="G136" s="27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3:19" ht="16.149999999999999" customHeight="1" x14ac:dyDescent="0.45">
      <c r="C137" s="25"/>
      <c r="D137" s="111"/>
      <c r="E137" s="111"/>
      <c r="F137" s="111"/>
      <c r="G137" s="27"/>
      <c r="H137" s="26"/>
      <c r="I137" s="25"/>
      <c r="J137" s="25"/>
      <c r="K137" s="25"/>
      <c r="L137" s="25"/>
      <c r="M137" s="25"/>
      <c r="N137" s="25"/>
      <c r="O137" s="25"/>
      <c r="P137" s="28"/>
      <c r="Q137" s="25"/>
      <c r="R137" s="25"/>
      <c r="S137" s="25"/>
    </row>
    <row r="138" spans="3:19" ht="16.149999999999999" customHeight="1" x14ac:dyDescent="0.55000000000000004">
      <c r="C138" s="25"/>
      <c r="D138" s="111"/>
      <c r="E138" s="111"/>
      <c r="F138" s="111"/>
      <c r="G138" s="27"/>
      <c r="H138" s="26"/>
      <c r="I138" s="29"/>
      <c r="J138" s="30" t="s">
        <v>30</v>
      </c>
      <c r="K138" s="30"/>
      <c r="L138" s="25"/>
      <c r="M138" s="30"/>
      <c r="N138" s="31" t="s">
        <v>0</v>
      </c>
      <c r="O138" s="25"/>
      <c r="P138" s="25"/>
      <c r="Q138" s="25"/>
      <c r="R138" s="25"/>
      <c r="S138" s="25"/>
    </row>
    <row r="139" spans="3:19" ht="16.149999999999999" customHeight="1" x14ac:dyDescent="0.45">
      <c r="C139" s="25"/>
      <c r="D139" s="111"/>
      <c r="E139" s="111"/>
      <c r="F139" s="111"/>
      <c r="G139" s="27"/>
      <c r="H139" s="26"/>
      <c r="I139" s="32"/>
      <c r="J139" s="33"/>
      <c r="K139" s="33"/>
      <c r="L139" s="32"/>
      <c r="M139" s="34"/>
      <c r="N139" s="35" t="s">
        <v>108</v>
      </c>
      <c r="O139" s="25"/>
      <c r="P139" s="25"/>
      <c r="Q139" s="25"/>
      <c r="R139" s="25"/>
      <c r="S139" s="25"/>
    </row>
    <row r="140" spans="3:19" ht="16.149999999999999" customHeight="1" x14ac:dyDescent="0.45">
      <c r="C140" s="25"/>
      <c r="D140" s="111"/>
      <c r="E140" s="111"/>
      <c r="F140" s="111"/>
      <c r="G140" s="27"/>
      <c r="H140" s="26"/>
      <c r="I140" s="32"/>
      <c r="J140" s="33"/>
      <c r="K140" s="33"/>
      <c r="L140" s="36"/>
      <c r="M140" s="34"/>
      <c r="N140" s="25"/>
      <c r="O140" s="112">
        <v>0</v>
      </c>
      <c r="P140" s="25"/>
      <c r="Q140" s="25"/>
      <c r="R140" s="25"/>
      <c r="S140" s="68" t="s">
        <v>349</v>
      </c>
    </row>
    <row r="141" spans="3:19" ht="16.149999999999999" customHeight="1" x14ac:dyDescent="0.45">
      <c r="C141" s="25"/>
      <c r="D141" s="111"/>
      <c r="E141" s="111"/>
      <c r="F141" s="111"/>
      <c r="G141" s="27"/>
      <c r="H141" s="26"/>
      <c r="I141" s="32" t="str">
        <f>INDEX(Wsad_Ofertowy[#Data],MATCH(S140,Wsad_Ofertowy[Kod],0),21)</f>
        <v>8</v>
      </c>
      <c r="J141" s="33" t="s">
        <v>31</v>
      </c>
      <c r="K141" s="33"/>
      <c r="L141" s="36"/>
      <c r="M141" s="36"/>
      <c r="N141" s="25"/>
      <c r="O141" s="113"/>
      <c r="P141" s="25"/>
      <c r="Q141" s="25"/>
      <c r="R141" s="25"/>
      <c r="S141" s="25"/>
    </row>
    <row r="142" spans="3:19" ht="16.149999999999999" customHeight="1" x14ac:dyDescent="0.45">
      <c r="C142" s="25"/>
      <c r="D142" s="111"/>
      <c r="E142" s="111"/>
      <c r="F142" s="111"/>
      <c r="G142" s="27"/>
      <c r="H142" s="26"/>
      <c r="I142" s="32"/>
      <c r="J142" s="90"/>
      <c r="K142" s="34"/>
      <c r="L142" s="36"/>
      <c r="M142" s="36"/>
      <c r="N142" s="25"/>
      <c r="O142" s="28"/>
      <c r="P142" s="25"/>
      <c r="Q142" s="25"/>
      <c r="R142" s="25"/>
      <c r="S142" s="25"/>
    </row>
    <row r="143" spans="3:19" ht="16.149999999999999" customHeight="1" x14ac:dyDescent="0.65">
      <c r="C143" s="25"/>
      <c r="D143" s="37" t="str">
        <f>INDEX(Wsad_Ofertowy[#Data],MATCH(S140,Wsad_Ofertowy[Kod],0),4)</f>
        <v>Serce wenecja MAMA</v>
      </c>
      <c r="E143" s="25"/>
      <c r="F143" s="38"/>
      <c r="G143" s="54" cm="1">
        <f t="array" ref="G143">INDEX(Wsad_Ofertowy[#Data],MATCH(S140,Wsad_Ofertowy[Kod],0),'Generowanie podsumowania zam'!$U$1)</f>
        <v>6.39</v>
      </c>
      <c r="H143" s="40"/>
      <c r="I143" s="32"/>
      <c r="J143" s="34"/>
      <c r="K143" s="34"/>
      <c r="L143" s="41"/>
      <c r="M143" s="25"/>
      <c r="N143" s="42"/>
      <c r="O143" s="25"/>
      <c r="P143" s="25"/>
      <c r="Q143" s="25"/>
      <c r="R143" s="43">
        <f>I141*G143*O140</f>
        <v>0</v>
      </c>
      <c r="S143" s="25"/>
    </row>
    <row r="144" spans="3:19" ht="16.149999999999999" customHeight="1" x14ac:dyDescent="0.45">
      <c r="C144" s="25"/>
      <c r="D144" s="25"/>
      <c r="E144" s="44">
        <f>INDEX(Wsad_Ofertowy[#Data],MATCH(S140,Wsad_Ofertowy[Kod],0),5)</f>
        <v>5907702512884</v>
      </c>
      <c r="F144" s="45"/>
      <c r="G144" s="40" t="s">
        <v>32</v>
      </c>
      <c r="H144" s="39"/>
      <c r="I144" s="25"/>
      <c r="J144" s="25"/>
      <c r="K144" s="25"/>
      <c r="L144" s="25"/>
      <c r="M144" s="25"/>
      <c r="N144" s="40"/>
      <c r="O144" s="25"/>
      <c r="P144" s="28"/>
      <c r="Q144" s="25"/>
      <c r="R144" s="40" t="s">
        <v>29</v>
      </c>
      <c r="S144" s="25"/>
    </row>
    <row r="145" spans="3:19" ht="16.149999999999999" customHeight="1" x14ac:dyDescent="0.45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8"/>
      <c r="Q145" s="25"/>
      <c r="R145" s="25"/>
      <c r="S145" s="25"/>
    </row>
    <row r="146" spans="3:19" ht="16.149999999999999" customHeight="1" x14ac:dyDescent="0.45">
      <c r="C146" s="21"/>
      <c r="D146" s="21"/>
      <c r="E146" s="21"/>
      <c r="F146" s="21"/>
      <c r="G146" s="22"/>
      <c r="H146" s="22"/>
      <c r="I146" s="21"/>
      <c r="J146" s="23"/>
      <c r="K146" s="23"/>
      <c r="L146" s="21"/>
      <c r="M146" s="21"/>
      <c r="N146" s="21"/>
      <c r="O146" s="21"/>
      <c r="P146" s="24"/>
      <c r="Q146" s="21"/>
      <c r="R146" s="21"/>
      <c r="S146" s="21"/>
    </row>
    <row r="147" spans="3:19" ht="16.149999999999999" customHeight="1" x14ac:dyDescent="0.45">
      <c r="C147" s="25"/>
      <c r="D147" s="111"/>
      <c r="E147" s="111"/>
      <c r="F147" s="111"/>
      <c r="G147" s="27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3:19" ht="16.149999999999999" customHeight="1" x14ac:dyDescent="0.45">
      <c r="C148" s="25"/>
      <c r="D148" s="111"/>
      <c r="E148" s="111"/>
      <c r="F148" s="111"/>
      <c r="G148" s="27"/>
      <c r="H148" s="26"/>
      <c r="I148" s="25"/>
      <c r="J148" s="25"/>
      <c r="K148" s="25"/>
      <c r="L148" s="25"/>
      <c r="M148" s="25"/>
      <c r="N148" s="25"/>
      <c r="O148" s="25"/>
      <c r="P148" s="28"/>
      <c r="Q148" s="25"/>
      <c r="R148" s="25"/>
      <c r="S148" s="25"/>
    </row>
    <row r="149" spans="3:19" ht="16.149999999999999" customHeight="1" x14ac:dyDescent="0.55000000000000004">
      <c r="C149" s="25"/>
      <c r="D149" s="111"/>
      <c r="E149" s="111"/>
      <c r="F149" s="111"/>
      <c r="G149" s="27"/>
      <c r="H149" s="26"/>
      <c r="I149" s="29"/>
      <c r="J149" s="30" t="s">
        <v>30</v>
      </c>
      <c r="K149" s="30"/>
      <c r="L149" s="25"/>
      <c r="M149" s="30"/>
      <c r="N149" s="31" t="s">
        <v>0</v>
      </c>
      <c r="O149" s="25"/>
      <c r="P149" s="25"/>
      <c r="Q149" s="25"/>
      <c r="R149" s="25"/>
      <c r="S149" s="25"/>
    </row>
    <row r="150" spans="3:19" ht="16.149999999999999" customHeight="1" x14ac:dyDescent="0.45">
      <c r="C150" s="25"/>
      <c r="D150" s="111"/>
      <c r="E150" s="111"/>
      <c r="F150" s="111"/>
      <c r="G150" s="27"/>
      <c r="H150" s="26"/>
      <c r="I150" s="32"/>
      <c r="J150" s="33"/>
      <c r="K150" s="33"/>
      <c r="L150" s="32"/>
      <c r="M150" s="34"/>
      <c r="N150" s="35" t="s">
        <v>108</v>
      </c>
      <c r="O150" s="25"/>
      <c r="P150" s="25"/>
      <c r="Q150" s="25"/>
      <c r="R150" s="25"/>
      <c r="S150" s="25"/>
    </row>
    <row r="151" spans="3:19" ht="16.149999999999999" customHeight="1" x14ac:dyDescent="0.45">
      <c r="C151" s="25"/>
      <c r="D151" s="111"/>
      <c r="E151" s="111"/>
      <c r="F151" s="111"/>
      <c r="G151" s="27"/>
      <c r="H151" s="26"/>
      <c r="I151" s="32"/>
      <c r="J151" s="33"/>
      <c r="K151" s="33"/>
      <c r="L151" s="36"/>
      <c r="M151" s="34"/>
      <c r="N151" s="25"/>
      <c r="O151" s="112">
        <v>0</v>
      </c>
      <c r="P151" s="25"/>
      <c r="Q151" s="25"/>
      <c r="R151" s="25"/>
      <c r="S151" s="68" t="s">
        <v>355</v>
      </c>
    </row>
    <row r="152" spans="3:19" ht="16.149999999999999" customHeight="1" x14ac:dyDescent="0.45">
      <c r="C152" s="25"/>
      <c r="D152" s="111"/>
      <c r="E152" s="111"/>
      <c r="F152" s="111"/>
      <c r="G152" s="27"/>
      <c r="H152" s="26"/>
      <c r="I152" s="32" t="str">
        <f>INDEX(Wsad_Ofertowy[#Data],MATCH(S151,Wsad_Ofertowy[Kod],0),21)</f>
        <v>8</v>
      </c>
      <c r="J152" s="33" t="s">
        <v>31</v>
      </c>
      <c r="K152" s="33"/>
      <c r="L152" s="36"/>
      <c r="M152" s="36"/>
      <c r="N152" s="25"/>
      <c r="O152" s="113"/>
      <c r="P152" s="25"/>
      <c r="Q152" s="25"/>
      <c r="R152" s="25"/>
      <c r="S152" s="25"/>
    </row>
    <row r="153" spans="3:19" ht="16.149999999999999" customHeight="1" x14ac:dyDescent="0.45">
      <c r="C153" s="25"/>
      <c r="D153" s="111"/>
      <c r="E153" s="111"/>
      <c r="F153" s="111"/>
      <c r="G153" s="27"/>
      <c r="H153" s="26"/>
      <c r="I153" s="32"/>
      <c r="J153" s="90"/>
      <c r="K153" s="34"/>
      <c r="L153" s="36"/>
      <c r="M153" s="36"/>
      <c r="N153" s="25"/>
      <c r="O153" s="28"/>
      <c r="P153" s="25"/>
      <c r="Q153" s="25"/>
      <c r="R153" s="25"/>
      <c r="S153" s="25"/>
    </row>
    <row r="154" spans="3:19" ht="16.149999999999999" customHeight="1" x14ac:dyDescent="0.65">
      <c r="C154" s="25"/>
      <c r="D154" s="37" t="str">
        <f>INDEX(Wsad_Ofertowy[#Data],MATCH(S151,Wsad_Ofertowy[Kod],0),4)</f>
        <v>Serce wenecja mama B/sr</v>
      </c>
      <c r="E154" s="25"/>
      <c r="F154" s="38"/>
      <c r="G154" s="54" cm="1">
        <f t="array" ref="G154">INDEX(Wsad_Ofertowy[#Data],MATCH(S151,Wsad_Ofertowy[Kod],0),'Generowanie podsumowania zam'!$U$1)</f>
        <v>6.39</v>
      </c>
      <c r="H154" s="40"/>
      <c r="I154" s="32"/>
      <c r="J154" s="34"/>
      <c r="K154" s="34"/>
      <c r="L154" s="41"/>
      <c r="M154" s="25"/>
      <c r="N154" s="42"/>
      <c r="O154" s="25"/>
      <c r="P154" s="25"/>
      <c r="Q154" s="25"/>
      <c r="R154" s="43">
        <f>I152*G154*O151</f>
        <v>0</v>
      </c>
      <c r="S154" s="25"/>
    </row>
    <row r="155" spans="3:19" ht="16.149999999999999" customHeight="1" x14ac:dyDescent="0.45">
      <c r="C155" s="25"/>
      <c r="D155" s="25"/>
      <c r="E155" s="44">
        <f>INDEX(Wsad_Ofertowy[#Data],MATCH(S151,Wsad_Ofertowy[Kod],0),5)</f>
        <v>5907702526539</v>
      </c>
      <c r="F155" s="45"/>
      <c r="G155" s="40" t="s">
        <v>32</v>
      </c>
      <c r="H155" s="39"/>
      <c r="I155" s="25"/>
      <c r="J155" s="25"/>
      <c r="K155" s="25"/>
      <c r="L155" s="25"/>
      <c r="M155" s="25"/>
      <c r="N155" s="40"/>
      <c r="O155" s="25"/>
      <c r="P155" s="28"/>
      <c r="Q155" s="25"/>
      <c r="R155" s="40" t="s">
        <v>29</v>
      </c>
      <c r="S155" s="25"/>
    </row>
    <row r="156" spans="3:19" ht="16.149999999999999" customHeight="1" x14ac:dyDescent="0.45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8"/>
      <c r="Q156" s="25"/>
      <c r="R156" s="25"/>
      <c r="S156" s="25"/>
    </row>
    <row r="157" spans="3:19" ht="16.149999999999999" customHeight="1" x14ac:dyDescent="0.45">
      <c r="C157" s="21"/>
      <c r="D157" s="21"/>
      <c r="E157" s="21"/>
      <c r="F157" s="21"/>
      <c r="G157" s="22"/>
      <c r="H157" s="22"/>
      <c r="I157" s="21"/>
      <c r="J157" s="23"/>
      <c r="K157" s="23"/>
      <c r="L157" s="21"/>
      <c r="M157" s="21"/>
      <c r="N157" s="21"/>
      <c r="O157" s="21"/>
      <c r="P157" s="24"/>
      <c r="Q157" s="21"/>
      <c r="R157" s="21"/>
      <c r="S157" s="21"/>
    </row>
    <row r="158" spans="3:19" ht="16.149999999999999" customHeight="1" x14ac:dyDescent="0.45">
      <c r="C158" s="25"/>
      <c r="D158" s="111"/>
      <c r="E158" s="111"/>
      <c r="F158" s="111"/>
      <c r="G158" s="27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3:19" ht="16.149999999999999" customHeight="1" x14ac:dyDescent="0.45">
      <c r="C159" s="25"/>
      <c r="D159" s="111"/>
      <c r="E159" s="111"/>
      <c r="F159" s="111"/>
      <c r="G159" s="27"/>
      <c r="H159" s="26"/>
      <c r="I159" s="25"/>
      <c r="J159" s="25"/>
      <c r="K159" s="25"/>
      <c r="L159" s="25"/>
      <c r="M159" s="25"/>
      <c r="N159" s="25"/>
      <c r="O159" s="25"/>
      <c r="P159" s="28"/>
      <c r="Q159" s="25"/>
      <c r="R159" s="25"/>
      <c r="S159" s="25"/>
    </row>
    <row r="160" spans="3:19" ht="16.149999999999999" customHeight="1" x14ac:dyDescent="0.55000000000000004">
      <c r="C160" s="25"/>
      <c r="D160" s="111"/>
      <c r="E160" s="111"/>
      <c r="F160" s="111"/>
      <c r="G160" s="27"/>
      <c r="H160" s="26"/>
      <c r="I160" s="29"/>
      <c r="J160" s="30" t="s">
        <v>30</v>
      </c>
      <c r="K160" s="30"/>
      <c r="L160" s="25"/>
      <c r="M160" s="30"/>
      <c r="N160" s="31" t="s">
        <v>0</v>
      </c>
      <c r="O160" s="25"/>
      <c r="P160" s="25"/>
      <c r="Q160" s="25"/>
      <c r="R160" s="25"/>
      <c r="S160" s="25"/>
    </row>
    <row r="161" spans="3:19" ht="16.149999999999999" customHeight="1" x14ac:dyDescent="0.45">
      <c r="C161" s="25"/>
      <c r="D161" s="111"/>
      <c r="E161" s="111"/>
      <c r="F161" s="111"/>
      <c r="G161" s="27"/>
      <c r="H161" s="26"/>
      <c r="I161" s="32"/>
      <c r="J161" s="33"/>
      <c r="K161" s="33"/>
      <c r="L161" s="32"/>
      <c r="M161" s="34"/>
      <c r="N161" s="35" t="s">
        <v>108</v>
      </c>
      <c r="O161" s="25"/>
      <c r="P161" s="25"/>
      <c r="Q161" s="25"/>
      <c r="R161" s="25"/>
      <c r="S161" s="25"/>
    </row>
    <row r="162" spans="3:19" ht="16.149999999999999" customHeight="1" x14ac:dyDescent="0.45">
      <c r="C162" s="25"/>
      <c r="D162" s="111"/>
      <c r="E162" s="111"/>
      <c r="F162" s="111"/>
      <c r="G162" s="27"/>
      <c r="H162" s="26"/>
      <c r="I162" s="32"/>
      <c r="J162" s="33"/>
      <c r="K162" s="33"/>
      <c r="L162" s="36"/>
      <c r="M162" s="34"/>
      <c r="N162" s="25"/>
      <c r="O162" s="112">
        <v>0</v>
      </c>
      <c r="P162" s="25"/>
      <c r="Q162" s="25"/>
      <c r="R162" s="25"/>
      <c r="S162" s="68" t="s">
        <v>357</v>
      </c>
    </row>
    <row r="163" spans="3:19" ht="16.149999999999999" customHeight="1" x14ac:dyDescent="0.45">
      <c r="C163" s="25"/>
      <c r="D163" s="111"/>
      <c r="E163" s="111"/>
      <c r="F163" s="111"/>
      <c r="G163" s="27"/>
      <c r="H163" s="26"/>
      <c r="I163" s="32" t="str">
        <f>INDEX(Wsad_Ofertowy[#Data],MATCH(S162,Wsad_Ofertowy[Kod],0),21)</f>
        <v>8</v>
      </c>
      <c r="J163" s="33" t="s">
        <v>31</v>
      </c>
      <c r="K163" s="33"/>
      <c r="L163" s="36"/>
      <c r="M163" s="36"/>
      <c r="N163" s="25"/>
      <c r="O163" s="113"/>
      <c r="P163" s="25"/>
      <c r="Q163" s="25"/>
      <c r="R163" s="25"/>
      <c r="S163" s="25"/>
    </row>
    <row r="164" spans="3:19" ht="16.149999999999999" customHeight="1" x14ac:dyDescent="0.45">
      <c r="C164" s="25"/>
      <c r="D164" s="111"/>
      <c r="E164" s="111"/>
      <c r="F164" s="111"/>
      <c r="G164" s="27"/>
      <c r="H164" s="26"/>
      <c r="I164" s="32"/>
      <c r="J164" s="90"/>
      <c r="K164" s="34"/>
      <c r="L164" s="36"/>
      <c r="M164" s="36"/>
      <c r="N164" s="25"/>
      <c r="O164" s="28"/>
      <c r="P164" s="25"/>
      <c r="Q164" s="25"/>
      <c r="R164" s="25"/>
      <c r="S164" s="25"/>
    </row>
    <row r="165" spans="3:19" ht="16.149999999999999" customHeight="1" x14ac:dyDescent="0.65">
      <c r="C165" s="25"/>
      <c r="D165" s="37" t="str">
        <f>INDEX(Wsad_Ofertowy[#Data],MATCH(S162,Wsad_Ofertowy[Kod],0),4)</f>
        <v>Serce wenecja mama B/zł</v>
      </c>
      <c r="E165" s="25"/>
      <c r="F165" s="38"/>
      <c r="G165" s="54" cm="1">
        <f t="array" ref="G165">INDEX(Wsad_Ofertowy[#Data],MATCH(S162,Wsad_Ofertowy[Kod],0),'Generowanie podsumowania zam'!$U$1)</f>
        <v>6.39</v>
      </c>
      <c r="H165" s="40"/>
      <c r="I165" s="32"/>
      <c r="J165" s="34"/>
      <c r="K165" s="34"/>
      <c r="L165" s="41"/>
      <c r="M165" s="25"/>
      <c r="N165" s="42"/>
      <c r="O165" s="25"/>
      <c r="P165" s="25"/>
      <c r="Q165" s="25"/>
      <c r="R165" s="43">
        <f>I163*G165*O162</f>
        <v>0</v>
      </c>
      <c r="S165" s="25"/>
    </row>
    <row r="166" spans="3:19" ht="16.149999999999999" customHeight="1" x14ac:dyDescent="0.45">
      <c r="C166" s="25"/>
      <c r="D166" s="25"/>
      <c r="E166" s="44">
        <f>INDEX(Wsad_Ofertowy[#Data],MATCH(S162,Wsad_Ofertowy[Kod],0),5)</f>
        <v>5907702526546</v>
      </c>
      <c r="F166" s="45"/>
      <c r="G166" s="40" t="s">
        <v>32</v>
      </c>
      <c r="H166" s="39"/>
      <c r="I166" s="25"/>
      <c r="J166" s="25"/>
      <c r="K166" s="25"/>
      <c r="L166" s="25"/>
      <c r="M166" s="25"/>
      <c r="N166" s="40"/>
      <c r="O166" s="25"/>
      <c r="P166" s="28"/>
      <c r="Q166" s="25"/>
      <c r="R166" s="40" t="s">
        <v>29</v>
      </c>
      <c r="S166" s="25"/>
    </row>
    <row r="167" spans="3:19" ht="16.149999999999999" customHeight="1" x14ac:dyDescent="0.45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8"/>
      <c r="Q167" s="25"/>
      <c r="R167" s="25"/>
      <c r="S167" s="25"/>
    </row>
    <row r="168" spans="3:19" ht="16.149999999999999" customHeight="1" x14ac:dyDescent="0.45">
      <c r="C168" s="21"/>
      <c r="D168" s="21"/>
      <c r="E168" s="21"/>
      <c r="F168" s="21"/>
      <c r="G168" s="22"/>
      <c r="H168" s="22"/>
      <c r="I168" s="21"/>
      <c r="J168" s="23"/>
      <c r="K168" s="23"/>
      <c r="L168" s="21"/>
      <c r="M168" s="21"/>
      <c r="N168" s="21"/>
      <c r="O168" s="21"/>
      <c r="P168" s="24"/>
      <c r="Q168" s="21"/>
      <c r="R168" s="21"/>
      <c r="S168" s="21"/>
    </row>
    <row r="169" spans="3:19" ht="16.149999999999999" customHeight="1" x14ac:dyDescent="0.45">
      <c r="C169" s="25"/>
      <c r="D169" s="111"/>
      <c r="E169" s="111"/>
      <c r="F169" s="111"/>
      <c r="G169" s="27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3:19" ht="16.149999999999999" customHeight="1" x14ac:dyDescent="0.45">
      <c r="C170" s="25"/>
      <c r="D170" s="111"/>
      <c r="E170" s="111"/>
      <c r="F170" s="111"/>
      <c r="G170" s="27"/>
      <c r="H170" s="26"/>
      <c r="I170" s="25"/>
      <c r="J170" s="25"/>
      <c r="K170" s="25"/>
      <c r="L170" s="25"/>
      <c r="M170" s="25"/>
      <c r="N170" s="25"/>
      <c r="O170" s="25"/>
      <c r="P170" s="28"/>
      <c r="Q170" s="25"/>
      <c r="R170" s="25"/>
      <c r="S170" s="25"/>
    </row>
    <row r="171" spans="3:19" ht="16.149999999999999" customHeight="1" x14ac:dyDescent="0.55000000000000004">
      <c r="C171" s="25"/>
      <c r="D171" s="111"/>
      <c r="E171" s="111"/>
      <c r="F171" s="111"/>
      <c r="G171" s="27"/>
      <c r="H171" s="26"/>
      <c r="I171" s="29"/>
      <c r="J171" s="30" t="s">
        <v>30</v>
      </c>
      <c r="K171" s="30"/>
      <c r="L171" s="25"/>
      <c r="M171" s="30"/>
      <c r="N171" s="31" t="s">
        <v>0</v>
      </c>
      <c r="O171" s="25"/>
      <c r="P171" s="25"/>
      <c r="Q171" s="25"/>
      <c r="R171" s="25"/>
      <c r="S171" s="25"/>
    </row>
    <row r="172" spans="3:19" ht="16.149999999999999" customHeight="1" x14ac:dyDescent="0.45">
      <c r="C172" s="25"/>
      <c r="D172" s="111"/>
      <c r="E172" s="111"/>
      <c r="F172" s="111"/>
      <c r="G172" s="27"/>
      <c r="H172" s="26"/>
      <c r="I172" s="32"/>
      <c r="J172" s="33"/>
      <c r="K172" s="33"/>
      <c r="L172" s="32"/>
      <c r="M172" s="34"/>
      <c r="N172" s="35" t="s">
        <v>108</v>
      </c>
      <c r="O172" s="25"/>
      <c r="P172" s="25"/>
      <c r="Q172" s="25"/>
      <c r="R172" s="25"/>
      <c r="S172" s="25"/>
    </row>
    <row r="173" spans="3:19" ht="16.149999999999999" customHeight="1" x14ac:dyDescent="0.45">
      <c r="C173" s="25"/>
      <c r="D173" s="111"/>
      <c r="E173" s="111"/>
      <c r="F173" s="111"/>
      <c r="G173" s="27"/>
      <c r="H173" s="26"/>
      <c r="I173" s="32"/>
      <c r="J173" s="33"/>
      <c r="K173" s="33"/>
      <c r="L173" s="36"/>
      <c r="M173" s="34"/>
      <c r="N173" s="25"/>
      <c r="O173" s="112">
        <v>0</v>
      </c>
      <c r="P173" s="25"/>
      <c r="Q173" s="25"/>
      <c r="R173" s="25"/>
      <c r="S173" s="68" t="s">
        <v>359</v>
      </c>
    </row>
    <row r="174" spans="3:19" ht="16.149999999999999" customHeight="1" x14ac:dyDescent="0.45">
      <c r="C174" s="25"/>
      <c r="D174" s="111"/>
      <c r="E174" s="111"/>
      <c r="F174" s="111"/>
      <c r="G174" s="27"/>
      <c r="H174" s="26"/>
      <c r="I174" s="32" t="str">
        <f>INDEX(Wsad_Ofertowy[#Data],MATCH(S173,Wsad_Ofertowy[Kod],0),21)</f>
        <v>8</v>
      </c>
      <c r="J174" s="33" t="s">
        <v>31</v>
      </c>
      <c r="K174" s="33"/>
      <c r="L174" s="36"/>
      <c r="M174" s="36"/>
      <c r="N174" s="25"/>
      <c r="O174" s="113"/>
      <c r="P174" s="25"/>
      <c r="Q174" s="25"/>
      <c r="R174" s="25"/>
      <c r="S174" s="25"/>
    </row>
    <row r="175" spans="3:19" ht="16.149999999999999" customHeight="1" x14ac:dyDescent="0.45">
      <c r="C175" s="25"/>
      <c r="D175" s="111"/>
      <c r="E175" s="111"/>
      <c r="F175" s="111"/>
      <c r="G175" s="27"/>
      <c r="H175" s="26"/>
      <c r="I175" s="32"/>
      <c r="J175" s="90"/>
      <c r="K175" s="34"/>
      <c r="L175" s="36"/>
      <c r="M175" s="36"/>
      <c r="N175" s="25"/>
      <c r="O175" s="28"/>
      <c r="P175" s="25"/>
      <c r="Q175" s="25"/>
      <c r="R175" s="25"/>
      <c r="S175" s="25"/>
    </row>
    <row r="176" spans="3:19" ht="16.149999999999999" customHeight="1" x14ac:dyDescent="0.65">
      <c r="C176" s="25"/>
      <c r="D176" s="37" t="str">
        <f>INDEX(Wsad_Ofertowy[#Data],MATCH(S173,Wsad_Ofertowy[Kod],0),4)</f>
        <v>Serce wenecja tata B/sr</v>
      </c>
      <c r="E176" s="25"/>
      <c r="F176" s="38"/>
      <c r="G176" s="54" cm="1">
        <f t="array" ref="G176">INDEX(Wsad_Ofertowy[#Data],MATCH(S173,Wsad_Ofertowy[Kod],0),'Generowanie podsumowania zam'!$U$1)</f>
        <v>6.39</v>
      </c>
      <c r="H176" s="40"/>
      <c r="I176" s="32"/>
      <c r="J176" s="34"/>
      <c r="K176" s="34"/>
      <c r="L176" s="41"/>
      <c r="M176" s="25"/>
      <c r="N176" s="42"/>
      <c r="O176" s="25"/>
      <c r="P176" s="25"/>
      <c r="Q176" s="25"/>
      <c r="R176" s="43">
        <f>I174*G176*O173</f>
        <v>0</v>
      </c>
      <c r="S176" s="25"/>
    </row>
    <row r="177" spans="3:19" ht="16.149999999999999" customHeight="1" x14ac:dyDescent="0.45">
      <c r="C177" s="25"/>
      <c r="D177" s="25"/>
      <c r="E177" s="44">
        <f>INDEX(Wsad_Ofertowy[#Data],MATCH(S173,Wsad_Ofertowy[Kod],0),5)</f>
        <v>5907702526577</v>
      </c>
      <c r="F177" s="45"/>
      <c r="G177" s="40" t="s">
        <v>32</v>
      </c>
      <c r="H177" s="39"/>
      <c r="I177" s="25"/>
      <c r="J177" s="25"/>
      <c r="K177" s="25"/>
      <c r="L177" s="25"/>
      <c r="M177" s="25"/>
      <c r="N177" s="40"/>
      <c r="O177" s="25"/>
      <c r="P177" s="28"/>
      <c r="Q177" s="25"/>
      <c r="R177" s="40" t="s">
        <v>29</v>
      </c>
      <c r="S177" s="25"/>
    </row>
    <row r="178" spans="3:19" ht="16.149999999999999" customHeight="1" x14ac:dyDescent="0.45"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8"/>
      <c r="Q178" s="25"/>
      <c r="R178" s="25"/>
      <c r="S178" s="25"/>
    </row>
    <row r="179" spans="3:19" ht="16.149999999999999" customHeight="1" x14ac:dyDescent="0.45">
      <c r="C179" s="21"/>
      <c r="D179" s="21"/>
      <c r="E179" s="21"/>
      <c r="F179" s="21"/>
      <c r="G179" s="22"/>
      <c r="H179" s="22"/>
      <c r="I179" s="21"/>
      <c r="J179" s="23"/>
      <c r="K179" s="23"/>
      <c r="L179" s="21"/>
      <c r="M179" s="21"/>
      <c r="N179" s="21"/>
      <c r="O179" s="21"/>
      <c r="P179" s="24"/>
      <c r="Q179" s="21"/>
      <c r="R179" s="21"/>
      <c r="S179" s="21"/>
    </row>
    <row r="180" spans="3:19" ht="16.149999999999999" customHeight="1" x14ac:dyDescent="0.45">
      <c r="C180" s="25"/>
      <c r="D180" s="111"/>
      <c r="E180" s="111"/>
      <c r="F180" s="111"/>
      <c r="G180" s="27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</row>
    <row r="181" spans="3:19" ht="16.149999999999999" customHeight="1" x14ac:dyDescent="0.45">
      <c r="C181" s="25"/>
      <c r="D181" s="111"/>
      <c r="E181" s="111"/>
      <c r="F181" s="111"/>
      <c r="G181" s="27"/>
      <c r="H181" s="26"/>
      <c r="I181" s="25"/>
      <c r="J181" s="25"/>
      <c r="K181" s="25"/>
      <c r="L181" s="25"/>
      <c r="M181" s="25"/>
      <c r="N181" s="25"/>
      <c r="O181" s="25"/>
      <c r="P181" s="28"/>
      <c r="Q181" s="25"/>
      <c r="R181" s="25"/>
      <c r="S181" s="25"/>
    </row>
    <row r="182" spans="3:19" ht="16.149999999999999" customHeight="1" x14ac:dyDescent="0.55000000000000004">
      <c r="C182" s="25"/>
      <c r="D182" s="111"/>
      <c r="E182" s="111"/>
      <c r="F182" s="111"/>
      <c r="G182" s="27"/>
      <c r="H182" s="26"/>
      <c r="I182" s="29"/>
      <c r="J182" s="30" t="s">
        <v>30</v>
      </c>
      <c r="K182" s="30"/>
      <c r="L182" s="25"/>
      <c r="M182" s="30"/>
      <c r="N182" s="31" t="s">
        <v>0</v>
      </c>
      <c r="O182" s="25"/>
      <c r="P182" s="25"/>
      <c r="Q182" s="25"/>
      <c r="R182" s="25"/>
      <c r="S182" s="25"/>
    </row>
    <row r="183" spans="3:19" ht="16.149999999999999" customHeight="1" x14ac:dyDescent="0.45">
      <c r="C183" s="25"/>
      <c r="D183" s="111"/>
      <c r="E183" s="111"/>
      <c r="F183" s="111"/>
      <c r="G183" s="27"/>
      <c r="H183" s="26"/>
      <c r="I183" s="32"/>
      <c r="J183" s="33"/>
      <c r="K183" s="33"/>
      <c r="L183" s="32"/>
      <c r="M183" s="34"/>
      <c r="N183" s="35" t="s">
        <v>108</v>
      </c>
      <c r="O183" s="25"/>
      <c r="P183" s="25"/>
      <c r="Q183" s="25"/>
      <c r="R183" s="25"/>
      <c r="S183" s="25"/>
    </row>
    <row r="184" spans="3:19" ht="16.149999999999999" customHeight="1" x14ac:dyDescent="0.45">
      <c r="C184" s="25"/>
      <c r="D184" s="111"/>
      <c r="E184" s="111"/>
      <c r="F184" s="111"/>
      <c r="G184" s="27"/>
      <c r="H184" s="26"/>
      <c r="I184" s="32"/>
      <c r="J184" s="33"/>
      <c r="K184" s="33"/>
      <c r="L184" s="36"/>
      <c r="M184" s="34"/>
      <c r="N184" s="25"/>
      <c r="O184" s="112">
        <v>0</v>
      </c>
      <c r="P184" s="25"/>
      <c r="Q184" s="25"/>
      <c r="R184" s="25"/>
      <c r="S184" s="68" t="s">
        <v>361</v>
      </c>
    </row>
    <row r="185" spans="3:19" ht="16.149999999999999" customHeight="1" x14ac:dyDescent="0.45">
      <c r="C185" s="25"/>
      <c r="D185" s="111"/>
      <c r="E185" s="111"/>
      <c r="F185" s="111"/>
      <c r="G185" s="27"/>
      <c r="H185" s="26"/>
      <c r="I185" s="32" t="str">
        <f>INDEX(Wsad_Ofertowy[#Data],MATCH(S184,Wsad_Ofertowy[Kod],0),21)</f>
        <v>8</v>
      </c>
      <c r="J185" s="33" t="s">
        <v>31</v>
      </c>
      <c r="K185" s="33"/>
      <c r="L185" s="36"/>
      <c r="M185" s="36"/>
      <c r="N185" s="25"/>
      <c r="O185" s="113"/>
      <c r="P185" s="25"/>
      <c r="Q185" s="25"/>
      <c r="R185" s="25"/>
      <c r="S185" s="25"/>
    </row>
    <row r="186" spans="3:19" ht="16.149999999999999" customHeight="1" x14ac:dyDescent="0.45">
      <c r="C186" s="25"/>
      <c r="D186" s="111"/>
      <c r="E186" s="111"/>
      <c r="F186" s="111"/>
      <c r="G186" s="27"/>
      <c r="H186" s="26"/>
      <c r="I186" s="32"/>
      <c r="J186" s="90"/>
      <c r="K186" s="34"/>
      <c r="L186" s="36"/>
      <c r="M186" s="36"/>
      <c r="N186" s="25"/>
      <c r="O186" s="28"/>
      <c r="P186" s="25"/>
      <c r="Q186" s="25"/>
      <c r="R186" s="25"/>
      <c r="S186" s="25"/>
    </row>
    <row r="187" spans="3:19" ht="16.149999999999999" customHeight="1" x14ac:dyDescent="0.65">
      <c r="C187" s="25"/>
      <c r="D187" s="37" t="str">
        <f>INDEX(Wsad_Ofertowy[#Data],MATCH(S184,Wsad_Ofertowy[Kod],0),4)</f>
        <v>Serce wenecja tata B/zł</v>
      </c>
      <c r="E187" s="25"/>
      <c r="F187" s="38"/>
      <c r="G187" s="54" cm="1">
        <f t="array" ref="G187">INDEX(Wsad_Ofertowy[#Data],MATCH(S184,Wsad_Ofertowy[Kod],0),'Generowanie podsumowania zam'!$U$1)</f>
        <v>6.39</v>
      </c>
      <c r="H187" s="40"/>
      <c r="I187" s="32"/>
      <c r="J187" s="34"/>
      <c r="K187" s="34"/>
      <c r="L187" s="41"/>
      <c r="M187" s="25"/>
      <c r="N187" s="42"/>
      <c r="O187" s="25"/>
      <c r="P187" s="25"/>
      <c r="Q187" s="25"/>
      <c r="R187" s="43">
        <f>I185*G187*O184</f>
        <v>0</v>
      </c>
      <c r="S187" s="25"/>
    </row>
    <row r="188" spans="3:19" ht="16.149999999999999" customHeight="1" x14ac:dyDescent="0.45">
      <c r="C188" s="25"/>
      <c r="D188" s="25"/>
      <c r="E188" s="44">
        <f>INDEX(Wsad_Ofertowy[#Data],MATCH(S184,Wsad_Ofertowy[Kod],0),5)</f>
        <v>5907702526584</v>
      </c>
      <c r="F188" s="45"/>
      <c r="G188" s="40" t="s">
        <v>32</v>
      </c>
      <c r="H188" s="39"/>
      <c r="I188" s="25"/>
      <c r="J188" s="25"/>
      <c r="K188" s="25"/>
      <c r="L188" s="25"/>
      <c r="M188" s="25"/>
      <c r="N188" s="40"/>
      <c r="O188" s="25"/>
      <c r="P188" s="28"/>
      <c r="Q188" s="25"/>
      <c r="R188" s="40" t="s">
        <v>29</v>
      </c>
      <c r="S188" s="25"/>
    </row>
    <row r="189" spans="3:19" ht="16.149999999999999" customHeight="1" x14ac:dyDescent="0.45"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8"/>
      <c r="Q189" s="25"/>
      <c r="R189" s="25"/>
      <c r="S189" s="25"/>
    </row>
    <row r="190" spans="3:19" ht="16.149999999999999" customHeight="1" x14ac:dyDescent="0.45">
      <c r="C190" s="21"/>
      <c r="D190" s="21"/>
      <c r="E190" s="21"/>
      <c r="F190" s="21"/>
      <c r="G190" s="22"/>
      <c r="H190" s="22"/>
      <c r="I190" s="21"/>
      <c r="J190" s="23"/>
      <c r="K190" s="23"/>
      <c r="L190" s="21"/>
      <c r="M190" s="21"/>
      <c r="N190" s="21"/>
      <c r="O190" s="21"/>
      <c r="P190" s="24"/>
      <c r="Q190" s="21"/>
      <c r="R190" s="21"/>
      <c r="S190" s="21"/>
    </row>
    <row r="191" spans="3:19" ht="16.149999999999999" customHeight="1" x14ac:dyDescent="0.45">
      <c r="C191" s="25"/>
      <c r="D191" s="111"/>
      <c r="E191" s="111"/>
      <c r="F191" s="111"/>
      <c r="G191" s="27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3:19" ht="16.149999999999999" customHeight="1" x14ac:dyDescent="0.45">
      <c r="C192" s="25"/>
      <c r="D192" s="111"/>
      <c r="E192" s="111"/>
      <c r="F192" s="111"/>
      <c r="G192" s="27"/>
      <c r="H192" s="26"/>
      <c r="I192" s="25"/>
      <c r="J192" s="25"/>
      <c r="K192" s="25"/>
      <c r="L192" s="25"/>
      <c r="M192" s="25"/>
      <c r="N192" s="25"/>
      <c r="O192" s="25"/>
      <c r="P192" s="28"/>
      <c r="Q192" s="25"/>
      <c r="R192" s="25"/>
      <c r="S192" s="25"/>
    </row>
    <row r="193" spans="3:19" ht="16.149999999999999" customHeight="1" x14ac:dyDescent="0.55000000000000004">
      <c r="C193" s="25"/>
      <c r="D193" s="111"/>
      <c r="E193" s="111"/>
      <c r="F193" s="111"/>
      <c r="G193" s="27"/>
      <c r="H193" s="26"/>
      <c r="I193" s="29"/>
      <c r="J193" s="30" t="s">
        <v>30</v>
      </c>
      <c r="K193" s="30"/>
      <c r="L193" s="25"/>
      <c r="M193" s="30"/>
      <c r="N193" s="31" t="s">
        <v>0</v>
      </c>
      <c r="O193" s="25"/>
      <c r="P193" s="25"/>
      <c r="Q193" s="25"/>
      <c r="R193" s="25"/>
      <c r="S193" s="25"/>
    </row>
    <row r="194" spans="3:19" ht="16.149999999999999" customHeight="1" x14ac:dyDescent="0.45">
      <c r="C194" s="25"/>
      <c r="D194" s="111"/>
      <c r="E194" s="111"/>
      <c r="F194" s="111"/>
      <c r="G194" s="27"/>
      <c r="H194" s="26"/>
      <c r="I194" s="32"/>
      <c r="J194" s="33"/>
      <c r="K194" s="33"/>
      <c r="L194" s="32"/>
      <c r="M194" s="34"/>
      <c r="N194" s="35" t="s">
        <v>108</v>
      </c>
      <c r="O194" s="25"/>
      <c r="P194" s="25"/>
      <c r="Q194" s="25"/>
      <c r="R194" s="25"/>
      <c r="S194" s="25"/>
    </row>
    <row r="195" spans="3:19" ht="16.149999999999999" customHeight="1" x14ac:dyDescent="0.45">
      <c r="C195" s="25"/>
      <c r="D195" s="111"/>
      <c r="E195" s="111"/>
      <c r="F195" s="111"/>
      <c r="G195" s="27"/>
      <c r="H195" s="26"/>
      <c r="I195" s="32"/>
      <c r="J195" s="33"/>
      <c r="K195" s="33"/>
      <c r="L195" s="36"/>
      <c r="M195" s="34"/>
      <c r="N195" s="25"/>
      <c r="O195" s="112">
        <v>0</v>
      </c>
      <c r="P195" s="25"/>
      <c r="Q195" s="25"/>
      <c r="R195" s="25"/>
      <c r="S195" s="68" t="s">
        <v>197</v>
      </c>
    </row>
    <row r="196" spans="3:19" ht="16.149999999999999" customHeight="1" x14ac:dyDescent="0.45">
      <c r="C196" s="25"/>
      <c r="D196" s="111"/>
      <c r="E196" s="111"/>
      <c r="F196" s="111"/>
      <c r="G196" s="27"/>
      <c r="H196" s="26"/>
      <c r="I196" s="32" t="str">
        <f>INDEX(Wsad_Ofertowy[#Data],MATCH(S195,Wsad_Ofertowy[Kod],0),21)</f>
        <v>8</v>
      </c>
      <c r="J196" s="33" t="s">
        <v>31</v>
      </c>
      <c r="K196" s="33"/>
      <c r="L196" s="36"/>
      <c r="M196" s="36"/>
      <c r="N196" s="25"/>
      <c r="O196" s="113"/>
      <c r="P196" s="25"/>
      <c r="Q196" s="25"/>
      <c r="R196" s="25"/>
      <c r="S196" s="25"/>
    </row>
    <row r="197" spans="3:19" ht="16.149999999999999" customHeight="1" x14ac:dyDescent="0.45">
      <c r="C197" s="25"/>
      <c r="D197" s="111"/>
      <c r="E197" s="111"/>
      <c r="F197" s="111"/>
      <c r="G197" s="27"/>
      <c r="H197" s="26"/>
      <c r="I197" s="32"/>
      <c r="J197" s="90"/>
      <c r="K197" s="34"/>
      <c r="L197" s="36"/>
      <c r="M197" s="36"/>
      <c r="N197" s="25"/>
      <c r="O197" s="28"/>
      <c r="P197" s="25"/>
      <c r="Q197" s="25"/>
      <c r="R197" s="25"/>
      <c r="S197" s="25"/>
    </row>
    <row r="198" spans="3:19" ht="16.149999999999999" customHeight="1" x14ac:dyDescent="0.65">
      <c r="C198" s="25"/>
      <c r="D198" s="37" t="str">
        <f>INDEX(Wsad_Ofertowy[#Data],MATCH(S195,Wsad_Ofertowy[Kod],0),4)</f>
        <v>Z 12 Kochanej Mamie</v>
      </c>
      <c r="E198" s="25"/>
      <c r="F198" s="38"/>
      <c r="G198" s="54" cm="1">
        <f t="array" ref="G198">INDEX(Wsad_Ofertowy[#Data],MATCH(S195,Wsad_Ofertowy[Kod],0),'Generowanie podsumowania zam'!$U$1)</f>
        <v>10.85</v>
      </c>
      <c r="H198" s="40"/>
      <c r="I198" s="32"/>
      <c r="J198" s="34"/>
      <c r="K198" s="34"/>
      <c r="L198" s="41"/>
      <c r="M198" s="25"/>
      <c r="N198" s="42"/>
      <c r="O198" s="25"/>
      <c r="P198" s="25"/>
      <c r="Q198" s="25"/>
      <c r="R198" s="43">
        <f>I196*G198*O195</f>
        <v>0</v>
      </c>
      <c r="S198" s="25"/>
    </row>
    <row r="199" spans="3:19" ht="16.149999999999999" customHeight="1" x14ac:dyDescent="0.45">
      <c r="C199" s="25"/>
      <c r="D199" s="25"/>
      <c r="E199" s="44">
        <f>INDEX(Wsad_Ofertowy[#Data],MATCH(S195,Wsad_Ofertowy[Kod],0),5)</f>
        <v>5907702534145</v>
      </c>
      <c r="F199" s="45"/>
      <c r="G199" s="40" t="s">
        <v>32</v>
      </c>
      <c r="H199" s="39"/>
      <c r="I199" s="25"/>
      <c r="J199" s="25"/>
      <c r="K199" s="25"/>
      <c r="L199" s="25"/>
      <c r="M199" s="25"/>
      <c r="N199" s="40"/>
      <c r="O199" s="25"/>
      <c r="P199" s="28"/>
      <c r="Q199" s="25"/>
      <c r="R199" s="40" t="s">
        <v>29</v>
      </c>
      <c r="S199" s="25"/>
    </row>
    <row r="200" spans="3:19" ht="16.149999999999999" customHeight="1" x14ac:dyDescent="0.45"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8"/>
      <c r="Q200" s="25"/>
      <c r="R200" s="25"/>
      <c r="S200" s="25"/>
    </row>
    <row r="201" spans="3:19" ht="16.149999999999999" customHeight="1" x14ac:dyDescent="0.45">
      <c r="C201" s="21"/>
      <c r="D201" s="21"/>
      <c r="E201" s="21"/>
      <c r="F201" s="21"/>
      <c r="G201" s="22"/>
      <c r="H201" s="22"/>
      <c r="I201" s="21"/>
      <c r="J201" s="23"/>
      <c r="K201" s="23"/>
      <c r="L201" s="21"/>
      <c r="M201" s="21"/>
      <c r="N201" s="21"/>
      <c r="O201" s="21"/>
      <c r="P201" s="24"/>
      <c r="Q201" s="21"/>
      <c r="R201" s="21"/>
      <c r="S201" s="21"/>
    </row>
    <row r="202" spans="3:19" ht="16.149999999999999" customHeight="1" x14ac:dyDescent="0.45">
      <c r="C202" s="25"/>
      <c r="D202" s="111"/>
      <c r="E202" s="111"/>
      <c r="F202" s="111"/>
      <c r="G202" s="27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</row>
    <row r="203" spans="3:19" ht="16.149999999999999" customHeight="1" x14ac:dyDescent="0.45">
      <c r="C203" s="25"/>
      <c r="D203" s="111"/>
      <c r="E203" s="111"/>
      <c r="F203" s="111"/>
      <c r="G203" s="27"/>
      <c r="H203" s="26"/>
      <c r="I203" s="25"/>
      <c r="J203" s="25"/>
      <c r="K203" s="25"/>
      <c r="L203" s="25"/>
      <c r="M203" s="25"/>
      <c r="N203" s="25"/>
      <c r="O203" s="25"/>
      <c r="P203" s="28"/>
      <c r="Q203" s="25"/>
      <c r="R203" s="25"/>
      <c r="S203" s="25"/>
    </row>
    <row r="204" spans="3:19" ht="16.149999999999999" customHeight="1" x14ac:dyDescent="0.55000000000000004">
      <c r="C204" s="25"/>
      <c r="D204" s="111"/>
      <c r="E204" s="111"/>
      <c r="F204" s="111"/>
      <c r="G204" s="27"/>
      <c r="H204" s="26"/>
      <c r="I204" s="29"/>
      <c r="J204" s="30" t="s">
        <v>30</v>
      </c>
      <c r="K204" s="30"/>
      <c r="L204" s="25"/>
      <c r="M204" s="30"/>
      <c r="N204" s="31" t="s">
        <v>0</v>
      </c>
      <c r="O204" s="25"/>
      <c r="P204" s="25"/>
      <c r="Q204" s="25"/>
      <c r="R204" s="25"/>
      <c r="S204" s="25"/>
    </row>
    <row r="205" spans="3:19" ht="16.149999999999999" customHeight="1" x14ac:dyDescent="0.45">
      <c r="C205" s="25"/>
      <c r="D205" s="111"/>
      <c r="E205" s="111"/>
      <c r="F205" s="111"/>
      <c r="G205" s="27"/>
      <c r="H205" s="26"/>
      <c r="I205" s="32"/>
      <c r="J205" s="33"/>
      <c r="K205" s="33"/>
      <c r="L205" s="32"/>
      <c r="M205" s="34"/>
      <c r="N205" s="35" t="s">
        <v>108</v>
      </c>
      <c r="O205" s="25"/>
      <c r="P205" s="25"/>
      <c r="Q205" s="25"/>
      <c r="R205" s="25"/>
      <c r="S205" s="25"/>
    </row>
    <row r="206" spans="3:19" ht="16.149999999999999" customHeight="1" x14ac:dyDescent="0.45">
      <c r="C206" s="25"/>
      <c r="D206" s="111"/>
      <c r="E206" s="111"/>
      <c r="F206" s="111"/>
      <c r="G206" s="27"/>
      <c r="H206" s="26"/>
      <c r="I206" s="32"/>
      <c r="J206" s="33"/>
      <c r="K206" s="33"/>
      <c r="L206" s="36"/>
      <c r="M206" s="34"/>
      <c r="N206" s="25"/>
      <c r="O206" s="112">
        <v>0</v>
      </c>
      <c r="P206" s="25"/>
      <c r="Q206" s="25"/>
      <c r="R206" s="25"/>
      <c r="S206" s="68" t="s">
        <v>482</v>
      </c>
    </row>
    <row r="207" spans="3:19" ht="16.149999999999999" customHeight="1" x14ac:dyDescent="0.45">
      <c r="C207" s="25"/>
      <c r="D207" s="111"/>
      <c r="E207" s="111"/>
      <c r="F207" s="111"/>
      <c r="G207" s="27"/>
      <c r="H207" s="26"/>
      <c r="I207" s="32" t="str">
        <f>INDEX(Wsad_Ofertowy[#Data],MATCH(S206,Wsad_Ofertowy[Kod],0),21)</f>
        <v>8</v>
      </c>
      <c r="J207" s="33" t="s">
        <v>31</v>
      </c>
      <c r="K207" s="33"/>
      <c r="L207" s="36"/>
      <c r="M207" s="36"/>
      <c r="N207" s="25"/>
      <c r="O207" s="113"/>
      <c r="P207" s="25"/>
      <c r="Q207" s="25"/>
      <c r="R207" s="25"/>
      <c r="S207" s="25"/>
    </row>
    <row r="208" spans="3:19" ht="16.149999999999999" customHeight="1" x14ac:dyDescent="0.45">
      <c r="C208" s="25"/>
      <c r="D208" s="111"/>
      <c r="E208" s="111"/>
      <c r="F208" s="111"/>
      <c r="G208" s="27"/>
      <c r="H208" s="26"/>
      <c r="I208" s="32"/>
      <c r="J208" s="90"/>
      <c r="K208" s="34"/>
      <c r="L208" s="36"/>
      <c r="M208" s="36"/>
      <c r="N208" s="25"/>
      <c r="O208" s="28"/>
      <c r="P208" s="25"/>
      <c r="Q208" s="25"/>
      <c r="R208" s="25"/>
      <c r="S208" s="25"/>
    </row>
    <row r="209" spans="3:19" ht="16.149999999999999" customHeight="1" x14ac:dyDescent="0.65">
      <c r="C209" s="25"/>
      <c r="D209" s="37" t="str">
        <f>INDEX(Wsad_Ofertowy[#Data],MATCH(S206,Wsad_Ofertowy[Kod],0),4)</f>
        <v>Z 911 serce babcia MIX</v>
      </c>
      <c r="E209" s="25"/>
      <c r="F209" s="38"/>
      <c r="G209" s="54" cm="1">
        <f t="array" ref="G209">INDEX(Wsad_Ofertowy[#Data],MATCH(S206,Wsad_Ofertowy[Kod],0),'Generowanie podsumowania zam'!$U$1)</f>
        <v>8.49</v>
      </c>
      <c r="H209" s="40"/>
      <c r="I209" s="32"/>
      <c r="J209" s="34"/>
      <c r="K209" s="34"/>
      <c r="L209" s="41"/>
      <c r="M209" s="25"/>
      <c r="N209" s="42"/>
      <c r="O209" s="25"/>
      <c r="P209" s="25"/>
      <c r="Q209" s="25"/>
      <c r="R209" s="43">
        <f>I207*G209*O206</f>
        <v>0</v>
      </c>
      <c r="S209" s="25"/>
    </row>
    <row r="210" spans="3:19" ht="16.149999999999999" customHeight="1" x14ac:dyDescent="0.45">
      <c r="C210" s="25"/>
      <c r="D210" s="25"/>
      <c r="E210" s="44">
        <f>INDEX(Wsad_Ofertowy[#Data],MATCH(S206,Wsad_Ofertowy[Kod],0),5)</f>
        <v>5907702535258</v>
      </c>
      <c r="F210" s="45"/>
      <c r="G210" s="40" t="s">
        <v>32</v>
      </c>
      <c r="H210" s="39"/>
      <c r="I210" s="25"/>
      <c r="J210" s="25"/>
      <c r="K210" s="25"/>
      <c r="L210" s="25"/>
      <c r="M210" s="25"/>
      <c r="N210" s="40"/>
      <c r="O210" s="25"/>
      <c r="P210" s="28"/>
      <c r="Q210" s="25"/>
      <c r="R210" s="40" t="s">
        <v>29</v>
      </c>
      <c r="S210" s="25"/>
    </row>
    <row r="211" spans="3:19" ht="16.149999999999999" customHeight="1" x14ac:dyDescent="0.45"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8"/>
      <c r="Q211" s="25"/>
      <c r="R211" s="25"/>
      <c r="S211" s="25"/>
    </row>
    <row r="212" spans="3:19" ht="16.149999999999999" customHeight="1" x14ac:dyDescent="0.45">
      <c r="C212" s="21"/>
      <c r="D212" s="21"/>
      <c r="E212" s="21"/>
      <c r="F212" s="21"/>
      <c r="G212" s="22"/>
      <c r="H212" s="22"/>
      <c r="I212" s="21"/>
      <c r="J212" s="23"/>
      <c r="K212" s="23"/>
      <c r="L212" s="21"/>
      <c r="M212" s="21"/>
      <c r="N212" s="21"/>
      <c r="O212" s="21"/>
      <c r="P212" s="24"/>
      <c r="Q212" s="21"/>
      <c r="R212" s="21"/>
      <c r="S212" s="21"/>
    </row>
    <row r="213" spans="3:19" ht="16.149999999999999" customHeight="1" x14ac:dyDescent="0.45">
      <c r="C213" s="25"/>
      <c r="D213" s="111"/>
      <c r="E213" s="111"/>
      <c r="F213" s="111"/>
      <c r="G213" s="27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3:19" ht="16.149999999999999" customHeight="1" x14ac:dyDescent="0.45">
      <c r="C214" s="25"/>
      <c r="D214" s="111"/>
      <c r="E214" s="111"/>
      <c r="F214" s="111"/>
      <c r="G214" s="27"/>
      <c r="H214" s="26"/>
      <c r="I214" s="25"/>
      <c r="J214" s="25"/>
      <c r="K214" s="25"/>
      <c r="L214" s="25"/>
      <c r="M214" s="25"/>
      <c r="N214" s="25"/>
      <c r="O214" s="25"/>
      <c r="P214" s="28"/>
      <c r="Q214" s="25"/>
      <c r="R214" s="25"/>
      <c r="S214" s="25"/>
    </row>
    <row r="215" spans="3:19" ht="16.149999999999999" customHeight="1" x14ac:dyDescent="0.55000000000000004">
      <c r="C215" s="25"/>
      <c r="D215" s="111"/>
      <c r="E215" s="111"/>
      <c r="F215" s="111"/>
      <c r="G215" s="27"/>
      <c r="H215" s="26"/>
      <c r="I215" s="29"/>
      <c r="J215" s="30" t="s">
        <v>30</v>
      </c>
      <c r="K215" s="30"/>
      <c r="L215" s="25"/>
      <c r="M215" s="30"/>
      <c r="N215" s="31" t="s">
        <v>0</v>
      </c>
      <c r="O215" s="25"/>
      <c r="P215" s="25"/>
      <c r="Q215" s="25"/>
      <c r="R215" s="25"/>
      <c r="S215" s="25"/>
    </row>
    <row r="216" spans="3:19" ht="16.149999999999999" customHeight="1" x14ac:dyDescent="0.45">
      <c r="C216" s="25"/>
      <c r="D216" s="111"/>
      <c r="E216" s="111"/>
      <c r="F216" s="111"/>
      <c r="G216" s="27"/>
      <c r="H216" s="26"/>
      <c r="I216" s="32"/>
      <c r="J216" s="33"/>
      <c r="K216" s="33"/>
      <c r="L216" s="32"/>
      <c r="M216" s="34"/>
      <c r="N216" s="35" t="s">
        <v>108</v>
      </c>
      <c r="O216" s="25"/>
      <c r="P216" s="25"/>
      <c r="Q216" s="25"/>
      <c r="R216" s="25"/>
      <c r="S216" s="25"/>
    </row>
    <row r="217" spans="3:19" ht="16.149999999999999" customHeight="1" x14ac:dyDescent="0.45">
      <c r="C217" s="25"/>
      <c r="D217" s="111"/>
      <c r="E217" s="111"/>
      <c r="F217" s="111"/>
      <c r="G217" s="27"/>
      <c r="H217" s="26"/>
      <c r="I217" s="32"/>
      <c r="J217" s="33"/>
      <c r="K217" s="33"/>
      <c r="L217" s="36"/>
      <c r="M217" s="34"/>
      <c r="N217" s="25"/>
      <c r="O217" s="112">
        <v>0</v>
      </c>
      <c r="P217" s="25"/>
      <c r="Q217" s="25"/>
      <c r="R217" s="25"/>
      <c r="S217" s="68" t="s">
        <v>484</v>
      </c>
    </row>
    <row r="218" spans="3:19" ht="16.149999999999999" customHeight="1" x14ac:dyDescent="0.45">
      <c r="C218" s="25"/>
      <c r="D218" s="111"/>
      <c r="E218" s="111"/>
      <c r="F218" s="111"/>
      <c r="G218" s="27"/>
      <c r="H218" s="26"/>
      <c r="I218" s="32" t="str">
        <f>INDEX(Wsad_Ofertowy[#Data],MATCH(S217,Wsad_Ofertowy[Kod],0),21)</f>
        <v>8</v>
      </c>
      <c r="J218" s="33" t="s">
        <v>31</v>
      </c>
      <c r="K218" s="33"/>
      <c r="L218" s="36"/>
      <c r="M218" s="36"/>
      <c r="N218" s="25"/>
      <c r="O218" s="113"/>
      <c r="P218" s="25"/>
      <c r="Q218" s="25"/>
      <c r="R218" s="25"/>
      <c r="S218" s="25"/>
    </row>
    <row r="219" spans="3:19" ht="16.149999999999999" customHeight="1" x14ac:dyDescent="0.45">
      <c r="C219" s="25"/>
      <c r="D219" s="111"/>
      <c r="E219" s="111"/>
      <c r="F219" s="111"/>
      <c r="G219" s="27"/>
      <c r="H219" s="26"/>
      <c r="I219" s="32"/>
      <c r="J219" s="90"/>
      <c r="K219" s="34"/>
      <c r="L219" s="36"/>
      <c r="M219" s="36"/>
      <c r="N219" s="25"/>
      <c r="O219" s="28"/>
      <c r="P219" s="25"/>
      <c r="Q219" s="25"/>
      <c r="R219" s="25"/>
      <c r="S219" s="25"/>
    </row>
    <row r="220" spans="3:19" ht="16.149999999999999" customHeight="1" x14ac:dyDescent="0.65">
      <c r="C220" s="25"/>
      <c r="D220" s="37" t="str">
        <f>INDEX(Wsad_Ofertowy[#Data],MATCH(S217,Wsad_Ofertowy[Kod],0),4)</f>
        <v>Z 911 serce dziadek MIX</v>
      </c>
      <c r="E220" s="25"/>
      <c r="F220" s="38"/>
      <c r="G220" s="54" cm="1">
        <f t="array" ref="G220">INDEX(Wsad_Ofertowy[#Data],MATCH(S217,Wsad_Ofertowy[Kod],0),'Generowanie podsumowania zam'!$U$1)</f>
        <v>8.49</v>
      </c>
      <c r="H220" s="40"/>
      <c r="I220" s="32"/>
      <c r="J220" s="34"/>
      <c r="K220" s="34"/>
      <c r="L220" s="41"/>
      <c r="M220" s="25"/>
      <c r="N220" s="42"/>
      <c r="O220" s="25"/>
      <c r="P220" s="25"/>
      <c r="Q220" s="25"/>
      <c r="R220" s="43">
        <f>I218*G220*O217</f>
        <v>0</v>
      </c>
      <c r="S220" s="25"/>
    </row>
    <row r="221" spans="3:19" ht="16.149999999999999" customHeight="1" x14ac:dyDescent="0.45">
      <c r="C221" s="25"/>
      <c r="D221" s="25"/>
      <c r="E221" s="44">
        <f>INDEX(Wsad_Ofertowy[#Data],MATCH(S217,Wsad_Ofertowy[Kod],0),5)</f>
        <v>5907702535265</v>
      </c>
      <c r="F221" s="45"/>
      <c r="G221" s="40" t="s">
        <v>32</v>
      </c>
      <c r="H221" s="39"/>
      <c r="I221" s="25"/>
      <c r="J221" s="25"/>
      <c r="K221" s="25"/>
      <c r="L221" s="25"/>
      <c r="M221" s="25"/>
      <c r="N221" s="40"/>
      <c r="O221" s="25"/>
      <c r="P221" s="28"/>
      <c r="Q221" s="25"/>
      <c r="R221" s="40" t="s">
        <v>29</v>
      </c>
      <c r="S221" s="25"/>
    </row>
    <row r="222" spans="3:19" ht="16.149999999999999" customHeight="1" x14ac:dyDescent="0.45"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8"/>
      <c r="Q222" s="25"/>
      <c r="R222" s="25"/>
      <c r="S222" s="25"/>
    </row>
    <row r="223" spans="3:19" ht="16.149999999999999" customHeight="1" x14ac:dyDescent="0.45">
      <c r="C223" s="21"/>
      <c r="D223" s="21"/>
      <c r="E223" s="21"/>
      <c r="F223" s="21"/>
      <c r="G223" s="22"/>
      <c r="H223" s="22"/>
      <c r="I223" s="21"/>
      <c r="J223" s="23"/>
      <c r="K223" s="23"/>
      <c r="L223" s="21"/>
      <c r="M223" s="21"/>
      <c r="N223" s="21"/>
      <c r="O223" s="21"/>
      <c r="P223" s="24"/>
      <c r="Q223" s="21"/>
      <c r="R223" s="21"/>
      <c r="S223" s="21"/>
    </row>
    <row r="224" spans="3:19" ht="16.149999999999999" customHeight="1" x14ac:dyDescent="0.45">
      <c r="C224" s="25"/>
      <c r="D224" s="111"/>
      <c r="E224" s="111"/>
      <c r="F224" s="111"/>
      <c r="G224" s="27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3:19" ht="16.149999999999999" customHeight="1" x14ac:dyDescent="0.45">
      <c r="C225" s="25"/>
      <c r="D225" s="111"/>
      <c r="E225" s="111"/>
      <c r="F225" s="111"/>
      <c r="G225" s="27"/>
      <c r="H225" s="26"/>
      <c r="I225" s="25"/>
      <c r="J225" s="25"/>
      <c r="K225" s="25"/>
      <c r="L225" s="25"/>
      <c r="M225" s="25"/>
      <c r="N225" s="25"/>
      <c r="O225" s="25"/>
      <c r="P225" s="28"/>
      <c r="Q225" s="25"/>
      <c r="R225" s="25"/>
      <c r="S225" s="25"/>
    </row>
    <row r="226" spans="3:19" ht="16.149999999999999" customHeight="1" x14ac:dyDescent="0.55000000000000004">
      <c r="C226" s="25"/>
      <c r="D226" s="111"/>
      <c r="E226" s="111"/>
      <c r="F226" s="111"/>
      <c r="G226" s="27"/>
      <c r="H226" s="26"/>
      <c r="I226" s="29"/>
      <c r="J226" s="30" t="s">
        <v>30</v>
      </c>
      <c r="K226" s="30"/>
      <c r="L226" s="25"/>
      <c r="M226" s="30"/>
      <c r="N226" s="31" t="s">
        <v>0</v>
      </c>
      <c r="O226" s="25"/>
      <c r="P226" s="25"/>
      <c r="Q226" s="25"/>
      <c r="R226" s="25"/>
      <c r="S226" s="25"/>
    </row>
    <row r="227" spans="3:19" ht="16.149999999999999" customHeight="1" x14ac:dyDescent="0.45">
      <c r="C227" s="25"/>
      <c r="D227" s="111"/>
      <c r="E227" s="111"/>
      <c r="F227" s="111"/>
      <c r="G227" s="27"/>
      <c r="H227" s="26"/>
      <c r="I227" s="32"/>
      <c r="J227" s="33"/>
      <c r="K227" s="33"/>
      <c r="L227" s="32"/>
      <c r="M227" s="34"/>
      <c r="N227" s="35" t="s">
        <v>108</v>
      </c>
      <c r="O227" s="25"/>
      <c r="P227" s="25"/>
      <c r="Q227" s="25"/>
      <c r="R227" s="25"/>
      <c r="S227" s="25"/>
    </row>
    <row r="228" spans="3:19" ht="16.149999999999999" customHeight="1" x14ac:dyDescent="0.45">
      <c r="C228" s="25"/>
      <c r="D228" s="111"/>
      <c r="E228" s="111"/>
      <c r="F228" s="111"/>
      <c r="G228" s="27"/>
      <c r="H228" s="26"/>
      <c r="I228" s="32"/>
      <c r="J228" s="33"/>
      <c r="K228" s="33"/>
      <c r="L228" s="36"/>
      <c r="M228" s="34"/>
      <c r="N228" s="25"/>
      <c r="O228" s="112">
        <v>0</v>
      </c>
      <c r="P228" s="25"/>
      <c r="Q228" s="25"/>
      <c r="R228" s="25"/>
      <c r="S228" s="68" t="s">
        <v>317</v>
      </c>
    </row>
    <row r="229" spans="3:19" ht="16.149999999999999" customHeight="1" x14ac:dyDescent="0.45">
      <c r="C229" s="25"/>
      <c r="D229" s="111"/>
      <c r="E229" s="111"/>
      <c r="F229" s="111"/>
      <c r="G229" s="27"/>
      <c r="H229" s="26"/>
      <c r="I229" s="32" t="str">
        <f>INDEX(Wsad_Ofertowy[#Data],MATCH(S228,Wsad_Ofertowy[Kod],0),21)</f>
        <v>8</v>
      </c>
      <c r="J229" s="33" t="s">
        <v>31</v>
      </c>
      <c r="K229" s="33"/>
      <c r="L229" s="36"/>
      <c r="M229" s="36"/>
      <c r="N229" s="25"/>
      <c r="O229" s="113"/>
      <c r="P229" s="25"/>
      <c r="Q229" s="25"/>
      <c r="R229" s="25"/>
      <c r="S229" s="25"/>
    </row>
    <row r="230" spans="3:19" ht="16.149999999999999" customHeight="1" x14ac:dyDescent="0.45">
      <c r="C230" s="25"/>
      <c r="D230" s="111"/>
      <c r="E230" s="111"/>
      <c r="F230" s="111"/>
      <c r="G230" s="27"/>
      <c r="H230" s="26"/>
      <c r="I230" s="32"/>
      <c r="J230" s="90"/>
      <c r="K230" s="34"/>
      <c r="L230" s="36"/>
      <c r="M230" s="36"/>
      <c r="N230" s="25"/>
      <c r="O230" s="28"/>
      <c r="P230" s="25"/>
      <c r="Q230" s="25"/>
      <c r="R230" s="25"/>
      <c r="S230" s="25"/>
    </row>
    <row r="231" spans="3:19" ht="16.149999999999999" customHeight="1" x14ac:dyDescent="0.65">
      <c r="C231" s="25"/>
      <c r="D231" s="37" t="str">
        <f>INDEX(Wsad_Ofertowy[#Data],MATCH(S228,Wsad_Ofertowy[Kod],0),4)</f>
        <v>Z 919 naklejka babcia</v>
      </c>
      <c r="E231" s="25"/>
      <c r="F231" s="38"/>
      <c r="G231" s="54" cm="1">
        <f t="array" ref="G231">INDEX(Wsad_Ofertowy[#Data],MATCH(S228,Wsad_Ofertowy[Kod],0),'Generowanie podsumowania zam'!$U$1)</f>
        <v>8.49</v>
      </c>
      <c r="H231" s="40"/>
      <c r="I231" s="32"/>
      <c r="J231" s="34"/>
      <c r="K231" s="34"/>
      <c r="L231" s="41"/>
      <c r="M231" s="25"/>
      <c r="N231" s="42"/>
      <c r="O231" s="25"/>
      <c r="P231" s="25"/>
      <c r="Q231" s="25"/>
      <c r="R231" s="43">
        <f>I229*G231*O228</f>
        <v>0</v>
      </c>
      <c r="S231" s="25"/>
    </row>
    <row r="232" spans="3:19" ht="16.149999999999999" customHeight="1" x14ac:dyDescent="0.45">
      <c r="C232" s="25"/>
      <c r="D232" s="25"/>
      <c r="E232" s="44">
        <f>INDEX(Wsad_Ofertowy[#Data],MATCH(S228,Wsad_Ofertowy[Kod],0),5)</f>
        <v>5907702535197</v>
      </c>
      <c r="F232" s="45"/>
      <c r="G232" s="40" t="s">
        <v>32</v>
      </c>
      <c r="H232" s="39"/>
      <c r="I232" s="25"/>
      <c r="J232" s="25"/>
      <c r="K232" s="25"/>
      <c r="L232" s="25"/>
      <c r="M232" s="25"/>
      <c r="N232" s="40"/>
      <c r="O232" s="25"/>
      <c r="P232" s="28"/>
      <c r="Q232" s="25"/>
      <c r="R232" s="40" t="s">
        <v>29</v>
      </c>
      <c r="S232" s="25"/>
    </row>
    <row r="233" spans="3:19" ht="16.149999999999999" customHeight="1" x14ac:dyDescent="0.45"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8"/>
      <c r="Q233" s="25"/>
      <c r="R233" s="25"/>
      <c r="S233" s="25"/>
    </row>
    <row r="234" spans="3:19" ht="16.149999999999999" customHeight="1" x14ac:dyDescent="0.45">
      <c r="C234" s="21"/>
      <c r="D234" s="21"/>
      <c r="E234" s="21"/>
      <c r="F234" s="21"/>
      <c r="G234" s="22"/>
      <c r="H234" s="22"/>
      <c r="I234" s="21"/>
      <c r="J234" s="23"/>
      <c r="K234" s="23"/>
      <c r="L234" s="21"/>
      <c r="M234" s="21"/>
      <c r="N234" s="21"/>
      <c r="O234" s="21"/>
      <c r="P234" s="24"/>
      <c r="Q234" s="21"/>
      <c r="R234" s="21"/>
      <c r="S234" s="21"/>
    </row>
    <row r="235" spans="3:19" ht="16.149999999999999" customHeight="1" x14ac:dyDescent="0.45">
      <c r="C235" s="25"/>
      <c r="D235" s="111"/>
      <c r="E235" s="111"/>
      <c r="F235" s="111"/>
      <c r="G235" s="27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3:19" ht="16.149999999999999" customHeight="1" x14ac:dyDescent="0.45">
      <c r="C236" s="25"/>
      <c r="D236" s="111"/>
      <c r="E236" s="111"/>
      <c r="F236" s="111"/>
      <c r="G236" s="27"/>
      <c r="H236" s="26"/>
      <c r="I236" s="25"/>
      <c r="J236" s="25"/>
      <c r="K236" s="25"/>
      <c r="L236" s="25"/>
      <c r="M236" s="25"/>
      <c r="N236" s="25"/>
      <c r="O236" s="25"/>
      <c r="P236" s="28"/>
      <c r="Q236" s="25"/>
      <c r="R236" s="25"/>
      <c r="S236" s="25"/>
    </row>
    <row r="237" spans="3:19" ht="16.149999999999999" customHeight="1" x14ac:dyDescent="0.55000000000000004">
      <c r="C237" s="25"/>
      <c r="D237" s="111"/>
      <c r="E237" s="111"/>
      <c r="F237" s="111"/>
      <c r="G237" s="27"/>
      <c r="H237" s="26"/>
      <c r="I237" s="29"/>
      <c r="J237" s="30" t="s">
        <v>30</v>
      </c>
      <c r="K237" s="30"/>
      <c r="L237" s="25"/>
      <c r="M237" s="30"/>
      <c r="N237" s="31" t="s">
        <v>0</v>
      </c>
      <c r="O237" s="25"/>
      <c r="P237" s="25"/>
      <c r="Q237" s="25"/>
      <c r="R237" s="25"/>
      <c r="S237" s="25"/>
    </row>
    <row r="238" spans="3:19" ht="16.149999999999999" customHeight="1" x14ac:dyDescent="0.45">
      <c r="C238" s="25"/>
      <c r="D238" s="111"/>
      <c r="E238" s="111"/>
      <c r="F238" s="111"/>
      <c r="G238" s="27"/>
      <c r="H238" s="26"/>
      <c r="I238" s="32"/>
      <c r="J238" s="33"/>
      <c r="K238" s="33"/>
      <c r="L238" s="32"/>
      <c r="M238" s="34"/>
      <c r="N238" s="35" t="s">
        <v>108</v>
      </c>
      <c r="O238" s="25"/>
      <c r="P238" s="25"/>
      <c r="Q238" s="25"/>
      <c r="R238" s="25"/>
      <c r="S238" s="25"/>
    </row>
    <row r="239" spans="3:19" ht="16.149999999999999" customHeight="1" x14ac:dyDescent="0.45">
      <c r="C239" s="25"/>
      <c r="D239" s="111"/>
      <c r="E239" s="111"/>
      <c r="F239" s="111"/>
      <c r="G239" s="27"/>
      <c r="H239" s="26"/>
      <c r="I239" s="32"/>
      <c r="J239" s="33"/>
      <c r="K239" s="33"/>
      <c r="L239" s="36"/>
      <c r="M239" s="34"/>
      <c r="N239" s="25"/>
      <c r="O239" s="112">
        <v>0</v>
      </c>
      <c r="P239" s="25"/>
      <c r="Q239" s="25"/>
      <c r="R239" s="25"/>
      <c r="S239" s="68" t="s">
        <v>323</v>
      </c>
    </row>
    <row r="240" spans="3:19" ht="16.149999999999999" customHeight="1" x14ac:dyDescent="0.45">
      <c r="C240" s="25"/>
      <c r="D240" s="111"/>
      <c r="E240" s="111"/>
      <c r="F240" s="111"/>
      <c r="G240" s="27"/>
      <c r="H240" s="26"/>
      <c r="I240" s="32" t="str">
        <f>INDEX(Wsad_Ofertowy[#Data],MATCH(S239,Wsad_Ofertowy[Kod],0),21)</f>
        <v>8</v>
      </c>
      <c r="J240" s="33" t="s">
        <v>31</v>
      </c>
      <c r="K240" s="33"/>
      <c r="L240" s="36"/>
      <c r="M240" s="36"/>
      <c r="N240" s="25"/>
      <c r="O240" s="113"/>
      <c r="P240" s="25"/>
      <c r="Q240" s="25"/>
      <c r="R240" s="25"/>
      <c r="S240" s="25"/>
    </row>
    <row r="241" spans="3:19" ht="16.149999999999999" customHeight="1" x14ac:dyDescent="0.45">
      <c r="C241" s="25"/>
      <c r="D241" s="111"/>
      <c r="E241" s="111"/>
      <c r="F241" s="111"/>
      <c r="G241" s="27"/>
      <c r="H241" s="26"/>
      <c r="I241" s="32"/>
      <c r="J241" s="90"/>
      <c r="K241" s="34"/>
      <c r="L241" s="36"/>
      <c r="M241" s="36"/>
      <c r="N241" s="25"/>
      <c r="O241" s="28"/>
      <c r="P241" s="25"/>
      <c r="Q241" s="25"/>
      <c r="R241" s="25"/>
      <c r="S241" s="25"/>
    </row>
    <row r="242" spans="3:19" ht="16.149999999999999" customHeight="1" x14ac:dyDescent="0.65">
      <c r="C242" s="25"/>
      <c r="D242" s="37" t="str">
        <f>INDEX(Wsad_Ofertowy[#Data],MATCH(S239,Wsad_Ofertowy[Kod],0),4)</f>
        <v>Z 919 naklejka dziadek</v>
      </c>
      <c r="E242" s="25"/>
      <c r="F242" s="38"/>
      <c r="G242" s="54" cm="1">
        <f t="array" ref="G242">INDEX(Wsad_Ofertowy[#Data],MATCH(S239,Wsad_Ofertowy[Kod],0),'Generowanie podsumowania zam'!$U$1)</f>
        <v>8.49</v>
      </c>
      <c r="H242" s="40"/>
      <c r="I242" s="32"/>
      <c r="J242" s="34"/>
      <c r="K242" s="34"/>
      <c r="L242" s="41"/>
      <c r="M242" s="25"/>
      <c r="N242" s="42"/>
      <c r="O242" s="25"/>
      <c r="P242" s="25"/>
      <c r="Q242" s="25"/>
      <c r="R242" s="43">
        <f>I240*G242*O239</f>
        <v>0</v>
      </c>
      <c r="S242" s="25"/>
    </row>
    <row r="243" spans="3:19" ht="16.149999999999999" customHeight="1" x14ac:dyDescent="0.45">
      <c r="C243" s="25"/>
      <c r="D243" s="25"/>
      <c r="E243" s="44">
        <f>INDEX(Wsad_Ofertowy[#Data],MATCH(S239,Wsad_Ofertowy[Kod],0),5)</f>
        <v>5907702535241</v>
      </c>
      <c r="F243" s="45"/>
      <c r="G243" s="40" t="s">
        <v>32</v>
      </c>
      <c r="H243" s="39"/>
      <c r="I243" s="25"/>
      <c r="J243" s="25"/>
      <c r="K243" s="25"/>
      <c r="L243" s="25"/>
      <c r="M243" s="25"/>
      <c r="N243" s="40"/>
      <c r="O243" s="25"/>
      <c r="P243" s="28"/>
      <c r="Q243" s="25"/>
      <c r="R243" s="40" t="s">
        <v>29</v>
      </c>
      <c r="S243" s="25"/>
    </row>
    <row r="244" spans="3:19" ht="16.149999999999999" customHeight="1" x14ac:dyDescent="0.45"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8"/>
      <c r="Q244" s="25"/>
      <c r="R244" s="25"/>
      <c r="S244" s="25"/>
    </row>
    <row r="245" spans="3:19" ht="16.149999999999999" customHeight="1" x14ac:dyDescent="0.45">
      <c r="C245" s="21"/>
      <c r="D245" s="21"/>
      <c r="E245" s="21"/>
      <c r="F245" s="21"/>
      <c r="G245" s="22"/>
      <c r="H245" s="22"/>
      <c r="I245" s="21"/>
      <c r="J245" s="23"/>
      <c r="K245" s="23"/>
      <c r="L245" s="21"/>
      <c r="M245" s="21"/>
      <c r="N245" s="21"/>
      <c r="O245" s="21"/>
      <c r="P245" s="24"/>
      <c r="Q245" s="21"/>
      <c r="R245" s="21"/>
      <c r="S245" s="21"/>
    </row>
    <row r="246" spans="3:19" ht="16.149999999999999" customHeight="1" x14ac:dyDescent="0.45">
      <c r="C246" s="25"/>
      <c r="D246" s="111"/>
      <c r="E246" s="111"/>
      <c r="F246" s="111"/>
      <c r="G246" s="27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3:19" ht="16.149999999999999" customHeight="1" x14ac:dyDescent="0.45">
      <c r="C247" s="25"/>
      <c r="D247" s="111"/>
      <c r="E247" s="111"/>
      <c r="F247" s="111"/>
      <c r="G247" s="27"/>
      <c r="H247" s="26"/>
      <c r="I247" s="25"/>
      <c r="J247" s="25"/>
      <c r="K247" s="25"/>
      <c r="L247" s="25"/>
      <c r="M247" s="25"/>
      <c r="N247" s="25"/>
      <c r="O247" s="25"/>
      <c r="P247" s="28"/>
      <c r="Q247" s="25"/>
      <c r="R247" s="25"/>
      <c r="S247" s="25"/>
    </row>
    <row r="248" spans="3:19" ht="16.149999999999999" customHeight="1" x14ac:dyDescent="0.55000000000000004">
      <c r="C248" s="25"/>
      <c r="D248" s="111"/>
      <c r="E248" s="111"/>
      <c r="F248" s="111"/>
      <c r="G248" s="27"/>
      <c r="H248" s="26"/>
      <c r="I248" s="29"/>
      <c r="J248" s="30" t="s">
        <v>30</v>
      </c>
      <c r="K248" s="30"/>
      <c r="L248" s="25"/>
      <c r="M248" s="30"/>
      <c r="N248" s="31" t="s">
        <v>0</v>
      </c>
      <c r="O248" s="25"/>
      <c r="P248" s="25"/>
      <c r="Q248" s="25"/>
      <c r="R248" s="25"/>
      <c r="S248" s="25"/>
    </row>
    <row r="249" spans="3:19" ht="16.149999999999999" customHeight="1" x14ac:dyDescent="0.45">
      <c r="C249" s="25"/>
      <c r="D249" s="111"/>
      <c r="E249" s="111"/>
      <c r="F249" s="111"/>
      <c r="G249" s="27"/>
      <c r="H249" s="26"/>
      <c r="I249" s="32"/>
      <c r="J249" s="33"/>
      <c r="K249" s="33"/>
      <c r="L249" s="32"/>
      <c r="M249" s="34"/>
      <c r="N249" s="35" t="s">
        <v>108</v>
      </c>
      <c r="O249" s="25"/>
      <c r="P249" s="25"/>
      <c r="Q249" s="25"/>
      <c r="R249" s="25"/>
      <c r="S249" s="25"/>
    </row>
    <row r="250" spans="3:19" ht="16.149999999999999" customHeight="1" x14ac:dyDescent="0.45">
      <c r="C250" s="25"/>
      <c r="D250" s="111"/>
      <c r="E250" s="111"/>
      <c r="F250" s="111"/>
      <c r="G250" s="27"/>
      <c r="H250" s="26"/>
      <c r="I250" s="32"/>
      <c r="J250" s="33"/>
      <c r="K250" s="33"/>
      <c r="L250" s="36"/>
      <c r="M250" s="34"/>
      <c r="N250" s="25"/>
      <c r="O250" s="112">
        <v>0</v>
      </c>
      <c r="P250" s="25"/>
      <c r="Q250" s="25"/>
      <c r="R250" s="25"/>
      <c r="S250" s="68" t="s">
        <v>325</v>
      </c>
    </row>
    <row r="251" spans="3:19" ht="16.149999999999999" customHeight="1" x14ac:dyDescent="0.45">
      <c r="C251" s="25"/>
      <c r="D251" s="111"/>
      <c r="E251" s="111"/>
      <c r="F251" s="111"/>
      <c r="G251" s="27"/>
      <c r="H251" s="26"/>
      <c r="I251" s="32" t="str">
        <f>INDEX(Wsad_Ofertowy[#Data],MATCH(S250,Wsad_Ofertowy[Kod],0),21)</f>
        <v>5</v>
      </c>
      <c r="J251" s="33" t="s">
        <v>31</v>
      </c>
      <c r="K251" s="33"/>
      <c r="L251" s="36"/>
      <c r="M251" s="36"/>
      <c r="N251" s="25"/>
      <c r="O251" s="113"/>
      <c r="P251" s="25"/>
      <c r="Q251" s="25"/>
      <c r="R251" s="25"/>
      <c r="S251" s="25"/>
    </row>
    <row r="252" spans="3:19" ht="16.149999999999999" customHeight="1" x14ac:dyDescent="0.45">
      <c r="C252" s="25"/>
      <c r="D252" s="111"/>
      <c r="E252" s="111"/>
      <c r="F252" s="111"/>
      <c r="G252" s="27"/>
      <c r="H252" s="26"/>
      <c r="I252" s="32"/>
      <c r="J252" s="90"/>
      <c r="K252" s="34"/>
      <c r="L252" s="36"/>
      <c r="M252" s="36"/>
      <c r="N252" s="25"/>
      <c r="O252" s="28"/>
      <c r="P252" s="25"/>
      <c r="Q252" s="25"/>
      <c r="R252" s="25"/>
      <c r="S252" s="25"/>
    </row>
    <row r="253" spans="3:19" ht="16.149999999999999" customHeight="1" x14ac:dyDescent="0.65">
      <c r="C253" s="25"/>
      <c r="D253" s="37" t="str">
        <f>INDEX(Wsad_Ofertowy[#Data],MATCH(S250,Wsad_Ofertowy[Kod],0),4)</f>
        <v>Z 920 serce babcia</v>
      </c>
      <c r="E253" s="25"/>
      <c r="F253" s="38"/>
      <c r="G253" s="54" cm="1">
        <f t="array" ref="G253">INDEX(Wsad_Ofertowy[#Data],MATCH(S250,Wsad_Ofertowy[Kod],0),'Generowanie podsumowania zam'!$U$1)</f>
        <v>15.99</v>
      </c>
      <c r="H253" s="40"/>
      <c r="I253" s="32"/>
      <c r="J253" s="34"/>
      <c r="K253" s="34"/>
      <c r="L253" s="41"/>
      <c r="M253" s="25"/>
      <c r="N253" s="42"/>
      <c r="O253" s="25"/>
      <c r="P253" s="25"/>
      <c r="Q253" s="25"/>
      <c r="R253" s="43">
        <f>I251*G253*O250</f>
        <v>0</v>
      </c>
      <c r="S253" s="25"/>
    </row>
    <row r="254" spans="3:19" ht="16.149999999999999" customHeight="1" x14ac:dyDescent="0.45">
      <c r="C254" s="25"/>
      <c r="D254" s="25"/>
      <c r="E254" s="44">
        <f>INDEX(Wsad_Ofertowy[#Data],MATCH(S250,Wsad_Ofertowy[Kod],0),5)</f>
        <v>5907702535272</v>
      </c>
      <c r="F254" s="45"/>
      <c r="G254" s="40" t="s">
        <v>32</v>
      </c>
      <c r="H254" s="39"/>
      <c r="I254" s="25"/>
      <c r="J254" s="25"/>
      <c r="K254" s="25"/>
      <c r="L254" s="25"/>
      <c r="M254" s="25"/>
      <c r="N254" s="40"/>
      <c r="O254" s="25"/>
      <c r="P254" s="28"/>
      <c r="Q254" s="25"/>
      <c r="R254" s="40" t="s">
        <v>29</v>
      </c>
      <c r="S254" s="25"/>
    </row>
    <row r="255" spans="3:19" ht="16.149999999999999" customHeight="1" x14ac:dyDescent="0.45"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8"/>
      <c r="Q255" s="25"/>
      <c r="R255" s="25"/>
      <c r="S255" s="25"/>
    </row>
    <row r="256" spans="3:19" ht="16.149999999999999" customHeight="1" x14ac:dyDescent="0.45">
      <c r="C256" s="21"/>
      <c r="D256" s="21"/>
      <c r="E256" s="21"/>
      <c r="F256" s="21"/>
      <c r="G256" s="22"/>
      <c r="H256" s="22"/>
      <c r="I256" s="21"/>
      <c r="J256" s="23"/>
      <c r="K256" s="23"/>
      <c r="L256" s="21"/>
      <c r="M256" s="21"/>
      <c r="N256" s="21"/>
      <c r="O256" s="21"/>
      <c r="P256" s="24"/>
      <c r="Q256" s="21"/>
      <c r="R256" s="21"/>
      <c r="S256" s="21"/>
    </row>
    <row r="257" spans="3:19" ht="16.149999999999999" customHeight="1" x14ac:dyDescent="0.45">
      <c r="C257" s="25"/>
      <c r="D257" s="111"/>
      <c r="E257" s="111"/>
      <c r="F257" s="111"/>
      <c r="G257" s="27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3:19" ht="16.149999999999999" customHeight="1" x14ac:dyDescent="0.45">
      <c r="C258" s="25"/>
      <c r="D258" s="111"/>
      <c r="E258" s="111"/>
      <c r="F258" s="111"/>
      <c r="G258" s="27"/>
      <c r="H258" s="26"/>
      <c r="I258" s="25"/>
      <c r="J258" s="25"/>
      <c r="K258" s="25"/>
      <c r="L258" s="25"/>
      <c r="M258" s="25"/>
      <c r="N258" s="25"/>
      <c r="O258" s="25"/>
      <c r="P258" s="28"/>
      <c r="Q258" s="25"/>
      <c r="R258" s="25"/>
      <c r="S258" s="25"/>
    </row>
    <row r="259" spans="3:19" ht="16.149999999999999" customHeight="1" x14ac:dyDescent="0.55000000000000004">
      <c r="C259" s="25"/>
      <c r="D259" s="111"/>
      <c r="E259" s="111"/>
      <c r="F259" s="111"/>
      <c r="G259" s="27"/>
      <c r="H259" s="26"/>
      <c r="I259" s="29"/>
      <c r="J259" s="30" t="s">
        <v>30</v>
      </c>
      <c r="K259" s="30"/>
      <c r="L259" s="25"/>
      <c r="M259" s="30"/>
      <c r="N259" s="31" t="s">
        <v>0</v>
      </c>
      <c r="O259" s="25"/>
      <c r="P259" s="25"/>
      <c r="Q259" s="25"/>
      <c r="R259" s="25"/>
      <c r="S259" s="25"/>
    </row>
    <row r="260" spans="3:19" ht="16.149999999999999" customHeight="1" x14ac:dyDescent="0.45">
      <c r="C260" s="25"/>
      <c r="D260" s="111"/>
      <c r="E260" s="111"/>
      <c r="F260" s="111"/>
      <c r="G260" s="27"/>
      <c r="H260" s="26"/>
      <c r="I260" s="32"/>
      <c r="J260" s="33"/>
      <c r="K260" s="33"/>
      <c r="L260" s="32"/>
      <c r="M260" s="34"/>
      <c r="N260" s="35" t="s">
        <v>108</v>
      </c>
      <c r="O260" s="25"/>
      <c r="P260" s="25"/>
      <c r="Q260" s="25"/>
      <c r="R260" s="25"/>
      <c r="S260" s="25"/>
    </row>
    <row r="261" spans="3:19" ht="16.149999999999999" customHeight="1" x14ac:dyDescent="0.45">
      <c r="C261" s="25"/>
      <c r="D261" s="111"/>
      <c r="E261" s="111"/>
      <c r="F261" s="111"/>
      <c r="G261" s="27"/>
      <c r="H261" s="26"/>
      <c r="I261" s="32"/>
      <c r="J261" s="33"/>
      <c r="K261" s="33"/>
      <c r="L261" s="36"/>
      <c r="M261" s="34"/>
      <c r="N261" s="25"/>
      <c r="O261" s="112">
        <v>0</v>
      </c>
      <c r="P261" s="25"/>
      <c r="Q261" s="25"/>
      <c r="R261" s="25"/>
      <c r="S261" s="68" t="s">
        <v>327</v>
      </c>
    </row>
    <row r="262" spans="3:19" ht="16.149999999999999" customHeight="1" x14ac:dyDescent="0.45">
      <c r="C262" s="25"/>
      <c r="D262" s="111"/>
      <c r="E262" s="111"/>
      <c r="F262" s="111"/>
      <c r="G262" s="27"/>
      <c r="H262" s="26"/>
      <c r="I262" s="32" t="str">
        <f>INDEX(Wsad_Ofertowy[#Data],MATCH(S261,Wsad_Ofertowy[Kod],0),21)</f>
        <v>5</v>
      </c>
      <c r="J262" s="33" t="s">
        <v>31</v>
      </c>
      <c r="K262" s="33"/>
      <c r="L262" s="36"/>
      <c r="M262" s="36"/>
      <c r="N262" s="25"/>
      <c r="O262" s="113"/>
      <c r="P262" s="25"/>
      <c r="Q262" s="25"/>
      <c r="R262" s="25"/>
      <c r="S262" s="25"/>
    </row>
    <row r="263" spans="3:19" ht="16.149999999999999" customHeight="1" x14ac:dyDescent="0.45">
      <c r="C263" s="25"/>
      <c r="D263" s="111"/>
      <c r="E263" s="111"/>
      <c r="F263" s="111"/>
      <c r="G263" s="27"/>
      <c r="H263" s="26"/>
      <c r="I263" s="32"/>
      <c r="J263" s="90"/>
      <c r="K263" s="34"/>
      <c r="L263" s="36"/>
      <c r="M263" s="36"/>
      <c r="N263" s="25"/>
      <c r="O263" s="28"/>
      <c r="P263" s="25"/>
      <c r="Q263" s="25"/>
      <c r="R263" s="25"/>
      <c r="S263" s="25"/>
    </row>
    <row r="264" spans="3:19" ht="16.149999999999999" customHeight="1" x14ac:dyDescent="0.65">
      <c r="C264" s="25"/>
      <c r="D264" s="37" t="str">
        <f>INDEX(Wsad_Ofertowy[#Data],MATCH(S261,Wsad_Ofertowy[Kod],0),4)</f>
        <v>Z 920 serce dziadek</v>
      </c>
      <c r="E264" s="25"/>
      <c r="F264" s="38"/>
      <c r="G264" s="54" cm="1">
        <f t="array" ref="G264">INDEX(Wsad_Ofertowy[#Data],MATCH(S261,Wsad_Ofertowy[Kod],0),'Generowanie podsumowania zam'!$U$1)</f>
        <v>15.99</v>
      </c>
      <c r="H264" s="40"/>
      <c r="I264" s="32"/>
      <c r="J264" s="34"/>
      <c r="K264" s="34"/>
      <c r="L264" s="41"/>
      <c r="M264" s="25"/>
      <c r="N264" s="42"/>
      <c r="O264" s="25"/>
      <c r="P264" s="25"/>
      <c r="Q264" s="25"/>
      <c r="R264" s="43">
        <f>I262*G264*O261</f>
        <v>0</v>
      </c>
      <c r="S264" s="25"/>
    </row>
    <row r="265" spans="3:19" ht="16.149999999999999" customHeight="1" x14ac:dyDescent="0.45">
      <c r="C265" s="25"/>
      <c r="D265" s="25"/>
      <c r="E265" s="44">
        <f>INDEX(Wsad_Ofertowy[#Data],MATCH(S261,Wsad_Ofertowy[Kod],0),5)</f>
        <v>5907702535296</v>
      </c>
      <c r="F265" s="45"/>
      <c r="G265" s="40" t="s">
        <v>32</v>
      </c>
      <c r="H265" s="39"/>
      <c r="I265" s="25"/>
      <c r="J265" s="25"/>
      <c r="K265" s="25"/>
      <c r="L265" s="25"/>
      <c r="M265" s="25"/>
      <c r="N265" s="40"/>
      <c r="O265" s="25"/>
      <c r="P265" s="28"/>
      <c r="Q265" s="25"/>
      <c r="R265" s="40" t="s">
        <v>29</v>
      </c>
      <c r="S265" s="25"/>
    </row>
    <row r="266" spans="3:19" ht="16.149999999999999" customHeight="1" x14ac:dyDescent="0.45"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8"/>
      <c r="Q266" s="25"/>
      <c r="R266" s="25"/>
      <c r="S266" s="25"/>
    </row>
    <row r="267" spans="3:19" ht="16.149999999999999" customHeight="1" x14ac:dyDescent="0.45">
      <c r="C267" s="21"/>
      <c r="D267" s="21"/>
      <c r="E267" s="21"/>
      <c r="F267" s="21"/>
      <c r="G267" s="22"/>
      <c r="H267" s="22"/>
      <c r="I267" s="21"/>
      <c r="J267" s="23"/>
      <c r="K267" s="23"/>
      <c r="L267" s="21"/>
      <c r="M267" s="21"/>
      <c r="N267" s="21"/>
      <c r="O267" s="21"/>
      <c r="P267" s="24"/>
      <c r="Q267" s="21"/>
      <c r="R267" s="21"/>
      <c r="S267" s="21"/>
    </row>
    <row r="268" spans="3:19" ht="16.149999999999999" customHeight="1" x14ac:dyDescent="0.45">
      <c r="C268" s="25"/>
      <c r="D268" s="111"/>
      <c r="E268" s="111"/>
      <c r="F268" s="111"/>
      <c r="G268" s="27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</row>
    <row r="269" spans="3:19" ht="16.149999999999999" customHeight="1" x14ac:dyDescent="0.45">
      <c r="C269" s="25"/>
      <c r="D269" s="111"/>
      <c r="E269" s="111"/>
      <c r="F269" s="111"/>
      <c r="G269" s="27"/>
      <c r="H269" s="26"/>
      <c r="I269" s="25"/>
      <c r="J269" s="25"/>
      <c r="K269" s="25"/>
      <c r="L269" s="25"/>
      <c r="M269" s="25"/>
      <c r="N269" s="25"/>
      <c r="O269" s="25"/>
      <c r="P269" s="28"/>
      <c r="Q269" s="25"/>
      <c r="R269" s="25"/>
      <c r="S269" s="25"/>
    </row>
    <row r="270" spans="3:19" ht="16.149999999999999" customHeight="1" x14ac:dyDescent="0.55000000000000004">
      <c r="C270" s="25"/>
      <c r="D270" s="111"/>
      <c r="E270" s="111"/>
      <c r="F270" s="111"/>
      <c r="G270" s="27"/>
      <c r="H270" s="26"/>
      <c r="I270" s="29"/>
      <c r="J270" s="30" t="s">
        <v>30</v>
      </c>
      <c r="K270" s="30"/>
      <c r="L270" s="25"/>
      <c r="M270" s="30"/>
      <c r="N270" s="31" t="s">
        <v>0</v>
      </c>
      <c r="O270" s="25"/>
      <c r="P270" s="25"/>
      <c r="Q270" s="25"/>
      <c r="R270" s="25"/>
      <c r="S270" s="25"/>
    </row>
    <row r="271" spans="3:19" ht="16.149999999999999" customHeight="1" x14ac:dyDescent="0.45">
      <c r="C271" s="25"/>
      <c r="D271" s="111"/>
      <c r="E271" s="111"/>
      <c r="F271" s="111"/>
      <c r="G271" s="27"/>
      <c r="H271" s="26"/>
      <c r="I271" s="32"/>
      <c r="J271" s="33"/>
      <c r="K271" s="33"/>
      <c r="L271" s="32"/>
      <c r="M271" s="34"/>
      <c r="N271" s="35" t="s">
        <v>108</v>
      </c>
      <c r="O271" s="25"/>
      <c r="P271" s="25"/>
      <c r="Q271" s="25"/>
      <c r="R271" s="25"/>
      <c r="S271" s="25"/>
    </row>
    <row r="272" spans="3:19" ht="16.149999999999999" customHeight="1" x14ac:dyDescent="0.45">
      <c r="C272" s="25"/>
      <c r="D272" s="111"/>
      <c r="E272" s="111"/>
      <c r="F272" s="111"/>
      <c r="G272" s="27"/>
      <c r="H272" s="26"/>
      <c r="I272" s="32"/>
      <c r="J272" s="33"/>
      <c r="K272" s="33"/>
      <c r="L272" s="36"/>
      <c r="M272" s="34"/>
      <c r="N272" s="25"/>
      <c r="O272" s="112">
        <v>0</v>
      </c>
      <c r="P272" s="25"/>
      <c r="Q272" s="25"/>
      <c r="R272" s="25"/>
      <c r="S272" s="68" t="s">
        <v>530</v>
      </c>
    </row>
    <row r="273" spans="3:19" ht="16.149999999999999" customHeight="1" x14ac:dyDescent="0.45">
      <c r="C273" s="25"/>
      <c r="D273" s="111"/>
      <c r="E273" s="111"/>
      <c r="F273" s="111"/>
      <c r="G273" s="27"/>
      <c r="H273" s="26"/>
      <c r="I273" s="32" t="str">
        <f>INDEX(Wsad_Ofertowy[#Data],MATCH(S272,Wsad_Ofertowy[Kod],0),21)</f>
        <v>6</v>
      </c>
      <c r="J273" s="33" t="s">
        <v>31</v>
      </c>
      <c r="K273" s="33"/>
      <c r="L273" s="36"/>
      <c r="M273" s="36"/>
      <c r="N273" s="25"/>
      <c r="O273" s="113"/>
      <c r="P273" s="25"/>
      <c r="Q273" s="25"/>
      <c r="R273" s="25"/>
      <c r="S273" s="25"/>
    </row>
    <row r="274" spans="3:19" ht="16.149999999999999" customHeight="1" x14ac:dyDescent="0.45">
      <c r="C274" s="25"/>
      <c r="D274" s="111"/>
      <c r="E274" s="111"/>
      <c r="F274" s="111"/>
      <c r="G274" s="27"/>
      <c r="H274" s="26"/>
      <c r="I274" s="32"/>
      <c r="J274" s="90"/>
      <c r="K274" s="34"/>
      <c r="L274" s="36"/>
      <c r="M274" s="36"/>
      <c r="N274" s="25"/>
      <c r="O274" s="28"/>
      <c r="P274" s="25"/>
      <c r="Q274" s="25"/>
      <c r="R274" s="25"/>
      <c r="S274" s="25"/>
    </row>
    <row r="275" spans="3:19" ht="16.149999999999999" customHeight="1" x14ac:dyDescent="0.65">
      <c r="C275" s="25"/>
      <c r="D275" s="37" t="str">
        <f>INDEX(Wsad_Ofertowy[#Data],MATCH(S272,Wsad_Ofertowy[Kod],0),4)</f>
        <v>ZP 762U Serce Tata</v>
      </c>
      <c r="E275" s="25"/>
      <c r="F275" s="38"/>
      <c r="G275" s="54" cm="1">
        <f t="array" ref="G275">INDEX(Wsad_Ofertowy[#Data],MATCH(S272,Wsad_Ofertowy[Kod],0),'Generowanie podsumowania zam'!$U$1)</f>
        <v>6.99</v>
      </c>
      <c r="H275" s="40"/>
      <c r="I275" s="32"/>
      <c r="J275" s="34"/>
      <c r="K275" s="34"/>
      <c r="L275" s="41"/>
      <c r="M275" s="25"/>
      <c r="N275" s="42"/>
      <c r="O275" s="25"/>
      <c r="P275" s="25"/>
      <c r="Q275" s="25"/>
      <c r="R275" s="43">
        <f>I273*G275*O272</f>
        <v>0</v>
      </c>
      <c r="S275" s="25"/>
    </row>
    <row r="276" spans="3:19" ht="16.149999999999999" customHeight="1" x14ac:dyDescent="0.45">
      <c r="C276" s="25"/>
      <c r="D276" s="25"/>
      <c r="E276" s="44">
        <f>INDEX(Wsad_Ofertowy[#Data],MATCH(S272,Wsad_Ofertowy[Kod],0),5)</f>
        <v>5907702535708</v>
      </c>
      <c r="F276" s="45"/>
      <c r="G276" s="40" t="s">
        <v>32</v>
      </c>
      <c r="H276" s="39"/>
      <c r="I276" s="25"/>
      <c r="J276" s="25"/>
      <c r="K276" s="25"/>
      <c r="L276" s="25"/>
      <c r="M276" s="25"/>
      <c r="N276" s="40"/>
      <c r="O276" s="25"/>
      <c r="P276" s="28"/>
      <c r="Q276" s="25"/>
      <c r="R276" s="40" t="s">
        <v>29</v>
      </c>
      <c r="S276" s="25"/>
    </row>
    <row r="277" spans="3:19" ht="16.149999999999999" customHeight="1" x14ac:dyDescent="0.45"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8"/>
      <c r="Q277" s="25"/>
      <c r="R277" s="25"/>
      <c r="S277" s="25"/>
    </row>
    <row r="278" spans="3:19" ht="16.149999999999999" customHeight="1" x14ac:dyDescent="0.45">
      <c r="C278" s="21"/>
      <c r="D278" s="21"/>
      <c r="E278" s="21"/>
      <c r="F278" s="21"/>
      <c r="G278" s="22"/>
      <c r="H278" s="22"/>
      <c r="I278" s="21"/>
      <c r="J278" s="23"/>
      <c r="K278" s="23"/>
      <c r="L278" s="21"/>
      <c r="M278" s="21"/>
      <c r="N278" s="21"/>
      <c r="O278" s="21"/>
      <c r="P278" s="24"/>
      <c r="Q278" s="21"/>
      <c r="R278" s="21"/>
      <c r="S278" s="21"/>
    </row>
    <row r="279" spans="3:19" ht="16.149999999999999" customHeight="1" x14ac:dyDescent="0.45">
      <c r="C279" s="25"/>
      <c r="D279" s="111"/>
      <c r="E279" s="111"/>
      <c r="F279" s="111"/>
      <c r="G279" s="27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3:19" ht="16.149999999999999" customHeight="1" x14ac:dyDescent="0.45">
      <c r="C280" s="25"/>
      <c r="D280" s="111"/>
      <c r="E280" s="111"/>
      <c r="F280" s="111"/>
      <c r="G280" s="27"/>
      <c r="H280" s="26"/>
      <c r="I280" s="25"/>
      <c r="J280" s="25"/>
      <c r="K280" s="25"/>
      <c r="L280" s="25"/>
      <c r="M280" s="25"/>
      <c r="N280" s="25"/>
      <c r="O280" s="25"/>
      <c r="P280" s="28"/>
      <c r="Q280" s="25"/>
      <c r="R280" s="25"/>
      <c r="S280" s="25"/>
    </row>
    <row r="281" spans="3:19" ht="16.149999999999999" customHeight="1" x14ac:dyDescent="0.55000000000000004">
      <c r="C281" s="25"/>
      <c r="D281" s="111"/>
      <c r="E281" s="111"/>
      <c r="F281" s="111"/>
      <c r="G281" s="27"/>
      <c r="H281" s="26"/>
      <c r="I281" s="29"/>
      <c r="J281" s="30" t="s">
        <v>30</v>
      </c>
      <c r="K281" s="30"/>
      <c r="L281" s="25"/>
      <c r="M281" s="30"/>
      <c r="N281" s="31" t="s">
        <v>0</v>
      </c>
      <c r="O281" s="25"/>
      <c r="P281" s="25"/>
      <c r="Q281" s="25"/>
      <c r="R281" s="25"/>
      <c r="S281" s="25"/>
    </row>
    <row r="282" spans="3:19" ht="16.149999999999999" customHeight="1" x14ac:dyDescent="0.45">
      <c r="C282" s="25"/>
      <c r="D282" s="111"/>
      <c r="E282" s="111"/>
      <c r="F282" s="111"/>
      <c r="G282" s="27"/>
      <c r="H282" s="26"/>
      <c r="I282" s="32"/>
      <c r="J282" s="33"/>
      <c r="K282" s="33"/>
      <c r="L282" s="32"/>
      <c r="M282" s="34"/>
      <c r="N282" s="35" t="s">
        <v>108</v>
      </c>
      <c r="O282" s="25"/>
      <c r="P282" s="25"/>
      <c r="Q282" s="25"/>
      <c r="R282" s="25"/>
      <c r="S282" s="25"/>
    </row>
    <row r="283" spans="3:19" ht="16.149999999999999" customHeight="1" x14ac:dyDescent="0.45">
      <c r="C283" s="25"/>
      <c r="D283" s="111"/>
      <c r="E283" s="111"/>
      <c r="F283" s="111"/>
      <c r="G283" s="27"/>
      <c r="H283" s="26"/>
      <c r="I283" s="32"/>
      <c r="J283" s="33"/>
      <c r="K283" s="33"/>
      <c r="L283" s="36"/>
      <c r="M283" s="34"/>
      <c r="N283" s="25"/>
      <c r="O283" s="112">
        <v>0</v>
      </c>
      <c r="P283" s="25"/>
      <c r="Q283" s="25"/>
      <c r="R283" s="25"/>
      <c r="S283" s="68" t="s">
        <v>467</v>
      </c>
    </row>
    <row r="284" spans="3:19" ht="16.149999999999999" customHeight="1" x14ac:dyDescent="0.45">
      <c r="C284" s="25"/>
      <c r="D284" s="111"/>
      <c r="E284" s="111"/>
      <c r="F284" s="111"/>
      <c r="G284" s="27"/>
      <c r="H284" s="26"/>
      <c r="I284" s="32" t="str">
        <f>INDEX(Wsad_Ofertowy[#Data],MATCH(S283,Wsad_Ofertowy[Kod],0),21)</f>
        <v>8</v>
      </c>
      <c r="J284" s="33" t="s">
        <v>31</v>
      </c>
      <c r="K284" s="33"/>
      <c r="L284" s="36"/>
      <c r="M284" s="36"/>
      <c r="N284" s="25"/>
      <c r="O284" s="113"/>
      <c r="P284" s="25"/>
      <c r="Q284" s="25"/>
      <c r="R284" s="25"/>
      <c r="S284" s="25"/>
    </row>
    <row r="285" spans="3:19" ht="16.149999999999999" customHeight="1" x14ac:dyDescent="0.45">
      <c r="C285" s="25"/>
      <c r="D285" s="111"/>
      <c r="E285" s="111"/>
      <c r="F285" s="111"/>
      <c r="G285" s="27"/>
      <c r="H285" s="26"/>
      <c r="I285" s="32"/>
      <c r="J285" s="90"/>
      <c r="K285" s="34"/>
      <c r="L285" s="36"/>
      <c r="M285" s="36"/>
      <c r="N285" s="25"/>
      <c r="O285" s="28"/>
      <c r="P285" s="25"/>
      <c r="Q285" s="25"/>
      <c r="R285" s="25"/>
      <c r="S285" s="25"/>
    </row>
    <row r="286" spans="3:19" ht="16.149999999999999" customHeight="1" x14ac:dyDescent="0.65">
      <c r="C286" s="25"/>
      <c r="D286" s="37" t="str">
        <f>INDEX(Wsad_Ofertowy[#Data],MATCH(S283,Wsad_Ofertowy[Kod],0),4)</f>
        <v>Zp 925 tata CZERWONY</v>
      </c>
      <c r="E286" s="25"/>
      <c r="F286" s="38"/>
      <c r="G286" s="54" cm="1">
        <f t="array" ref="G286">INDEX(Wsad_Ofertowy[#Data],MATCH(S283,Wsad_Ofertowy[Kod],0),'Generowanie podsumowania zam'!$U$1)</f>
        <v>5.7</v>
      </c>
      <c r="H286" s="40"/>
      <c r="I286" s="32"/>
      <c r="J286" s="34"/>
      <c r="K286" s="34"/>
      <c r="L286" s="41"/>
      <c r="M286" s="25"/>
      <c r="N286" s="42"/>
      <c r="O286" s="25"/>
      <c r="P286" s="25"/>
      <c r="Q286" s="25"/>
      <c r="R286" s="43">
        <f>I284*G286*O283</f>
        <v>0</v>
      </c>
      <c r="S286" s="25"/>
    </row>
    <row r="287" spans="3:19" ht="16.149999999999999" customHeight="1" x14ac:dyDescent="0.45">
      <c r="C287" s="25"/>
      <c r="D287" s="25"/>
      <c r="E287" s="44">
        <f>INDEX(Wsad_Ofertowy[#Data],MATCH(S283,Wsad_Ofertowy[Kod],0),5)</f>
        <v>5907508423384</v>
      </c>
      <c r="F287" s="45"/>
      <c r="G287" s="40" t="s">
        <v>32</v>
      </c>
      <c r="H287" s="39"/>
      <c r="I287" s="25"/>
      <c r="J287" s="25"/>
      <c r="K287" s="25"/>
      <c r="L287" s="25"/>
      <c r="M287" s="25"/>
      <c r="N287" s="40"/>
      <c r="O287" s="25"/>
      <c r="P287" s="28"/>
      <c r="Q287" s="25"/>
      <c r="R287" s="40" t="s">
        <v>29</v>
      </c>
      <c r="S287" s="25"/>
    </row>
    <row r="288" spans="3:19" ht="16.149999999999999" customHeight="1" x14ac:dyDescent="0.45"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8"/>
      <c r="Q288" s="25"/>
      <c r="R288" s="25"/>
      <c r="S288" s="25"/>
    </row>
    <row r="289" spans="3:19" ht="16.149999999999999" customHeight="1" x14ac:dyDescent="0.45">
      <c r="C289" s="21"/>
      <c r="D289" s="21"/>
      <c r="E289" s="21"/>
      <c r="F289" s="21"/>
      <c r="G289" s="22"/>
      <c r="H289" s="22"/>
      <c r="I289" s="21"/>
      <c r="J289" s="23"/>
      <c r="K289" s="23"/>
      <c r="L289" s="21"/>
      <c r="M289" s="21"/>
      <c r="N289" s="21"/>
      <c r="O289" s="21"/>
      <c r="P289" s="24"/>
      <c r="Q289" s="21"/>
      <c r="R289" s="21"/>
      <c r="S289" s="21"/>
    </row>
    <row r="290" spans="3:19" ht="16.149999999999999" customHeight="1" x14ac:dyDescent="0.45">
      <c r="C290" s="25"/>
      <c r="D290" s="111"/>
      <c r="E290" s="111"/>
      <c r="F290" s="111"/>
      <c r="G290" s="27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</row>
    <row r="291" spans="3:19" ht="16.149999999999999" customHeight="1" x14ac:dyDescent="0.45">
      <c r="C291" s="25"/>
      <c r="D291" s="111"/>
      <c r="E291" s="111"/>
      <c r="F291" s="111"/>
      <c r="G291" s="27"/>
      <c r="H291" s="26"/>
      <c r="I291" s="25"/>
      <c r="J291" s="25"/>
      <c r="K291" s="25"/>
      <c r="L291" s="25"/>
      <c r="M291" s="25"/>
      <c r="N291" s="25"/>
      <c r="O291" s="25"/>
      <c r="P291" s="28"/>
      <c r="Q291" s="25"/>
      <c r="R291" s="25"/>
      <c r="S291" s="25"/>
    </row>
    <row r="292" spans="3:19" ht="16.149999999999999" customHeight="1" x14ac:dyDescent="0.55000000000000004">
      <c r="C292" s="25"/>
      <c r="D292" s="111"/>
      <c r="E292" s="111"/>
      <c r="F292" s="111"/>
      <c r="G292" s="27"/>
      <c r="H292" s="26"/>
      <c r="I292" s="29"/>
      <c r="J292" s="30" t="s">
        <v>30</v>
      </c>
      <c r="K292" s="30"/>
      <c r="L292" s="25"/>
      <c r="M292" s="30"/>
      <c r="N292" s="31" t="s">
        <v>0</v>
      </c>
      <c r="O292" s="25"/>
      <c r="P292" s="25"/>
      <c r="Q292" s="25"/>
      <c r="R292" s="25"/>
      <c r="S292" s="25"/>
    </row>
    <row r="293" spans="3:19" ht="16.149999999999999" customHeight="1" x14ac:dyDescent="0.45">
      <c r="C293" s="25"/>
      <c r="D293" s="111"/>
      <c r="E293" s="111"/>
      <c r="F293" s="111"/>
      <c r="G293" s="27"/>
      <c r="H293" s="26"/>
      <c r="I293" s="32"/>
      <c r="J293" s="33"/>
      <c r="K293" s="33"/>
      <c r="L293" s="32"/>
      <c r="M293" s="34"/>
      <c r="N293" s="35" t="s">
        <v>108</v>
      </c>
      <c r="O293" s="25"/>
      <c r="P293" s="25"/>
      <c r="Q293" s="25"/>
      <c r="R293" s="25"/>
      <c r="S293" s="25"/>
    </row>
    <row r="294" spans="3:19" ht="16.149999999999999" customHeight="1" x14ac:dyDescent="0.45">
      <c r="C294" s="25"/>
      <c r="D294" s="111"/>
      <c r="E294" s="111"/>
      <c r="F294" s="111"/>
      <c r="G294" s="27"/>
      <c r="H294" s="26"/>
      <c r="I294" s="32"/>
      <c r="J294" s="33"/>
      <c r="K294" s="33"/>
      <c r="L294" s="36"/>
      <c r="M294" s="34"/>
      <c r="N294" s="25"/>
      <c r="O294" s="112">
        <v>0</v>
      </c>
      <c r="P294" s="25"/>
      <c r="Q294" s="25"/>
      <c r="R294" s="25"/>
      <c r="S294" s="68" t="s">
        <v>471</v>
      </c>
    </row>
    <row r="295" spans="3:19" ht="16.149999999999999" customHeight="1" x14ac:dyDescent="0.45">
      <c r="C295" s="25"/>
      <c r="D295" s="111"/>
      <c r="E295" s="111"/>
      <c r="F295" s="111"/>
      <c r="G295" s="27"/>
      <c r="H295" s="26"/>
      <c r="I295" s="32" t="str">
        <f>INDEX(Wsad_Ofertowy[#Data],MATCH(S294,Wsad_Ofertowy[Kod],0),21)</f>
        <v>4</v>
      </c>
      <c r="J295" s="33" t="s">
        <v>31</v>
      </c>
      <c r="K295" s="33"/>
      <c r="L295" s="36"/>
      <c r="M295" s="36"/>
      <c r="N295" s="25"/>
      <c r="O295" s="113"/>
      <c r="P295" s="25"/>
      <c r="Q295" s="25"/>
      <c r="R295" s="25"/>
      <c r="S295" s="25"/>
    </row>
    <row r="296" spans="3:19" ht="16.149999999999999" customHeight="1" x14ac:dyDescent="0.45">
      <c r="C296" s="25"/>
      <c r="D296" s="111"/>
      <c r="E296" s="111"/>
      <c r="F296" s="111"/>
      <c r="G296" s="27"/>
      <c r="H296" s="26"/>
      <c r="I296" s="32"/>
      <c r="J296" s="90"/>
      <c r="K296" s="34"/>
      <c r="L296" s="36"/>
      <c r="M296" s="36"/>
      <c r="N296" s="25"/>
      <c r="O296" s="28"/>
      <c r="P296" s="25"/>
      <c r="Q296" s="25"/>
      <c r="R296" s="25"/>
      <c r="S296" s="25"/>
    </row>
    <row r="297" spans="3:19" ht="16.149999999999999" customHeight="1" x14ac:dyDescent="0.65">
      <c r="C297" s="25"/>
      <c r="D297" s="37" t="str">
        <f>INDEX(Wsad_Ofertowy[#Data],MATCH(S294,Wsad_Ofertowy[Kod],0),4)</f>
        <v>ZPD Pera babcia</v>
      </c>
      <c r="E297" s="25"/>
      <c r="F297" s="38"/>
      <c r="G297" s="54" cm="1">
        <f t="array" ref="G297">INDEX(Wsad_Ofertowy[#Data],MATCH(S294,Wsad_Ofertowy[Kod],0),'Generowanie podsumowania zam'!$U$1)</f>
        <v>15.65</v>
      </c>
      <c r="H297" s="40"/>
      <c r="I297" s="32"/>
      <c r="J297" s="34"/>
      <c r="K297" s="34"/>
      <c r="L297" s="41"/>
      <c r="M297" s="25"/>
      <c r="N297" s="42"/>
      <c r="O297" s="25"/>
      <c r="P297" s="25"/>
      <c r="Q297" s="25"/>
      <c r="R297" s="43">
        <f>I295*G297*O294</f>
        <v>0</v>
      </c>
      <c r="S297" s="25"/>
    </row>
    <row r="298" spans="3:19" ht="16.149999999999999" customHeight="1" x14ac:dyDescent="0.45">
      <c r="C298" s="25"/>
      <c r="D298" s="25"/>
      <c r="E298" s="44">
        <f>INDEX(Wsad_Ofertowy[#Data],MATCH(S294,Wsad_Ofertowy[Kod],0),5)</f>
        <v>5907508423841</v>
      </c>
      <c r="F298" s="45"/>
      <c r="G298" s="40" t="s">
        <v>32</v>
      </c>
      <c r="H298" s="39"/>
      <c r="I298" s="25"/>
      <c r="J298" s="25"/>
      <c r="K298" s="25"/>
      <c r="L298" s="25"/>
      <c r="M298" s="25"/>
      <c r="N298" s="40"/>
      <c r="O298" s="25"/>
      <c r="P298" s="28"/>
      <c r="Q298" s="25"/>
      <c r="R298" s="40" t="s">
        <v>29</v>
      </c>
      <c r="S298" s="25"/>
    </row>
    <row r="299" spans="3:19" ht="16.149999999999999" customHeight="1" x14ac:dyDescent="0.45"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8"/>
      <c r="Q299" s="25"/>
      <c r="R299" s="25"/>
      <c r="S299" s="25"/>
    </row>
    <row r="300" spans="3:19" ht="16.149999999999999" customHeight="1" x14ac:dyDescent="0.45">
      <c r="C300" s="21"/>
      <c r="D300" s="21"/>
      <c r="E300" s="21"/>
      <c r="F300" s="21"/>
      <c r="G300" s="22"/>
      <c r="H300" s="22"/>
      <c r="I300" s="21"/>
      <c r="J300" s="23"/>
      <c r="K300" s="23"/>
      <c r="L300" s="21"/>
      <c r="M300" s="21"/>
      <c r="N300" s="21"/>
      <c r="O300" s="21"/>
      <c r="P300" s="24"/>
      <c r="Q300" s="21"/>
      <c r="R300" s="21"/>
      <c r="S300" s="21"/>
    </row>
    <row r="301" spans="3:19" ht="16.149999999999999" customHeight="1" x14ac:dyDescent="0.45">
      <c r="C301" s="25"/>
      <c r="D301" s="111"/>
      <c r="E301" s="111"/>
      <c r="F301" s="111"/>
      <c r="G301" s="27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</row>
    <row r="302" spans="3:19" ht="16.149999999999999" customHeight="1" x14ac:dyDescent="0.45">
      <c r="C302" s="25"/>
      <c r="D302" s="111"/>
      <c r="E302" s="111"/>
      <c r="F302" s="111"/>
      <c r="G302" s="27"/>
      <c r="H302" s="26"/>
      <c r="I302" s="25"/>
      <c r="J302" s="25"/>
      <c r="K302" s="25"/>
      <c r="L302" s="25"/>
      <c r="M302" s="25"/>
      <c r="N302" s="25"/>
      <c r="O302" s="25"/>
      <c r="P302" s="28"/>
      <c r="Q302" s="25"/>
      <c r="R302" s="25"/>
      <c r="S302" s="25"/>
    </row>
    <row r="303" spans="3:19" ht="16.149999999999999" customHeight="1" x14ac:dyDescent="0.55000000000000004">
      <c r="C303" s="25"/>
      <c r="D303" s="111"/>
      <c r="E303" s="111"/>
      <c r="F303" s="111"/>
      <c r="G303" s="27"/>
      <c r="H303" s="26"/>
      <c r="I303" s="29"/>
      <c r="J303" s="30" t="s">
        <v>30</v>
      </c>
      <c r="K303" s="30"/>
      <c r="L303" s="25"/>
      <c r="M303" s="30"/>
      <c r="N303" s="31" t="s">
        <v>0</v>
      </c>
      <c r="O303" s="25"/>
      <c r="P303" s="25"/>
      <c r="Q303" s="25"/>
      <c r="R303" s="25"/>
      <c r="S303" s="25"/>
    </row>
    <row r="304" spans="3:19" ht="16.149999999999999" customHeight="1" x14ac:dyDescent="0.45">
      <c r="C304" s="25"/>
      <c r="D304" s="111"/>
      <c r="E304" s="111"/>
      <c r="F304" s="111"/>
      <c r="G304" s="27"/>
      <c r="H304" s="26"/>
      <c r="I304" s="32"/>
      <c r="J304" s="33"/>
      <c r="K304" s="33"/>
      <c r="L304" s="32"/>
      <c r="M304" s="34"/>
      <c r="N304" s="35" t="s">
        <v>108</v>
      </c>
      <c r="O304" s="25"/>
      <c r="P304" s="25"/>
      <c r="Q304" s="25"/>
      <c r="R304" s="25"/>
      <c r="S304" s="25"/>
    </row>
    <row r="305" spans="3:19" ht="16.149999999999999" customHeight="1" x14ac:dyDescent="0.45">
      <c r="C305" s="25"/>
      <c r="D305" s="111"/>
      <c r="E305" s="111"/>
      <c r="F305" s="111"/>
      <c r="G305" s="27"/>
      <c r="H305" s="26"/>
      <c r="I305" s="32"/>
      <c r="J305" s="33"/>
      <c r="K305" s="33"/>
      <c r="L305" s="36"/>
      <c r="M305" s="34"/>
      <c r="N305" s="25"/>
      <c r="O305" s="112">
        <v>0</v>
      </c>
      <c r="P305" s="25"/>
      <c r="Q305" s="25"/>
      <c r="R305" s="25"/>
      <c r="S305" s="68" t="s">
        <v>469</v>
      </c>
    </row>
    <row r="306" spans="3:19" ht="16.149999999999999" customHeight="1" x14ac:dyDescent="0.45">
      <c r="C306" s="25"/>
      <c r="D306" s="111"/>
      <c r="E306" s="111"/>
      <c r="F306" s="111"/>
      <c r="G306" s="27"/>
      <c r="H306" s="26"/>
      <c r="I306" s="32" t="str">
        <f>INDEX(Wsad_Ofertowy[#Data],MATCH(S305,Wsad_Ofertowy[Kod],0),21)</f>
        <v>4</v>
      </c>
      <c r="J306" s="33" t="s">
        <v>31</v>
      </c>
      <c r="K306" s="33"/>
      <c r="L306" s="36"/>
      <c r="M306" s="36"/>
      <c r="N306" s="25"/>
      <c r="O306" s="113"/>
      <c r="P306" s="25"/>
      <c r="Q306" s="25"/>
      <c r="R306" s="25"/>
      <c r="S306" s="25"/>
    </row>
    <row r="307" spans="3:19" ht="16.149999999999999" customHeight="1" x14ac:dyDescent="0.45">
      <c r="C307" s="25"/>
      <c r="D307" s="111"/>
      <c r="E307" s="111"/>
      <c r="F307" s="111"/>
      <c r="G307" s="27"/>
      <c r="H307" s="26"/>
      <c r="I307" s="32"/>
      <c r="J307" s="90"/>
      <c r="K307" s="34"/>
      <c r="L307" s="36"/>
      <c r="M307" s="36"/>
      <c r="N307" s="25"/>
      <c r="O307" s="28"/>
      <c r="P307" s="25"/>
      <c r="Q307" s="25"/>
      <c r="R307" s="25"/>
      <c r="S307" s="25"/>
    </row>
    <row r="308" spans="3:19" ht="16.149999999999999" customHeight="1" x14ac:dyDescent="0.65">
      <c r="C308" s="25"/>
      <c r="D308" s="37" t="str">
        <f>INDEX(Wsad_Ofertowy[#Data],MATCH(S305,Wsad_Ofertowy[Kod],0),4)</f>
        <v>ZPD Serce wianek tata ZŁ</v>
      </c>
      <c r="E308" s="25"/>
      <c r="F308" s="38"/>
      <c r="G308" s="54" cm="1">
        <f t="array" ref="G308">INDEX(Wsad_Ofertowy[#Data],MATCH(S305,Wsad_Ofertowy[Kod],0),'Generowanie podsumowania zam'!$U$1)</f>
        <v>15.99</v>
      </c>
      <c r="H308" s="40"/>
      <c r="I308" s="32"/>
      <c r="J308" s="34"/>
      <c r="K308" s="34"/>
      <c r="L308" s="41"/>
      <c r="M308" s="25"/>
      <c r="N308" s="42"/>
      <c r="O308" s="25"/>
      <c r="P308" s="25"/>
      <c r="Q308" s="25"/>
      <c r="R308" s="43">
        <f>I306*G308*O305</f>
        <v>0</v>
      </c>
      <c r="S308" s="25"/>
    </row>
    <row r="309" spans="3:19" ht="16.149999999999999" customHeight="1" x14ac:dyDescent="0.45">
      <c r="C309" s="25"/>
      <c r="D309" s="25"/>
      <c r="E309" s="44">
        <f>INDEX(Wsad_Ofertowy[#Data],MATCH(S305,Wsad_Ofertowy[Kod],0),5)</f>
        <v>5907702535685</v>
      </c>
      <c r="F309" s="45"/>
      <c r="G309" s="40" t="s">
        <v>32</v>
      </c>
      <c r="H309" s="39"/>
      <c r="I309" s="25"/>
      <c r="J309" s="25"/>
      <c r="K309" s="25"/>
      <c r="L309" s="25"/>
      <c r="M309" s="25"/>
      <c r="N309" s="40"/>
      <c r="O309" s="25"/>
      <c r="P309" s="28"/>
      <c r="Q309" s="25"/>
      <c r="R309" s="40" t="s">
        <v>29</v>
      </c>
      <c r="S309" s="25"/>
    </row>
    <row r="310" spans="3:19" ht="16.149999999999999" customHeight="1" x14ac:dyDescent="0.45"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8"/>
      <c r="Q310" s="25"/>
      <c r="R310" s="25"/>
      <c r="S310" s="25"/>
    </row>
  </sheetData>
  <sheetProtection sheet="1" objects="1" scenarios="1" selectLockedCells="1"/>
  <mergeCells count="56">
    <mergeCell ref="D4:F10"/>
    <mergeCell ref="O8:O9"/>
    <mergeCell ref="D70:F76"/>
    <mergeCell ref="O74:O75"/>
    <mergeCell ref="D37:F43"/>
    <mergeCell ref="O41:O42"/>
    <mergeCell ref="D48:F54"/>
    <mergeCell ref="O52:O53"/>
    <mergeCell ref="D59:F65"/>
    <mergeCell ref="O63:O64"/>
    <mergeCell ref="D26:F32"/>
    <mergeCell ref="O30:O31"/>
    <mergeCell ref="D15:F21"/>
    <mergeCell ref="O19:O20"/>
    <mergeCell ref="D81:F87"/>
    <mergeCell ref="O85:O86"/>
    <mergeCell ref="D92:F98"/>
    <mergeCell ref="O96:O97"/>
    <mergeCell ref="D103:F109"/>
    <mergeCell ref="O107:O108"/>
    <mergeCell ref="D114:F120"/>
    <mergeCell ref="O118:O119"/>
    <mergeCell ref="D125:F131"/>
    <mergeCell ref="O129:O130"/>
    <mergeCell ref="D136:F142"/>
    <mergeCell ref="O140:O141"/>
    <mergeCell ref="D147:F153"/>
    <mergeCell ref="O151:O152"/>
    <mergeCell ref="D158:F164"/>
    <mergeCell ref="O162:O163"/>
    <mergeCell ref="D169:F175"/>
    <mergeCell ref="O173:O174"/>
    <mergeCell ref="D180:F186"/>
    <mergeCell ref="O184:O185"/>
    <mergeCell ref="D191:F197"/>
    <mergeCell ref="O195:O196"/>
    <mergeCell ref="D202:F208"/>
    <mergeCell ref="O206:O207"/>
    <mergeCell ref="D213:F219"/>
    <mergeCell ref="O217:O218"/>
    <mergeCell ref="D224:F230"/>
    <mergeCell ref="O228:O229"/>
    <mergeCell ref="D235:F241"/>
    <mergeCell ref="O239:O240"/>
    <mergeCell ref="D246:F252"/>
    <mergeCell ref="O250:O251"/>
    <mergeCell ref="D290:F296"/>
    <mergeCell ref="O294:O295"/>
    <mergeCell ref="D301:F307"/>
    <mergeCell ref="O305:O306"/>
    <mergeCell ref="D257:F263"/>
    <mergeCell ref="O261:O262"/>
    <mergeCell ref="D268:F274"/>
    <mergeCell ref="O272:O273"/>
    <mergeCell ref="D279:F285"/>
    <mergeCell ref="O283:O28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20D5-9B9C-486B-A226-F7ECF89D6B73}">
  <sheetPr codeName="Arkusz13"/>
  <dimension ref="A1:W90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9" sqref="O19:O20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528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8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Imp Lampion gracja mała mix biała</v>
      </c>
      <c r="E11" s="25"/>
      <c r="F11" s="38"/>
      <c r="G11" s="54" cm="1">
        <f t="array" ref="G11">INDEX(Wsad_Ofertowy[#Data],MATCH(S8,Wsad_Ofertowy[Kod],0),'Generowanie podsumowania zam'!$U$1)</f>
        <v>28.75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5907702527826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507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6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Kapliczka Prosta krzyż lusto MIX-P.</v>
      </c>
      <c r="E22" s="25"/>
      <c r="F22" s="38"/>
      <c r="G22" s="54" cm="1">
        <f t="array" ref="G22">INDEX(Wsad_Ofertowy[#Data],MATCH(S19,Wsad_Ofertowy[Kod],0),'Generowanie podsumowania zam'!$U$1)</f>
        <v>22.95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5907702534237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C25" s="21"/>
      <c r="D25" s="21"/>
      <c r="E25" s="21"/>
      <c r="F25" s="21"/>
      <c r="G25" s="22"/>
      <c r="H25" s="22"/>
      <c r="I25" s="21"/>
      <c r="J25" s="23"/>
      <c r="K25" s="23"/>
      <c r="L25" s="21"/>
      <c r="M25" s="21"/>
      <c r="N25" s="21"/>
      <c r="O25" s="21"/>
      <c r="P25" s="24"/>
      <c r="Q25" s="21"/>
      <c r="R25" s="21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264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8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Lampion Drzewo SR</v>
      </c>
      <c r="E33" s="25"/>
      <c r="F33" s="38"/>
      <c r="G33" s="54" cm="1">
        <f t="array" ref="G33">INDEX(Wsad_Ofertowy[#Data],MATCH(S30,Wsad_Ofertowy[Kod],0),'Generowanie podsumowania zam'!$U$1)</f>
        <v>39.99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5907702535524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C36" s="21"/>
      <c r="D36" s="21"/>
      <c r="E36" s="21"/>
      <c r="F36" s="21"/>
      <c r="G36" s="22"/>
      <c r="H36" s="22"/>
      <c r="I36" s="21"/>
      <c r="J36" s="23"/>
      <c r="K36" s="23"/>
      <c r="L36" s="21"/>
      <c r="M36" s="21"/>
      <c r="N36" s="21"/>
      <c r="O36" s="21"/>
      <c r="P36" s="24"/>
      <c r="Q36" s="21"/>
      <c r="R36" s="21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266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8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Lampion Drzewo zl</v>
      </c>
      <c r="E44" s="25"/>
      <c r="F44" s="38"/>
      <c r="G44" s="54" cm="1">
        <f t="array" ref="G44">INDEX(Wsad_Ofertowy[#Data],MATCH(S41,Wsad_Ofertowy[Kod],0),'Generowanie podsumowania zam'!$U$1)</f>
        <v>39.99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5907702535531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C47" s="21"/>
      <c r="D47" s="21"/>
      <c r="E47" s="21"/>
      <c r="F47" s="21"/>
      <c r="G47" s="22"/>
      <c r="H47" s="22"/>
      <c r="I47" s="21"/>
      <c r="J47" s="23"/>
      <c r="K47" s="23"/>
      <c r="L47" s="21"/>
      <c r="M47" s="21"/>
      <c r="N47" s="21"/>
      <c r="O47" s="21"/>
      <c r="P47" s="24"/>
      <c r="Q47" s="21"/>
      <c r="R47" s="21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268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8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Lampion Gracja mała MIX-P.</v>
      </c>
      <c r="E55" s="25"/>
      <c r="F55" s="38"/>
      <c r="G55" s="54" cm="1">
        <f t="array" ref="G55">INDEX(Wsad_Ofertowy[#Data],MATCH(S52,Wsad_Ofertowy[Kod],0),'Generowanie podsumowania zam'!$U$1)</f>
        <v>28.98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5907702534183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C58" s="21"/>
      <c r="D58" s="21"/>
      <c r="E58" s="21"/>
      <c r="F58" s="21"/>
      <c r="G58" s="22"/>
      <c r="H58" s="22"/>
      <c r="I58" s="21"/>
      <c r="J58" s="23"/>
      <c r="K58" s="23"/>
      <c r="L58" s="21"/>
      <c r="M58" s="21"/>
      <c r="N58" s="21"/>
      <c r="O58" s="21"/>
      <c r="P58" s="24"/>
      <c r="Q58" s="21"/>
      <c r="R58" s="21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499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6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Lampion Kwadrat Biały</v>
      </c>
      <c r="E66" s="25"/>
      <c r="F66" s="38"/>
      <c r="G66" s="54" cm="1">
        <f t="array" ref="G66">INDEX(Wsad_Ofertowy[#Data],MATCH(S63,Wsad_Ofertowy[Kod],0),'Generowanie podsumowania zam'!$U$1)</f>
        <v>25.95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5907702534213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C69" s="21"/>
      <c r="D69" s="21"/>
      <c r="E69" s="21"/>
      <c r="F69" s="21"/>
      <c r="G69" s="22"/>
      <c r="H69" s="22"/>
      <c r="I69" s="21"/>
      <c r="J69" s="23"/>
      <c r="K69" s="23"/>
      <c r="L69" s="21"/>
      <c r="M69" s="21"/>
      <c r="N69" s="21"/>
      <c r="O69" s="21"/>
      <c r="P69" s="24"/>
      <c r="Q69" s="21"/>
      <c r="R69" s="21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501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6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Lampion Sentencja krzyż Biały</v>
      </c>
      <c r="E77" s="25"/>
      <c r="F77" s="38"/>
      <c r="G77" s="54" cm="1">
        <f t="array" ref="G77">INDEX(Wsad_Ofertowy[#Data],MATCH(S74,Wsad_Ofertowy[Kod],0),'Generowanie podsumowania zam'!$U$1)</f>
        <v>28.98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5907702534220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C80" s="21"/>
      <c r="D80" s="21"/>
      <c r="E80" s="21"/>
      <c r="F80" s="21"/>
      <c r="G80" s="22"/>
      <c r="H80" s="22"/>
      <c r="I80" s="21"/>
      <c r="J80" s="23"/>
      <c r="K80" s="23"/>
      <c r="L80" s="21"/>
      <c r="M80" s="21"/>
      <c r="N80" s="21"/>
      <c r="O80" s="21"/>
      <c r="P80" s="24"/>
      <c r="Q80" s="21"/>
      <c r="R80" s="21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503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6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Lampion Sentencja krzyż Czarny</v>
      </c>
      <c r="E88" s="25"/>
      <c r="F88" s="38"/>
      <c r="G88" s="54" cm="1">
        <f t="array" ref="G88">INDEX(Wsad_Ofertowy[#Data],MATCH(S85,Wsad_Ofertowy[Kod],0),'Generowanie podsumowania zam'!$U$1)</f>
        <v>28.98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5907702535104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</sheetData>
  <sheetProtection sheet="1" objects="1" scenarios="1" selectLockedCells="1"/>
  <mergeCells count="16">
    <mergeCell ref="D4:F10"/>
    <mergeCell ref="O8:O9"/>
    <mergeCell ref="D15:F21"/>
    <mergeCell ref="O19:O20"/>
    <mergeCell ref="D26:F32"/>
    <mergeCell ref="O30:O31"/>
    <mergeCell ref="D70:F76"/>
    <mergeCell ref="O74:O75"/>
    <mergeCell ref="D81:F87"/>
    <mergeCell ref="O85:O86"/>
    <mergeCell ref="D37:F43"/>
    <mergeCell ref="O41:O42"/>
    <mergeCell ref="D48:F54"/>
    <mergeCell ref="O52:O53"/>
    <mergeCell ref="D59:F65"/>
    <mergeCell ref="O63:O6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F511-B72A-4127-875F-B822DB1AAD4A}">
  <sheetPr codeName="Arkusz11"/>
  <dimension ref="A1:W24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63" customWidth="1"/>
    <col min="5" max="5" width="37.265625" style="63" customWidth="1"/>
    <col min="6" max="6" width="3.59765625" style="63" customWidth="1"/>
    <col min="7" max="7" width="11.73046875" style="65" customWidth="1"/>
    <col min="8" max="8" width="4.59765625" style="65" customWidth="1"/>
    <col min="9" max="9" width="6.1328125" style="63" customWidth="1"/>
    <col min="10" max="10" width="13.3984375" style="63" customWidth="1"/>
    <col min="11" max="12" width="4.59765625" style="63" customWidth="1"/>
    <col min="13" max="13" width="18.73046875" style="63" customWidth="1"/>
    <col min="14" max="14" width="4.59765625" style="63" customWidth="1"/>
    <col min="15" max="15" width="14.59765625" style="63" customWidth="1"/>
    <col min="16" max="16" width="4.59765625" style="64" customWidth="1"/>
    <col min="17" max="17" width="5.1328125" style="63" customWidth="1"/>
    <col min="18" max="18" width="16.86328125" style="63" bestFit="1" customWidth="1"/>
    <col min="19" max="19" width="9.3984375" style="6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T2" s="74"/>
      <c r="U2" s="74"/>
      <c r="V2" s="74"/>
      <c r="W2" s="74"/>
    </row>
    <row r="3" spans="3:23" ht="16.149999999999999" customHeight="1" x14ac:dyDescent="0.45">
      <c r="C3" s="94"/>
      <c r="D3" s="21"/>
      <c r="E3" s="21"/>
      <c r="F3" s="21"/>
      <c r="G3" s="22"/>
      <c r="H3" s="22"/>
      <c r="I3" s="21"/>
      <c r="J3" s="23"/>
      <c r="K3" s="23"/>
      <c r="L3" s="21"/>
      <c r="M3" s="21"/>
      <c r="N3" s="21"/>
      <c r="O3" s="21"/>
      <c r="P3" s="24"/>
      <c r="Q3" s="21"/>
      <c r="R3" s="21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148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8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Znicz Z 430 solar</v>
      </c>
      <c r="E11" s="25"/>
      <c r="F11" s="38"/>
      <c r="G11" s="54" cm="1">
        <f t="array" ref="G11">INDEX(Wsad_Ofertowy[#Data],MATCH(S8,Wsad_Ofertowy[Kod],0),'Generowanie podsumowania zam'!$U$1)</f>
        <v>14.73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5907702537580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C14" s="21"/>
      <c r="D14" s="21"/>
      <c r="E14" s="21"/>
      <c r="F14" s="21"/>
      <c r="G14" s="22"/>
      <c r="H14" s="22"/>
      <c r="I14" s="21"/>
      <c r="J14" s="23"/>
      <c r="K14" s="23"/>
      <c r="L14" s="21"/>
      <c r="M14" s="21"/>
      <c r="N14" s="21"/>
      <c r="O14" s="21"/>
      <c r="P14" s="24"/>
      <c r="Q14" s="21"/>
      <c r="R14" s="21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143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6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Znicz Z 535 solar</v>
      </c>
      <c r="E22" s="25"/>
      <c r="F22" s="38"/>
      <c r="G22" s="54" cm="1">
        <f t="array" ref="G22">INDEX(Wsad_Ofertowy[#Data],MATCH(S19,Wsad_Ofertowy[Kod],0),'Generowanie podsumowania zam'!$U$1)</f>
        <v>14.2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5907702537573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</sheetData>
  <sheetProtection selectLockedCells="1"/>
  <mergeCells count="4">
    <mergeCell ref="O8:O9"/>
    <mergeCell ref="D4:F10"/>
    <mergeCell ref="D15:F21"/>
    <mergeCell ref="O19:O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0AFA-6BC0-41BB-B2A9-E7BA5E8E24BB}">
  <sheetPr codeName="Arkusz4"/>
  <dimension ref="A1:W134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8" sqref="O8:O9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21" customWidth="1"/>
    <col min="5" max="5" width="37.265625" style="21" customWidth="1"/>
    <col min="6" max="6" width="3.59765625" style="21" customWidth="1"/>
    <col min="7" max="7" width="11.73046875" style="46" customWidth="1"/>
    <col min="8" max="8" width="4.59765625" style="46" customWidth="1"/>
    <col min="9" max="9" width="6.1328125" style="21" customWidth="1"/>
    <col min="10" max="10" width="13.3984375" style="21" customWidth="1"/>
    <col min="11" max="12" width="4.59765625" style="21" customWidth="1"/>
    <col min="13" max="13" width="18.73046875" style="21" customWidth="1"/>
    <col min="14" max="14" width="4.59765625" style="21" customWidth="1"/>
    <col min="15" max="15" width="14.59765625" style="21" customWidth="1"/>
    <col min="16" max="16" width="4.59765625" style="24" customWidth="1"/>
    <col min="17" max="17" width="5.1328125" style="21" customWidth="1"/>
    <col min="18" max="18" width="16.86328125" style="21" bestFit="1" customWidth="1"/>
    <col min="19" max="19" width="9.3984375" style="5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S1" s="74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S2" s="74"/>
      <c r="T2" s="74"/>
      <c r="U2" s="74"/>
      <c r="V2" s="74"/>
      <c r="W2" s="74"/>
    </row>
    <row r="3" spans="3:23" ht="16.149999999999999" customHeight="1" x14ac:dyDescent="0.45">
      <c r="C3" s="94"/>
      <c r="F3" s="21" t="s">
        <v>807</v>
      </c>
      <c r="G3" s="22"/>
      <c r="H3" s="22"/>
      <c r="J3" s="23"/>
      <c r="K3" s="23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283</v>
      </c>
    </row>
    <row r="9" spans="3:23" ht="16.149999999999999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20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Wk CEiM Eko-oil nr4 4D</v>
      </c>
      <c r="E11" s="25"/>
      <c r="F11" s="38"/>
      <c r="G11" s="54" cm="1">
        <f t="array" ref="G11">INDEX(Wsad_Ofertowy[#Data],MATCH(S8,Wsad_Ofertowy[Kod],0),'Generowanie podsumowania zam'!$U$1)</f>
        <v>2.69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5907702521596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G14" s="22"/>
      <c r="H14" s="22"/>
      <c r="J14" s="23"/>
      <c r="K14" s="23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286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16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Wk CEiM Eko-oil nr5 5D</v>
      </c>
      <c r="E22" s="25"/>
      <c r="F22" s="38"/>
      <c r="G22" s="54" cm="1">
        <f t="array" ref="G22">INDEX(Wsad_Ofertowy[#Data],MATCH(S19,Wsad_Ofertowy[Kod],0),'Generowanie podsumowania zam'!$U$1)</f>
        <v>3.39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5907702521619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G25" s="22"/>
      <c r="H25" s="22"/>
      <c r="J25" s="23"/>
      <c r="K25" s="23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288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16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Wk CEiM Eko-oil nr6 6D</v>
      </c>
      <c r="E33" s="25"/>
      <c r="F33" s="38"/>
      <c r="G33" s="54" cm="1">
        <f t="array" ref="G33">INDEX(Wsad_Ofertowy[#Data],MATCH(S30,Wsad_Ofertowy[Kod],0),'Generowanie podsumowania zam'!$U$1)</f>
        <v>4.29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5907702521626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G36" s="22"/>
      <c r="H36" s="22"/>
      <c r="J36" s="23"/>
      <c r="K36" s="23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290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20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Wk CEiM rozsuwany 3</v>
      </c>
      <c r="E44" s="25"/>
      <c r="F44" s="38"/>
      <c r="G44" s="54" cm="1">
        <f t="array" ref="G44">INDEX(Wsad_Ofertowy[#Data],MATCH(S41,Wsad_Ofertowy[Kod],0),'Generowanie podsumowania zam'!$U$1)</f>
        <v>2.89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5907702523279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G47" s="22"/>
      <c r="H47" s="22"/>
      <c r="J47" s="23"/>
      <c r="K47" s="23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292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20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Wk CEiM zniczowy 3</v>
      </c>
      <c r="E55" s="25"/>
      <c r="F55" s="38"/>
      <c r="G55" s="54" cm="1">
        <f t="array" ref="G55">INDEX(Wsad_Ofertowy[#Data],MATCH(S52,Wsad_Ofertowy[Kod],0),'Generowanie podsumowania zam'!$U$1)</f>
        <v>2.19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5907702509860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G58" s="22"/>
      <c r="H58" s="22"/>
      <c r="J58" s="23"/>
      <c r="K58" s="23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294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20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Wk CEiM zniczowy 4</v>
      </c>
      <c r="E66" s="25"/>
      <c r="F66" s="38"/>
      <c r="G66" s="54" cm="1">
        <f t="array" ref="G66">INDEX(Wsad_Ofertowy[#Data],MATCH(S63,Wsad_Ofertowy[Kod],0),'Generowanie podsumowania zam'!$U$1)</f>
        <v>2.82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5907702509877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G69" s="22"/>
      <c r="H69" s="22"/>
      <c r="J69" s="23"/>
      <c r="K69" s="23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296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20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Wk CEiM zniczowy 5</v>
      </c>
      <c r="E77" s="25"/>
      <c r="F77" s="38"/>
      <c r="G77" s="54" cm="1">
        <f t="array" ref="G77">INDEX(Wsad_Ofertowy[#Data],MATCH(S74,Wsad_Ofertowy[Kod],0),'Generowanie podsumowania zam'!$U$1)</f>
        <v>3.69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5907702504247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G80" s="22"/>
      <c r="H80" s="22"/>
      <c r="J80" s="23"/>
      <c r="K80" s="23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298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12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Wk CEiM zniczowy 5,5</v>
      </c>
      <c r="E88" s="25"/>
      <c r="F88" s="38"/>
      <c r="G88" s="54" cm="1">
        <f t="array" ref="G88">INDEX(Wsad_Ofertowy[#Data],MATCH(S85,Wsad_Ofertowy[Kod],0),'Generowanie podsumowania zam'!$U$1)</f>
        <v>4.4800000000000004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5907702517650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G91" s="22"/>
      <c r="H91" s="22"/>
      <c r="J91" s="23"/>
      <c r="K91" s="23"/>
      <c r="S91" s="21"/>
    </row>
    <row r="92" spans="3:19" ht="16.149999999999999" customHeight="1" x14ac:dyDescent="0.45">
      <c r="C92" s="25"/>
      <c r="D92" s="111"/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300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16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/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Wk CEiM zniczowy 6</v>
      </c>
      <c r="E99" s="25"/>
      <c r="F99" s="38"/>
      <c r="G99" s="54" cm="1">
        <f t="array" ref="G99">INDEX(Wsad_Ofertowy[#Data],MATCH(S96,Wsad_Ofertowy[Kod],0),'Generowanie podsumowania zam'!$U$1)</f>
        <v>4.99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5907702501475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G102" s="22"/>
      <c r="H102" s="22"/>
      <c r="J102" s="23"/>
      <c r="K102" s="23"/>
      <c r="S102" s="21"/>
    </row>
    <row r="103" spans="3:19" ht="16.149999999999999" customHeight="1" x14ac:dyDescent="0.45">
      <c r="C103" s="25"/>
      <c r="D103" s="111"/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302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25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/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Wk promyk 2</v>
      </c>
      <c r="E110" s="25"/>
      <c r="F110" s="38"/>
      <c r="G110" s="54" cm="1">
        <f t="array" ref="G110">INDEX(Wsad_Ofertowy[#Data],MATCH(S107,Wsad_Ofertowy[Kod],0),'Generowanie podsumowania zam'!$U$1)</f>
        <v>1.51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5907702524856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G113" s="22"/>
      <c r="H113" s="22"/>
      <c r="J113" s="23"/>
      <c r="K113" s="23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304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25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/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Wk promyk 3</v>
      </c>
      <c r="E121" s="25"/>
      <c r="F121" s="38"/>
      <c r="G121" s="54" cm="1">
        <f t="array" ref="G121">INDEX(Wsad_Ofertowy[#Data],MATCH(S118,Wsad_Ofertowy[Kod],0),'Generowanie podsumowania zam'!$U$1)</f>
        <v>1.84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5907702524801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G124" s="22"/>
      <c r="H124" s="22"/>
      <c r="J124" s="23"/>
      <c r="K124" s="23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306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25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/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Wk promyk 4</v>
      </c>
      <c r="E132" s="25"/>
      <c r="F132" s="38"/>
      <c r="G132" s="54" cm="1">
        <f t="array" ref="G132">INDEX(Wsad_Ofertowy[#Data],MATCH(S129,Wsad_Ofertowy[Kod],0),'Generowanie podsumowania zam'!$U$1)</f>
        <v>2.2000000000000002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5907702524818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</sheetData>
  <sheetProtection sheet="1" objects="1" scenarios="1" selectLockedCells="1"/>
  <mergeCells count="24">
    <mergeCell ref="D114:F120"/>
    <mergeCell ref="O118:O119"/>
    <mergeCell ref="D125:F131"/>
    <mergeCell ref="O129:O130"/>
    <mergeCell ref="D103:F109"/>
    <mergeCell ref="O107:O108"/>
    <mergeCell ref="D70:F76"/>
    <mergeCell ref="O74:O75"/>
    <mergeCell ref="D81:F87"/>
    <mergeCell ref="O85:O86"/>
    <mergeCell ref="D92:F98"/>
    <mergeCell ref="O96:O97"/>
    <mergeCell ref="D37:F43"/>
    <mergeCell ref="O41:O42"/>
    <mergeCell ref="D48:F54"/>
    <mergeCell ref="O52:O53"/>
    <mergeCell ref="D59:F65"/>
    <mergeCell ref="O63:O64"/>
    <mergeCell ref="D4:F10"/>
    <mergeCell ref="O8:O9"/>
    <mergeCell ref="D15:F21"/>
    <mergeCell ref="O19:O20"/>
    <mergeCell ref="D26:F32"/>
    <mergeCell ref="O30:O3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3E3A-16DC-4071-B7F9-CC746C68E6FC}">
  <sheetPr codeName="Arkusz5"/>
  <dimension ref="A1:W1025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9" sqref="O19:O20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21" customWidth="1"/>
    <col min="5" max="5" width="37.265625" style="21" customWidth="1"/>
    <col min="6" max="6" width="3.59765625" style="21" customWidth="1"/>
    <col min="7" max="7" width="11.73046875" style="46" customWidth="1"/>
    <col min="8" max="8" width="4.59765625" style="46" customWidth="1"/>
    <col min="9" max="9" width="6.1328125" style="21" customWidth="1"/>
    <col min="10" max="10" width="13.3984375" style="21" customWidth="1"/>
    <col min="11" max="12" width="4.59765625" style="21" customWidth="1"/>
    <col min="13" max="13" width="18.73046875" style="21" customWidth="1"/>
    <col min="14" max="14" width="4.59765625" style="21" customWidth="1"/>
    <col min="15" max="15" width="14.59765625" style="21" customWidth="1"/>
    <col min="16" max="16" width="4.59765625" style="24" customWidth="1"/>
    <col min="17" max="17" width="5.1328125" style="21" customWidth="1"/>
    <col min="18" max="18" width="16.86328125" style="21" bestFit="1" customWidth="1"/>
    <col min="19" max="19" width="9.3984375" style="53" customWidth="1"/>
    <col min="20" max="23" width="14.1328125" style="53"/>
    <col min="24" max="16384" width="14.1328125" style="21"/>
  </cols>
  <sheetData>
    <row r="1" spans="3:23" s="71" customFormat="1" ht="16.149999999999999" customHeight="1" x14ac:dyDescent="0.45">
      <c r="G1" s="72"/>
      <c r="H1" s="72"/>
      <c r="P1" s="73"/>
      <c r="S1" s="74"/>
      <c r="T1" s="74"/>
      <c r="U1" s="74"/>
      <c r="V1" s="74"/>
      <c r="W1" s="74"/>
    </row>
    <row r="2" spans="3:23" s="71" customFormat="1" ht="16.149999999999999" customHeight="1" x14ac:dyDescent="0.45">
      <c r="G2" s="72"/>
      <c r="H2" s="72"/>
      <c r="P2" s="73"/>
      <c r="S2" s="74"/>
      <c r="T2" s="74"/>
      <c r="U2" s="74"/>
      <c r="V2" s="74"/>
      <c r="W2" s="74"/>
    </row>
    <row r="3" spans="3:23" ht="16.149999999999999" customHeight="1" x14ac:dyDescent="0.45">
      <c r="C3" s="94"/>
      <c r="G3" s="22"/>
      <c r="H3" s="22"/>
      <c r="J3" s="23"/>
      <c r="K3" s="23"/>
      <c r="S3" s="21"/>
    </row>
    <row r="4" spans="3:23" ht="16.149999999999999" customHeight="1" x14ac:dyDescent="0.45">
      <c r="C4" s="25"/>
      <c r="D4" s="111"/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3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3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3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3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859</v>
      </c>
    </row>
    <row r="9" spans="3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12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3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3:23" ht="16.149999999999999" customHeight="1" x14ac:dyDescent="0.65">
      <c r="C11" s="25"/>
      <c r="D11" s="37" t="str">
        <f>INDEX(Wsad_Ofertowy[#Data],MATCH(S8,Wsad_Ofertowy[Kod],0),4)</f>
        <v>Ass Świetlik S1 - biały</v>
      </c>
      <c r="E11" s="25"/>
      <c r="F11" s="38"/>
      <c r="G11" s="54" cm="1">
        <f t="array" ref="G11">INDEX(Wsad_Ofertowy[#Data],MATCH(S8,Wsad_Ofertowy[Kod],0),'Generowanie podsumowania zam'!$U$1)</f>
        <v>3.35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3:23" ht="16.149999999999999" customHeight="1" x14ac:dyDescent="0.45">
      <c r="C12" s="25"/>
      <c r="D12" s="25"/>
      <c r="E12" s="44">
        <f>INDEX(Wsad_Ofertowy[#Data],MATCH(S8,Wsad_Ofertowy[Kod],0),5)</f>
        <v>5907646175725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3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3:23" ht="16.149999999999999" customHeight="1" x14ac:dyDescent="0.45">
      <c r="G14" s="22"/>
      <c r="H14" s="22"/>
      <c r="J14" s="23"/>
      <c r="K14" s="23"/>
      <c r="S14" s="21"/>
    </row>
    <row r="15" spans="3:23" ht="16.149999999999999" customHeight="1" x14ac:dyDescent="0.45">
      <c r="C15" s="25"/>
      <c r="D15" s="111"/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3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864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12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Ass Świetlik S1 - czerwony</v>
      </c>
      <c r="E22" s="25"/>
      <c r="F22" s="38"/>
      <c r="G22" s="54" cm="1">
        <f t="array" ref="G22">INDEX(Wsad_Ofertowy[#Data],MATCH(S19,Wsad_Ofertowy[Kod],0),'Generowanie podsumowania zam'!$U$1)</f>
        <v>3.35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5907646175725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G25" s="22"/>
      <c r="H25" s="22"/>
      <c r="J25" s="23"/>
      <c r="K25" s="23"/>
      <c r="S25" s="21"/>
    </row>
    <row r="26" spans="3:19" ht="16.149999999999999" customHeight="1" x14ac:dyDescent="0.45">
      <c r="C26" s="25"/>
      <c r="D26" s="111"/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867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12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Ass Świetlik S1 - fioletowy</v>
      </c>
      <c r="E33" s="25"/>
      <c r="F33" s="38"/>
      <c r="G33" s="54" cm="1">
        <f t="array" ref="G33">INDEX(Wsad_Ofertowy[#Data],MATCH(S30,Wsad_Ofertowy[Kod],0),'Generowanie podsumowania zam'!$U$1)</f>
        <v>3.35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5907646175725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G36" s="22"/>
      <c r="H36" s="22"/>
      <c r="J36" s="23"/>
      <c r="K36" s="23"/>
      <c r="S36" s="21"/>
    </row>
    <row r="37" spans="3:19" ht="16.149999999999999" customHeight="1" x14ac:dyDescent="0.45">
      <c r="C37" s="25"/>
      <c r="D37" s="111"/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871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24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Ass Świetlik S1 - mix</v>
      </c>
      <c r="E44" s="25"/>
      <c r="F44" s="38"/>
      <c r="G44" s="54" cm="1">
        <f t="array" ref="G44">INDEX(Wsad_Ofertowy[#Data],MATCH(S41,Wsad_Ofertowy[Kod],0),'Generowanie podsumowania zam'!$U$1)</f>
        <v>3.35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5907646175725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G47" s="22"/>
      <c r="H47" s="22"/>
      <c r="J47" s="23"/>
      <c r="K47" s="23"/>
      <c r="S47" s="21"/>
    </row>
    <row r="48" spans="3:19" ht="16.149999999999999" customHeight="1" x14ac:dyDescent="0.45">
      <c r="C48" s="25"/>
      <c r="D48" s="111"/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875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12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Ass Świetlik S1 - niebieski</v>
      </c>
      <c r="E55" s="25"/>
      <c r="F55" s="38"/>
      <c r="G55" s="54" cm="1">
        <f t="array" ref="G55">INDEX(Wsad_Ofertowy[#Data],MATCH(S52,Wsad_Ofertowy[Kod],0),'Generowanie podsumowania zam'!$U$1)</f>
        <v>3.35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5907646175725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G58" s="22"/>
      <c r="H58" s="22"/>
      <c r="J58" s="23"/>
      <c r="K58" s="23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879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12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Ass Świetlik S1 - pomarańcz</v>
      </c>
      <c r="E66" s="25"/>
      <c r="F66" s="38"/>
      <c r="G66" s="54" cm="1">
        <f t="array" ref="G66">INDEX(Wsad_Ofertowy[#Data],MATCH(S63,Wsad_Ofertowy[Kod],0),'Generowanie podsumowania zam'!$U$1)</f>
        <v>3.35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5907646175725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G69" s="22"/>
      <c r="H69" s="22"/>
      <c r="J69" s="23"/>
      <c r="K69" s="23"/>
      <c r="S69" s="21"/>
    </row>
    <row r="70" spans="3:19" ht="16.149999999999999" customHeight="1" x14ac:dyDescent="0.45">
      <c r="C70" s="25"/>
      <c r="D70" s="111"/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883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12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Ass Świetlik S1 - zielony</v>
      </c>
      <c r="E77" s="25"/>
      <c r="F77" s="38"/>
      <c r="G77" s="54" cm="1">
        <f t="array" ref="G77">INDEX(Wsad_Ofertowy[#Data],MATCH(S74,Wsad_Ofertowy[Kod],0),'Generowanie podsumowania zam'!$U$1)</f>
        <v>3.35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5907646175725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G80" s="22"/>
      <c r="H80" s="22"/>
      <c r="J80" s="23"/>
      <c r="K80" s="23"/>
      <c r="S80" s="21"/>
    </row>
    <row r="81" spans="3:19" ht="16.149999999999999" customHeight="1" x14ac:dyDescent="0.45">
      <c r="C81" s="25"/>
      <c r="D81" s="111"/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887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12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Ass Świetlik S1 - zmieniający</v>
      </c>
      <c r="E88" s="25"/>
      <c r="F88" s="38"/>
      <c r="G88" s="54" cm="1">
        <f t="array" ref="G88">INDEX(Wsad_Ofertowy[#Data],MATCH(S85,Wsad_Ofertowy[Kod],0),'Generowanie podsumowania zam'!$U$1)</f>
        <v>3.35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5907646175725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G91" s="22"/>
      <c r="H91" s="22"/>
      <c r="J91" s="23"/>
      <c r="K91" s="23"/>
      <c r="S91" s="21"/>
    </row>
    <row r="92" spans="3:19" ht="16.149999999999999" customHeight="1" x14ac:dyDescent="0.45">
      <c r="C92" s="25"/>
      <c r="D92" s="111"/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891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12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/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Ass Świetlik S1 - żółty</v>
      </c>
      <c r="E99" s="25"/>
      <c r="F99" s="38"/>
      <c r="G99" s="54" cm="1">
        <f t="array" ref="G99">INDEX(Wsad_Ofertowy[#Data],MATCH(S96,Wsad_Ofertowy[Kod],0),'Generowanie podsumowania zam'!$U$1)</f>
        <v>3.35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5907646175725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G102" s="22"/>
      <c r="H102" s="22"/>
      <c r="J102" s="23"/>
      <c r="K102" s="23"/>
      <c r="S102" s="21"/>
    </row>
    <row r="103" spans="3:19" ht="16.149999999999999" customHeight="1" x14ac:dyDescent="0.45">
      <c r="C103" s="25"/>
      <c r="D103" s="111"/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895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12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/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Ass Świetlik S5 - biały</v>
      </c>
      <c r="E110" s="25"/>
      <c r="F110" s="38"/>
      <c r="G110" s="54" cm="1">
        <f t="array" ref="G110">INDEX(Wsad_Ofertowy[#Data],MATCH(S107,Wsad_Ofertowy[Kod],0),'Generowanie podsumowania zam'!$U$1)</f>
        <v>3.14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5907646177538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G113" s="22"/>
      <c r="H113" s="22"/>
      <c r="J113" s="23"/>
      <c r="K113" s="23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898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12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/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Ass Świetlik S5 - czerwony</v>
      </c>
      <c r="E121" s="25"/>
      <c r="F121" s="38"/>
      <c r="G121" s="54" cm="1">
        <f t="array" ref="G121">INDEX(Wsad_Ofertowy[#Data],MATCH(S118,Wsad_Ofertowy[Kod],0),'Generowanie podsumowania zam'!$U$1)</f>
        <v>3.14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5907646177538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G124" s="22"/>
      <c r="H124" s="22"/>
      <c r="J124" s="23"/>
      <c r="K124" s="23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901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12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/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Ass Świetlik S5 - fioletowy</v>
      </c>
      <c r="E132" s="25"/>
      <c r="F132" s="38"/>
      <c r="G132" s="54" cm="1">
        <f t="array" ref="G132">INDEX(Wsad_Ofertowy[#Data],MATCH(S129,Wsad_Ofertowy[Kod],0),'Generowanie podsumowania zam'!$U$1)</f>
        <v>3.14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5907646177538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  <row r="135" spans="3:19" ht="16.149999999999999" customHeight="1" x14ac:dyDescent="0.45">
      <c r="G135" s="22"/>
      <c r="H135" s="22"/>
      <c r="J135" s="23"/>
      <c r="K135" s="23"/>
      <c r="S135" s="21"/>
    </row>
    <row r="136" spans="3:19" ht="16.149999999999999" customHeight="1" x14ac:dyDescent="0.45">
      <c r="C136" s="25"/>
      <c r="D136" s="111"/>
      <c r="E136" s="111"/>
      <c r="F136" s="111"/>
      <c r="G136" s="27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3:19" ht="16.149999999999999" customHeight="1" x14ac:dyDescent="0.45">
      <c r="C137" s="25"/>
      <c r="D137" s="111"/>
      <c r="E137" s="111"/>
      <c r="F137" s="111"/>
      <c r="G137" s="27"/>
      <c r="H137" s="26"/>
      <c r="I137" s="25"/>
      <c r="J137" s="25"/>
      <c r="K137" s="25"/>
      <c r="L137" s="25"/>
      <c r="M137" s="25"/>
      <c r="N137" s="25"/>
      <c r="O137" s="25"/>
      <c r="P137" s="28"/>
      <c r="Q137" s="25"/>
      <c r="R137" s="25"/>
      <c r="S137" s="25"/>
    </row>
    <row r="138" spans="3:19" ht="16.149999999999999" customHeight="1" x14ac:dyDescent="0.55000000000000004">
      <c r="C138" s="25"/>
      <c r="D138" s="111"/>
      <c r="E138" s="111"/>
      <c r="F138" s="111"/>
      <c r="G138" s="27"/>
      <c r="H138" s="26"/>
      <c r="I138" s="29"/>
      <c r="J138" s="30" t="s">
        <v>30</v>
      </c>
      <c r="K138" s="30"/>
      <c r="L138" s="25"/>
      <c r="M138" s="30"/>
      <c r="N138" s="31" t="s">
        <v>0</v>
      </c>
      <c r="O138" s="25"/>
      <c r="P138" s="25"/>
      <c r="Q138" s="25"/>
      <c r="R138" s="25"/>
      <c r="S138" s="25"/>
    </row>
    <row r="139" spans="3:19" ht="16.149999999999999" customHeight="1" x14ac:dyDescent="0.45">
      <c r="C139" s="25"/>
      <c r="D139" s="111"/>
      <c r="E139" s="111"/>
      <c r="F139" s="111"/>
      <c r="G139" s="27"/>
      <c r="H139" s="26"/>
      <c r="I139" s="32"/>
      <c r="J139" s="33"/>
      <c r="K139" s="33"/>
      <c r="L139" s="32"/>
      <c r="M139" s="34"/>
      <c r="N139" s="35" t="s">
        <v>108</v>
      </c>
      <c r="O139" s="25"/>
      <c r="P139" s="25"/>
      <c r="Q139" s="25"/>
      <c r="R139" s="25"/>
      <c r="S139" s="25"/>
    </row>
    <row r="140" spans="3:19" ht="16.149999999999999" customHeight="1" x14ac:dyDescent="0.45">
      <c r="C140" s="25"/>
      <c r="D140" s="111"/>
      <c r="E140" s="111"/>
      <c r="F140" s="111"/>
      <c r="G140" s="27"/>
      <c r="H140" s="26"/>
      <c r="I140" s="32"/>
      <c r="J140" s="33"/>
      <c r="K140" s="33"/>
      <c r="L140" s="36"/>
      <c r="M140" s="34"/>
      <c r="N140" s="25"/>
      <c r="O140" s="112">
        <v>0</v>
      </c>
      <c r="P140" s="25"/>
      <c r="Q140" s="25"/>
      <c r="R140" s="25"/>
      <c r="S140" s="68" t="s">
        <v>904</v>
      </c>
    </row>
    <row r="141" spans="3:19" ht="16.149999999999999" customHeight="1" x14ac:dyDescent="0.45">
      <c r="C141" s="25"/>
      <c r="D141" s="111"/>
      <c r="E141" s="111"/>
      <c r="F141" s="111"/>
      <c r="G141" s="27"/>
      <c r="H141" s="26"/>
      <c r="I141" s="32" t="str">
        <f>INDEX(Wsad_Ofertowy[#Data],MATCH(S140,Wsad_Ofertowy[Kod],0),21)</f>
        <v>12</v>
      </c>
      <c r="J141" s="33" t="s">
        <v>31</v>
      </c>
      <c r="K141" s="33"/>
      <c r="L141" s="36"/>
      <c r="M141" s="36"/>
      <c r="N141" s="25"/>
      <c r="O141" s="113"/>
      <c r="P141" s="25"/>
      <c r="Q141" s="25"/>
      <c r="R141" s="25"/>
      <c r="S141" s="25"/>
    </row>
    <row r="142" spans="3:19" ht="16.149999999999999" customHeight="1" x14ac:dyDescent="0.45">
      <c r="C142" s="25"/>
      <c r="D142" s="111"/>
      <c r="E142" s="111"/>
      <c r="F142" s="111"/>
      <c r="G142" s="27"/>
      <c r="H142" s="26"/>
      <c r="I142" s="32"/>
      <c r="J142" s="90"/>
      <c r="K142" s="34"/>
      <c r="L142" s="36"/>
      <c r="M142" s="36"/>
      <c r="N142" s="25"/>
      <c r="O142" s="28"/>
      <c r="P142" s="25"/>
      <c r="Q142" s="25"/>
      <c r="R142" s="25"/>
      <c r="S142" s="25"/>
    </row>
    <row r="143" spans="3:19" ht="16.149999999999999" customHeight="1" x14ac:dyDescent="0.65">
      <c r="C143" s="25"/>
      <c r="D143" s="37" t="str">
        <f>INDEX(Wsad_Ofertowy[#Data],MATCH(S140,Wsad_Ofertowy[Kod],0),4)</f>
        <v>Ass Świetlik S5 - mix</v>
      </c>
      <c r="E143" s="25"/>
      <c r="F143" s="38"/>
      <c r="G143" s="54" cm="1">
        <f t="array" ref="G143">INDEX(Wsad_Ofertowy[#Data],MATCH(S140,Wsad_Ofertowy[Kod],0),'Generowanie podsumowania zam'!$U$1)</f>
        <v>3.14</v>
      </c>
      <c r="H143" s="40"/>
      <c r="I143" s="32"/>
      <c r="J143" s="34"/>
      <c r="K143" s="34"/>
      <c r="L143" s="41"/>
      <c r="M143" s="25"/>
      <c r="N143" s="42"/>
      <c r="O143" s="25"/>
      <c r="P143" s="25"/>
      <c r="Q143" s="25"/>
      <c r="R143" s="43">
        <f>I141*G143*O140</f>
        <v>0</v>
      </c>
      <c r="S143" s="25"/>
    </row>
    <row r="144" spans="3:19" ht="16.149999999999999" customHeight="1" x14ac:dyDescent="0.45">
      <c r="C144" s="25"/>
      <c r="D144" s="25"/>
      <c r="E144" s="44">
        <f>INDEX(Wsad_Ofertowy[#Data],MATCH(S140,Wsad_Ofertowy[Kod],0),5)</f>
        <v>5907646177538</v>
      </c>
      <c r="F144" s="45"/>
      <c r="G144" s="40" t="s">
        <v>32</v>
      </c>
      <c r="H144" s="39"/>
      <c r="I144" s="25"/>
      <c r="J144" s="25"/>
      <c r="K144" s="25"/>
      <c r="L144" s="25"/>
      <c r="M144" s="25"/>
      <c r="N144" s="40"/>
      <c r="O144" s="25"/>
      <c r="P144" s="28"/>
      <c r="Q144" s="25"/>
      <c r="R144" s="40" t="s">
        <v>29</v>
      </c>
      <c r="S144" s="25"/>
    </row>
    <row r="145" spans="3:19" ht="16.149999999999999" customHeight="1" x14ac:dyDescent="0.45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8"/>
      <c r="Q145" s="25"/>
      <c r="R145" s="25"/>
      <c r="S145" s="25"/>
    </row>
    <row r="146" spans="3:19" ht="16.149999999999999" customHeight="1" x14ac:dyDescent="0.45">
      <c r="G146" s="22"/>
      <c r="H146" s="22"/>
      <c r="J146" s="23"/>
      <c r="K146" s="23"/>
      <c r="S146" s="21"/>
    </row>
    <row r="147" spans="3:19" ht="16.149999999999999" customHeight="1" x14ac:dyDescent="0.45">
      <c r="C147" s="25"/>
      <c r="D147" s="111"/>
      <c r="E147" s="111"/>
      <c r="F147" s="111"/>
      <c r="G147" s="27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3:19" ht="16.149999999999999" customHeight="1" x14ac:dyDescent="0.45">
      <c r="C148" s="25"/>
      <c r="D148" s="111"/>
      <c r="E148" s="111"/>
      <c r="F148" s="111"/>
      <c r="G148" s="27"/>
      <c r="H148" s="26"/>
      <c r="I148" s="25"/>
      <c r="J148" s="25"/>
      <c r="K148" s="25"/>
      <c r="L148" s="25"/>
      <c r="M148" s="25"/>
      <c r="N148" s="25"/>
      <c r="O148" s="25"/>
      <c r="P148" s="28"/>
      <c r="Q148" s="25"/>
      <c r="R148" s="25"/>
      <c r="S148" s="25"/>
    </row>
    <row r="149" spans="3:19" ht="16.149999999999999" customHeight="1" x14ac:dyDescent="0.55000000000000004">
      <c r="C149" s="25"/>
      <c r="D149" s="111"/>
      <c r="E149" s="111"/>
      <c r="F149" s="111"/>
      <c r="G149" s="27"/>
      <c r="H149" s="26"/>
      <c r="I149" s="29"/>
      <c r="J149" s="30" t="s">
        <v>30</v>
      </c>
      <c r="K149" s="30"/>
      <c r="L149" s="25"/>
      <c r="M149" s="30"/>
      <c r="N149" s="31" t="s">
        <v>0</v>
      </c>
      <c r="O149" s="25"/>
      <c r="P149" s="25"/>
      <c r="Q149" s="25"/>
      <c r="R149" s="25"/>
      <c r="S149" s="25"/>
    </row>
    <row r="150" spans="3:19" ht="16.149999999999999" customHeight="1" x14ac:dyDescent="0.45">
      <c r="C150" s="25"/>
      <c r="D150" s="111"/>
      <c r="E150" s="111"/>
      <c r="F150" s="111"/>
      <c r="G150" s="27"/>
      <c r="H150" s="26"/>
      <c r="I150" s="32"/>
      <c r="J150" s="33"/>
      <c r="K150" s="33"/>
      <c r="L150" s="32"/>
      <c r="M150" s="34"/>
      <c r="N150" s="35" t="s">
        <v>108</v>
      </c>
      <c r="O150" s="25"/>
      <c r="P150" s="25"/>
      <c r="Q150" s="25"/>
      <c r="R150" s="25"/>
      <c r="S150" s="25"/>
    </row>
    <row r="151" spans="3:19" ht="16.149999999999999" customHeight="1" x14ac:dyDescent="0.45">
      <c r="C151" s="25"/>
      <c r="D151" s="111"/>
      <c r="E151" s="111"/>
      <c r="F151" s="111"/>
      <c r="G151" s="27"/>
      <c r="H151" s="26"/>
      <c r="I151" s="32"/>
      <c r="J151" s="33"/>
      <c r="K151" s="33"/>
      <c r="L151" s="36"/>
      <c r="M151" s="34"/>
      <c r="N151" s="25"/>
      <c r="O151" s="112">
        <v>0</v>
      </c>
      <c r="P151" s="25"/>
      <c r="Q151" s="25"/>
      <c r="R151" s="25"/>
      <c r="S151" s="68" t="s">
        <v>907</v>
      </c>
    </row>
    <row r="152" spans="3:19" ht="16.149999999999999" customHeight="1" x14ac:dyDescent="0.45">
      <c r="C152" s="25"/>
      <c r="D152" s="111"/>
      <c r="E152" s="111"/>
      <c r="F152" s="111"/>
      <c r="G152" s="27"/>
      <c r="H152" s="26"/>
      <c r="I152" s="32" t="str">
        <f>INDEX(Wsad_Ofertowy[#Data],MATCH(S151,Wsad_Ofertowy[Kod],0),21)</f>
        <v>12</v>
      </c>
      <c r="J152" s="33" t="s">
        <v>31</v>
      </c>
      <c r="K152" s="33"/>
      <c r="L152" s="36"/>
      <c r="M152" s="36"/>
      <c r="N152" s="25"/>
      <c r="O152" s="113"/>
      <c r="P152" s="25"/>
      <c r="Q152" s="25"/>
      <c r="R152" s="25"/>
      <c r="S152" s="25"/>
    </row>
    <row r="153" spans="3:19" ht="16.149999999999999" customHeight="1" x14ac:dyDescent="0.45">
      <c r="C153" s="25"/>
      <c r="D153" s="111"/>
      <c r="E153" s="111"/>
      <c r="F153" s="111"/>
      <c r="G153" s="27"/>
      <c r="H153" s="26"/>
      <c r="I153" s="32"/>
      <c r="J153" s="90"/>
      <c r="K153" s="34"/>
      <c r="L153" s="36"/>
      <c r="M153" s="36"/>
      <c r="N153" s="25"/>
      <c r="O153" s="28"/>
      <c r="P153" s="25"/>
      <c r="Q153" s="25"/>
      <c r="R153" s="25"/>
      <c r="S153" s="25"/>
    </row>
    <row r="154" spans="3:19" ht="16.149999999999999" customHeight="1" x14ac:dyDescent="0.65">
      <c r="C154" s="25"/>
      <c r="D154" s="37" t="str">
        <f>INDEX(Wsad_Ofertowy[#Data],MATCH(S151,Wsad_Ofertowy[Kod],0),4)</f>
        <v>Ass Świetlik S5 - niebieski</v>
      </c>
      <c r="E154" s="25"/>
      <c r="F154" s="38"/>
      <c r="G154" s="54" cm="1">
        <f t="array" ref="G154">INDEX(Wsad_Ofertowy[#Data],MATCH(S151,Wsad_Ofertowy[Kod],0),'Generowanie podsumowania zam'!$U$1)</f>
        <v>3.14</v>
      </c>
      <c r="H154" s="40"/>
      <c r="I154" s="32"/>
      <c r="J154" s="34"/>
      <c r="K154" s="34"/>
      <c r="L154" s="41"/>
      <c r="M154" s="25"/>
      <c r="N154" s="42"/>
      <c r="O154" s="25"/>
      <c r="P154" s="25"/>
      <c r="Q154" s="25"/>
      <c r="R154" s="43">
        <f>I152*G154*O151</f>
        <v>0</v>
      </c>
      <c r="S154" s="25"/>
    </row>
    <row r="155" spans="3:19" ht="16.149999999999999" customHeight="1" x14ac:dyDescent="0.45">
      <c r="C155" s="25"/>
      <c r="D155" s="25"/>
      <c r="E155" s="44">
        <f>INDEX(Wsad_Ofertowy[#Data],MATCH(S151,Wsad_Ofertowy[Kod],0),5)</f>
        <v>5907646177538</v>
      </c>
      <c r="F155" s="45"/>
      <c r="G155" s="40" t="s">
        <v>32</v>
      </c>
      <c r="H155" s="39"/>
      <c r="I155" s="25"/>
      <c r="J155" s="25"/>
      <c r="K155" s="25"/>
      <c r="L155" s="25"/>
      <c r="M155" s="25"/>
      <c r="N155" s="40"/>
      <c r="O155" s="25"/>
      <c r="P155" s="28"/>
      <c r="Q155" s="25"/>
      <c r="R155" s="40" t="s">
        <v>29</v>
      </c>
      <c r="S155" s="25"/>
    </row>
    <row r="156" spans="3:19" ht="16.149999999999999" customHeight="1" x14ac:dyDescent="0.45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8"/>
      <c r="Q156" s="25"/>
      <c r="R156" s="25"/>
      <c r="S156" s="25"/>
    </row>
    <row r="157" spans="3:19" ht="16.149999999999999" customHeight="1" x14ac:dyDescent="0.45">
      <c r="G157" s="22"/>
      <c r="H157" s="22"/>
      <c r="J157" s="23"/>
      <c r="K157" s="23"/>
      <c r="S157" s="21"/>
    </row>
    <row r="158" spans="3:19" ht="16.149999999999999" customHeight="1" x14ac:dyDescent="0.45">
      <c r="C158" s="25"/>
      <c r="D158" s="111"/>
      <c r="E158" s="111"/>
      <c r="F158" s="111"/>
      <c r="G158" s="27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3:19" ht="16.149999999999999" customHeight="1" x14ac:dyDescent="0.45">
      <c r="C159" s="25"/>
      <c r="D159" s="111"/>
      <c r="E159" s="111"/>
      <c r="F159" s="111"/>
      <c r="G159" s="27"/>
      <c r="H159" s="26"/>
      <c r="I159" s="25"/>
      <c r="J159" s="25"/>
      <c r="K159" s="25"/>
      <c r="L159" s="25"/>
      <c r="M159" s="25"/>
      <c r="N159" s="25"/>
      <c r="O159" s="25"/>
      <c r="P159" s="28"/>
      <c r="Q159" s="25"/>
      <c r="R159" s="25"/>
      <c r="S159" s="25"/>
    </row>
    <row r="160" spans="3:19" ht="16.149999999999999" customHeight="1" x14ac:dyDescent="0.55000000000000004">
      <c r="C160" s="25"/>
      <c r="D160" s="111"/>
      <c r="E160" s="111"/>
      <c r="F160" s="111"/>
      <c r="G160" s="27"/>
      <c r="H160" s="26"/>
      <c r="I160" s="29"/>
      <c r="J160" s="30" t="s">
        <v>30</v>
      </c>
      <c r="K160" s="30"/>
      <c r="L160" s="25"/>
      <c r="M160" s="30"/>
      <c r="N160" s="31" t="s">
        <v>0</v>
      </c>
      <c r="O160" s="25"/>
      <c r="P160" s="25"/>
      <c r="Q160" s="25"/>
      <c r="R160" s="25"/>
      <c r="S160" s="25"/>
    </row>
    <row r="161" spans="3:19" ht="16.149999999999999" customHeight="1" x14ac:dyDescent="0.45">
      <c r="C161" s="25"/>
      <c r="D161" s="111"/>
      <c r="E161" s="111"/>
      <c r="F161" s="111"/>
      <c r="G161" s="27"/>
      <c r="H161" s="26"/>
      <c r="I161" s="32"/>
      <c r="J161" s="33"/>
      <c r="K161" s="33"/>
      <c r="L161" s="32"/>
      <c r="M161" s="34"/>
      <c r="N161" s="35" t="s">
        <v>108</v>
      </c>
      <c r="O161" s="25"/>
      <c r="P161" s="25"/>
      <c r="Q161" s="25"/>
      <c r="R161" s="25"/>
      <c r="S161" s="25"/>
    </row>
    <row r="162" spans="3:19" ht="16.149999999999999" customHeight="1" x14ac:dyDescent="0.45">
      <c r="C162" s="25"/>
      <c r="D162" s="111"/>
      <c r="E162" s="111"/>
      <c r="F162" s="111"/>
      <c r="G162" s="27"/>
      <c r="H162" s="26"/>
      <c r="I162" s="32"/>
      <c r="J162" s="33"/>
      <c r="K162" s="33"/>
      <c r="L162" s="36"/>
      <c r="M162" s="34"/>
      <c r="N162" s="25"/>
      <c r="O162" s="112">
        <v>0</v>
      </c>
      <c r="P162" s="25"/>
      <c r="Q162" s="25"/>
      <c r="R162" s="25"/>
      <c r="S162" s="68" t="s">
        <v>910</v>
      </c>
    </row>
    <row r="163" spans="3:19" ht="16.149999999999999" customHeight="1" x14ac:dyDescent="0.45">
      <c r="C163" s="25"/>
      <c r="D163" s="111"/>
      <c r="E163" s="111"/>
      <c r="F163" s="111"/>
      <c r="G163" s="27"/>
      <c r="H163" s="26"/>
      <c r="I163" s="32" t="str">
        <f>INDEX(Wsad_Ofertowy[#Data],MATCH(S162,Wsad_Ofertowy[Kod],0),21)</f>
        <v>12</v>
      </c>
      <c r="J163" s="33" t="s">
        <v>31</v>
      </c>
      <c r="K163" s="33"/>
      <c r="L163" s="36"/>
      <c r="M163" s="36"/>
      <c r="N163" s="25"/>
      <c r="O163" s="113"/>
      <c r="P163" s="25"/>
      <c r="Q163" s="25"/>
      <c r="R163" s="25"/>
      <c r="S163" s="25"/>
    </row>
    <row r="164" spans="3:19" ht="16.149999999999999" customHeight="1" x14ac:dyDescent="0.45">
      <c r="C164" s="25"/>
      <c r="D164" s="111"/>
      <c r="E164" s="111"/>
      <c r="F164" s="111"/>
      <c r="G164" s="27"/>
      <c r="H164" s="26"/>
      <c r="I164" s="32"/>
      <c r="J164" s="90"/>
      <c r="K164" s="34"/>
      <c r="L164" s="36"/>
      <c r="M164" s="36"/>
      <c r="N164" s="25"/>
      <c r="O164" s="28"/>
      <c r="P164" s="25"/>
      <c r="Q164" s="25"/>
      <c r="R164" s="25"/>
      <c r="S164" s="25"/>
    </row>
    <row r="165" spans="3:19" ht="16.149999999999999" customHeight="1" x14ac:dyDescent="0.65">
      <c r="C165" s="25"/>
      <c r="D165" s="37" t="str">
        <f>INDEX(Wsad_Ofertowy[#Data],MATCH(S162,Wsad_Ofertowy[Kod],0),4)</f>
        <v>Ass Świetlik S5 - pomarańcz</v>
      </c>
      <c r="E165" s="25"/>
      <c r="F165" s="38"/>
      <c r="G165" s="54" cm="1">
        <f t="array" ref="G165">INDEX(Wsad_Ofertowy[#Data],MATCH(S162,Wsad_Ofertowy[Kod],0),'Generowanie podsumowania zam'!$U$1)</f>
        <v>3.14</v>
      </c>
      <c r="H165" s="40"/>
      <c r="I165" s="32"/>
      <c r="J165" s="34"/>
      <c r="K165" s="34"/>
      <c r="L165" s="41"/>
      <c r="M165" s="25"/>
      <c r="N165" s="42"/>
      <c r="O165" s="25"/>
      <c r="P165" s="25"/>
      <c r="Q165" s="25"/>
      <c r="R165" s="43">
        <f>I163*G165*O162</f>
        <v>0</v>
      </c>
      <c r="S165" s="25"/>
    </row>
    <row r="166" spans="3:19" ht="16.149999999999999" customHeight="1" x14ac:dyDescent="0.45">
      <c r="C166" s="25"/>
      <c r="D166" s="25"/>
      <c r="E166" s="44">
        <f>INDEX(Wsad_Ofertowy[#Data],MATCH(S162,Wsad_Ofertowy[Kod],0),5)</f>
        <v>5907646177538</v>
      </c>
      <c r="F166" s="45"/>
      <c r="G166" s="40" t="s">
        <v>32</v>
      </c>
      <c r="H166" s="39"/>
      <c r="I166" s="25"/>
      <c r="J166" s="25"/>
      <c r="K166" s="25"/>
      <c r="L166" s="25"/>
      <c r="M166" s="25"/>
      <c r="N166" s="40"/>
      <c r="O166" s="25"/>
      <c r="P166" s="28"/>
      <c r="Q166" s="25"/>
      <c r="R166" s="40" t="s">
        <v>29</v>
      </c>
      <c r="S166" s="25"/>
    </row>
    <row r="167" spans="3:19" ht="16.149999999999999" customHeight="1" x14ac:dyDescent="0.45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8"/>
      <c r="Q167" s="25"/>
      <c r="R167" s="25"/>
      <c r="S167" s="25"/>
    </row>
    <row r="168" spans="3:19" ht="16.149999999999999" customHeight="1" x14ac:dyDescent="0.45">
      <c r="G168" s="22"/>
      <c r="H168" s="22"/>
      <c r="J168" s="23"/>
      <c r="K168" s="23"/>
      <c r="S168" s="21"/>
    </row>
    <row r="169" spans="3:19" ht="16.149999999999999" customHeight="1" x14ac:dyDescent="0.45">
      <c r="C169" s="25"/>
      <c r="D169" s="111"/>
      <c r="E169" s="111"/>
      <c r="F169" s="111"/>
      <c r="G169" s="27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3:19" ht="16.149999999999999" customHeight="1" x14ac:dyDescent="0.45">
      <c r="C170" s="25"/>
      <c r="D170" s="111"/>
      <c r="E170" s="111"/>
      <c r="F170" s="111"/>
      <c r="G170" s="27"/>
      <c r="H170" s="26"/>
      <c r="I170" s="25"/>
      <c r="J170" s="25"/>
      <c r="K170" s="25"/>
      <c r="L170" s="25"/>
      <c r="M170" s="25"/>
      <c r="N170" s="25"/>
      <c r="O170" s="25"/>
      <c r="P170" s="28"/>
      <c r="Q170" s="25"/>
      <c r="R170" s="25"/>
      <c r="S170" s="25"/>
    </row>
    <row r="171" spans="3:19" ht="16.149999999999999" customHeight="1" x14ac:dyDescent="0.55000000000000004">
      <c r="C171" s="25"/>
      <c r="D171" s="111"/>
      <c r="E171" s="111"/>
      <c r="F171" s="111"/>
      <c r="G171" s="27"/>
      <c r="H171" s="26"/>
      <c r="I171" s="29"/>
      <c r="J171" s="30" t="s">
        <v>30</v>
      </c>
      <c r="K171" s="30"/>
      <c r="L171" s="25"/>
      <c r="M171" s="30"/>
      <c r="N171" s="31" t="s">
        <v>0</v>
      </c>
      <c r="O171" s="25"/>
      <c r="P171" s="25"/>
      <c r="Q171" s="25"/>
      <c r="R171" s="25"/>
      <c r="S171" s="25"/>
    </row>
    <row r="172" spans="3:19" ht="16.149999999999999" customHeight="1" x14ac:dyDescent="0.45">
      <c r="C172" s="25"/>
      <c r="D172" s="111"/>
      <c r="E172" s="111"/>
      <c r="F172" s="111"/>
      <c r="G172" s="27"/>
      <c r="H172" s="26"/>
      <c r="I172" s="32"/>
      <c r="J172" s="33"/>
      <c r="K172" s="33"/>
      <c r="L172" s="32"/>
      <c r="M172" s="34"/>
      <c r="N172" s="35" t="s">
        <v>108</v>
      </c>
      <c r="O172" s="25"/>
      <c r="P172" s="25"/>
      <c r="Q172" s="25"/>
      <c r="R172" s="25"/>
      <c r="S172" s="25"/>
    </row>
    <row r="173" spans="3:19" ht="16.149999999999999" customHeight="1" x14ac:dyDescent="0.45">
      <c r="C173" s="25"/>
      <c r="D173" s="111"/>
      <c r="E173" s="111"/>
      <c r="F173" s="111"/>
      <c r="G173" s="27"/>
      <c r="H173" s="26"/>
      <c r="I173" s="32"/>
      <c r="J173" s="33"/>
      <c r="K173" s="33"/>
      <c r="L173" s="36"/>
      <c r="M173" s="34"/>
      <c r="N173" s="25"/>
      <c r="O173" s="112">
        <v>0</v>
      </c>
      <c r="P173" s="25"/>
      <c r="Q173" s="25"/>
      <c r="R173" s="25"/>
      <c r="S173" s="68" t="s">
        <v>913</v>
      </c>
    </row>
    <row r="174" spans="3:19" ht="16.149999999999999" customHeight="1" x14ac:dyDescent="0.45">
      <c r="C174" s="25"/>
      <c r="D174" s="111"/>
      <c r="E174" s="111"/>
      <c r="F174" s="111"/>
      <c r="G174" s="27"/>
      <c r="H174" s="26"/>
      <c r="I174" s="32" t="str">
        <f>INDEX(Wsad_Ofertowy[#Data],MATCH(S173,Wsad_Ofertowy[Kod],0),21)</f>
        <v>12</v>
      </c>
      <c r="J174" s="33" t="s">
        <v>31</v>
      </c>
      <c r="K174" s="33"/>
      <c r="L174" s="36"/>
      <c r="M174" s="36"/>
      <c r="N174" s="25"/>
      <c r="O174" s="113"/>
      <c r="P174" s="25"/>
      <c r="Q174" s="25"/>
      <c r="R174" s="25"/>
      <c r="S174" s="25"/>
    </row>
    <row r="175" spans="3:19" ht="16.149999999999999" customHeight="1" x14ac:dyDescent="0.45">
      <c r="C175" s="25"/>
      <c r="D175" s="111"/>
      <c r="E175" s="111"/>
      <c r="F175" s="111"/>
      <c r="G175" s="27"/>
      <c r="H175" s="26"/>
      <c r="I175" s="32"/>
      <c r="J175" s="90"/>
      <c r="K175" s="34"/>
      <c r="L175" s="36"/>
      <c r="M175" s="36"/>
      <c r="N175" s="25"/>
      <c r="O175" s="28"/>
      <c r="P175" s="25"/>
      <c r="Q175" s="25"/>
      <c r="R175" s="25"/>
      <c r="S175" s="25"/>
    </row>
    <row r="176" spans="3:19" ht="16.149999999999999" customHeight="1" x14ac:dyDescent="0.65">
      <c r="C176" s="25"/>
      <c r="D176" s="37" t="str">
        <f>INDEX(Wsad_Ofertowy[#Data],MATCH(S173,Wsad_Ofertowy[Kod],0),4)</f>
        <v>Ass Świetlik S5 - zielony</v>
      </c>
      <c r="E176" s="25"/>
      <c r="F176" s="38"/>
      <c r="G176" s="54" cm="1">
        <f t="array" ref="G176">INDEX(Wsad_Ofertowy[#Data],MATCH(S173,Wsad_Ofertowy[Kod],0),'Generowanie podsumowania zam'!$U$1)</f>
        <v>3.14</v>
      </c>
      <c r="H176" s="40"/>
      <c r="I176" s="32"/>
      <c r="J176" s="34"/>
      <c r="K176" s="34"/>
      <c r="L176" s="41"/>
      <c r="M176" s="25"/>
      <c r="N176" s="42"/>
      <c r="O176" s="25"/>
      <c r="P176" s="25"/>
      <c r="Q176" s="25"/>
      <c r="R176" s="43">
        <f>I174*G176*O173</f>
        <v>0</v>
      </c>
      <c r="S176" s="25"/>
    </row>
    <row r="177" spans="3:19" ht="16.149999999999999" customHeight="1" x14ac:dyDescent="0.45">
      <c r="C177" s="25"/>
      <c r="D177" s="25"/>
      <c r="E177" s="44">
        <f>INDEX(Wsad_Ofertowy[#Data],MATCH(S173,Wsad_Ofertowy[Kod],0),5)</f>
        <v>5907646177538</v>
      </c>
      <c r="F177" s="45"/>
      <c r="G177" s="40" t="s">
        <v>32</v>
      </c>
      <c r="H177" s="39"/>
      <c r="I177" s="25"/>
      <c r="J177" s="25"/>
      <c r="K177" s="25"/>
      <c r="L177" s="25"/>
      <c r="M177" s="25"/>
      <c r="N177" s="40"/>
      <c r="O177" s="25"/>
      <c r="P177" s="28"/>
      <c r="Q177" s="25"/>
      <c r="R177" s="40" t="s">
        <v>29</v>
      </c>
      <c r="S177" s="25"/>
    </row>
    <row r="178" spans="3:19" ht="16.149999999999999" customHeight="1" x14ac:dyDescent="0.45"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8"/>
      <c r="Q178" s="25"/>
      <c r="R178" s="25"/>
      <c r="S178" s="25"/>
    </row>
    <row r="179" spans="3:19" ht="16.149999999999999" customHeight="1" x14ac:dyDescent="0.45">
      <c r="G179" s="22"/>
      <c r="H179" s="22"/>
      <c r="J179" s="23"/>
      <c r="K179" s="23"/>
      <c r="S179" s="21"/>
    </row>
    <row r="180" spans="3:19" ht="16.149999999999999" customHeight="1" x14ac:dyDescent="0.45">
      <c r="C180" s="25"/>
      <c r="D180" s="111"/>
      <c r="E180" s="111"/>
      <c r="F180" s="111"/>
      <c r="G180" s="27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</row>
    <row r="181" spans="3:19" ht="16.149999999999999" customHeight="1" x14ac:dyDescent="0.45">
      <c r="C181" s="25"/>
      <c r="D181" s="111"/>
      <c r="E181" s="111"/>
      <c r="F181" s="111"/>
      <c r="G181" s="27"/>
      <c r="H181" s="26"/>
      <c r="I181" s="25"/>
      <c r="J181" s="25"/>
      <c r="K181" s="25"/>
      <c r="L181" s="25"/>
      <c r="M181" s="25"/>
      <c r="N181" s="25"/>
      <c r="O181" s="25"/>
      <c r="P181" s="28"/>
      <c r="Q181" s="25"/>
      <c r="R181" s="25"/>
      <c r="S181" s="25"/>
    </row>
    <row r="182" spans="3:19" ht="16.149999999999999" customHeight="1" x14ac:dyDescent="0.55000000000000004">
      <c r="C182" s="25"/>
      <c r="D182" s="111"/>
      <c r="E182" s="111"/>
      <c r="F182" s="111"/>
      <c r="G182" s="27"/>
      <c r="H182" s="26"/>
      <c r="I182" s="29"/>
      <c r="J182" s="30" t="s">
        <v>30</v>
      </c>
      <c r="K182" s="30"/>
      <c r="L182" s="25"/>
      <c r="M182" s="30"/>
      <c r="N182" s="31" t="s">
        <v>0</v>
      </c>
      <c r="O182" s="25"/>
      <c r="P182" s="25"/>
      <c r="Q182" s="25"/>
      <c r="R182" s="25"/>
      <c r="S182" s="25"/>
    </row>
    <row r="183" spans="3:19" ht="16.149999999999999" customHeight="1" x14ac:dyDescent="0.45">
      <c r="C183" s="25"/>
      <c r="D183" s="111"/>
      <c r="E183" s="111"/>
      <c r="F183" s="111"/>
      <c r="G183" s="27"/>
      <c r="H183" s="26"/>
      <c r="I183" s="32"/>
      <c r="J183" s="33"/>
      <c r="K183" s="33"/>
      <c r="L183" s="32"/>
      <c r="M183" s="34"/>
      <c r="N183" s="35" t="s">
        <v>108</v>
      </c>
      <c r="O183" s="25"/>
      <c r="P183" s="25"/>
      <c r="Q183" s="25"/>
      <c r="R183" s="25"/>
      <c r="S183" s="25"/>
    </row>
    <row r="184" spans="3:19" ht="16.149999999999999" customHeight="1" x14ac:dyDescent="0.45">
      <c r="C184" s="25"/>
      <c r="D184" s="111"/>
      <c r="E184" s="111"/>
      <c r="F184" s="111"/>
      <c r="G184" s="27"/>
      <c r="H184" s="26"/>
      <c r="I184" s="32"/>
      <c r="J184" s="33"/>
      <c r="K184" s="33"/>
      <c r="L184" s="36"/>
      <c r="M184" s="34"/>
      <c r="N184" s="25"/>
      <c r="O184" s="112">
        <v>0</v>
      </c>
      <c r="P184" s="25"/>
      <c r="Q184" s="25"/>
      <c r="R184" s="25"/>
      <c r="S184" s="68" t="s">
        <v>916</v>
      </c>
    </row>
    <row r="185" spans="3:19" ht="16.149999999999999" customHeight="1" x14ac:dyDescent="0.45">
      <c r="C185" s="25"/>
      <c r="D185" s="111"/>
      <c r="E185" s="111"/>
      <c r="F185" s="111"/>
      <c r="G185" s="27"/>
      <c r="H185" s="26"/>
      <c r="I185" s="32" t="str">
        <f>INDEX(Wsad_Ofertowy[#Data],MATCH(S184,Wsad_Ofertowy[Kod],0),21)</f>
        <v>12</v>
      </c>
      <c r="J185" s="33" t="s">
        <v>31</v>
      </c>
      <c r="K185" s="33"/>
      <c r="L185" s="36"/>
      <c r="M185" s="36"/>
      <c r="N185" s="25"/>
      <c r="O185" s="113"/>
      <c r="P185" s="25"/>
      <c r="Q185" s="25"/>
      <c r="R185" s="25"/>
      <c r="S185" s="25"/>
    </row>
    <row r="186" spans="3:19" ht="16.149999999999999" customHeight="1" x14ac:dyDescent="0.45">
      <c r="C186" s="25"/>
      <c r="D186" s="111"/>
      <c r="E186" s="111"/>
      <c r="F186" s="111"/>
      <c r="G186" s="27"/>
      <c r="H186" s="26"/>
      <c r="I186" s="32"/>
      <c r="J186" s="90"/>
      <c r="K186" s="34"/>
      <c r="L186" s="36"/>
      <c r="M186" s="36"/>
      <c r="N186" s="25"/>
      <c r="O186" s="28"/>
      <c r="P186" s="25"/>
      <c r="Q186" s="25"/>
      <c r="R186" s="25"/>
      <c r="S186" s="25"/>
    </row>
    <row r="187" spans="3:19" ht="16.149999999999999" customHeight="1" x14ac:dyDescent="0.65">
      <c r="C187" s="25"/>
      <c r="D187" s="37" t="str">
        <f>INDEX(Wsad_Ofertowy[#Data],MATCH(S184,Wsad_Ofertowy[Kod],0),4)</f>
        <v>Ass Świetlik S5 - zmieniający</v>
      </c>
      <c r="E187" s="25"/>
      <c r="F187" s="38"/>
      <c r="G187" s="54" cm="1">
        <f t="array" ref="G187">INDEX(Wsad_Ofertowy[#Data],MATCH(S184,Wsad_Ofertowy[Kod],0),'Generowanie podsumowania zam'!$U$1)</f>
        <v>3.25</v>
      </c>
      <c r="H187" s="40"/>
      <c r="I187" s="32"/>
      <c r="J187" s="34"/>
      <c r="K187" s="34"/>
      <c r="L187" s="41"/>
      <c r="M187" s="25"/>
      <c r="N187" s="42"/>
      <c r="O187" s="25"/>
      <c r="P187" s="25"/>
      <c r="Q187" s="25"/>
      <c r="R187" s="43">
        <f>I185*G187*O184</f>
        <v>0</v>
      </c>
      <c r="S187" s="25"/>
    </row>
    <row r="188" spans="3:19" ht="16.149999999999999" customHeight="1" x14ac:dyDescent="0.45">
      <c r="C188" s="25"/>
      <c r="D188" s="25"/>
      <c r="E188" s="44">
        <f>INDEX(Wsad_Ofertowy[#Data],MATCH(S184,Wsad_Ofertowy[Kod],0),5)</f>
        <v>5907646177538</v>
      </c>
      <c r="F188" s="45"/>
      <c r="G188" s="40" t="s">
        <v>32</v>
      </c>
      <c r="H188" s="39"/>
      <c r="I188" s="25"/>
      <c r="J188" s="25"/>
      <c r="K188" s="25"/>
      <c r="L188" s="25"/>
      <c r="M188" s="25"/>
      <c r="N188" s="40"/>
      <c r="O188" s="25"/>
      <c r="P188" s="28"/>
      <c r="Q188" s="25"/>
      <c r="R188" s="40" t="s">
        <v>29</v>
      </c>
      <c r="S188" s="25"/>
    </row>
    <row r="189" spans="3:19" ht="16.149999999999999" customHeight="1" x14ac:dyDescent="0.45"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8"/>
      <c r="Q189" s="25"/>
      <c r="R189" s="25"/>
      <c r="S189" s="25"/>
    </row>
    <row r="190" spans="3:19" ht="16.149999999999999" customHeight="1" x14ac:dyDescent="0.45">
      <c r="G190" s="22"/>
      <c r="H190" s="22"/>
      <c r="J190" s="23"/>
      <c r="K190" s="23"/>
      <c r="S190" s="21"/>
    </row>
    <row r="191" spans="3:19" ht="16.149999999999999" customHeight="1" x14ac:dyDescent="0.45">
      <c r="C191" s="25"/>
      <c r="D191" s="111"/>
      <c r="E191" s="111"/>
      <c r="F191" s="111"/>
      <c r="G191" s="27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3:19" ht="16.149999999999999" customHeight="1" x14ac:dyDescent="0.45">
      <c r="C192" s="25"/>
      <c r="D192" s="111"/>
      <c r="E192" s="111"/>
      <c r="F192" s="111"/>
      <c r="G192" s="27"/>
      <c r="H192" s="26"/>
      <c r="I192" s="25"/>
      <c r="J192" s="25"/>
      <c r="K192" s="25"/>
      <c r="L192" s="25"/>
      <c r="M192" s="25"/>
      <c r="N192" s="25"/>
      <c r="O192" s="25"/>
      <c r="P192" s="28"/>
      <c r="Q192" s="25"/>
      <c r="R192" s="25"/>
      <c r="S192" s="25"/>
    </row>
    <row r="193" spans="3:19" ht="16.149999999999999" customHeight="1" x14ac:dyDescent="0.55000000000000004">
      <c r="C193" s="25"/>
      <c r="D193" s="111"/>
      <c r="E193" s="111"/>
      <c r="F193" s="111"/>
      <c r="G193" s="27"/>
      <c r="H193" s="26"/>
      <c r="I193" s="29"/>
      <c r="J193" s="30" t="s">
        <v>30</v>
      </c>
      <c r="K193" s="30"/>
      <c r="L193" s="25"/>
      <c r="M193" s="30"/>
      <c r="N193" s="31" t="s">
        <v>0</v>
      </c>
      <c r="O193" s="25"/>
      <c r="P193" s="25"/>
      <c r="Q193" s="25"/>
      <c r="R193" s="25"/>
      <c r="S193" s="25"/>
    </row>
    <row r="194" spans="3:19" ht="16.149999999999999" customHeight="1" x14ac:dyDescent="0.45">
      <c r="C194" s="25"/>
      <c r="D194" s="111"/>
      <c r="E194" s="111"/>
      <c r="F194" s="111"/>
      <c r="G194" s="27"/>
      <c r="H194" s="26"/>
      <c r="I194" s="32"/>
      <c r="J194" s="33"/>
      <c r="K194" s="33"/>
      <c r="L194" s="32"/>
      <c r="M194" s="34"/>
      <c r="N194" s="35" t="s">
        <v>108</v>
      </c>
      <c r="O194" s="25"/>
      <c r="P194" s="25"/>
      <c r="Q194" s="25"/>
      <c r="R194" s="25"/>
      <c r="S194" s="25"/>
    </row>
    <row r="195" spans="3:19" ht="16.149999999999999" customHeight="1" x14ac:dyDescent="0.45">
      <c r="C195" s="25"/>
      <c r="D195" s="111"/>
      <c r="E195" s="111"/>
      <c r="F195" s="111"/>
      <c r="G195" s="27"/>
      <c r="H195" s="26"/>
      <c r="I195" s="32"/>
      <c r="J195" s="33"/>
      <c r="K195" s="33"/>
      <c r="L195" s="36"/>
      <c r="M195" s="34"/>
      <c r="N195" s="25"/>
      <c r="O195" s="112">
        <v>0</v>
      </c>
      <c r="P195" s="25"/>
      <c r="Q195" s="25"/>
      <c r="R195" s="25"/>
      <c r="S195" s="68" t="s">
        <v>920</v>
      </c>
    </row>
    <row r="196" spans="3:19" ht="16.149999999999999" customHeight="1" x14ac:dyDescent="0.45">
      <c r="C196" s="25"/>
      <c r="D196" s="111"/>
      <c r="E196" s="111"/>
      <c r="F196" s="111"/>
      <c r="G196" s="27"/>
      <c r="H196" s="26"/>
      <c r="I196" s="32" t="str">
        <f>INDEX(Wsad_Ofertowy[#Data],MATCH(S195,Wsad_Ofertowy[Kod],0),21)</f>
        <v>12</v>
      </c>
      <c r="J196" s="33" t="s">
        <v>31</v>
      </c>
      <c r="K196" s="33"/>
      <c r="L196" s="36"/>
      <c r="M196" s="36"/>
      <c r="N196" s="25"/>
      <c r="O196" s="113"/>
      <c r="P196" s="25"/>
      <c r="Q196" s="25"/>
      <c r="R196" s="25"/>
      <c r="S196" s="25"/>
    </row>
    <row r="197" spans="3:19" ht="16.149999999999999" customHeight="1" x14ac:dyDescent="0.45">
      <c r="C197" s="25"/>
      <c r="D197" s="111"/>
      <c r="E197" s="111"/>
      <c r="F197" s="111"/>
      <c r="G197" s="27"/>
      <c r="H197" s="26"/>
      <c r="I197" s="32"/>
      <c r="J197" s="90"/>
      <c r="K197" s="34"/>
      <c r="L197" s="36"/>
      <c r="M197" s="36"/>
      <c r="N197" s="25"/>
      <c r="O197" s="28"/>
      <c r="P197" s="25"/>
      <c r="Q197" s="25"/>
      <c r="R197" s="25"/>
      <c r="S197" s="25"/>
    </row>
    <row r="198" spans="3:19" ht="16.149999999999999" customHeight="1" x14ac:dyDescent="0.65">
      <c r="C198" s="25"/>
      <c r="D198" s="37" t="str">
        <f>INDEX(Wsad_Ofertowy[#Data],MATCH(S195,Wsad_Ofertowy[Kod],0),4)</f>
        <v>Ass Świetlik S5 - żółty</v>
      </c>
      <c r="E198" s="25"/>
      <c r="F198" s="38"/>
      <c r="G198" s="54" cm="1">
        <f t="array" ref="G198">INDEX(Wsad_Ofertowy[#Data],MATCH(S195,Wsad_Ofertowy[Kod],0),'Generowanie podsumowania zam'!$U$1)</f>
        <v>3.25</v>
      </c>
      <c r="H198" s="40"/>
      <c r="I198" s="32"/>
      <c r="J198" s="34"/>
      <c r="K198" s="34"/>
      <c r="L198" s="41"/>
      <c r="M198" s="25"/>
      <c r="N198" s="42"/>
      <c r="O198" s="25"/>
      <c r="P198" s="25"/>
      <c r="Q198" s="25"/>
      <c r="R198" s="43">
        <f>I196*G198*O195</f>
        <v>0</v>
      </c>
      <c r="S198" s="25"/>
    </row>
    <row r="199" spans="3:19" ht="16.149999999999999" customHeight="1" x14ac:dyDescent="0.45">
      <c r="C199" s="25"/>
      <c r="D199" s="25"/>
      <c r="E199" s="44">
        <f>INDEX(Wsad_Ofertowy[#Data],MATCH(S195,Wsad_Ofertowy[Kod],0),5)</f>
        <v>5907646177538</v>
      </c>
      <c r="F199" s="45"/>
      <c r="G199" s="40" t="s">
        <v>32</v>
      </c>
      <c r="H199" s="39"/>
      <c r="I199" s="25"/>
      <c r="J199" s="25"/>
      <c r="K199" s="25"/>
      <c r="L199" s="25"/>
      <c r="M199" s="25"/>
      <c r="N199" s="40"/>
      <c r="O199" s="25"/>
      <c r="P199" s="28"/>
      <c r="Q199" s="25"/>
      <c r="R199" s="40" t="s">
        <v>29</v>
      </c>
      <c r="S199" s="25"/>
    </row>
    <row r="200" spans="3:19" ht="16.149999999999999" customHeight="1" x14ac:dyDescent="0.45"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8"/>
      <c r="Q200" s="25"/>
      <c r="R200" s="25"/>
      <c r="S200" s="25"/>
    </row>
    <row r="201" spans="3:19" ht="16.149999999999999" customHeight="1" x14ac:dyDescent="0.45">
      <c r="G201" s="22"/>
      <c r="H201" s="22"/>
      <c r="J201" s="23"/>
      <c r="K201" s="23"/>
      <c r="S201" s="21"/>
    </row>
    <row r="202" spans="3:19" ht="16.149999999999999" customHeight="1" x14ac:dyDescent="0.45">
      <c r="C202" s="25"/>
      <c r="D202" s="111"/>
      <c r="E202" s="111"/>
      <c r="F202" s="111"/>
      <c r="G202" s="27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</row>
    <row r="203" spans="3:19" ht="16.149999999999999" customHeight="1" x14ac:dyDescent="0.45">
      <c r="C203" s="25"/>
      <c r="D203" s="111"/>
      <c r="E203" s="111"/>
      <c r="F203" s="111"/>
      <c r="G203" s="27"/>
      <c r="H203" s="26"/>
      <c r="I203" s="25"/>
      <c r="J203" s="25"/>
      <c r="K203" s="25"/>
      <c r="L203" s="25"/>
      <c r="M203" s="25"/>
      <c r="N203" s="25"/>
      <c r="O203" s="25"/>
      <c r="P203" s="28"/>
      <c r="Q203" s="25"/>
      <c r="R203" s="25"/>
      <c r="S203" s="25"/>
    </row>
    <row r="204" spans="3:19" ht="16.149999999999999" customHeight="1" x14ac:dyDescent="0.55000000000000004">
      <c r="C204" s="25"/>
      <c r="D204" s="111"/>
      <c r="E204" s="111"/>
      <c r="F204" s="111"/>
      <c r="G204" s="27"/>
      <c r="H204" s="26"/>
      <c r="I204" s="29"/>
      <c r="J204" s="30" t="s">
        <v>30</v>
      </c>
      <c r="K204" s="30"/>
      <c r="L204" s="25"/>
      <c r="M204" s="30"/>
      <c r="N204" s="31" t="s">
        <v>0</v>
      </c>
      <c r="O204" s="25"/>
      <c r="P204" s="25"/>
      <c r="Q204" s="25"/>
      <c r="R204" s="25"/>
      <c r="S204" s="25"/>
    </row>
    <row r="205" spans="3:19" ht="16.149999999999999" customHeight="1" x14ac:dyDescent="0.45">
      <c r="C205" s="25"/>
      <c r="D205" s="111"/>
      <c r="E205" s="111"/>
      <c r="F205" s="111"/>
      <c r="G205" s="27"/>
      <c r="H205" s="26"/>
      <c r="I205" s="32"/>
      <c r="J205" s="33"/>
      <c r="K205" s="33"/>
      <c r="L205" s="32"/>
      <c r="M205" s="34"/>
      <c r="N205" s="35" t="s">
        <v>108</v>
      </c>
      <c r="O205" s="25"/>
      <c r="P205" s="25"/>
      <c r="Q205" s="25"/>
      <c r="R205" s="25"/>
      <c r="S205" s="25"/>
    </row>
    <row r="206" spans="3:19" ht="16.149999999999999" customHeight="1" x14ac:dyDescent="0.45">
      <c r="C206" s="25"/>
      <c r="D206" s="111"/>
      <c r="E206" s="111"/>
      <c r="F206" s="111"/>
      <c r="G206" s="27"/>
      <c r="H206" s="26"/>
      <c r="I206" s="32"/>
      <c r="J206" s="33"/>
      <c r="K206" s="33"/>
      <c r="L206" s="36"/>
      <c r="M206" s="34"/>
      <c r="N206" s="25"/>
      <c r="O206" s="112">
        <v>0</v>
      </c>
      <c r="P206" s="25"/>
      <c r="Q206" s="25"/>
      <c r="R206" s="25"/>
      <c r="S206" s="68" t="s">
        <v>923</v>
      </c>
    </row>
    <row r="207" spans="3:19" ht="16.149999999999999" customHeight="1" x14ac:dyDescent="0.45">
      <c r="C207" s="25"/>
      <c r="D207" s="111"/>
      <c r="E207" s="111"/>
      <c r="F207" s="111"/>
      <c r="G207" s="27"/>
      <c r="H207" s="26"/>
      <c r="I207" s="32" t="str">
        <f>INDEX(Wsad_Ofertowy[#Data],MATCH(S206,Wsad_Ofertowy[Kod],0),21)</f>
        <v>12</v>
      </c>
      <c r="J207" s="33" t="s">
        <v>31</v>
      </c>
      <c r="K207" s="33"/>
      <c r="L207" s="36"/>
      <c r="M207" s="36"/>
      <c r="N207" s="25"/>
      <c r="O207" s="113"/>
      <c r="P207" s="25"/>
      <c r="Q207" s="25"/>
      <c r="R207" s="25"/>
      <c r="S207" s="25"/>
    </row>
    <row r="208" spans="3:19" ht="16.149999999999999" customHeight="1" x14ac:dyDescent="0.45">
      <c r="C208" s="25"/>
      <c r="D208" s="111"/>
      <c r="E208" s="111"/>
      <c r="F208" s="111"/>
      <c r="G208" s="27"/>
      <c r="H208" s="26"/>
      <c r="I208" s="32"/>
      <c r="J208" s="90"/>
      <c r="K208" s="34"/>
      <c r="L208" s="36"/>
      <c r="M208" s="36"/>
      <c r="N208" s="25"/>
      <c r="O208" s="28"/>
      <c r="P208" s="25"/>
      <c r="Q208" s="25"/>
      <c r="R208" s="25"/>
      <c r="S208" s="25"/>
    </row>
    <row r="209" spans="3:19" ht="16.149999999999999" customHeight="1" x14ac:dyDescent="0.65">
      <c r="C209" s="25"/>
      <c r="D209" s="37" t="str">
        <f>INDEX(Wsad_Ofertowy[#Data],MATCH(S206,Wsad_Ofertowy[Kod],0),4)</f>
        <v>Ass Świetlik S6 - biały</v>
      </c>
      <c r="E209" s="25"/>
      <c r="F209" s="38"/>
      <c r="G209" s="54" cm="1">
        <f t="array" ref="G209">INDEX(Wsad_Ofertowy[#Data],MATCH(S206,Wsad_Ofertowy[Kod],0),'Generowanie podsumowania zam'!$U$1)</f>
        <v>4.7</v>
      </c>
      <c r="H209" s="40"/>
      <c r="I209" s="32"/>
      <c r="J209" s="34"/>
      <c r="K209" s="34"/>
      <c r="L209" s="41"/>
      <c r="M209" s="25"/>
      <c r="N209" s="42"/>
      <c r="O209" s="25"/>
      <c r="P209" s="25"/>
      <c r="Q209" s="25"/>
      <c r="R209" s="43">
        <f>I207*G209*O206</f>
        <v>0</v>
      </c>
      <c r="S209" s="25"/>
    </row>
    <row r="210" spans="3:19" ht="16.149999999999999" customHeight="1" x14ac:dyDescent="0.45">
      <c r="C210" s="25"/>
      <c r="D210" s="25"/>
      <c r="E210" s="44">
        <f>INDEX(Wsad_Ofertowy[#Data],MATCH(S206,Wsad_Ofertowy[Kod],0),5)</f>
        <v>5907646177965</v>
      </c>
      <c r="F210" s="45"/>
      <c r="G210" s="40" t="s">
        <v>32</v>
      </c>
      <c r="H210" s="39"/>
      <c r="I210" s="25"/>
      <c r="J210" s="25"/>
      <c r="K210" s="25"/>
      <c r="L210" s="25"/>
      <c r="M210" s="25"/>
      <c r="N210" s="40"/>
      <c r="O210" s="25"/>
      <c r="P210" s="28"/>
      <c r="Q210" s="25"/>
      <c r="R210" s="40" t="s">
        <v>29</v>
      </c>
      <c r="S210" s="25"/>
    </row>
    <row r="211" spans="3:19" ht="16.149999999999999" customHeight="1" x14ac:dyDescent="0.45"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8"/>
      <c r="Q211" s="25"/>
      <c r="R211" s="25"/>
      <c r="S211" s="25"/>
    </row>
    <row r="212" spans="3:19" ht="16.149999999999999" customHeight="1" x14ac:dyDescent="0.45">
      <c r="G212" s="22"/>
      <c r="H212" s="22"/>
      <c r="J212" s="23"/>
      <c r="K212" s="23"/>
      <c r="S212" s="21"/>
    </row>
    <row r="213" spans="3:19" ht="16.149999999999999" customHeight="1" x14ac:dyDescent="0.45">
      <c r="C213" s="25"/>
      <c r="D213" s="111"/>
      <c r="E213" s="111"/>
      <c r="F213" s="111"/>
      <c r="G213" s="27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3:19" ht="16.149999999999999" customHeight="1" x14ac:dyDescent="0.45">
      <c r="C214" s="25"/>
      <c r="D214" s="111"/>
      <c r="E214" s="111"/>
      <c r="F214" s="111"/>
      <c r="G214" s="27"/>
      <c r="H214" s="26"/>
      <c r="I214" s="25"/>
      <c r="J214" s="25"/>
      <c r="K214" s="25"/>
      <c r="L214" s="25"/>
      <c r="M214" s="25"/>
      <c r="N214" s="25"/>
      <c r="O214" s="25"/>
      <c r="P214" s="28"/>
      <c r="Q214" s="25"/>
      <c r="R214" s="25"/>
      <c r="S214" s="25"/>
    </row>
    <row r="215" spans="3:19" ht="16.149999999999999" customHeight="1" x14ac:dyDescent="0.55000000000000004">
      <c r="C215" s="25"/>
      <c r="D215" s="111"/>
      <c r="E215" s="111"/>
      <c r="F215" s="111"/>
      <c r="G215" s="27"/>
      <c r="H215" s="26"/>
      <c r="I215" s="29"/>
      <c r="J215" s="30" t="s">
        <v>30</v>
      </c>
      <c r="K215" s="30"/>
      <c r="L215" s="25"/>
      <c r="M215" s="30"/>
      <c r="N215" s="31" t="s">
        <v>0</v>
      </c>
      <c r="O215" s="25"/>
      <c r="P215" s="25"/>
      <c r="Q215" s="25"/>
      <c r="R215" s="25"/>
      <c r="S215" s="25"/>
    </row>
    <row r="216" spans="3:19" ht="16.149999999999999" customHeight="1" x14ac:dyDescent="0.45">
      <c r="C216" s="25"/>
      <c r="D216" s="111"/>
      <c r="E216" s="111"/>
      <c r="F216" s="111"/>
      <c r="G216" s="27"/>
      <c r="H216" s="26"/>
      <c r="I216" s="32"/>
      <c r="J216" s="33"/>
      <c r="K216" s="33"/>
      <c r="L216" s="32"/>
      <c r="M216" s="34"/>
      <c r="N216" s="35" t="s">
        <v>108</v>
      </c>
      <c r="O216" s="25"/>
      <c r="P216" s="25"/>
      <c r="Q216" s="25"/>
      <c r="R216" s="25"/>
      <c r="S216" s="25"/>
    </row>
    <row r="217" spans="3:19" ht="16.149999999999999" customHeight="1" x14ac:dyDescent="0.45">
      <c r="C217" s="25"/>
      <c r="D217" s="111"/>
      <c r="E217" s="111"/>
      <c r="F217" s="111"/>
      <c r="G217" s="27"/>
      <c r="H217" s="26"/>
      <c r="I217" s="32"/>
      <c r="J217" s="33"/>
      <c r="K217" s="33"/>
      <c r="L217" s="36"/>
      <c r="M217" s="34"/>
      <c r="N217" s="25"/>
      <c r="O217" s="112">
        <v>0</v>
      </c>
      <c r="P217" s="25"/>
      <c r="Q217" s="25"/>
      <c r="R217" s="25"/>
      <c r="S217" s="68" t="s">
        <v>927</v>
      </c>
    </row>
    <row r="218" spans="3:19" ht="16.149999999999999" customHeight="1" x14ac:dyDescent="0.45">
      <c r="C218" s="25"/>
      <c r="D218" s="111"/>
      <c r="E218" s="111"/>
      <c r="F218" s="111"/>
      <c r="G218" s="27"/>
      <c r="H218" s="26"/>
      <c r="I218" s="32" t="str">
        <f>INDEX(Wsad_Ofertowy[#Data],MATCH(S217,Wsad_Ofertowy[Kod],0),21)</f>
        <v>12</v>
      </c>
      <c r="J218" s="33" t="s">
        <v>31</v>
      </c>
      <c r="K218" s="33"/>
      <c r="L218" s="36"/>
      <c r="M218" s="36"/>
      <c r="N218" s="25"/>
      <c r="O218" s="113"/>
      <c r="P218" s="25"/>
      <c r="Q218" s="25"/>
      <c r="R218" s="25"/>
      <c r="S218" s="25"/>
    </row>
    <row r="219" spans="3:19" ht="16.149999999999999" customHeight="1" x14ac:dyDescent="0.45">
      <c r="C219" s="25"/>
      <c r="D219" s="111"/>
      <c r="E219" s="111"/>
      <c r="F219" s="111"/>
      <c r="G219" s="27"/>
      <c r="H219" s="26"/>
      <c r="I219" s="32"/>
      <c r="J219" s="90"/>
      <c r="K219" s="34"/>
      <c r="L219" s="36"/>
      <c r="M219" s="36"/>
      <c r="N219" s="25"/>
      <c r="O219" s="28"/>
      <c r="P219" s="25"/>
      <c r="Q219" s="25"/>
      <c r="R219" s="25"/>
      <c r="S219" s="25"/>
    </row>
    <row r="220" spans="3:19" ht="16.149999999999999" customHeight="1" x14ac:dyDescent="0.65">
      <c r="C220" s="25"/>
      <c r="D220" s="37" t="str">
        <f>INDEX(Wsad_Ofertowy[#Data],MATCH(S217,Wsad_Ofertowy[Kod],0),4)</f>
        <v>Ass Świetlik S6 - czerwony</v>
      </c>
      <c r="E220" s="25"/>
      <c r="F220" s="38"/>
      <c r="G220" s="54" cm="1">
        <f t="array" ref="G220">INDEX(Wsad_Ofertowy[#Data],MATCH(S217,Wsad_Ofertowy[Kod],0),'Generowanie podsumowania zam'!$U$1)</f>
        <v>4.7</v>
      </c>
      <c r="H220" s="40"/>
      <c r="I220" s="32"/>
      <c r="J220" s="34"/>
      <c r="K220" s="34"/>
      <c r="L220" s="41"/>
      <c r="M220" s="25"/>
      <c r="N220" s="42"/>
      <c r="O220" s="25"/>
      <c r="P220" s="25"/>
      <c r="Q220" s="25"/>
      <c r="R220" s="43">
        <f>I218*G220*O217</f>
        <v>0</v>
      </c>
      <c r="S220" s="25"/>
    </row>
    <row r="221" spans="3:19" ht="16.149999999999999" customHeight="1" x14ac:dyDescent="0.45">
      <c r="C221" s="25"/>
      <c r="D221" s="25"/>
      <c r="E221" s="44">
        <f>INDEX(Wsad_Ofertowy[#Data],MATCH(S217,Wsad_Ofertowy[Kod],0),5)</f>
        <v>5907646177965</v>
      </c>
      <c r="F221" s="45"/>
      <c r="G221" s="40" t="s">
        <v>32</v>
      </c>
      <c r="H221" s="39"/>
      <c r="I221" s="25"/>
      <c r="J221" s="25"/>
      <c r="K221" s="25"/>
      <c r="L221" s="25"/>
      <c r="M221" s="25"/>
      <c r="N221" s="40"/>
      <c r="O221" s="25"/>
      <c r="P221" s="28"/>
      <c r="Q221" s="25"/>
      <c r="R221" s="40" t="s">
        <v>29</v>
      </c>
      <c r="S221" s="25"/>
    </row>
    <row r="222" spans="3:19" ht="16.149999999999999" customHeight="1" x14ac:dyDescent="0.45"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8"/>
      <c r="Q222" s="25"/>
      <c r="R222" s="25"/>
      <c r="S222" s="25"/>
    </row>
    <row r="223" spans="3:19" ht="16.149999999999999" customHeight="1" x14ac:dyDescent="0.45">
      <c r="G223" s="22"/>
      <c r="H223" s="22"/>
      <c r="J223" s="23"/>
      <c r="K223" s="23"/>
      <c r="S223" s="21"/>
    </row>
    <row r="224" spans="3:19" ht="16.149999999999999" customHeight="1" x14ac:dyDescent="0.45">
      <c r="C224" s="25"/>
      <c r="D224" s="111"/>
      <c r="E224" s="111"/>
      <c r="F224" s="111"/>
      <c r="G224" s="27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3:19" ht="16.149999999999999" customHeight="1" x14ac:dyDescent="0.45">
      <c r="C225" s="25"/>
      <c r="D225" s="111"/>
      <c r="E225" s="111"/>
      <c r="F225" s="111"/>
      <c r="G225" s="27"/>
      <c r="H225" s="26"/>
      <c r="I225" s="25"/>
      <c r="J225" s="25"/>
      <c r="K225" s="25"/>
      <c r="L225" s="25"/>
      <c r="M225" s="25"/>
      <c r="N225" s="25"/>
      <c r="O225" s="25"/>
      <c r="P225" s="28"/>
      <c r="Q225" s="25"/>
      <c r="R225" s="25"/>
      <c r="S225" s="25"/>
    </row>
    <row r="226" spans="3:19" ht="16.149999999999999" customHeight="1" x14ac:dyDescent="0.55000000000000004">
      <c r="C226" s="25"/>
      <c r="D226" s="111"/>
      <c r="E226" s="111"/>
      <c r="F226" s="111"/>
      <c r="G226" s="27"/>
      <c r="H226" s="26"/>
      <c r="I226" s="29"/>
      <c r="J226" s="30" t="s">
        <v>30</v>
      </c>
      <c r="K226" s="30"/>
      <c r="L226" s="25"/>
      <c r="M226" s="30"/>
      <c r="N226" s="31" t="s">
        <v>0</v>
      </c>
      <c r="O226" s="25"/>
      <c r="P226" s="25"/>
      <c r="Q226" s="25"/>
      <c r="R226" s="25"/>
      <c r="S226" s="25"/>
    </row>
    <row r="227" spans="3:19" ht="16.149999999999999" customHeight="1" x14ac:dyDescent="0.45">
      <c r="C227" s="25"/>
      <c r="D227" s="111"/>
      <c r="E227" s="111"/>
      <c r="F227" s="111"/>
      <c r="G227" s="27"/>
      <c r="H227" s="26"/>
      <c r="I227" s="32"/>
      <c r="J227" s="33"/>
      <c r="K227" s="33"/>
      <c r="L227" s="32"/>
      <c r="M227" s="34"/>
      <c r="N227" s="35" t="s">
        <v>108</v>
      </c>
      <c r="O227" s="25"/>
      <c r="P227" s="25"/>
      <c r="Q227" s="25"/>
      <c r="R227" s="25"/>
      <c r="S227" s="25"/>
    </row>
    <row r="228" spans="3:19" ht="16.149999999999999" customHeight="1" x14ac:dyDescent="0.45">
      <c r="C228" s="25"/>
      <c r="D228" s="111"/>
      <c r="E228" s="111"/>
      <c r="F228" s="111"/>
      <c r="G228" s="27"/>
      <c r="H228" s="26"/>
      <c r="I228" s="32"/>
      <c r="J228" s="33"/>
      <c r="K228" s="33"/>
      <c r="L228" s="36"/>
      <c r="M228" s="34"/>
      <c r="N228" s="25"/>
      <c r="O228" s="112">
        <v>0</v>
      </c>
      <c r="P228" s="25"/>
      <c r="Q228" s="25"/>
      <c r="R228" s="25"/>
      <c r="S228" s="68" t="s">
        <v>930</v>
      </c>
    </row>
    <row r="229" spans="3:19" ht="16.149999999999999" customHeight="1" x14ac:dyDescent="0.45">
      <c r="C229" s="25"/>
      <c r="D229" s="111"/>
      <c r="E229" s="111"/>
      <c r="F229" s="111"/>
      <c r="G229" s="27"/>
      <c r="H229" s="26"/>
      <c r="I229" s="32" t="str">
        <f>INDEX(Wsad_Ofertowy[#Data],MATCH(S228,Wsad_Ofertowy[Kod],0),21)</f>
        <v>12</v>
      </c>
      <c r="J229" s="33" t="s">
        <v>31</v>
      </c>
      <c r="K229" s="33"/>
      <c r="L229" s="36"/>
      <c r="M229" s="36"/>
      <c r="N229" s="25"/>
      <c r="O229" s="113"/>
      <c r="P229" s="25"/>
      <c r="Q229" s="25"/>
      <c r="R229" s="25"/>
      <c r="S229" s="25"/>
    </row>
    <row r="230" spans="3:19" ht="16.149999999999999" customHeight="1" x14ac:dyDescent="0.45">
      <c r="C230" s="25"/>
      <c r="D230" s="111"/>
      <c r="E230" s="111"/>
      <c r="F230" s="111"/>
      <c r="G230" s="27"/>
      <c r="H230" s="26"/>
      <c r="I230" s="32"/>
      <c r="J230" s="90"/>
      <c r="K230" s="34"/>
      <c r="L230" s="36"/>
      <c r="M230" s="36"/>
      <c r="N230" s="25"/>
      <c r="O230" s="28"/>
      <c r="P230" s="25"/>
      <c r="Q230" s="25"/>
      <c r="R230" s="25"/>
      <c r="S230" s="25"/>
    </row>
    <row r="231" spans="3:19" ht="16.149999999999999" customHeight="1" x14ac:dyDescent="0.65">
      <c r="C231" s="25"/>
      <c r="D231" s="37" t="str">
        <f>INDEX(Wsad_Ofertowy[#Data],MATCH(S228,Wsad_Ofertowy[Kod],0),4)</f>
        <v>Ass Świetlik S6 - fiolet</v>
      </c>
      <c r="E231" s="25"/>
      <c r="F231" s="38"/>
      <c r="G231" s="54" cm="1">
        <f t="array" ref="G231">INDEX(Wsad_Ofertowy[#Data],MATCH(S228,Wsad_Ofertowy[Kod],0),'Generowanie podsumowania zam'!$U$1)</f>
        <v>4.7</v>
      </c>
      <c r="H231" s="40"/>
      <c r="I231" s="32"/>
      <c r="J231" s="34"/>
      <c r="K231" s="34"/>
      <c r="L231" s="41"/>
      <c r="M231" s="25"/>
      <c r="N231" s="42"/>
      <c r="O231" s="25"/>
      <c r="P231" s="25"/>
      <c r="Q231" s="25"/>
      <c r="R231" s="43">
        <f>I229*G231*O228</f>
        <v>0</v>
      </c>
      <c r="S231" s="25"/>
    </row>
    <row r="232" spans="3:19" ht="16.149999999999999" customHeight="1" x14ac:dyDescent="0.45">
      <c r="C232" s="25"/>
      <c r="D232" s="25"/>
      <c r="E232" s="44">
        <f>INDEX(Wsad_Ofertowy[#Data],MATCH(S228,Wsad_Ofertowy[Kod],0),5)</f>
        <v>5907646177965</v>
      </c>
      <c r="F232" s="45"/>
      <c r="G232" s="40" t="s">
        <v>32</v>
      </c>
      <c r="H232" s="39"/>
      <c r="I232" s="25"/>
      <c r="J232" s="25"/>
      <c r="K232" s="25"/>
      <c r="L232" s="25"/>
      <c r="M232" s="25"/>
      <c r="N232" s="40"/>
      <c r="O232" s="25"/>
      <c r="P232" s="28"/>
      <c r="Q232" s="25"/>
      <c r="R232" s="40" t="s">
        <v>29</v>
      </c>
      <c r="S232" s="25"/>
    </row>
    <row r="233" spans="3:19" ht="16.149999999999999" customHeight="1" x14ac:dyDescent="0.45"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8"/>
      <c r="Q233" s="25"/>
      <c r="R233" s="25"/>
      <c r="S233" s="25"/>
    </row>
    <row r="234" spans="3:19" ht="16.149999999999999" customHeight="1" x14ac:dyDescent="0.45">
      <c r="G234" s="22"/>
      <c r="H234" s="22"/>
      <c r="J234" s="23"/>
      <c r="K234" s="23"/>
      <c r="S234" s="21"/>
    </row>
    <row r="235" spans="3:19" ht="16.149999999999999" customHeight="1" x14ac:dyDescent="0.45">
      <c r="C235" s="25"/>
      <c r="D235" s="111"/>
      <c r="E235" s="111"/>
      <c r="F235" s="111"/>
      <c r="G235" s="27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3:19" ht="16.149999999999999" customHeight="1" x14ac:dyDescent="0.45">
      <c r="C236" s="25"/>
      <c r="D236" s="111"/>
      <c r="E236" s="111"/>
      <c r="F236" s="111"/>
      <c r="G236" s="27"/>
      <c r="H236" s="26"/>
      <c r="I236" s="25"/>
      <c r="J236" s="25"/>
      <c r="K236" s="25"/>
      <c r="L236" s="25"/>
      <c r="M236" s="25"/>
      <c r="N236" s="25"/>
      <c r="O236" s="25"/>
      <c r="P236" s="28"/>
      <c r="Q236" s="25"/>
      <c r="R236" s="25"/>
      <c r="S236" s="25"/>
    </row>
    <row r="237" spans="3:19" ht="16.149999999999999" customHeight="1" x14ac:dyDescent="0.55000000000000004">
      <c r="C237" s="25"/>
      <c r="D237" s="111"/>
      <c r="E237" s="111"/>
      <c r="F237" s="111"/>
      <c r="G237" s="27"/>
      <c r="H237" s="26"/>
      <c r="I237" s="29"/>
      <c r="J237" s="30" t="s">
        <v>30</v>
      </c>
      <c r="K237" s="30"/>
      <c r="L237" s="25"/>
      <c r="M237" s="30"/>
      <c r="N237" s="31" t="s">
        <v>0</v>
      </c>
      <c r="O237" s="25"/>
      <c r="P237" s="25"/>
      <c r="Q237" s="25"/>
      <c r="R237" s="25"/>
      <c r="S237" s="25"/>
    </row>
    <row r="238" spans="3:19" ht="16.149999999999999" customHeight="1" x14ac:dyDescent="0.45">
      <c r="C238" s="25"/>
      <c r="D238" s="111"/>
      <c r="E238" s="111"/>
      <c r="F238" s="111"/>
      <c r="G238" s="27"/>
      <c r="H238" s="26"/>
      <c r="I238" s="32"/>
      <c r="J238" s="33"/>
      <c r="K238" s="33"/>
      <c r="L238" s="32"/>
      <c r="M238" s="34"/>
      <c r="N238" s="35" t="s">
        <v>108</v>
      </c>
      <c r="O238" s="25"/>
      <c r="P238" s="25"/>
      <c r="Q238" s="25"/>
      <c r="R238" s="25"/>
      <c r="S238" s="25"/>
    </row>
    <row r="239" spans="3:19" ht="16.149999999999999" customHeight="1" x14ac:dyDescent="0.45">
      <c r="C239" s="25"/>
      <c r="D239" s="111"/>
      <c r="E239" s="111"/>
      <c r="F239" s="111"/>
      <c r="G239" s="27"/>
      <c r="H239" s="26"/>
      <c r="I239" s="32"/>
      <c r="J239" s="33"/>
      <c r="K239" s="33"/>
      <c r="L239" s="36"/>
      <c r="M239" s="34"/>
      <c r="N239" s="25"/>
      <c r="O239" s="112">
        <v>0</v>
      </c>
      <c r="P239" s="25"/>
      <c r="Q239" s="25"/>
      <c r="R239" s="25"/>
      <c r="S239" s="68" t="s">
        <v>933</v>
      </c>
    </row>
    <row r="240" spans="3:19" ht="16.149999999999999" customHeight="1" x14ac:dyDescent="0.45">
      <c r="C240" s="25"/>
      <c r="D240" s="111"/>
      <c r="E240" s="111"/>
      <c r="F240" s="111"/>
      <c r="G240" s="27"/>
      <c r="H240" s="26"/>
      <c r="I240" s="32" t="str">
        <f>INDEX(Wsad_Ofertowy[#Data],MATCH(S239,Wsad_Ofertowy[Kod],0),21)</f>
        <v>12</v>
      </c>
      <c r="J240" s="33" t="s">
        <v>31</v>
      </c>
      <c r="K240" s="33"/>
      <c r="L240" s="36"/>
      <c r="M240" s="36"/>
      <c r="N240" s="25"/>
      <c r="O240" s="113"/>
      <c r="P240" s="25"/>
      <c r="Q240" s="25"/>
      <c r="R240" s="25"/>
      <c r="S240" s="25"/>
    </row>
    <row r="241" spans="3:19" ht="16.149999999999999" customHeight="1" x14ac:dyDescent="0.45">
      <c r="C241" s="25"/>
      <c r="D241" s="111"/>
      <c r="E241" s="111"/>
      <c r="F241" s="111"/>
      <c r="G241" s="27"/>
      <c r="H241" s="26"/>
      <c r="I241" s="32"/>
      <c r="J241" s="90"/>
      <c r="K241" s="34"/>
      <c r="L241" s="36"/>
      <c r="M241" s="36"/>
      <c r="N241" s="25"/>
      <c r="O241" s="28"/>
      <c r="P241" s="25"/>
      <c r="Q241" s="25"/>
      <c r="R241" s="25"/>
      <c r="S241" s="25"/>
    </row>
    <row r="242" spans="3:19" ht="16.149999999999999" customHeight="1" x14ac:dyDescent="0.65">
      <c r="C242" s="25"/>
      <c r="D242" s="37" t="str">
        <f>INDEX(Wsad_Ofertowy[#Data],MATCH(S239,Wsad_Ofertowy[Kod],0),4)</f>
        <v>Ass Świetlik S6 - MIX kolorów</v>
      </c>
      <c r="E242" s="25"/>
      <c r="F242" s="38"/>
      <c r="G242" s="54" cm="1">
        <f t="array" ref="G242">INDEX(Wsad_Ofertowy[#Data],MATCH(S239,Wsad_Ofertowy[Kod],0),'Generowanie podsumowania zam'!$U$1)</f>
        <v>4.7</v>
      </c>
      <c r="H242" s="40"/>
      <c r="I242" s="32"/>
      <c r="J242" s="34"/>
      <c r="K242" s="34"/>
      <c r="L242" s="41"/>
      <c r="M242" s="25"/>
      <c r="N242" s="42"/>
      <c r="O242" s="25"/>
      <c r="P242" s="25"/>
      <c r="Q242" s="25"/>
      <c r="R242" s="43">
        <f>I240*G242*O239</f>
        <v>0</v>
      </c>
      <c r="S242" s="25"/>
    </row>
    <row r="243" spans="3:19" ht="16.149999999999999" customHeight="1" x14ac:dyDescent="0.45">
      <c r="C243" s="25"/>
      <c r="D243" s="25"/>
      <c r="E243" s="44">
        <f>INDEX(Wsad_Ofertowy[#Data],MATCH(S239,Wsad_Ofertowy[Kod],0),5)</f>
        <v>5907646177965</v>
      </c>
      <c r="F243" s="45"/>
      <c r="G243" s="40" t="s">
        <v>32</v>
      </c>
      <c r="H243" s="39"/>
      <c r="I243" s="25"/>
      <c r="J243" s="25"/>
      <c r="K243" s="25"/>
      <c r="L243" s="25"/>
      <c r="M243" s="25"/>
      <c r="N243" s="40"/>
      <c r="O243" s="25"/>
      <c r="P243" s="28"/>
      <c r="Q243" s="25"/>
      <c r="R243" s="40" t="s">
        <v>29</v>
      </c>
      <c r="S243" s="25"/>
    </row>
    <row r="244" spans="3:19" ht="16.149999999999999" customHeight="1" x14ac:dyDescent="0.45"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8"/>
      <c r="Q244" s="25"/>
      <c r="R244" s="25"/>
      <c r="S244" s="25"/>
    </row>
    <row r="245" spans="3:19" ht="16.149999999999999" customHeight="1" x14ac:dyDescent="0.45">
      <c r="G245" s="22"/>
      <c r="H245" s="22"/>
      <c r="J245" s="23"/>
      <c r="K245" s="23"/>
      <c r="S245" s="21"/>
    </row>
    <row r="246" spans="3:19" ht="16.149999999999999" customHeight="1" x14ac:dyDescent="0.45">
      <c r="C246" s="25"/>
      <c r="D246" s="111"/>
      <c r="E246" s="111"/>
      <c r="F246" s="111"/>
      <c r="G246" s="27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3:19" ht="16.149999999999999" customHeight="1" x14ac:dyDescent="0.45">
      <c r="C247" s="25"/>
      <c r="D247" s="111"/>
      <c r="E247" s="111"/>
      <c r="F247" s="111"/>
      <c r="G247" s="27"/>
      <c r="H247" s="26"/>
      <c r="I247" s="25"/>
      <c r="J247" s="25"/>
      <c r="K247" s="25"/>
      <c r="L247" s="25"/>
      <c r="M247" s="25"/>
      <c r="N247" s="25"/>
      <c r="O247" s="25"/>
      <c r="P247" s="28"/>
      <c r="Q247" s="25"/>
      <c r="R247" s="25"/>
      <c r="S247" s="25"/>
    </row>
    <row r="248" spans="3:19" ht="16.149999999999999" customHeight="1" x14ac:dyDescent="0.55000000000000004">
      <c r="C248" s="25"/>
      <c r="D248" s="111"/>
      <c r="E248" s="111"/>
      <c r="F248" s="111"/>
      <c r="G248" s="27"/>
      <c r="H248" s="26"/>
      <c r="I248" s="29"/>
      <c r="J248" s="30" t="s">
        <v>30</v>
      </c>
      <c r="K248" s="30"/>
      <c r="L248" s="25"/>
      <c r="M248" s="30"/>
      <c r="N248" s="31" t="s">
        <v>0</v>
      </c>
      <c r="O248" s="25"/>
      <c r="P248" s="25"/>
      <c r="Q248" s="25"/>
      <c r="R248" s="25"/>
      <c r="S248" s="25"/>
    </row>
    <row r="249" spans="3:19" ht="16.149999999999999" customHeight="1" x14ac:dyDescent="0.45">
      <c r="C249" s="25"/>
      <c r="D249" s="111"/>
      <c r="E249" s="111"/>
      <c r="F249" s="111"/>
      <c r="G249" s="27"/>
      <c r="H249" s="26"/>
      <c r="I249" s="32"/>
      <c r="J249" s="33"/>
      <c r="K249" s="33"/>
      <c r="L249" s="32"/>
      <c r="M249" s="34"/>
      <c r="N249" s="35" t="s">
        <v>108</v>
      </c>
      <c r="O249" s="25"/>
      <c r="P249" s="25"/>
      <c r="Q249" s="25"/>
      <c r="R249" s="25"/>
      <c r="S249" s="25"/>
    </row>
    <row r="250" spans="3:19" ht="16.149999999999999" customHeight="1" x14ac:dyDescent="0.45">
      <c r="C250" s="25"/>
      <c r="D250" s="111"/>
      <c r="E250" s="111"/>
      <c r="F250" s="111"/>
      <c r="G250" s="27"/>
      <c r="H250" s="26"/>
      <c r="I250" s="32"/>
      <c r="J250" s="33"/>
      <c r="K250" s="33"/>
      <c r="L250" s="36"/>
      <c r="M250" s="34"/>
      <c r="N250" s="25"/>
      <c r="O250" s="112">
        <v>0</v>
      </c>
      <c r="P250" s="25"/>
      <c r="Q250" s="25"/>
      <c r="R250" s="25"/>
      <c r="S250" s="68" t="s">
        <v>936</v>
      </c>
    </row>
    <row r="251" spans="3:19" ht="16.149999999999999" customHeight="1" x14ac:dyDescent="0.45">
      <c r="C251" s="25"/>
      <c r="D251" s="111"/>
      <c r="E251" s="111"/>
      <c r="F251" s="111"/>
      <c r="G251" s="27"/>
      <c r="H251" s="26"/>
      <c r="I251" s="32" t="str">
        <f>INDEX(Wsad_Ofertowy[#Data],MATCH(S250,Wsad_Ofertowy[Kod],0),21)</f>
        <v>12</v>
      </c>
      <c r="J251" s="33" t="s">
        <v>31</v>
      </c>
      <c r="K251" s="33"/>
      <c r="L251" s="36"/>
      <c r="M251" s="36"/>
      <c r="N251" s="25"/>
      <c r="O251" s="113"/>
      <c r="P251" s="25"/>
      <c r="Q251" s="25"/>
      <c r="R251" s="25"/>
      <c r="S251" s="25"/>
    </row>
    <row r="252" spans="3:19" ht="16.149999999999999" customHeight="1" x14ac:dyDescent="0.45">
      <c r="C252" s="25"/>
      <c r="D252" s="111"/>
      <c r="E252" s="111"/>
      <c r="F252" s="111"/>
      <c r="G252" s="27"/>
      <c r="H252" s="26"/>
      <c r="I252" s="32"/>
      <c r="J252" s="90"/>
      <c r="K252" s="34"/>
      <c r="L252" s="36"/>
      <c r="M252" s="36"/>
      <c r="N252" s="25"/>
      <c r="O252" s="28"/>
      <c r="P252" s="25"/>
      <c r="Q252" s="25"/>
      <c r="R252" s="25"/>
      <c r="S252" s="25"/>
    </row>
    <row r="253" spans="3:19" ht="16.149999999999999" customHeight="1" x14ac:dyDescent="0.65">
      <c r="C253" s="25"/>
      <c r="D253" s="37" t="str">
        <f>INDEX(Wsad_Ofertowy[#Data],MATCH(S250,Wsad_Ofertowy[Kod],0),4)</f>
        <v>Ass Świetlik S6 - niebieski</v>
      </c>
      <c r="E253" s="25"/>
      <c r="F253" s="38"/>
      <c r="G253" s="54" cm="1">
        <f t="array" ref="G253">INDEX(Wsad_Ofertowy[#Data],MATCH(S250,Wsad_Ofertowy[Kod],0),'Generowanie podsumowania zam'!$U$1)</f>
        <v>4.7</v>
      </c>
      <c r="H253" s="40"/>
      <c r="I253" s="32"/>
      <c r="J253" s="34"/>
      <c r="K253" s="34"/>
      <c r="L253" s="41"/>
      <c r="M253" s="25"/>
      <c r="N253" s="42"/>
      <c r="O253" s="25"/>
      <c r="P253" s="25"/>
      <c r="Q253" s="25"/>
      <c r="R253" s="43">
        <f>I251*G253*O250</f>
        <v>0</v>
      </c>
      <c r="S253" s="25"/>
    </row>
    <row r="254" spans="3:19" ht="16.149999999999999" customHeight="1" x14ac:dyDescent="0.45">
      <c r="C254" s="25"/>
      <c r="D254" s="25"/>
      <c r="E254" s="44">
        <f>INDEX(Wsad_Ofertowy[#Data],MATCH(S250,Wsad_Ofertowy[Kod],0),5)</f>
        <v>5907646177965</v>
      </c>
      <c r="F254" s="45"/>
      <c r="G254" s="40" t="s">
        <v>32</v>
      </c>
      <c r="H254" s="39"/>
      <c r="I254" s="25"/>
      <c r="J254" s="25"/>
      <c r="K254" s="25"/>
      <c r="L254" s="25"/>
      <c r="M254" s="25"/>
      <c r="N254" s="40"/>
      <c r="O254" s="25"/>
      <c r="P254" s="28"/>
      <c r="Q254" s="25"/>
      <c r="R254" s="40" t="s">
        <v>29</v>
      </c>
      <c r="S254" s="25"/>
    </row>
    <row r="255" spans="3:19" ht="16.149999999999999" customHeight="1" x14ac:dyDescent="0.45"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8"/>
      <c r="Q255" s="25"/>
      <c r="R255" s="25"/>
      <c r="S255" s="25"/>
    </row>
    <row r="256" spans="3:19" ht="16.149999999999999" customHeight="1" x14ac:dyDescent="0.45">
      <c r="G256" s="22"/>
      <c r="H256" s="22"/>
      <c r="J256" s="23"/>
      <c r="K256" s="23"/>
      <c r="S256" s="21"/>
    </row>
    <row r="257" spans="3:19" ht="16.149999999999999" customHeight="1" x14ac:dyDescent="0.45">
      <c r="C257" s="25"/>
      <c r="D257" s="111"/>
      <c r="E257" s="111"/>
      <c r="F257" s="111"/>
      <c r="G257" s="27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3:19" ht="16.149999999999999" customHeight="1" x14ac:dyDescent="0.45">
      <c r="C258" s="25"/>
      <c r="D258" s="111"/>
      <c r="E258" s="111"/>
      <c r="F258" s="111"/>
      <c r="G258" s="27"/>
      <c r="H258" s="26"/>
      <c r="I258" s="25"/>
      <c r="J258" s="25"/>
      <c r="K258" s="25"/>
      <c r="L258" s="25"/>
      <c r="M258" s="25"/>
      <c r="N258" s="25"/>
      <c r="O258" s="25"/>
      <c r="P258" s="28"/>
      <c r="Q258" s="25"/>
      <c r="R258" s="25"/>
      <c r="S258" s="25"/>
    </row>
    <row r="259" spans="3:19" ht="16.149999999999999" customHeight="1" x14ac:dyDescent="0.55000000000000004">
      <c r="C259" s="25"/>
      <c r="D259" s="111"/>
      <c r="E259" s="111"/>
      <c r="F259" s="111"/>
      <c r="G259" s="27"/>
      <c r="H259" s="26"/>
      <c r="I259" s="29"/>
      <c r="J259" s="30" t="s">
        <v>30</v>
      </c>
      <c r="K259" s="30"/>
      <c r="L259" s="25"/>
      <c r="M259" s="30"/>
      <c r="N259" s="31" t="s">
        <v>0</v>
      </c>
      <c r="O259" s="25"/>
      <c r="P259" s="25"/>
      <c r="Q259" s="25"/>
      <c r="R259" s="25"/>
      <c r="S259" s="25"/>
    </row>
    <row r="260" spans="3:19" ht="16.149999999999999" customHeight="1" x14ac:dyDescent="0.45">
      <c r="C260" s="25"/>
      <c r="D260" s="111"/>
      <c r="E260" s="111"/>
      <c r="F260" s="111"/>
      <c r="G260" s="27"/>
      <c r="H260" s="26"/>
      <c r="I260" s="32"/>
      <c r="J260" s="33"/>
      <c r="K260" s="33"/>
      <c r="L260" s="32"/>
      <c r="M260" s="34"/>
      <c r="N260" s="35" t="s">
        <v>108</v>
      </c>
      <c r="O260" s="25"/>
      <c r="P260" s="25"/>
      <c r="Q260" s="25"/>
      <c r="R260" s="25"/>
      <c r="S260" s="25"/>
    </row>
    <row r="261" spans="3:19" ht="16.149999999999999" customHeight="1" x14ac:dyDescent="0.45">
      <c r="C261" s="25"/>
      <c r="D261" s="111"/>
      <c r="E261" s="111"/>
      <c r="F261" s="111"/>
      <c r="G261" s="27"/>
      <c r="H261" s="26"/>
      <c r="I261" s="32"/>
      <c r="J261" s="33"/>
      <c r="K261" s="33"/>
      <c r="L261" s="36"/>
      <c r="M261" s="34"/>
      <c r="N261" s="25"/>
      <c r="O261" s="112">
        <v>0</v>
      </c>
      <c r="P261" s="25"/>
      <c r="Q261" s="25"/>
      <c r="R261" s="25"/>
      <c r="S261" s="68" t="s">
        <v>939</v>
      </c>
    </row>
    <row r="262" spans="3:19" ht="16.149999999999999" customHeight="1" x14ac:dyDescent="0.45">
      <c r="C262" s="25"/>
      <c r="D262" s="111"/>
      <c r="E262" s="111"/>
      <c r="F262" s="111"/>
      <c r="G262" s="27"/>
      <c r="H262" s="26"/>
      <c r="I262" s="32" t="str">
        <f>INDEX(Wsad_Ofertowy[#Data],MATCH(S261,Wsad_Ofertowy[Kod],0),21)</f>
        <v>12</v>
      </c>
      <c r="J262" s="33" t="s">
        <v>31</v>
      </c>
      <c r="K262" s="33"/>
      <c r="L262" s="36"/>
      <c r="M262" s="36"/>
      <c r="N262" s="25"/>
      <c r="O262" s="113"/>
      <c r="P262" s="25"/>
      <c r="Q262" s="25"/>
      <c r="R262" s="25"/>
      <c r="S262" s="25"/>
    </row>
    <row r="263" spans="3:19" ht="16.149999999999999" customHeight="1" x14ac:dyDescent="0.45">
      <c r="C263" s="25"/>
      <c r="D263" s="111"/>
      <c r="E263" s="111"/>
      <c r="F263" s="111"/>
      <c r="G263" s="27"/>
      <c r="H263" s="26"/>
      <c r="I263" s="32"/>
      <c r="J263" s="90"/>
      <c r="K263" s="34"/>
      <c r="L263" s="36"/>
      <c r="M263" s="36"/>
      <c r="N263" s="25"/>
      <c r="O263" s="28"/>
      <c r="P263" s="25"/>
      <c r="Q263" s="25"/>
      <c r="R263" s="25"/>
      <c r="S263" s="25"/>
    </row>
    <row r="264" spans="3:19" ht="16.149999999999999" customHeight="1" x14ac:dyDescent="0.65">
      <c r="C264" s="25"/>
      <c r="D264" s="37" t="str">
        <f>INDEX(Wsad_Ofertowy[#Data],MATCH(S261,Wsad_Ofertowy[Kod],0),4)</f>
        <v>Ass Świetlik S6 - pomarańcz</v>
      </c>
      <c r="E264" s="25"/>
      <c r="F264" s="38"/>
      <c r="G264" s="54" cm="1">
        <f t="array" ref="G264">INDEX(Wsad_Ofertowy[#Data],MATCH(S261,Wsad_Ofertowy[Kod],0),'Generowanie podsumowania zam'!$U$1)</f>
        <v>4.7</v>
      </c>
      <c r="H264" s="40"/>
      <c r="I264" s="32"/>
      <c r="J264" s="34"/>
      <c r="K264" s="34"/>
      <c r="L264" s="41"/>
      <c r="M264" s="25"/>
      <c r="N264" s="42"/>
      <c r="O264" s="25"/>
      <c r="P264" s="25"/>
      <c r="Q264" s="25"/>
      <c r="R264" s="43">
        <f>I262*G264*O261</f>
        <v>0</v>
      </c>
      <c r="S264" s="25"/>
    </row>
    <row r="265" spans="3:19" ht="16.149999999999999" customHeight="1" x14ac:dyDescent="0.45">
      <c r="C265" s="25"/>
      <c r="D265" s="25"/>
      <c r="E265" s="44">
        <f>INDEX(Wsad_Ofertowy[#Data],MATCH(S261,Wsad_Ofertowy[Kod],0),5)</f>
        <v>5907646177965</v>
      </c>
      <c r="F265" s="45"/>
      <c r="G265" s="40" t="s">
        <v>32</v>
      </c>
      <c r="H265" s="39"/>
      <c r="I265" s="25"/>
      <c r="J265" s="25"/>
      <c r="K265" s="25"/>
      <c r="L265" s="25"/>
      <c r="M265" s="25"/>
      <c r="N265" s="40"/>
      <c r="O265" s="25"/>
      <c r="P265" s="28"/>
      <c r="Q265" s="25"/>
      <c r="R265" s="40" t="s">
        <v>29</v>
      </c>
      <c r="S265" s="25"/>
    </row>
    <row r="266" spans="3:19" ht="16.149999999999999" customHeight="1" x14ac:dyDescent="0.45"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8"/>
      <c r="Q266" s="25"/>
      <c r="R266" s="25"/>
      <c r="S266" s="25"/>
    </row>
    <row r="267" spans="3:19" ht="16.149999999999999" customHeight="1" x14ac:dyDescent="0.45">
      <c r="G267" s="22"/>
      <c r="H267" s="22"/>
      <c r="J267" s="23"/>
      <c r="K267" s="23"/>
      <c r="S267" s="21"/>
    </row>
    <row r="268" spans="3:19" ht="16.149999999999999" customHeight="1" x14ac:dyDescent="0.45">
      <c r="C268" s="25"/>
      <c r="D268" s="111"/>
      <c r="E268" s="111"/>
      <c r="F268" s="111"/>
      <c r="G268" s="27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</row>
    <row r="269" spans="3:19" ht="16.149999999999999" customHeight="1" x14ac:dyDescent="0.45">
      <c r="C269" s="25"/>
      <c r="D269" s="111"/>
      <c r="E269" s="111"/>
      <c r="F269" s="111"/>
      <c r="G269" s="27"/>
      <c r="H269" s="26"/>
      <c r="I269" s="25"/>
      <c r="J269" s="25"/>
      <c r="K269" s="25"/>
      <c r="L269" s="25"/>
      <c r="M269" s="25"/>
      <c r="N269" s="25"/>
      <c r="O269" s="25"/>
      <c r="P269" s="28"/>
      <c r="Q269" s="25"/>
      <c r="R269" s="25"/>
      <c r="S269" s="25"/>
    </row>
    <row r="270" spans="3:19" ht="16.149999999999999" customHeight="1" x14ac:dyDescent="0.55000000000000004">
      <c r="C270" s="25"/>
      <c r="D270" s="111"/>
      <c r="E270" s="111"/>
      <c r="F270" s="111"/>
      <c r="G270" s="27"/>
      <c r="H270" s="26"/>
      <c r="I270" s="29"/>
      <c r="J270" s="30" t="s">
        <v>30</v>
      </c>
      <c r="K270" s="30"/>
      <c r="L270" s="25"/>
      <c r="M270" s="30"/>
      <c r="N270" s="31" t="s">
        <v>0</v>
      </c>
      <c r="O270" s="25"/>
      <c r="P270" s="25"/>
      <c r="Q270" s="25"/>
      <c r="R270" s="25"/>
      <c r="S270" s="25"/>
    </row>
    <row r="271" spans="3:19" ht="16.149999999999999" customHeight="1" x14ac:dyDescent="0.45">
      <c r="C271" s="25"/>
      <c r="D271" s="111"/>
      <c r="E271" s="111"/>
      <c r="F271" s="111"/>
      <c r="G271" s="27"/>
      <c r="H271" s="26"/>
      <c r="I271" s="32"/>
      <c r="J271" s="33"/>
      <c r="K271" s="33"/>
      <c r="L271" s="32"/>
      <c r="M271" s="34"/>
      <c r="N271" s="35" t="s">
        <v>108</v>
      </c>
      <c r="O271" s="25"/>
      <c r="P271" s="25"/>
      <c r="Q271" s="25"/>
      <c r="R271" s="25"/>
      <c r="S271" s="25"/>
    </row>
    <row r="272" spans="3:19" ht="16.149999999999999" customHeight="1" x14ac:dyDescent="0.45">
      <c r="C272" s="25"/>
      <c r="D272" s="111"/>
      <c r="E272" s="111"/>
      <c r="F272" s="111"/>
      <c r="G272" s="27"/>
      <c r="H272" s="26"/>
      <c r="I272" s="32"/>
      <c r="J272" s="33"/>
      <c r="K272" s="33"/>
      <c r="L272" s="36"/>
      <c r="M272" s="34"/>
      <c r="N272" s="25"/>
      <c r="O272" s="112">
        <v>0</v>
      </c>
      <c r="P272" s="25"/>
      <c r="Q272" s="25"/>
      <c r="R272" s="25"/>
      <c r="S272" s="68" t="s">
        <v>942</v>
      </c>
    </row>
    <row r="273" spans="3:19" ht="16.149999999999999" customHeight="1" x14ac:dyDescent="0.45">
      <c r="C273" s="25"/>
      <c r="D273" s="111"/>
      <c r="E273" s="111"/>
      <c r="F273" s="111"/>
      <c r="G273" s="27"/>
      <c r="H273" s="26"/>
      <c r="I273" s="32" t="str">
        <f>INDEX(Wsad_Ofertowy[#Data],MATCH(S272,Wsad_Ofertowy[Kod],0),21)</f>
        <v>12</v>
      </c>
      <c r="J273" s="33" t="s">
        <v>31</v>
      </c>
      <c r="K273" s="33"/>
      <c r="L273" s="36"/>
      <c r="M273" s="36"/>
      <c r="N273" s="25"/>
      <c r="O273" s="113"/>
      <c r="P273" s="25"/>
      <c r="Q273" s="25"/>
      <c r="R273" s="25"/>
      <c r="S273" s="25"/>
    </row>
    <row r="274" spans="3:19" ht="16.149999999999999" customHeight="1" x14ac:dyDescent="0.45">
      <c r="C274" s="25"/>
      <c r="D274" s="111"/>
      <c r="E274" s="111"/>
      <c r="F274" s="111"/>
      <c r="G274" s="27"/>
      <c r="H274" s="26"/>
      <c r="I274" s="32"/>
      <c r="J274" s="90"/>
      <c r="K274" s="34"/>
      <c r="L274" s="36"/>
      <c r="M274" s="36"/>
      <c r="N274" s="25"/>
      <c r="O274" s="28"/>
      <c r="P274" s="25"/>
      <c r="Q274" s="25"/>
      <c r="R274" s="25"/>
      <c r="S274" s="25"/>
    </row>
    <row r="275" spans="3:19" ht="16.149999999999999" customHeight="1" x14ac:dyDescent="0.65">
      <c r="C275" s="25"/>
      <c r="D275" s="37" t="str">
        <f>INDEX(Wsad_Ofertowy[#Data],MATCH(S272,Wsad_Ofertowy[Kod],0),4)</f>
        <v>Ass Świetlik S6 - zielony</v>
      </c>
      <c r="E275" s="25"/>
      <c r="F275" s="38"/>
      <c r="G275" s="54" cm="1">
        <f t="array" ref="G275">INDEX(Wsad_Ofertowy[#Data],MATCH(S272,Wsad_Ofertowy[Kod],0),'Generowanie podsumowania zam'!$U$1)</f>
        <v>4.7</v>
      </c>
      <c r="H275" s="40"/>
      <c r="I275" s="32"/>
      <c r="J275" s="34"/>
      <c r="K275" s="34"/>
      <c r="L275" s="41"/>
      <c r="M275" s="25"/>
      <c r="N275" s="42"/>
      <c r="O275" s="25"/>
      <c r="P275" s="25"/>
      <c r="Q275" s="25"/>
      <c r="R275" s="43">
        <f>I273*G275*O272</f>
        <v>0</v>
      </c>
      <c r="S275" s="25"/>
    </row>
    <row r="276" spans="3:19" ht="16.149999999999999" customHeight="1" x14ac:dyDescent="0.45">
      <c r="C276" s="25"/>
      <c r="D276" s="25"/>
      <c r="E276" s="44">
        <f>INDEX(Wsad_Ofertowy[#Data],MATCH(S272,Wsad_Ofertowy[Kod],0),5)</f>
        <v>5907646177965</v>
      </c>
      <c r="F276" s="45"/>
      <c r="G276" s="40" t="s">
        <v>32</v>
      </c>
      <c r="H276" s="39"/>
      <c r="I276" s="25"/>
      <c r="J276" s="25"/>
      <c r="K276" s="25"/>
      <c r="L276" s="25"/>
      <c r="M276" s="25"/>
      <c r="N276" s="40"/>
      <c r="O276" s="25"/>
      <c r="P276" s="28"/>
      <c r="Q276" s="25"/>
      <c r="R276" s="40" t="s">
        <v>29</v>
      </c>
      <c r="S276" s="25"/>
    </row>
    <row r="277" spans="3:19" ht="16.149999999999999" customHeight="1" x14ac:dyDescent="0.45"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8"/>
      <c r="Q277" s="25"/>
      <c r="R277" s="25"/>
      <c r="S277" s="25"/>
    </row>
    <row r="278" spans="3:19" ht="16.149999999999999" customHeight="1" x14ac:dyDescent="0.45">
      <c r="G278" s="22"/>
      <c r="H278" s="22"/>
      <c r="J278" s="23"/>
      <c r="K278" s="23"/>
      <c r="S278" s="21"/>
    </row>
    <row r="279" spans="3:19" ht="16.149999999999999" customHeight="1" x14ac:dyDescent="0.45">
      <c r="C279" s="25"/>
      <c r="D279" s="111"/>
      <c r="E279" s="111"/>
      <c r="F279" s="111"/>
      <c r="G279" s="27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3:19" ht="16.149999999999999" customHeight="1" x14ac:dyDescent="0.45">
      <c r="C280" s="25"/>
      <c r="D280" s="111"/>
      <c r="E280" s="111"/>
      <c r="F280" s="111"/>
      <c r="G280" s="27"/>
      <c r="H280" s="26"/>
      <c r="I280" s="25"/>
      <c r="J280" s="25"/>
      <c r="K280" s="25"/>
      <c r="L280" s="25"/>
      <c r="M280" s="25"/>
      <c r="N280" s="25"/>
      <c r="O280" s="25"/>
      <c r="P280" s="28"/>
      <c r="Q280" s="25"/>
      <c r="R280" s="25"/>
      <c r="S280" s="25"/>
    </row>
    <row r="281" spans="3:19" ht="16.149999999999999" customHeight="1" x14ac:dyDescent="0.55000000000000004">
      <c r="C281" s="25"/>
      <c r="D281" s="111"/>
      <c r="E281" s="111"/>
      <c r="F281" s="111"/>
      <c r="G281" s="27"/>
      <c r="H281" s="26"/>
      <c r="I281" s="29"/>
      <c r="J281" s="30" t="s">
        <v>30</v>
      </c>
      <c r="K281" s="30"/>
      <c r="L281" s="25"/>
      <c r="M281" s="30"/>
      <c r="N281" s="31" t="s">
        <v>0</v>
      </c>
      <c r="O281" s="25"/>
      <c r="P281" s="25"/>
      <c r="Q281" s="25"/>
      <c r="R281" s="25"/>
      <c r="S281" s="25"/>
    </row>
    <row r="282" spans="3:19" ht="16.149999999999999" customHeight="1" x14ac:dyDescent="0.45">
      <c r="C282" s="25"/>
      <c r="D282" s="111"/>
      <c r="E282" s="111"/>
      <c r="F282" s="111"/>
      <c r="G282" s="27"/>
      <c r="H282" s="26"/>
      <c r="I282" s="32"/>
      <c r="J282" s="33"/>
      <c r="K282" s="33"/>
      <c r="L282" s="32"/>
      <c r="M282" s="34"/>
      <c r="N282" s="35" t="s">
        <v>108</v>
      </c>
      <c r="O282" s="25"/>
      <c r="P282" s="25"/>
      <c r="Q282" s="25"/>
      <c r="R282" s="25"/>
      <c r="S282" s="25"/>
    </row>
    <row r="283" spans="3:19" ht="16.149999999999999" customHeight="1" x14ac:dyDescent="0.45">
      <c r="C283" s="25"/>
      <c r="D283" s="111"/>
      <c r="E283" s="111"/>
      <c r="F283" s="111"/>
      <c r="G283" s="27"/>
      <c r="H283" s="26"/>
      <c r="I283" s="32"/>
      <c r="J283" s="33"/>
      <c r="K283" s="33"/>
      <c r="L283" s="36"/>
      <c r="M283" s="34"/>
      <c r="N283" s="25"/>
      <c r="O283" s="112">
        <v>0</v>
      </c>
      <c r="P283" s="25"/>
      <c r="Q283" s="25"/>
      <c r="R283" s="25"/>
      <c r="S283" s="68" t="s">
        <v>945</v>
      </c>
    </row>
    <row r="284" spans="3:19" ht="16.149999999999999" customHeight="1" x14ac:dyDescent="0.45">
      <c r="C284" s="25"/>
      <c r="D284" s="111"/>
      <c r="E284" s="111"/>
      <c r="F284" s="111"/>
      <c r="G284" s="27"/>
      <c r="H284" s="26"/>
      <c r="I284" s="32" t="str">
        <f>INDEX(Wsad_Ofertowy[#Data],MATCH(S283,Wsad_Ofertowy[Kod],0),21)</f>
        <v>12</v>
      </c>
      <c r="J284" s="33" t="s">
        <v>31</v>
      </c>
      <c r="K284" s="33"/>
      <c r="L284" s="36"/>
      <c r="M284" s="36"/>
      <c r="N284" s="25"/>
      <c r="O284" s="113"/>
      <c r="P284" s="25"/>
      <c r="Q284" s="25"/>
      <c r="R284" s="25"/>
      <c r="S284" s="25"/>
    </row>
    <row r="285" spans="3:19" ht="16.149999999999999" customHeight="1" x14ac:dyDescent="0.45">
      <c r="C285" s="25"/>
      <c r="D285" s="111"/>
      <c r="E285" s="111"/>
      <c r="F285" s="111"/>
      <c r="G285" s="27"/>
      <c r="H285" s="26"/>
      <c r="I285" s="32"/>
      <c r="J285" s="90"/>
      <c r="K285" s="34"/>
      <c r="L285" s="36"/>
      <c r="M285" s="36"/>
      <c r="N285" s="25"/>
      <c r="O285" s="28"/>
      <c r="P285" s="25"/>
      <c r="Q285" s="25"/>
      <c r="R285" s="25"/>
      <c r="S285" s="25"/>
    </row>
    <row r="286" spans="3:19" ht="16.149999999999999" customHeight="1" x14ac:dyDescent="0.65">
      <c r="C286" s="25"/>
      <c r="D286" s="37" t="str">
        <f>INDEX(Wsad_Ofertowy[#Data],MATCH(S283,Wsad_Ofertowy[Kod],0),4)</f>
        <v>Ass Świetlik S6 - zmieniający</v>
      </c>
      <c r="E286" s="25"/>
      <c r="F286" s="38"/>
      <c r="G286" s="54" cm="1">
        <f t="array" ref="G286">INDEX(Wsad_Ofertowy[#Data],MATCH(S283,Wsad_Ofertowy[Kod],0),'Generowanie podsumowania zam'!$U$1)</f>
        <v>4.7</v>
      </c>
      <c r="H286" s="40"/>
      <c r="I286" s="32"/>
      <c r="J286" s="34"/>
      <c r="K286" s="34"/>
      <c r="L286" s="41"/>
      <c r="M286" s="25"/>
      <c r="N286" s="42"/>
      <c r="O286" s="25"/>
      <c r="P286" s="25"/>
      <c r="Q286" s="25"/>
      <c r="R286" s="43">
        <f>I284*G286*O283</f>
        <v>0</v>
      </c>
      <c r="S286" s="25"/>
    </row>
    <row r="287" spans="3:19" ht="16.149999999999999" customHeight="1" x14ac:dyDescent="0.45">
      <c r="C287" s="25"/>
      <c r="D287" s="25"/>
      <c r="E287" s="44">
        <f>INDEX(Wsad_Ofertowy[#Data],MATCH(S283,Wsad_Ofertowy[Kod],0),5)</f>
        <v>5907646177965</v>
      </c>
      <c r="F287" s="45"/>
      <c r="G287" s="40" t="s">
        <v>32</v>
      </c>
      <c r="H287" s="39"/>
      <c r="I287" s="25"/>
      <c r="J287" s="25"/>
      <c r="K287" s="25"/>
      <c r="L287" s="25"/>
      <c r="M287" s="25"/>
      <c r="N287" s="40"/>
      <c r="O287" s="25"/>
      <c r="P287" s="28"/>
      <c r="Q287" s="25"/>
      <c r="R287" s="40" t="s">
        <v>29</v>
      </c>
      <c r="S287" s="25"/>
    </row>
    <row r="288" spans="3:19" ht="16.149999999999999" customHeight="1" x14ac:dyDescent="0.45"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8"/>
      <c r="Q288" s="25"/>
      <c r="R288" s="25"/>
      <c r="S288" s="25"/>
    </row>
    <row r="289" spans="3:19" ht="16.149999999999999" customHeight="1" x14ac:dyDescent="0.45">
      <c r="G289" s="22"/>
      <c r="H289" s="22"/>
      <c r="J289" s="23"/>
      <c r="K289" s="23"/>
      <c r="S289" s="21"/>
    </row>
    <row r="290" spans="3:19" ht="16.149999999999999" customHeight="1" x14ac:dyDescent="0.45">
      <c r="C290" s="25"/>
      <c r="D290" s="111"/>
      <c r="E290" s="111"/>
      <c r="F290" s="111"/>
      <c r="G290" s="27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</row>
    <row r="291" spans="3:19" ht="16.149999999999999" customHeight="1" x14ac:dyDescent="0.45">
      <c r="C291" s="25"/>
      <c r="D291" s="111"/>
      <c r="E291" s="111"/>
      <c r="F291" s="111"/>
      <c r="G291" s="27"/>
      <c r="H291" s="26"/>
      <c r="I291" s="25"/>
      <c r="J291" s="25"/>
      <c r="K291" s="25"/>
      <c r="L291" s="25"/>
      <c r="M291" s="25"/>
      <c r="N291" s="25"/>
      <c r="O291" s="25"/>
      <c r="P291" s="28"/>
      <c r="Q291" s="25"/>
      <c r="R291" s="25"/>
      <c r="S291" s="25"/>
    </row>
    <row r="292" spans="3:19" ht="16.149999999999999" customHeight="1" x14ac:dyDescent="0.55000000000000004">
      <c r="C292" s="25"/>
      <c r="D292" s="111"/>
      <c r="E292" s="111"/>
      <c r="F292" s="111"/>
      <c r="G292" s="27"/>
      <c r="H292" s="26"/>
      <c r="I292" s="29"/>
      <c r="J292" s="30" t="s">
        <v>30</v>
      </c>
      <c r="K292" s="30"/>
      <c r="L292" s="25"/>
      <c r="M292" s="30"/>
      <c r="N292" s="31" t="s">
        <v>0</v>
      </c>
      <c r="O292" s="25"/>
      <c r="P292" s="25"/>
      <c r="Q292" s="25"/>
      <c r="R292" s="25"/>
      <c r="S292" s="25"/>
    </row>
    <row r="293" spans="3:19" ht="16.149999999999999" customHeight="1" x14ac:dyDescent="0.45">
      <c r="C293" s="25"/>
      <c r="D293" s="111"/>
      <c r="E293" s="111"/>
      <c r="F293" s="111"/>
      <c r="G293" s="27"/>
      <c r="H293" s="26"/>
      <c r="I293" s="32"/>
      <c r="J293" s="33"/>
      <c r="K293" s="33"/>
      <c r="L293" s="32"/>
      <c r="M293" s="34"/>
      <c r="N293" s="35" t="s">
        <v>108</v>
      </c>
      <c r="O293" s="25"/>
      <c r="P293" s="25"/>
      <c r="Q293" s="25"/>
      <c r="R293" s="25"/>
      <c r="S293" s="25"/>
    </row>
    <row r="294" spans="3:19" ht="16.149999999999999" customHeight="1" x14ac:dyDescent="0.45">
      <c r="C294" s="25"/>
      <c r="D294" s="111"/>
      <c r="E294" s="111"/>
      <c r="F294" s="111"/>
      <c r="G294" s="27"/>
      <c r="H294" s="26"/>
      <c r="I294" s="32"/>
      <c r="J294" s="33"/>
      <c r="K294" s="33"/>
      <c r="L294" s="36"/>
      <c r="M294" s="34"/>
      <c r="N294" s="25"/>
      <c r="O294" s="112">
        <v>0</v>
      </c>
      <c r="P294" s="25"/>
      <c r="Q294" s="25"/>
      <c r="R294" s="25"/>
      <c r="S294" s="68" t="s">
        <v>948</v>
      </c>
    </row>
    <row r="295" spans="3:19" ht="16.149999999999999" customHeight="1" x14ac:dyDescent="0.45">
      <c r="C295" s="25"/>
      <c r="D295" s="111"/>
      <c r="E295" s="111"/>
      <c r="F295" s="111"/>
      <c r="G295" s="27"/>
      <c r="H295" s="26"/>
      <c r="I295" s="32" t="str">
        <f>INDEX(Wsad_Ofertowy[#Data],MATCH(S294,Wsad_Ofertowy[Kod],0),21)</f>
        <v>12</v>
      </c>
      <c r="J295" s="33" t="s">
        <v>31</v>
      </c>
      <c r="K295" s="33"/>
      <c r="L295" s="36"/>
      <c r="M295" s="36"/>
      <c r="N295" s="25"/>
      <c r="O295" s="113"/>
      <c r="P295" s="25"/>
      <c r="Q295" s="25"/>
      <c r="R295" s="25"/>
      <c r="S295" s="25"/>
    </row>
    <row r="296" spans="3:19" ht="16.149999999999999" customHeight="1" x14ac:dyDescent="0.45">
      <c r="C296" s="25"/>
      <c r="D296" s="111"/>
      <c r="E296" s="111"/>
      <c r="F296" s="111"/>
      <c r="G296" s="27"/>
      <c r="H296" s="26"/>
      <c r="I296" s="32"/>
      <c r="J296" s="90"/>
      <c r="K296" s="34"/>
      <c r="L296" s="36"/>
      <c r="M296" s="36"/>
      <c r="N296" s="25"/>
      <c r="O296" s="28"/>
      <c r="P296" s="25"/>
      <c r="Q296" s="25"/>
      <c r="R296" s="25"/>
      <c r="S296" s="25"/>
    </row>
    <row r="297" spans="3:19" ht="16.149999999999999" customHeight="1" x14ac:dyDescent="0.65">
      <c r="C297" s="25"/>
      <c r="D297" s="37" t="str">
        <f>INDEX(Wsad_Ofertowy[#Data],MATCH(S294,Wsad_Ofertowy[Kod],0),4)</f>
        <v>Ass Świetlik S6 - żółty</v>
      </c>
      <c r="E297" s="25"/>
      <c r="F297" s="38"/>
      <c r="G297" s="54" cm="1">
        <f t="array" ref="G297">INDEX(Wsad_Ofertowy[#Data],MATCH(S294,Wsad_Ofertowy[Kod],0),'Generowanie podsumowania zam'!$U$1)</f>
        <v>4.7</v>
      </c>
      <c r="H297" s="40"/>
      <c r="I297" s="32"/>
      <c r="J297" s="34"/>
      <c r="K297" s="34"/>
      <c r="L297" s="41"/>
      <c r="M297" s="25"/>
      <c r="N297" s="42"/>
      <c r="O297" s="25"/>
      <c r="P297" s="25"/>
      <c r="Q297" s="25"/>
      <c r="R297" s="43">
        <f>I295*G297*O294</f>
        <v>0</v>
      </c>
      <c r="S297" s="25"/>
    </row>
    <row r="298" spans="3:19" ht="16.149999999999999" customHeight="1" x14ac:dyDescent="0.45">
      <c r="C298" s="25"/>
      <c r="D298" s="25"/>
      <c r="E298" s="44">
        <f>INDEX(Wsad_Ofertowy[#Data],MATCH(S294,Wsad_Ofertowy[Kod],0),5)</f>
        <v>5907646177965</v>
      </c>
      <c r="F298" s="45"/>
      <c r="G298" s="40" t="s">
        <v>32</v>
      </c>
      <c r="H298" s="39"/>
      <c r="I298" s="25"/>
      <c r="J298" s="25"/>
      <c r="K298" s="25"/>
      <c r="L298" s="25"/>
      <c r="M298" s="25"/>
      <c r="N298" s="40"/>
      <c r="O298" s="25"/>
      <c r="P298" s="28"/>
      <c r="Q298" s="25"/>
      <c r="R298" s="40" t="s">
        <v>29</v>
      </c>
      <c r="S298" s="25"/>
    </row>
    <row r="299" spans="3:19" ht="16.149999999999999" customHeight="1" x14ac:dyDescent="0.45"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8"/>
      <c r="Q299" s="25"/>
      <c r="R299" s="25"/>
      <c r="S299" s="25"/>
    </row>
    <row r="300" spans="3:19" ht="16.149999999999999" customHeight="1" x14ac:dyDescent="0.45">
      <c r="G300" s="22"/>
      <c r="H300" s="22"/>
      <c r="J300" s="23"/>
      <c r="K300" s="23"/>
      <c r="S300" s="21"/>
    </row>
    <row r="301" spans="3:19" ht="16.149999999999999" customHeight="1" x14ac:dyDescent="0.45">
      <c r="C301" s="25"/>
      <c r="D301" s="111"/>
      <c r="E301" s="111"/>
      <c r="F301" s="111"/>
      <c r="G301" s="27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</row>
    <row r="302" spans="3:19" ht="16.149999999999999" customHeight="1" x14ac:dyDescent="0.45">
      <c r="C302" s="25"/>
      <c r="D302" s="111"/>
      <c r="E302" s="111"/>
      <c r="F302" s="111"/>
      <c r="G302" s="27"/>
      <c r="H302" s="26"/>
      <c r="I302" s="25"/>
      <c r="J302" s="25"/>
      <c r="K302" s="25"/>
      <c r="L302" s="25"/>
      <c r="M302" s="25"/>
      <c r="N302" s="25"/>
      <c r="O302" s="25"/>
      <c r="P302" s="28"/>
      <c r="Q302" s="25"/>
      <c r="R302" s="25"/>
      <c r="S302" s="25"/>
    </row>
    <row r="303" spans="3:19" ht="16.149999999999999" customHeight="1" x14ac:dyDescent="0.55000000000000004">
      <c r="C303" s="25"/>
      <c r="D303" s="111"/>
      <c r="E303" s="111"/>
      <c r="F303" s="111"/>
      <c r="G303" s="27"/>
      <c r="H303" s="26"/>
      <c r="I303" s="29"/>
      <c r="J303" s="30" t="s">
        <v>30</v>
      </c>
      <c r="K303" s="30"/>
      <c r="L303" s="25"/>
      <c r="M303" s="30"/>
      <c r="N303" s="31" t="s">
        <v>0</v>
      </c>
      <c r="O303" s="25"/>
      <c r="P303" s="25"/>
      <c r="Q303" s="25"/>
      <c r="R303" s="25"/>
      <c r="S303" s="25"/>
    </row>
    <row r="304" spans="3:19" ht="16.149999999999999" customHeight="1" x14ac:dyDescent="0.45">
      <c r="C304" s="25"/>
      <c r="D304" s="111"/>
      <c r="E304" s="111"/>
      <c r="F304" s="111"/>
      <c r="G304" s="27"/>
      <c r="H304" s="26"/>
      <c r="I304" s="32"/>
      <c r="J304" s="33"/>
      <c r="K304" s="33"/>
      <c r="L304" s="32"/>
      <c r="M304" s="34"/>
      <c r="N304" s="35" t="s">
        <v>108</v>
      </c>
      <c r="O304" s="25"/>
      <c r="P304" s="25"/>
      <c r="Q304" s="25"/>
      <c r="R304" s="25"/>
      <c r="S304" s="25"/>
    </row>
    <row r="305" spans="3:19" ht="16.149999999999999" customHeight="1" x14ac:dyDescent="0.45">
      <c r="C305" s="25"/>
      <c r="D305" s="111"/>
      <c r="E305" s="111"/>
      <c r="F305" s="111"/>
      <c r="G305" s="27"/>
      <c r="H305" s="26"/>
      <c r="I305" s="32"/>
      <c r="J305" s="33"/>
      <c r="K305" s="33"/>
      <c r="L305" s="36"/>
      <c r="M305" s="34"/>
      <c r="N305" s="25"/>
      <c r="O305" s="112">
        <v>0</v>
      </c>
      <c r="P305" s="25"/>
      <c r="Q305" s="25"/>
      <c r="R305" s="25"/>
      <c r="S305" s="68" t="s">
        <v>955</v>
      </c>
    </row>
    <row r="306" spans="3:19" ht="16.149999999999999" customHeight="1" x14ac:dyDescent="0.45">
      <c r="C306" s="25"/>
      <c r="D306" s="111"/>
      <c r="E306" s="111"/>
      <c r="F306" s="111"/>
      <c r="G306" s="27"/>
      <c r="H306" s="26"/>
      <c r="I306" s="32" t="str">
        <f>INDEX(Wsad_Ofertowy[#Data],MATCH(S305,Wsad_Ofertowy[Kod],0),21)</f>
        <v>1</v>
      </c>
      <c r="J306" s="33" t="s">
        <v>31</v>
      </c>
      <c r="K306" s="33"/>
      <c r="L306" s="36"/>
      <c r="M306" s="36"/>
      <c r="N306" s="25"/>
      <c r="O306" s="113"/>
      <c r="P306" s="25"/>
      <c r="Q306" s="25"/>
      <c r="R306" s="25"/>
      <c r="S306" s="25"/>
    </row>
    <row r="307" spans="3:19" ht="16.149999999999999" customHeight="1" x14ac:dyDescent="0.45">
      <c r="C307" s="25"/>
      <c r="D307" s="111"/>
      <c r="E307" s="111"/>
      <c r="F307" s="111"/>
      <c r="G307" s="27"/>
      <c r="H307" s="26"/>
      <c r="I307" s="32"/>
      <c r="J307" s="90"/>
      <c r="K307" s="34"/>
      <c r="L307" s="36"/>
      <c r="M307" s="36"/>
      <c r="N307" s="25"/>
      <c r="O307" s="28"/>
      <c r="P307" s="25"/>
      <c r="Q307" s="25"/>
      <c r="R307" s="25"/>
      <c r="S307" s="25"/>
    </row>
    <row r="308" spans="3:19" ht="16.149999999999999" customHeight="1" x14ac:dyDescent="0.65">
      <c r="C308" s="25"/>
      <c r="D308" s="37" t="str">
        <f>INDEX(Wsad_Ofertowy[#Data],MATCH(S305,Wsad_Ofertowy[Kod],0),4)</f>
        <v>Cor Anioł LED serce 7cc 1/15/ANG mały</v>
      </c>
      <c r="E308" s="25"/>
      <c r="F308" s="38"/>
      <c r="G308" s="54" cm="1">
        <f t="array" ref="G308">INDEX(Wsad_Ofertowy[#Data],MATCH(S305,Wsad_Ofertowy[Kod],0),'Generowanie podsumowania zam'!$U$1)</f>
        <v>9.99</v>
      </c>
      <c r="H308" s="40"/>
      <c r="I308" s="32"/>
      <c r="J308" s="34"/>
      <c r="K308" s="34"/>
      <c r="L308" s="41"/>
      <c r="M308" s="25"/>
      <c r="N308" s="42"/>
      <c r="O308" s="25"/>
      <c r="P308" s="25"/>
      <c r="Q308" s="25"/>
      <c r="R308" s="43">
        <f>I306*G308*O305</f>
        <v>0</v>
      </c>
      <c r="S308" s="25"/>
    </row>
    <row r="309" spans="3:19" ht="16.149999999999999" customHeight="1" x14ac:dyDescent="0.45">
      <c r="C309" s="25"/>
      <c r="D309" s="25"/>
      <c r="E309" s="44">
        <f>INDEX(Wsad_Ofertowy[#Data],MATCH(S305,Wsad_Ofertowy[Kod],0),5)</f>
        <v>5907520026211</v>
      </c>
      <c r="F309" s="45"/>
      <c r="G309" s="40" t="s">
        <v>32</v>
      </c>
      <c r="H309" s="39"/>
      <c r="I309" s="25"/>
      <c r="J309" s="25"/>
      <c r="K309" s="25"/>
      <c r="L309" s="25"/>
      <c r="M309" s="25"/>
      <c r="N309" s="40"/>
      <c r="O309" s="25"/>
      <c r="P309" s="28"/>
      <c r="Q309" s="25"/>
      <c r="R309" s="40" t="s">
        <v>29</v>
      </c>
      <c r="S309" s="25"/>
    </row>
    <row r="310" spans="3:19" ht="16.149999999999999" customHeight="1" x14ac:dyDescent="0.45"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8"/>
      <c r="Q310" s="25"/>
      <c r="R310" s="25"/>
      <c r="S310" s="25"/>
    </row>
    <row r="311" spans="3:19" ht="16.149999999999999" customHeight="1" x14ac:dyDescent="0.45">
      <c r="G311" s="22"/>
      <c r="H311" s="22"/>
      <c r="J311" s="23"/>
      <c r="K311" s="23"/>
      <c r="S311" s="21"/>
    </row>
    <row r="312" spans="3:19" ht="16.149999999999999" customHeight="1" x14ac:dyDescent="0.45">
      <c r="C312" s="25"/>
      <c r="D312" s="111"/>
      <c r="E312" s="111"/>
      <c r="F312" s="111"/>
      <c r="G312" s="27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</row>
    <row r="313" spans="3:19" ht="16.149999999999999" customHeight="1" x14ac:dyDescent="0.45">
      <c r="C313" s="25"/>
      <c r="D313" s="111"/>
      <c r="E313" s="111"/>
      <c r="F313" s="111"/>
      <c r="G313" s="27"/>
      <c r="H313" s="26"/>
      <c r="I313" s="25"/>
      <c r="J313" s="25"/>
      <c r="K313" s="25"/>
      <c r="L313" s="25"/>
      <c r="M313" s="25"/>
      <c r="N313" s="25"/>
      <c r="O313" s="25"/>
      <c r="P313" s="28"/>
      <c r="Q313" s="25"/>
      <c r="R313" s="25"/>
      <c r="S313" s="25"/>
    </row>
    <row r="314" spans="3:19" ht="16.149999999999999" customHeight="1" x14ac:dyDescent="0.55000000000000004">
      <c r="C314" s="25"/>
      <c r="D314" s="111"/>
      <c r="E314" s="111"/>
      <c r="F314" s="111"/>
      <c r="G314" s="27"/>
      <c r="H314" s="26"/>
      <c r="I314" s="29"/>
      <c r="J314" s="30" t="s">
        <v>30</v>
      </c>
      <c r="K314" s="30"/>
      <c r="L314" s="25"/>
      <c r="M314" s="30"/>
      <c r="N314" s="31" t="s">
        <v>0</v>
      </c>
      <c r="O314" s="25"/>
      <c r="P314" s="25"/>
      <c r="Q314" s="25"/>
      <c r="R314" s="25"/>
      <c r="S314" s="25"/>
    </row>
    <row r="315" spans="3:19" ht="16.149999999999999" customHeight="1" x14ac:dyDescent="0.45">
      <c r="C315" s="25"/>
      <c r="D315" s="111"/>
      <c r="E315" s="111"/>
      <c r="F315" s="111"/>
      <c r="G315" s="27"/>
      <c r="H315" s="26"/>
      <c r="I315" s="32"/>
      <c r="J315" s="33"/>
      <c r="K315" s="33"/>
      <c r="L315" s="32"/>
      <c r="M315" s="34"/>
      <c r="N315" s="35" t="s">
        <v>108</v>
      </c>
      <c r="O315" s="25"/>
      <c r="P315" s="25"/>
      <c r="Q315" s="25"/>
      <c r="R315" s="25"/>
      <c r="S315" s="25"/>
    </row>
    <row r="316" spans="3:19" ht="16.149999999999999" customHeight="1" x14ac:dyDescent="0.45">
      <c r="C316" s="25"/>
      <c r="D316" s="111"/>
      <c r="E316" s="111"/>
      <c r="F316" s="111"/>
      <c r="G316" s="27"/>
      <c r="H316" s="26"/>
      <c r="I316" s="32"/>
      <c r="J316" s="33"/>
      <c r="K316" s="33"/>
      <c r="L316" s="36"/>
      <c r="M316" s="34"/>
      <c r="N316" s="25"/>
      <c r="O316" s="112">
        <v>0</v>
      </c>
      <c r="P316" s="25"/>
      <c r="Q316" s="25"/>
      <c r="R316" s="25"/>
      <c r="S316" s="68" t="s">
        <v>960</v>
      </c>
    </row>
    <row r="317" spans="3:19" ht="16.149999999999999" customHeight="1" x14ac:dyDescent="0.45">
      <c r="C317" s="25"/>
      <c r="D317" s="111"/>
      <c r="E317" s="111"/>
      <c r="F317" s="111"/>
      <c r="G317" s="27"/>
      <c r="H317" s="26"/>
      <c r="I317" s="32" t="str">
        <f>INDEX(Wsad_Ofertowy[#Data],MATCH(S316,Wsad_Ofertowy[Kod],0),21)</f>
        <v>1</v>
      </c>
      <c r="J317" s="33" t="s">
        <v>31</v>
      </c>
      <c r="K317" s="33"/>
      <c r="L317" s="36"/>
      <c r="M317" s="36"/>
      <c r="N317" s="25"/>
      <c r="O317" s="113"/>
      <c r="P317" s="25"/>
      <c r="Q317" s="25"/>
      <c r="R317" s="25"/>
      <c r="S317" s="25"/>
    </row>
    <row r="318" spans="3:19" ht="16.149999999999999" customHeight="1" x14ac:dyDescent="0.45">
      <c r="C318" s="25"/>
      <c r="D318" s="111"/>
      <c r="E318" s="111"/>
      <c r="F318" s="111"/>
      <c r="G318" s="27"/>
      <c r="H318" s="26"/>
      <c r="I318" s="32"/>
      <c r="J318" s="90"/>
      <c r="K318" s="34"/>
      <c r="L318" s="36"/>
      <c r="M318" s="36"/>
      <c r="N318" s="25"/>
      <c r="O318" s="28"/>
      <c r="P318" s="25"/>
      <c r="Q318" s="25"/>
      <c r="R318" s="25"/>
      <c r="S318" s="25"/>
    </row>
    <row r="319" spans="3:19" ht="16.149999999999999" customHeight="1" x14ac:dyDescent="0.65">
      <c r="C319" s="25"/>
      <c r="D319" s="37" t="str">
        <f>INDEX(Wsad_Ofertowy[#Data],MATCH(S316,Wsad_Ofertowy[Kod],0),4)</f>
        <v>Cor Anioł LED serce 7cc 1/20 ANG</v>
      </c>
      <c r="E319" s="25"/>
      <c r="F319" s="38"/>
      <c r="G319" s="54" cm="1">
        <f t="array" ref="G319">INDEX(Wsad_Ofertowy[#Data],MATCH(S316,Wsad_Ofertowy[Kod],0),'Generowanie podsumowania zam'!$U$1)</f>
        <v>25.6</v>
      </c>
      <c r="H319" s="40"/>
      <c r="I319" s="32"/>
      <c r="J319" s="34"/>
      <c r="K319" s="34"/>
      <c r="L319" s="41"/>
      <c r="M319" s="25"/>
      <c r="N319" s="42"/>
      <c r="O319" s="25"/>
      <c r="P319" s="25"/>
      <c r="Q319" s="25"/>
      <c r="R319" s="43">
        <f>I317*G319*O316</f>
        <v>0</v>
      </c>
      <c r="S319" s="25"/>
    </row>
    <row r="320" spans="3:19" ht="16.149999999999999" customHeight="1" x14ac:dyDescent="0.45">
      <c r="C320" s="25"/>
      <c r="D320" s="25"/>
      <c r="E320" s="44">
        <f>INDEX(Wsad_Ofertowy[#Data],MATCH(S316,Wsad_Ofertowy[Kod],0),5)</f>
        <v>5907520029953</v>
      </c>
      <c r="F320" s="45"/>
      <c r="G320" s="40" t="s">
        <v>32</v>
      </c>
      <c r="H320" s="39"/>
      <c r="I320" s="25"/>
      <c r="J320" s="25"/>
      <c r="K320" s="25"/>
      <c r="L320" s="25"/>
      <c r="M320" s="25"/>
      <c r="N320" s="40"/>
      <c r="O320" s="25"/>
      <c r="P320" s="28"/>
      <c r="Q320" s="25"/>
      <c r="R320" s="40" t="s">
        <v>29</v>
      </c>
      <c r="S320" s="25"/>
    </row>
    <row r="321" spans="3:19" ht="16.149999999999999" customHeight="1" x14ac:dyDescent="0.45"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8"/>
      <c r="Q321" s="25"/>
      <c r="R321" s="25"/>
      <c r="S321" s="25"/>
    </row>
    <row r="322" spans="3:19" ht="16.149999999999999" customHeight="1" x14ac:dyDescent="0.45">
      <c r="G322" s="22"/>
      <c r="H322" s="22"/>
      <c r="J322" s="23"/>
      <c r="K322" s="23"/>
      <c r="S322" s="21"/>
    </row>
    <row r="323" spans="3:19" ht="16.149999999999999" customHeight="1" x14ac:dyDescent="0.45">
      <c r="C323" s="25"/>
      <c r="D323" s="111"/>
      <c r="E323" s="111"/>
      <c r="F323" s="111"/>
      <c r="G323" s="27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</row>
    <row r="324" spans="3:19" ht="16.149999999999999" customHeight="1" x14ac:dyDescent="0.45">
      <c r="C324" s="25"/>
      <c r="D324" s="111"/>
      <c r="E324" s="111"/>
      <c r="F324" s="111"/>
      <c r="G324" s="27"/>
      <c r="H324" s="26"/>
      <c r="I324" s="25"/>
      <c r="J324" s="25"/>
      <c r="K324" s="25"/>
      <c r="L324" s="25"/>
      <c r="M324" s="25"/>
      <c r="N324" s="25"/>
      <c r="O324" s="25"/>
      <c r="P324" s="28"/>
      <c r="Q324" s="25"/>
      <c r="R324" s="25"/>
      <c r="S324" s="25"/>
    </row>
    <row r="325" spans="3:19" ht="16.149999999999999" customHeight="1" x14ac:dyDescent="0.55000000000000004">
      <c r="C325" s="25"/>
      <c r="D325" s="111"/>
      <c r="E325" s="111"/>
      <c r="F325" s="111"/>
      <c r="G325" s="27"/>
      <c r="H325" s="26"/>
      <c r="I325" s="29"/>
      <c r="J325" s="30" t="s">
        <v>30</v>
      </c>
      <c r="K325" s="30"/>
      <c r="L325" s="25"/>
      <c r="M325" s="30"/>
      <c r="N325" s="31" t="s">
        <v>0</v>
      </c>
      <c r="O325" s="25"/>
      <c r="P325" s="25"/>
      <c r="Q325" s="25"/>
      <c r="R325" s="25"/>
      <c r="S325" s="25"/>
    </row>
    <row r="326" spans="3:19" ht="16.149999999999999" customHeight="1" x14ac:dyDescent="0.45">
      <c r="C326" s="25"/>
      <c r="D326" s="111"/>
      <c r="E326" s="111"/>
      <c r="F326" s="111"/>
      <c r="G326" s="27"/>
      <c r="H326" s="26"/>
      <c r="I326" s="32"/>
      <c r="J326" s="33"/>
      <c r="K326" s="33"/>
      <c r="L326" s="32"/>
      <c r="M326" s="34"/>
      <c r="N326" s="35" t="s">
        <v>108</v>
      </c>
      <c r="O326" s="25"/>
      <c r="P326" s="25"/>
      <c r="Q326" s="25"/>
      <c r="R326" s="25"/>
      <c r="S326" s="25"/>
    </row>
    <row r="327" spans="3:19" ht="16.149999999999999" customHeight="1" x14ac:dyDescent="0.45">
      <c r="C327" s="25"/>
      <c r="D327" s="111"/>
      <c r="E327" s="111"/>
      <c r="F327" s="111"/>
      <c r="G327" s="27"/>
      <c r="H327" s="26"/>
      <c r="I327" s="32"/>
      <c r="J327" s="33"/>
      <c r="K327" s="33"/>
      <c r="L327" s="36"/>
      <c r="M327" s="34"/>
      <c r="N327" s="25"/>
      <c r="O327" s="112">
        <v>0</v>
      </c>
      <c r="P327" s="25"/>
      <c r="Q327" s="25"/>
      <c r="R327" s="25"/>
      <c r="S327" s="68" t="s">
        <v>965</v>
      </c>
    </row>
    <row r="328" spans="3:19" ht="16.149999999999999" customHeight="1" x14ac:dyDescent="0.45">
      <c r="C328" s="25"/>
      <c r="D328" s="111"/>
      <c r="E328" s="111"/>
      <c r="F328" s="111"/>
      <c r="G328" s="27"/>
      <c r="H328" s="26"/>
      <c r="I328" s="32" t="str">
        <f>INDEX(Wsad_Ofertowy[#Data],MATCH(S327,Wsad_Ofertowy[Kod],0),21)</f>
        <v>1</v>
      </c>
      <c r="J328" s="33" t="s">
        <v>31</v>
      </c>
      <c r="K328" s="33"/>
      <c r="L328" s="36"/>
      <c r="M328" s="36"/>
      <c r="N328" s="25"/>
      <c r="O328" s="113"/>
      <c r="P328" s="25"/>
      <c r="Q328" s="25"/>
      <c r="R328" s="25"/>
      <c r="S328" s="25"/>
    </row>
    <row r="329" spans="3:19" ht="16.149999999999999" customHeight="1" x14ac:dyDescent="0.45">
      <c r="C329" s="25"/>
      <c r="D329" s="111"/>
      <c r="E329" s="111"/>
      <c r="F329" s="111"/>
      <c r="G329" s="27"/>
      <c r="H329" s="26"/>
      <c r="I329" s="32"/>
      <c r="J329" s="90"/>
      <c r="K329" s="34"/>
      <c r="L329" s="36"/>
      <c r="M329" s="36"/>
      <c r="N329" s="25"/>
      <c r="O329" s="28"/>
      <c r="P329" s="25"/>
      <c r="Q329" s="25"/>
      <c r="R329" s="25"/>
      <c r="S329" s="25"/>
    </row>
    <row r="330" spans="3:19" ht="16.149999999999999" customHeight="1" x14ac:dyDescent="0.65">
      <c r="C330" s="25"/>
      <c r="D330" s="37" t="str">
        <f>INDEX(Wsad_Ofertowy[#Data],MATCH(S327,Wsad_Ofertowy[Kod],0),4)</f>
        <v>Cor Anioł LED serce 7cc 2/20/ANG</v>
      </c>
      <c r="E330" s="25"/>
      <c r="F330" s="38"/>
      <c r="G330" s="54" cm="1">
        <f t="array" ref="G330">INDEX(Wsad_Ofertowy[#Data],MATCH(S327,Wsad_Ofertowy[Kod],0),'Generowanie podsumowania zam'!$U$1)</f>
        <v>20.55</v>
      </c>
      <c r="H330" s="40"/>
      <c r="I330" s="32"/>
      <c r="J330" s="34"/>
      <c r="K330" s="34"/>
      <c r="L330" s="41"/>
      <c r="M330" s="25"/>
      <c r="N330" s="42"/>
      <c r="O330" s="25"/>
      <c r="P330" s="25"/>
      <c r="Q330" s="25"/>
      <c r="R330" s="43">
        <f>I328*G330*O327</f>
        <v>0</v>
      </c>
      <c r="S330" s="25"/>
    </row>
    <row r="331" spans="3:19" ht="16.149999999999999" customHeight="1" x14ac:dyDescent="0.45">
      <c r="C331" s="25"/>
      <c r="D331" s="25"/>
      <c r="E331" s="44">
        <f>INDEX(Wsad_Ofertowy[#Data],MATCH(S327,Wsad_Ofertowy[Kod],0),5)</f>
        <v>5907520029960</v>
      </c>
      <c r="F331" s="45"/>
      <c r="G331" s="40" t="s">
        <v>32</v>
      </c>
      <c r="H331" s="39"/>
      <c r="I331" s="25"/>
      <c r="J331" s="25"/>
      <c r="K331" s="25"/>
      <c r="L331" s="25"/>
      <c r="M331" s="25"/>
      <c r="N331" s="40"/>
      <c r="O331" s="25"/>
      <c r="P331" s="28"/>
      <c r="Q331" s="25"/>
      <c r="R331" s="40" t="s">
        <v>29</v>
      </c>
      <c r="S331" s="25"/>
    </row>
    <row r="332" spans="3:19" ht="16.149999999999999" customHeight="1" x14ac:dyDescent="0.45"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8"/>
      <c r="Q332" s="25"/>
      <c r="R332" s="25"/>
      <c r="S332" s="25"/>
    </row>
    <row r="333" spans="3:19" ht="16.149999999999999" customHeight="1" x14ac:dyDescent="0.45">
      <c r="G333" s="22"/>
      <c r="H333" s="22"/>
      <c r="J333" s="23"/>
      <c r="K333" s="23"/>
      <c r="S333" s="21"/>
    </row>
    <row r="334" spans="3:19" ht="16.149999999999999" customHeight="1" x14ac:dyDescent="0.45">
      <c r="C334" s="25"/>
      <c r="D334" s="111"/>
      <c r="E334" s="111"/>
      <c r="F334" s="111"/>
      <c r="G334" s="27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</row>
    <row r="335" spans="3:19" ht="16.149999999999999" customHeight="1" x14ac:dyDescent="0.45">
      <c r="C335" s="25"/>
      <c r="D335" s="111"/>
      <c r="E335" s="111"/>
      <c r="F335" s="111"/>
      <c r="G335" s="27"/>
      <c r="H335" s="26"/>
      <c r="I335" s="25"/>
      <c r="J335" s="25"/>
      <c r="K335" s="25"/>
      <c r="L335" s="25"/>
      <c r="M335" s="25"/>
      <c r="N335" s="25"/>
      <c r="O335" s="25"/>
      <c r="P335" s="28"/>
      <c r="Q335" s="25"/>
      <c r="R335" s="25"/>
      <c r="S335" s="25"/>
    </row>
    <row r="336" spans="3:19" ht="16.149999999999999" customHeight="1" x14ac:dyDescent="0.55000000000000004">
      <c r="C336" s="25"/>
      <c r="D336" s="111"/>
      <c r="E336" s="111"/>
      <c r="F336" s="111"/>
      <c r="G336" s="27"/>
      <c r="H336" s="26"/>
      <c r="I336" s="29"/>
      <c r="J336" s="30" t="s">
        <v>30</v>
      </c>
      <c r="K336" s="30"/>
      <c r="L336" s="25"/>
      <c r="M336" s="30"/>
      <c r="N336" s="31" t="s">
        <v>0</v>
      </c>
      <c r="O336" s="25"/>
      <c r="P336" s="25"/>
      <c r="Q336" s="25"/>
      <c r="R336" s="25"/>
      <c r="S336" s="25"/>
    </row>
    <row r="337" spans="3:19" ht="16.149999999999999" customHeight="1" x14ac:dyDescent="0.45">
      <c r="C337" s="25"/>
      <c r="D337" s="111"/>
      <c r="E337" s="111"/>
      <c r="F337" s="111"/>
      <c r="G337" s="27"/>
      <c r="H337" s="26"/>
      <c r="I337" s="32"/>
      <c r="J337" s="33"/>
      <c r="K337" s="33"/>
      <c r="L337" s="32"/>
      <c r="M337" s="34"/>
      <c r="N337" s="35" t="s">
        <v>108</v>
      </c>
      <c r="O337" s="25"/>
      <c r="P337" s="25"/>
      <c r="Q337" s="25"/>
      <c r="R337" s="25"/>
      <c r="S337" s="25"/>
    </row>
    <row r="338" spans="3:19" ht="16.149999999999999" customHeight="1" x14ac:dyDescent="0.45">
      <c r="C338" s="25"/>
      <c r="D338" s="111"/>
      <c r="E338" s="111"/>
      <c r="F338" s="111"/>
      <c r="G338" s="27"/>
      <c r="H338" s="26"/>
      <c r="I338" s="32"/>
      <c r="J338" s="33"/>
      <c r="K338" s="33"/>
      <c r="L338" s="36"/>
      <c r="M338" s="34"/>
      <c r="N338" s="25"/>
      <c r="O338" s="112">
        <v>0</v>
      </c>
      <c r="P338" s="25"/>
      <c r="Q338" s="25"/>
      <c r="R338" s="25"/>
      <c r="S338" s="68" t="s">
        <v>971</v>
      </c>
    </row>
    <row r="339" spans="3:19" ht="16.149999999999999" customHeight="1" x14ac:dyDescent="0.45">
      <c r="C339" s="25"/>
      <c r="D339" s="111"/>
      <c r="E339" s="111"/>
      <c r="F339" s="111"/>
      <c r="G339" s="27"/>
      <c r="H339" s="26"/>
      <c r="I339" s="32" t="str">
        <f>INDEX(Wsad_Ofertowy[#Data],MATCH(S338,Wsad_Ofertowy[Kod],0),21)</f>
        <v>1</v>
      </c>
      <c r="J339" s="33" t="s">
        <v>31</v>
      </c>
      <c r="K339" s="33"/>
      <c r="L339" s="36"/>
      <c r="M339" s="36"/>
      <c r="N339" s="25"/>
      <c r="O339" s="113"/>
      <c r="P339" s="25"/>
      <c r="Q339" s="25"/>
      <c r="R339" s="25"/>
      <c r="S339" s="25"/>
    </row>
    <row r="340" spans="3:19" ht="16.149999999999999" customHeight="1" x14ac:dyDescent="0.45">
      <c r="C340" s="25"/>
      <c r="D340" s="111"/>
      <c r="E340" s="111"/>
      <c r="F340" s="111"/>
      <c r="G340" s="27"/>
      <c r="H340" s="26"/>
      <c r="I340" s="32"/>
      <c r="J340" s="90"/>
      <c r="K340" s="34"/>
      <c r="L340" s="36"/>
      <c r="M340" s="36"/>
      <c r="N340" s="25"/>
      <c r="O340" s="28"/>
      <c r="P340" s="25"/>
      <c r="Q340" s="25"/>
      <c r="R340" s="25"/>
      <c r="S340" s="25"/>
    </row>
    <row r="341" spans="3:19" ht="16.149999999999999" customHeight="1" x14ac:dyDescent="0.65">
      <c r="C341" s="25"/>
      <c r="D341" s="37" t="str">
        <f>INDEX(Wsad_Ofertowy[#Data],MATCH(S338,Wsad_Ofertowy[Kod],0),4)</f>
        <v>Cor Anioł LED serce 7cc 4/20/ANG</v>
      </c>
      <c r="E341" s="25"/>
      <c r="F341" s="38"/>
      <c r="G341" s="54" cm="1">
        <f t="array" ref="G341">INDEX(Wsad_Ofertowy[#Data],MATCH(S338,Wsad_Ofertowy[Kod],0),'Generowanie podsumowania zam'!$U$1)</f>
        <v>24.99</v>
      </c>
      <c r="H341" s="40"/>
      <c r="I341" s="32"/>
      <c r="J341" s="34"/>
      <c r="K341" s="34"/>
      <c r="L341" s="41"/>
      <c r="M341" s="25"/>
      <c r="N341" s="42"/>
      <c r="O341" s="25"/>
      <c r="P341" s="25"/>
      <c r="Q341" s="25"/>
      <c r="R341" s="43">
        <f>I339*G341*O338</f>
        <v>0</v>
      </c>
      <c r="S341" s="25"/>
    </row>
    <row r="342" spans="3:19" ht="16.149999999999999" customHeight="1" x14ac:dyDescent="0.45">
      <c r="C342" s="25"/>
      <c r="D342" s="25"/>
      <c r="E342" s="44">
        <f>INDEX(Wsad_Ofertowy[#Data],MATCH(S338,Wsad_Ofertowy[Kod],0),5)</f>
        <v>5907520030973</v>
      </c>
      <c r="F342" s="45"/>
      <c r="G342" s="40" t="s">
        <v>32</v>
      </c>
      <c r="H342" s="39"/>
      <c r="I342" s="25"/>
      <c r="J342" s="25"/>
      <c r="K342" s="25"/>
      <c r="L342" s="25"/>
      <c r="M342" s="25"/>
      <c r="N342" s="40"/>
      <c r="O342" s="25"/>
      <c r="P342" s="28"/>
      <c r="Q342" s="25"/>
      <c r="R342" s="40" t="s">
        <v>29</v>
      </c>
      <c r="S342" s="25"/>
    </row>
    <row r="343" spans="3:19" ht="16.149999999999999" customHeight="1" x14ac:dyDescent="0.45"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8"/>
      <c r="Q343" s="25"/>
      <c r="R343" s="25"/>
      <c r="S343" s="25"/>
    </row>
    <row r="344" spans="3:19" ht="16.149999999999999" customHeight="1" x14ac:dyDescent="0.45">
      <c r="G344" s="22"/>
      <c r="H344" s="22"/>
      <c r="J344" s="23"/>
      <c r="K344" s="23"/>
      <c r="S344" s="21"/>
    </row>
    <row r="345" spans="3:19" ht="16.149999999999999" customHeight="1" x14ac:dyDescent="0.45">
      <c r="C345" s="25"/>
      <c r="D345" s="111"/>
      <c r="E345" s="111"/>
      <c r="F345" s="111"/>
      <c r="G345" s="27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</row>
    <row r="346" spans="3:19" ht="16.149999999999999" customHeight="1" x14ac:dyDescent="0.45">
      <c r="C346" s="25"/>
      <c r="D346" s="111"/>
      <c r="E346" s="111"/>
      <c r="F346" s="111"/>
      <c r="G346" s="27"/>
      <c r="H346" s="26"/>
      <c r="I346" s="25"/>
      <c r="J346" s="25"/>
      <c r="K346" s="25"/>
      <c r="L346" s="25"/>
      <c r="M346" s="25"/>
      <c r="N346" s="25"/>
      <c r="O346" s="25"/>
      <c r="P346" s="28"/>
      <c r="Q346" s="25"/>
      <c r="R346" s="25"/>
      <c r="S346" s="25"/>
    </row>
    <row r="347" spans="3:19" ht="16.149999999999999" customHeight="1" x14ac:dyDescent="0.55000000000000004">
      <c r="C347" s="25"/>
      <c r="D347" s="111"/>
      <c r="E347" s="111"/>
      <c r="F347" s="111"/>
      <c r="G347" s="27"/>
      <c r="H347" s="26"/>
      <c r="I347" s="29"/>
      <c r="J347" s="30" t="s">
        <v>30</v>
      </c>
      <c r="K347" s="30"/>
      <c r="L347" s="25"/>
      <c r="M347" s="30"/>
      <c r="N347" s="31" t="s">
        <v>0</v>
      </c>
      <c r="O347" s="25"/>
      <c r="P347" s="25"/>
      <c r="Q347" s="25"/>
      <c r="R347" s="25"/>
      <c r="S347" s="25"/>
    </row>
    <row r="348" spans="3:19" ht="16.149999999999999" customHeight="1" x14ac:dyDescent="0.45">
      <c r="C348" s="25"/>
      <c r="D348" s="111"/>
      <c r="E348" s="111"/>
      <c r="F348" s="111"/>
      <c r="G348" s="27"/>
      <c r="H348" s="26"/>
      <c r="I348" s="32"/>
      <c r="J348" s="33"/>
      <c r="K348" s="33"/>
      <c r="L348" s="32"/>
      <c r="M348" s="34"/>
      <c r="N348" s="35" t="s">
        <v>108</v>
      </c>
      <c r="O348" s="25"/>
      <c r="P348" s="25"/>
      <c r="Q348" s="25"/>
      <c r="R348" s="25"/>
      <c r="S348" s="25"/>
    </row>
    <row r="349" spans="3:19" ht="16.149999999999999" customHeight="1" x14ac:dyDescent="0.45">
      <c r="C349" s="25"/>
      <c r="D349" s="111"/>
      <c r="E349" s="111"/>
      <c r="F349" s="111"/>
      <c r="G349" s="27"/>
      <c r="H349" s="26"/>
      <c r="I349" s="32"/>
      <c r="J349" s="33"/>
      <c r="K349" s="33"/>
      <c r="L349" s="36"/>
      <c r="M349" s="34"/>
      <c r="N349" s="25"/>
      <c r="O349" s="112">
        <v>0</v>
      </c>
      <c r="P349" s="25"/>
      <c r="Q349" s="25"/>
      <c r="R349" s="25"/>
      <c r="S349" s="68" t="s">
        <v>488</v>
      </c>
    </row>
    <row r="350" spans="3:19" ht="16.149999999999999" customHeight="1" x14ac:dyDescent="0.45">
      <c r="C350" s="25"/>
      <c r="D350" s="111"/>
      <c r="E350" s="111"/>
      <c r="F350" s="111"/>
      <c r="G350" s="27"/>
      <c r="H350" s="26"/>
      <c r="I350" s="32">
        <f>INDEX(Wsad_Ofertowy[#Data],MATCH(S349,Wsad_Ofertowy[Kod],0),21)</f>
        <v>0</v>
      </c>
      <c r="J350" s="33" t="s">
        <v>31</v>
      </c>
      <c r="K350" s="33"/>
      <c r="L350" s="36"/>
      <c r="M350" s="36"/>
      <c r="N350" s="25"/>
      <c r="O350" s="113"/>
      <c r="P350" s="25"/>
      <c r="Q350" s="25"/>
      <c r="R350" s="25"/>
      <c r="S350" s="25"/>
    </row>
    <row r="351" spans="3:19" ht="16.149999999999999" customHeight="1" x14ac:dyDescent="0.45">
      <c r="C351" s="25"/>
      <c r="D351" s="111"/>
      <c r="E351" s="111"/>
      <c r="F351" s="111"/>
      <c r="G351" s="27"/>
      <c r="H351" s="26"/>
      <c r="I351" s="32"/>
      <c r="J351" s="90"/>
      <c r="K351" s="34"/>
      <c r="L351" s="36"/>
      <c r="M351" s="36"/>
      <c r="N351" s="25"/>
      <c r="O351" s="28"/>
      <c r="P351" s="25"/>
      <c r="Q351" s="25"/>
      <c r="R351" s="25"/>
      <c r="S351" s="25"/>
    </row>
    <row r="352" spans="3:19" ht="16.149999999999999" customHeight="1" x14ac:dyDescent="0.65">
      <c r="C352" s="25"/>
      <c r="D352" s="37" t="str">
        <f>INDEX(Wsad_Ofertowy[#Data],MATCH(S349,Wsad_Ofertowy[Kod],0),4)</f>
        <v>Cor Świeca LED 1/21/WAX czarna 5x9.5cm</v>
      </c>
      <c r="E352" s="25"/>
      <c r="F352" s="38"/>
      <c r="G352" s="54" cm="1">
        <f t="array" ref="G352">INDEX(Wsad_Ofertowy[#Data],MATCH(S349,Wsad_Ofertowy[Kod],0),'Generowanie podsumowania zam'!$U$1)</f>
        <v>4.49</v>
      </c>
      <c r="H352" s="40"/>
      <c r="I352" s="32"/>
      <c r="J352" s="34"/>
      <c r="K352" s="34"/>
      <c r="L352" s="41"/>
      <c r="M352" s="25"/>
      <c r="N352" s="42"/>
      <c r="O352" s="25"/>
      <c r="P352" s="25"/>
      <c r="Q352" s="25"/>
      <c r="R352" s="43">
        <f>I350*G352*O349</f>
        <v>0</v>
      </c>
      <c r="S352" s="25"/>
    </row>
    <row r="353" spans="3:19" ht="16.149999999999999" customHeight="1" x14ac:dyDescent="0.45">
      <c r="C353" s="25"/>
      <c r="D353" s="25"/>
      <c r="E353" s="44">
        <f>INDEX(Wsad_Ofertowy[#Data],MATCH(S349,Wsad_Ofertowy[Kod],0),5)</f>
        <v>5907520035893</v>
      </c>
      <c r="F353" s="45"/>
      <c r="G353" s="40" t="s">
        <v>32</v>
      </c>
      <c r="H353" s="39"/>
      <c r="I353" s="25"/>
      <c r="J353" s="25"/>
      <c r="K353" s="25"/>
      <c r="L353" s="25"/>
      <c r="M353" s="25"/>
      <c r="N353" s="40"/>
      <c r="O353" s="25"/>
      <c r="P353" s="28"/>
      <c r="Q353" s="25"/>
      <c r="R353" s="40" t="s">
        <v>29</v>
      </c>
      <c r="S353" s="25"/>
    </row>
    <row r="354" spans="3:19" ht="16.149999999999999" customHeight="1" x14ac:dyDescent="0.45"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8"/>
      <c r="Q354" s="25"/>
      <c r="R354" s="25"/>
      <c r="S354" s="25"/>
    </row>
    <row r="355" spans="3:19" ht="16.149999999999999" customHeight="1" x14ac:dyDescent="0.45">
      <c r="G355" s="22"/>
      <c r="H355" s="22"/>
      <c r="J355" s="23"/>
      <c r="K355" s="23"/>
      <c r="S355" s="21"/>
    </row>
    <row r="356" spans="3:19" ht="16.149999999999999" customHeight="1" x14ac:dyDescent="0.45">
      <c r="C356" s="25"/>
      <c r="D356" s="111"/>
      <c r="E356" s="111"/>
      <c r="F356" s="111"/>
      <c r="G356" s="27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</row>
    <row r="357" spans="3:19" ht="16.149999999999999" customHeight="1" x14ac:dyDescent="0.45">
      <c r="C357" s="25"/>
      <c r="D357" s="111"/>
      <c r="E357" s="111"/>
      <c r="F357" s="111"/>
      <c r="G357" s="27"/>
      <c r="H357" s="26"/>
      <c r="I357" s="25"/>
      <c r="J357" s="25"/>
      <c r="K357" s="25"/>
      <c r="L357" s="25"/>
      <c r="M357" s="25"/>
      <c r="N357" s="25"/>
      <c r="O357" s="25"/>
      <c r="P357" s="28"/>
      <c r="Q357" s="25"/>
      <c r="R357" s="25"/>
      <c r="S357" s="25"/>
    </row>
    <row r="358" spans="3:19" ht="16.149999999999999" customHeight="1" x14ac:dyDescent="0.55000000000000004">
      <c r="C358" s="25"/>
      <c r="D358" s="111"/>
      <c r="E358" s="111"/>
      <c r="F358" s="111"/>
      <c r="G358" s="27"/>
      <c r="H358" s="26"/>
      <c r="I358" s="29"/>
      <c r="J358" s="30" t="s">
        <v>30</v>
      </c>
      <c r="K358" s="30"/>
      <c r="L358" s="25"/>
      <c r="M358" s="30"/>
      <c r="N358" s="31" t="s">
        <v>0</v>
      </c>
      <c r="O358" s="25"/>
      <c r="P358" s="25"/>
      <c r="Q358" s="25"/>
      <c r="R358" s="25"/>
      <c r="S358" s="25"/>
    </row>
    <row r="359" spans="3:19" ht="16.149999999999999" customHeight="1" x14ac:dyDescent="0.45">
      <c r="C359" s="25"/>
      <c r="D359" s="111"/>
      <c r="E359" s="111"/>
      <c r="F359" s="111"/>
      <c r="G359" s="27"/>
      <c r="H359" s="26"/>
      <c r="I359" s="32"/>
      <c r="J359" s="33"/>
      <c r="K359" s="33"/>
      <c r="L359" s="32"/>
      <c r="M359" s="34"/>
      <c r="N359" s="35" t="s">
        <v>108</v>
      </c>
      <c r="O359" s="25"/>
      <c r="P359" s="25"/>
      <c r="Q359" s="25"/>
      <c r="R359" s="25"/>
      <c r="S359" s="25"/>
    </row>
    <row r="360" spans="3:19" ht="16.149999999999999" customHeight="1" x14ac:dyDescent="0.45">
      <c r="C360" s="25"/>
      <c r="D360" s="111"/>
      <c r="E360" s="111"/>
      <c r="F360" s="111"/>
      <c r="G360" s="27"/>
      <c r="H360" s="26"/>
      <c r="I360" s="32"/>
      <c r="J360" s="33"/>
      <c r="K360" s="33"/>
      <c r="L360" s="36"/>
      <c r="M360" s="34"/>
      <c r="N360" s="25"/>
      <c r="O360" s="112">
        <v>0</v>
      </c>
      <c r="P360" s="25"/>
      <c r="Q360" s="25"/>
      <c r="R360" s="25"/>
      <c r="S360" s="68" t="s">
        <v>975</v>
      </c>
    </row>
    <row r="361" spans="3:19" ht="16.149999999999999" customHeight="1" x14ac:dyDescent="0.45">
      <c r="C361" s="25"/>
      <c r="D361" s="111"/>
      <c r="E361" s="111"/>
      <c r="F361" s="111"/>
      <c r="G361" s="27"/>
      <c r="H361" s="26"/>
      <c r="I361" s="32" t="str">
        <f>INDEX(Wsad_Ofertowy[#Data],MATCH(S360,Wsad_Ofertowy[Kod],0),21)</f>
        <v>6</v>
      </c>
      <c r="J361" s="33" t="s">
        <v>31</v>
      </c>
      <c r="K361" s="33"/>
      <c r="L361" s="36"/>
      <c r="M361" s="36"/>
      <c r="N361" s="25"/>
      <c r="O361" s="113"/>
      <c r="P361" s="25"/>
      <c r="Q361" s="25"/>
      <c r="R361" s="25"/>
      <c r="S361" s="25"/>
    </row>
    <row r="362" spans="3:19" ht="16.149999999999999" customHeight="1" x14ac:dyDescent="0.45">
      <c r="C362" s="25"/>
      <c r="D362" s="111"/>
      <c r="E362" s="111"/>
      <c r="F362" s="111"/>
      <c r="G362" s="27"/>
      <c r="H362" s="26"/>
      <c r="I362" s="32"/>
      <c r="J362" s="90"/>
      <c r="K362" s="34"/>
      <c r="L362" s="36"/>
      <c r="M362" s="36"/>
      <c r="N362" s="25"/>
      <c r="O362" s="28"/>
      <c r="P362" s="25"/>
      <c r="Q362" s="25"/>
      <c r="R362" s="25"/>
      <c r="S362" s="25"/>
    </row>
    <row r="363" spans="3:19" ht="16.149999999999999" customHeight="1" x14ac:dyDescent="0.65">
      <c r="C363" s="25"/>
      <c r="D363" s="37" t="str">
        <f>INDEX(Wsad_Ofertowy[#Data],MATCH(S360,Wsad_Ofertowy[Kod],0),4)</f>
        <v>Cor Świeca LED 6/20/WAX 7x12.5cm czarna.</v>
      </c>
      <c r="E363" s="25"/>
      <c r="F363" s="38"/>
      <c r="G363" s="54" cm="1">
        <f t="array" ref="G363">INDEX(Wsad_Ofertowy[#Data],MATCH(S360,Wsad_Ofertowy[Kod],0),'Generowanie podsumowania zam'!$U$1)</f>
        <v>6.99</v>
      </c>
      <c r="H363" s="40"/>
      <c r="I363" s="32"/>
      <c r="J363" s="34"/>
      <c r="K363" s="34"/>
      <c r="L363" s="41"/>
      <c r="M363" s="25"/>
      <c r="N363" s="42"/>
      <c r="O363" s="25"/>
      <c r="P363" s="25"/>
      <c r="Q363" s="25"/>
      <c r="R363" s="43">
        <f>I361*G363*O360</f>
        <v>0</v>
      </c>
      <c r="S363" s="25"/>
    </row>
    <row r="364" spans="3:19" ht="16.149999999999999" customHeight="1" x14ac:dyDescent="0.45">
      <c r="C364" s="25"/>
      <c r="D364" s="25"/>
      <c r="E364" s="44">
        <f>INDEX(Wsad_Ofertowy[#Data],MATCH(S360,Wsad_Ofertowy[Kod],0),5)</f>
        <v>5907520036692</v>
      </c>
      <c r="F364" s="45"/>
      <c r="G364" s="40" t="s">
        <v>32</v>
      </c>
      <c r="H364" s="39"/>
      <c r="I364" s="25"/>
      <c r="J364" s="25"/>
      <c r="K364" s="25"/>
      <c r="L364" s="25"/>
      <c r="M364" s="25"/>
      <c r="N364" s="40"/>
      <c r="O364" s="25"/>
      <c r="P364" s="28"/>
      <c r="Q364" s="25"/>
      <c r="R364" s="40" t="s">
        <v>29</v>
      </c>
      <c r="S364" s="25"/>
    </row>
    <row r="365" spans="3:19" ht="16.149999999999999" customHeight="1" x14ac:dyDescent="0.45"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8"/>
      <c r="Q365" s="25"/>
      <c r="R365" s="25"/>
      <c r="S365" s="25"/>
    </row>
    <row r="366" spans="3:19" ht="16.149999999999999" customHeight="1" x14ac:dyDescent="0.45">
      <c r="G366" s="22"/>
      <c r="H366" s="22"/>
      <c r="J366" s="23"/>
      <c r="K366" s="23"/>
      <c r="S366" s="21"/>
    </row>
    <row r="367" spans="3:19" ht="16.149999999999999" customHeight="1" x14ac:dyDescent="0.45">
      <c r="C367" s="25"/>
      <c r="D367" s="111"/>
      <c r="E367" s="111"/>
      <c r="F367" s="111"/>
      <c r="G367" s="27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</row>
    <row r="368" spans="3:19" ht="16.149999999999999" customHeight="1" x14ac:dyDescent="0.45">
      <c r="C368" s="25"/>
      <c r="D368" s="111"/>
      <c r="E368" s="111"/>
      <c r="F368" s="111"/>
      <c r="G368" s="27"/>
      <c r="H368" s="26"/>
      <c r="I368" s="25"/>
      <c r="J368" s="25"/>
      <c r="K368" s="25"/>
      <c r="L368" s="25"/>
      <c r="M368" s="25"/>
      <c r="N368" s="25"/>
      <c r="O368" s="25"/>
      <c r="P368" s="28"/>
      <c r="Q368" s="25"/>
      <c r="R368" s="25"/>
      <c r="S368" s="25"/>
    </row>
    <row r="369" spans="3:19" ht="16.149999999999999" customHeight="1" x14ac:dyDescent="0.55000000000000004">
      <c r="C369" s="25"/>
      <c r="D369" s="111"/>
      <c r="E369" s="111"/>
      <c r="F369" s="111"/>
      <c r="G369" s="27"/>
      <c r="H369" s="26"/>
      <c r="I369" s="29"/>
      <c r="J369" s="30" t="s">
        <v>30</v>
      </c>
      <c r="K369" s="30"/>
      <c r="L369" s="25"/>
      <c r="M369" s="30"/>
      <c r="N369" s="31" t="s">
        <v>0</v>
      </c>
      <c r="O369" s="25"/>
      <c r="P369" s="25"/>
      <c r="Q369" s="25"/>
      <c r="R369" s="25"/>
      <c r="S369" s="25"/>
    </row>
    <row r="370" spans="3:19" ht="16.149999999999999" customHeight="1" x14ac:dyDescent="0.45">
      <c r="C370" s="25"/>
      <c r="D370" s="111"/>
      <c r="E370" s="111"/>
      <c r="F370" s="111"/>
      <c r="G370" s="27"/>
      <c r="H370" s="26"/>
      <c r="I370" s="32"/>
      <c r="J370" s="33"/>
      <c r="K370" s="33"/>
      <c r="L370" s="32"/>
      <c r="M370" s="34"/>
      <c r="N370" s="35" t="s">
        <v>108</v>
      </c>
      <c r="O370" s="25"/>
      <c r="P370" s="25"/>
      <c r="Q370" s="25"/>
      <c r="R370" s="25"/>
      <c r="S370" s="25"/>
    </row>
    <row r="371" spans="3:19" ht="16.149999999999999" customHeight="1" x14ac:dyDescent="0.45">
      <c r="C371" s="25"/>
      <c r="D371" s="111"/>
      <c r="E371" s="111"/>
      <c r="F371" s="111"/>
      <c r="G371" s="27"/>
      <c r="H371" s="26"/>
      <c r="I371" s="32"/>
      <c r="J371" s="33"/>
      <c r="K371" s="33"/>
      <c r="L371" s="36"/>
      <c r="M371" s="34"/>
      <c r="N371" s="25"/>
      <c r="O371" s="112">
        <v>0</v>
      </c>
      <c r="P371" s="25"/>
      <c r="Q371" s="25"/>
      <c r="R371" s="25"/>
      <c r="S371" s="68" t="s">
        <v>979</v>
      </c>
    </row>
    <row r="372" spans="3:19" ht="16.149999999999999" customHeight="1" x14ac:dyDescent="0.45">
      <c r="C372" s="25"/>
      <c r="D372" s="111"/>
      <c r="E372" s="111"/>
      <c r="F372" s="111"/>
      <c r="G372" s="27"/>
      <c r="H372" s="26"/>
      <c r="I372" s="32" t="str">
        <f>INDEX(Wsad_Ofertowy[#Data],MATCH(S371,Wsad_Ofertowy[Kod],0),21)</f>
        <v>6</v>
      </c>
      <c r="J372" s="33" t="s">
        <v>31</v>
      </c>
      <c r="K372" s="33"/>
      <c r="L372" s="36"/>
      <c r="M372" s="36"/>
      <c r="N372" s="25"/>
      <c r="O372" s="113"/>
      <c r="P372" s="25"/>
      <c r="Q372" s="25"/>
      <c r="R372" s="25"/>
      <c r="S372" s="25"/>
    </row>
    <row r="373" spans="3:19" ht="16.149999999999999" customHeight="1" x14ac:dyDescent="0.45">
      <c r="C373" s="25"/>
      <c r="D373" s="111"/>
      <c r="E373" s="111"/>
      <c r="F373" s="111"/>
      <c r="G373" s="27"/>
      <c r="H373" s="26"/>
      <c r="I373" s="32"/>
      <c r="J373" s="90"/>
      <c r="K373" s="34"/>
      <c r="L373" s="36"/>
      <c r="M373" s="36"/>
      <c r="N373" s="25"/>
      <c r="O373" s="28"/>
      <c r="P373" s="25"/>
      <c r="Q373" s="25"/>
      <c r="R373" s="25"/>
      <c r="S373" s="25"/>
    </row>
    <row r="374" spans="3:19" ht="16.149999999999999" customHeight="1" x14ac:dyDescent="0.65">
      <c r="C374" s="25"/>
      <c r="D374" s="37" t="str">
        <f>INDEX(Wsad_Ofertowy[#Data],MATCH(S371,Wsad_Ofertowy[Kod],0),4)</f>
        <v>Cor Świeca LED 8/20/WAX 7x18cm czarna</v>
      </c>
      <c r="E374" s="25"/>
      <c r="F374" s="38"/>
      <c r="G374" s="54" cm="1">
        <f t="array" ref="G374">INDEX(Wsad_Ofertowy[#Data],MATCH(S371,Wsad_Ofertowy[Kod],0),'Generowanie podsumowania zam'!$U$1)</f>
        <v>7.99</v>
      </c>
      <c r="H374" s="40"/>
      <c r="I374" s="32"/>
      <c r="J374" s="34"/>
      <c r="K374" s="34"/>
      <c r="L374" s="41"/>
      <c r="M374" s="25"/>
      <c r="N374" s="42"/>
      <c r="O374" s="25"/>
      <c r="P374" s="25"/>
      <c r="Q374" s="25"/>
      <c r="R374" s="43">
        <f>I372*G374*O371</f>
        <v>0</v>
      </c>
      <c r="S374" s="25"/>
    </row>
    <row r="375" spans="3:19" ht="16.149999999999999" customHeight="1" x14ac:dyDescent="0.45">
      <c r="C375" s="25"/>
      <c r="D375" s="25"/>
      <c r="E375" s="44">
        <f>INDEX(Wsad_Ofertowy[#Data],MATCH(S371,Wsad_Ofertowy[Kod],0),5)</f>
        <v>5907520036715</v>
      </c>
      <c r="F375" s="45"/>
      <c r="G375" s="40" t="s">
        <v>32</v>
      </c>
      <c r="H375" s="39"/>
      <c r="I375" s="25"/>
      <c r="J375" s="25"/>
      <c r="K375" s="25"/>
      <c r="L375" s="25"/>
      <c r="M375" s="25"/>
      <c r="N375" s="40"/>
      <c r="O375" s="25"/>
      <c r="P375" s="28"/>
      <c r="Q375" s="25"/>
      <c r="R375" s="40" t="s">
        <v>29</v>
      </c>
      <c r="S375" s="25"/>
    </row>
    <row r="376" spans="3:19" ht="16.149999999999999" customHeight="1" x14ac:dyDescent="0.45"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8"/>
      <c r="Q376" s="25"/>
      <c r="R376" s="25"/>
      <c r="S376" s="25"/>
    </row>
    <row r="377" spans="3:19" ht="16.149999999999999" customHeight="1" x14ac:dyDescent="0.45">
      <c r="G377" s="22"/>
      <c r="H377" s="22"/>
      <c r="J377" s="23"/>
      <c r="K377" s="23"/>
      <c r="S377" s="21"/>
    </row>
    <row r="378" spans="3:19" ht="16.149999999999999" customHeight="1" x14ac:dyDescent="0.45">
      <c r="C378" s="25"/>
      <c r="D378" s="111"/>
      <c r="E378" s="111"/>
      <c r="F378" s="111"/>
      <c r="G378" s="27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</row>
    <row r="379" spans="3:19" ht="16.149999999999999" customHeight="1" x14ac:dyDescent="0.45">
      <c r="C379" s="25"/>
      <c r="D379" s="111"/>
      <c r="E379" s="111"/>
      <c r="F379" s="111"/>
      <c r="G379" s="27"/>
      <c r="H379" s="26"/>
      <c r="I379" s="25"/>
      <c r="J379" s="25"/>
      <c r="K379" s="25"/>
      <c r="L379" s="25"/>
      <c r="M379" s="25"/>
      <c r="N379" s="25"/>
      <c r="O379" s="25"/>
      <c r="P379" s="28"/>
      <c r="Q379" s="25"/>
      <c r="R379" s="25"/>
      <c r="S379" s="25"/>
    </row>
    <row r="380" spans="3:19" ht="16.149999999999999" customHeight="1" x14ac:dyDescent="0.55000000000000004">
      <c r="C380" s="25"/>
      <c r="D380" s="111"/>
      <c r="E380" s="111"/>
      <c r="F380" s="111"/>
      <c r="G380" s="27"/>
      <c r="H380" s="26"/>
      <c r="I380" s="29"/>
      <c r="J380" s="30" t="s">
        <v>30</v>
      </c>
      <c r="K380" s="30"/>
      <c r="L380" s="25"/>
      <c r="M380" s="30"/>
      <c r="N380" s="31" t="s">
        <v>0</v>
      </c>
      <c r="O380" s="25"/>
      <c r="P380" s="25"/>
      <c r="Q380" s="25"/>
      <c r="R380" s="25"/>
      <c r="S380" s="25"/>
    </row>
    <row r="381" spans="3:19" ht="16.149999999999999" customHeight="1" x14ac:dyDescent="0.45">
      <c r="C381" s="25"/>
      <c r="D381" s="111"/>
      <c r="E381" s="111"/>
      <c r="F381" s="111"/>
      <c r="G381" s="27"/>
      <c r="H381" s="26"/>
      <c r="I381" s="32"/>
      <c r="J381" s="33"/>
      <c r="K381" s="33"/>
      <c r="L381" s="32"/>
      <c r="M381" s="34"/>
      <c r="N381" s="35" t="s">
        <v>108</v>
      </c>
      <c r="O381" s="25"/>
      <c r="P381" s="25"/>
      <c r="Q381" s="25"/>
      <c r="R381" s="25"/>
      <c r="S381" s="25"/>
    </row>
    <row r="382" spans="3:19" ht="16.149999999999999" customHeight="1" x14ac:dyDescent="0.45">
      <c r="C382" s="25"/>
      <c r="D382" s="111"/>
      <c r="E382" s="111"/>
      <c r="F382" s="111"/>
      <c r="G382" s="27"/>
      <c r="H382" s="26"/>
      <c r="I382" s="32"/>
      <c r="J382" s="33"/>
      <c r="K382" s="33"/>
      <c r="L382" s="36"/>
      <c r="M382" s="34"/>
      <c r="N382" s="25"/>
      <c r="O382" s="112">
        <v>0</v>
      </c>
      <c r="P382" s="25"/>
      <c r="Q382" s="25"/>
      <c r="R382" s="25"/>
      <c r="S382" s="68" t="s">
        <v>495</v>
      </c>
    </row>
    <row r="383" spans="3:19" ht="16.149999999999999" customHeight="1" x14ac:dyDescent="0.45">
      <c r="C383" s="25"/>
      <c r="D383" s="111"/>
      <c r="E383" s="111"/>
      <c r="F383" s="111"/>
      <c r="G383" s="27"/>
      <c r="H383" s="26"/>
      <c r="I383" s="32" t="str">
        <f>INDEX(Wsad_Ofertowy[#Data],MATCH(S382,Wsad_Ofertowy[Kod],0),21)</f>
        <v>12</v>
      </c>
      <c r="J383" s="33" t="s">
        <v>31</v>
      </c>
      <c r="K383" s="33"/>
      <c r="L383" s="36"/>
      <c r="M383" s="36"/>
      <c r="N383" s="25"/>
      <c r="O383" s="113"/>
      <c r="P383" s="25"/>
      <c r="Q383" s="25"/>
      <c r="R383" s="25"/>
      <c r="S383" s="25"/>
    </row>
    <row r="384" spans="3:19" ht="16.149999999999999" customHeight="1" x14ac:dyDescent="0.45">
      <c r="C384" s="25"/>
      <c r="D384" s="111"/>
      <c r="E384" s="111"/>
      <c r="F384" s="111"/>
      <c r="G384" s="27"/>
      <c r="H384" s="26"/>
      <c r="I384" s="32"/>
      <c r="J384" s="90"/>
      <c r="K384" s="34"/>
      <c r="L384" s="36"/>
      <c r="M384" s="36"/>
      <c r="N384" s="25"/>
      <c r="O384" s="28"/>
      <c r="P384" s="25"/>
      <c r="Q384" s="25"/>
      <c r="R384" s="25"/>
      <c r="S384" s="25"/>
    </row>
    <row r="385" spans="3:19" ht="16.149999999999999" customHeight="1" x14ac:dyDescent="0.65">
      <c r="C385" s="25"/>
      <c r="D385" s="37" t="str">
        <f>INDEX(Wsad_Ofertowy[#Data],MATCH(S382,Wsad_Ofertowy[Kod],0),4)</f>
        <v>Cor Świeca LED akrylowa holo 18cm ciepły biały (2xR6)</v>
      </c>
      <c r="E385" s="25"/>
      <c r="F385" s="38"/>
      <c r="G385" s="54" cm="1">
        <f t="array" ref="G385">INDEX(Wsad_Ofertowy[#Data],MATCH(S382,Wsad_Ofertowy[Kod],0),'Generowanie podsumowania zam'!$U$1)</f>
        <v>7.49</v>
      </c>
      <c r="H385" s="40"/>
      <c r="I385" s="32"/>
      <c r="J385" s="34"/>
      <c r="K385" s="34"/>
      <c r="L385" s="41"/>
      <c r="M385" s="25"/>
      <c r="N385" s="42"/>
      <c r="O385" s="25"/>
      <c r="P385" s="25"/>
      <c r="Q385" s="25"/>
      <c r="R385" s="43">
        <f>I383*G385*O382</f>
        <v>0</v>
      </c>
      <c r="S385" s="25"/>
    </row>
    <row r="386" spans="3:19" ht="16.149999999999999" customHeight="1" x14ac:dyDescent="0.45">
      <c r="C386" s="25"/>
      <c r="D386" s="25"/>
      <c r="E386" s="44">
        <f>INDEX(Wsad_Ofertowy[#Data],MATCH(S382,Wsad_Ofertowy[Kod],0),5)</f>
        <v>5907520042433</v>
      </c>
      <c r="F386" s="45"/>
      <c r="G386" s="40" t="s">
        <v>32</v>
      </c>
      <c r="H386" s="39"/>
      <c r="I386" s="25"/>
      <c r="J386" s="25"/>
      <c r="K386" s="25"/>
      <c r="L386" s="25"/>
      <c r="M386" s="25"/>
      <c r="N386" s="40"/>
      <c r="O386" s="25"/>
      <c r="P386" s="28"/>
      <c r="Q386" s="25"/>
      <c r="R386" s="40" t="s">
        <v>29</v>
      </c>
      <c r="S386" s="25"/>
    </row>
    <row r="387" spans="3:19" ht="16.149999999999999" customHeight="1" x14ac:dyDescent="0.45"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8"/>
      <c r="Q387" s="25"/>
      <c r="R387" s="25"/>
      <c r="S387" s="25"/>
    </row>
    <row r="388" spans="3:19" ht="16.149999999999999" customHeight="1" x14ac:dyDescent="0.45">
      <c r="G388" s="22"/>
      <c r="H388" s="22"/>
      <c r="J388" s="23"/>
      <c r="K388" s="23"/>
      <c r="S388" s="21"/>
    </row>
    <row r="389" spans="3:19" ht="16.149999999999999" customHeight="1" x14ac:dyDescent="0.45">
      <c r="C389" s="25"/>
      <c r="D389" s="111"/>
      <c r="E389" s="111"/>
      <c r="F389" s="111"/>
      <c r="G389" s="27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</row>
    <row r="390" spans="3:19" ht="16.149999999999999" customHeight="1" x14ac:dyDescent="0.45">
      <c r="C390" s="25"/>
      <c r="D390" s="111"/>
      <c r="E390" s="111"/>
      <c r="F390" s="111"/>
      <c r="G390" s="27"/>
      <c r="H390" s="26"/>
      <c r="I390" s="25"/>
      <c r="J390" s="25"/>
      <c r="K390" s="25"/>
      <c r="L390" s="25"/>
      <c r="M390" s="25"/>
      <c r="N390" s="25"/>
      <c r="O390" s="25"/>
      <c r="P390" s="28"/>
      <c r="Q390" s="25"/>
      <c r="R390" s="25"/>
      <c r="S390" s="25"/>
    </row>
    <row r="391" spans="3:19" ht="16.149999999999999" customHeight="1" x14ac:dyDescent="0.55000000000000004">
      <c r="C391" s="25"/>
      <c r="D391" s="111"/>
      <c r="E391" s="111"/>
      <c r="F391" s="111"/>
      <c r="G391" s="27"/>
      <c r="H391" s="26"/>
      <c r="I391" s="29"/>
      <c r="J391" s="30" t="s">
        <v>30</v>
      </c>
      <c r="K391" s="30"/>
      <c r="L391" s="25"/>
      <c r="M391" s="30"/>
      <c r="N391" s="31" t="s">
        <v>0</v>
      </c>
      <c r="O391" s="25"/>
      <c r="P391" s="25"/>
      <c r="Q391" s="25"/>
      <c r="R391" s="25"/>
      <c r="S391" s="25"/>
    </row>
    <row r="392" spans="3:19" ht="16.149999999999999" customHeight="1" x14ac:dyDescent="0.45">
      <c r="C392" s="25"/>
      <c r="D392" s="111"/>
      <c r="E392" s="111"/>
      <c r="F392" s="111"/>
      <c r="G392" s="27"/>
      <c r="H392" s="26"/>
      <c r="I392" s="32"/>
      <c r="J392" s="33"/>
      <c r="K392" s="33"/>
      <c r="L392" s="32"/>
      <c r="M392" s="34"/>
      <c r="N392" s="35" t="s">
        <v>108</v>
      </c>
      <c r="O392" s="25"/>
      <c r="P392" s="25"/>
      <c r="Q392" s="25"/>
      <c r="R392" s="25"/>
      <c r="S392" s="25"/>
    </row>
    <row r="393" spans="3:19" ht="16.149999999999999" customHeight="1" x14ac:dyDescent="0.45">
      <c r="C393" s="25"/>
      <c r="D393" s="111"/>
      <c r="E393" s="111"/>
      <c r="F393" s="111"/>
      <c r="G393" s="27"/>
      <c r="H393" s="26"/>
      <c r="I393" s="32"/>
      <c r="J393" s="33"/>
      <c r="K393" s="33"/>
      <c r="L393" s="36"/>
      <c r="M393" s="34"/>
      <c r="N393" s="25"/>
      <c r="O393" s="112">
        <v>0</v>
      </c>
      <c r="P393" s="25"/>
      <c r="Q393" s="25"/>
      <c r="R393" s="25"/>
      <c r="S393" s="68" t="s">
        <v>982</v>
      </c>
    </row>
    <row r="394" spans="3:19" ht="16.149999999999999" customHeight="1" x14ac:dyDescent="0.45">
      <c r="C394" s="25"/>
      <c r="D394" s="111"/>
      <c r="E394" s="111"/>
      <c r="F394" s="111"/>
      <c r="G394" s="27"/>
      <c r="H394" s="26"/>
      <c r="I394" s="32" t="str">
        <f>INDEX(Wsad_Ofertowy[#Data],MATCH(S393,Wsad_Ofertowy[Kod],0),21)</f>
        <v>12</v>
      </c>
      <c r="J394" s="33" t="s">
        <v>31</v>
      </c>
      <c r="K394" s="33"/>
      <c r="L394" s="36"/>
      <c r="M394" s="36"/>
      <c r="N394" s="25"/>
      <c r="O394" s="113"/>
      <c r="P394" s="25"/>
      <c r="Q394" s="25"/>
      <c r="R394" s="25"/>
      <c r="S394" s="25"/>
    </row>
    <row r="395" spans="3:19" ht="16.149999999999999" customHeight="1" x14ac:dyDescent="0.45">
      <c r="C395" s="25"/>
      <c r="D395" s="111"/>
      <c r="E395" s="111"/>
      <c r="F395" s="111"/>
      <c r="G395" s="27"/>
      <c r="H395" s="26"/>
      <c r="I395" s="32"/>
      <c r="J395" s="90"/>
      <c r="K395" s="34"/>
      <c r="L395" s="36"/>
      <c r="M395" s="36"/>
      <c r="N395" s="25"/>
      <c r="O395" s="28"/>
      <c r="P395" s="25"/>
      <c r="Q395" s="25"/>
      <c r="R395" s="25"/>
      <c r="S395" s="25"/>
    </row>
    <row r="396" spans="3:19" ht="16.149999999999999" customHeight="1" x14ac:dyDescent="0.65">
      <c r="C396" s="25"/>
      <c r="D396" s="37" t="str">
        <f>INDEX(Wsad_Ofertowy[#Data],MATCH(S393,Wsad_Ofertowy[Kod],0),4)</f>
        <v>Cor Świeca LED akrylowa holo 18cm zimny biały (2xR6)</v>
      </c>
      <c r="E396" s="25"/>
      <c r="F396" s="38"/>
      <c r="G396" s="54" cm="1">
        <f t="array" ref="G396">INDEX(Wsad_Ofertowy[#Data],MATCH(S393,Wsad_Ofertowy[Kod],0),'Generowanie podsumowania zam'!$U$1)</f>
        <v>7.49</v>
      </c>
      <c r="H396" s="40"/>
      <c r="I396" s="32"/>
      <c r="J396" s="34"/>
      <c r="K396" s="34"/>
      <c r="L396" s="41"/>
      <c r="M396" s="25"/>
      <c r="N396" s="42"/>
      <c r="O396" s="25"/>
      <c r="P396" s="25"/>
      <c r="Q396" s="25"/>
      <c r="R396" s="43">
        <f>I394*G396*O393</f>
        <v>0</v>
      </c>
      <c r="S396" s="25"/>
    </row>
    <row r="397" spans="3:19" ht="16.149999999999999" customHeight="1" x14ac:dyDescent="0.45">
      <c r="C397" s="25"/>
      <c r="D397" s="25"/>
      <c r="E397" s="44">
        <f>INDEX(Wsad_Ofertowy[#Data],MATCH(S393,Wsad_Ofertowy[Kod],0),5)</f>
        <v>5907520042419</v>
      </c>
      <c r="F397" s="45"/>
      <c r="G397" s="40" t="s">
        <v>32</v>
      </c>
      <c r="H397" s="39"/>
      <c r="I397" s="25"/>
      <c r="J397" s="25"/>
      <c r="K397" s="25"/>
      <c r="L397" s="25"/>
      <c r="M397" s="25"/>
      <c r="N397" s="40"/>
      <c r="O397" s="25"/>
      <c r="P397" s="28"/>
      <c r="Q397" s="25"/>
      <c r="R397" s="40" t="s">
        <v>29</v>
      </c>
      <c r="S397" s="25"/>
    </row>
    <row r="398" spans="3:19" ht="16.149999999999999" customHeight="1" x14ac:dyDescent="0.45"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8"/>
      <c r="Q398" s="25"/>
      <c r="R398" s="25"/>
      <c r="S398" s="25"/>
    </row>
    <row r="399" spans="3:19" ht="16.149999999999999" customHeight="1" x14ac:dyDescent="0.45">
      <c r="G399" s="22"/>
      <c r="H399" s="22"/>
      <c r="J399" s="23"/>
      <c r="K399" s="23"/>
      <c r="S399" s="21"/>
    </row>
    <row r="400" spans="3:19" ht="16.149999999999999" customHeight="1" x14ac:dyDescent="0.45">
      <c r="C400" s="25"/>
      <c r="D400" s="111"/>
      <c r="E400" s="111"/>
      <c r="F400" s="111"/>
      <c r="G400" s="27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</row>
    <row r="401" spans="3:19" ht="16.149999999999999" customHeight="1" x14ac:dyDescent="0.45">
      <c r="C401" s="25"/>
      <c r="D401" s="111"/>
      <c r="E401" s="111"/>
      <c r="F401" s="111"/>
      <c r="G401" s="27"/>
      <c r="H401" s="26"/>
      <c r="I401" s="25"/>
      <c r="J401" s="25"/>
      <c r="K401" s="25"/>
      <c r="L401" s="25"/>
      <c r="M401" s="25"/>
      <c r="N401" s="25"/>
      <c r="O401" s="25"/>
      <c r="P401" s="28"/>
      <c r="Q401" s="25"/>
      <c r="R401" s="25"/>
      <c r="S401" s="25"/>
    </row>
    <row r="402" spans="3:19" ht="16.149999999999999" customHeight="1" x14ac:dyDescent="0.55000000000000004">
      <c r="C402" s="25"/>
      <c r="D402" s="111"/>
      <c r="E402" s="111"/>
      <c r="F402" s="111"/>
      <c r="G402" s="27"/>
      <c r="H402" s="26"/>
      <c r="I402" s="29"/>
      <c r="J402" s="30" t="s">
        <v>30</v>
      </c>
      <c r="K402" s="30"/>
      <c r="L402" s="25"/>
      <c r="M402" s="30"/>
      <c r="N402" s="31" t="s">
        <v>0</v>
      </c>
      <c r="O402" s="25"/>
      <c r="P402" s="25"/>
      <c r="Q402" s="25"/>
      <c r="R402" s="25"/>
      <c r="S402" s="25"/>
    </row>
    <row r="403" spans="3:19" ht="16.149999999999999" customHeight="1" x14ac:dyDescent="0.45">
      <c r="C403" s="25"/>
      <c r="D403" s="111"/>
      <c r="E403" s="111"/>
      <c r="F403" s="111"/>
      <c r="G403" s="27"/>
      <c r="H403" s="26"/>
      <c r="I403" s="32"/>
      <c r="J403" s="33"/>
      <c r="K403" s="33"/>
      <c r="L403" s="32"/>
      <c r="M403" s="34"/>
      <c r="N403" s="35" t="s">
        <v>108</v>
      </c>
      <c r="O403" s="25"/>
      <c r="P403" s="25"/>
      <c r="Q403" s="25"/>
      <c r="R403" s="25"/>
      <c r="S403" s="25"/>
    </row>
    <row r="404" spans="3:19" ht="16.149999999999999" customHeight="1" x14ac:dyDescent="0.45">
      <c r="C404" s="25"/>
      <c r="D404" s="111"/>
      <c r="E404" s="111"/>
      <c r="F404" s="111"/>
      <c r="G404" s="27"/>
      <c r="H404" s="26"/>
      <c r="I404" s="32"/>
      <c r="J404" s="33"/>
      <c r="K404" s="33"/>
      <c r="L404" s="36"/>
      <c r="M404" s="34"/>
      <c r="N404" s="25"/>
      <c r="O404" s="112">
        <v>0</v>
      </c>
      <c r="P404" s="25"/>
      <c r="Q404" s="25"/>
      <c r="R404" s="25"/>
      <c r="S404" s="68" t="s">
        <v>984</v>
      </c>
    </row>
    <row r="405" spans="3:19" ht="16.149999999999999" customHeight="1" x14ac:dyDescent="0.45">
      <c r="C405" s="25"/>
      <c r="D405" s="111"/>
      <c r="E405" s="111"/>
      <c r="F405" s="111"/>
      <c r="G405" s="27"/>
      <c r="H405" s="26"/>
      <c r="I405" s="32" t="str">
        <f>INDEX(Wsad_Ofertowy[#Data],MATCH(S404,Wsad_Ofertowy[Kod],0),21)</f>
        <v>12</v>
      </c>
      <c r="J405" s="33" t="s">
        <v>31</v>
      </c>
      <c r="K405" s="33"/>
      <c r="L405" s="36"/>
      <c r="M405" s="36"/>
      <c r="N405" s="25"/>
      <c r="O405" s="113"/>
      <c r="P405" s="25"/>
      <c r="Q405" s="25"/>
      <c r="R405" s="25"/>
      <c r="S405" s="25"/>
    </row>
    <row r="406" spans="3:19" ht="16.149999999999999" customHeight="1" x14ac:dyDescent="0.45">
      <c r="C406" s="25"/>
      <c r="D406" s="111"/>
      <c r="E406" s="111"/>
      <c r="F406" s="111"/>
      <c r="G406" s="27"/>
      <c r="H406" s="26"/>
      <c r="I406" s="32"/>
      <c r="J406" s="90"/>
      <c r="K406" s="34"/>
      <c r="L406" s="36"/>
      <c r="M406" s="36"/>
      <c r="N406" s="25"/>
      <c r="O406" s="28"/>
      <c r="P406" s="25"/>
      <c r="Q406" s="25"/>
      <c r="R406" s="25"/>
      <c r="S406" s="25"/>
    </row>
    <row r="407" spans="3:19" ht="16.149999999999999" customHeight="1" x14ac:dyDescent="0.65">
      <c r="C407" s="25"/>
      <c r="D407" s="37" t="str">
        <f>INDEX(Wsad_Ofertowy[#Data],MATCH(S404,Wsad_Ofertowy[Kod],0),4)</f>
        <v>Cor Świeca LED Ażur 15 cm z. biały</v>
      </c>
      <c r="E407" s="25"/>
      <c r="F407" s="38"/>
      <c r="G407" s="54" cm="1">
        <f t="array" ref="G407">INDEX(Wsad_Ofertowy[#Data],MATCH(S404,Wsad_Ofertowy[Kod],0),'Generowanie podsumowania zam'!$U$1)</f>
        <v>8.99</v>
      </c>
      <c r="H407" s="40"/>
      <c r="I407" s="32"/>
      <c r="J407" s="34"/>
      <c r="K407" s="34"/>
      <c r="L407" s="41"/>
      <c r="M407" s="25"/>
      <c r="N407" s="42"/>
      <c r="O407" s="25"/>
      <c r="P407" s="25"/>
      <c r="Q407" s="25"/>
      <c r="R407" s="43">
        <f>I405*G407*O404</f>
        <v>0</v>
      </c>
      <c r="S407" s="25"/>
    </row>
    <row r="408" spans="3:19" ht="16.149999999999999" customHeight="1" x14ac:dyDescent="0.45">
      <c r="C408" s="25"/>
      <c r="D408" s="25"/>
      <c r="E408" s="44">
        <f>INDEX(Wsad_Ofertowy[#Data],MATCH(S404,Wsad_Ofertowy[Kod],0),5)</f>
        <v>5907520038641</v>
      </c>
      <c r="F408" s="45"/>
      <c r="G408" s="40" t="s">
        <v>32</v>
      </c>
      <c r="H408" s="39"/>
      <c r="I408" s="25"/>
      <c r="J408" s="25"/>
      <c r="K408" s="25"/>
      <c r="L408" s="25"/>
      <c r="M408" s="25"/>
      <c r="N408" s="40"/>
      <c r="O408" s="25"/>
      <c r="P408" s="28"/>
      <c r="Q408" s="25"/>
      <c r="R408" s="40" t="s">
        <v>29</v>
      </c>
      <c r="S408" s="25"/>
    </row>
    <row r="409" spans="3:19" ht="16.149999999999999" customHeight="1" x14ac:dyDescent="0.45"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8"/>
      <c r="Q409" s="25"/>
      <c r="R409" s="25"/>
      <c r="S409" s="25"/>
    </row>
    <row r="410" spans="3:19" ht="16.149999999999999" customHeight="1" x14ac:dyDescent="0.45">
      <c r="G410" s="22"/>
      <c r="H410" s="22"/>
      <c r="J410" s="23"/>
      <c r="K410" s="23"/>
      <c r="S410" s="21"/>
    </row>
    <row r="411" spans="3:19" ht="16.149999999999999" customHeight="1" x14ac:dyDescent="0.45">
      <c r="C411" s="25"/>
      <c r="D411" s="111"/>
      <c r="E411" s="111"/>
      <c r="F411" s="111"/>
      <c r="G411" s="27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</row>
    <row r="412" spans="3:19" ht="16.149999999999999" customHeight="1" x14ac:dyDescent="0.45">
      <c r="C412" s="25"/>
      <c r="D412" s="111"/>
      <c r="E412" s="111"/>
      <c r="F412" s="111"/>
      <c r="G412" s="27"/>
      <c r="H412" s="26"/>
      <c r="I412" s="25"/>
      <c r="J412" s="25"/>
      <c r="K412" s="25"/>
      <c r="L412" s="25"/>
      <c r="M412" s="25"/>
      <c r="N412" s="25"/>
      <c r="O412" s="25"/>
      <c r="P412" s="28"/>
      <c r="Q412" s="25"/>
      <c r="R412" s="25"/>
      <c r="S412" s="25"/>
    </row>
    <row r="413" spans="3:19" ht="16.149999999999999" customHeight="1" x14ac:dyDescent="0.55000000000000004">
      <c r="C413" s="25"/>
      <c r="D413" s="111"/>
      <c r="E413" s="111"/>
      <c r="F413" s="111"/>
      <c r="G413" s="27"/>
      <c r="H413" s="26"/>
      <c r="I413" s="29"/>
      <c r="J413" s="30" t="s">
        <v>30</v>
      </c>
      <c r="K413" s="30"/>
      <c r="L413" s="25"/>
      <c r="M413" s="30"/>
      <c r="N413" s="31" t="s">
        <v>0</v>
      </c>
      <c r="O413" s="25"/>
      <c r="P413" s="25"/>
      <c r="Q413" s="25"/>
      <c r="R413" s="25"/>
      <c r="S413" s="25"/>
    </row>
    <row r="414" spans="3:19" ht="16.149999999999999" customHeight="1" x14ac:dyDescent="0.45">
      <c r="C414" s="25"/>
      <c r="D414" s="111"/>
      <c r="E414" s="111"/>
      <c r="F414" s="111"/>
      <c r="G414" s="27"/>
      <c r="H414" s="26"/>
      <c r="I414" s="32"/>
      <c r="J414" s="33"/>
      <c r="K414" s="33"/>
      <c r="L414" s="32"/>
      <c r="M414" s="34"/>
      <c r="N414" s="35" t="s">
        <v>108</v>
      </c>
      <c r="O414" s="25"/>
      <c r="P414" s="25"/>
      <c r="Q414" s="25"/>
      <c r="R414" s="25"/>
      <c r="S414" s="25"/>
    </row>
    <row r="415" spans="3:19" ht="16.149999999999999" customHeight="1" x14ac:dyDescent="0.45">
      <c r="C415" s="25"/>
      <c r="D415" s="111"/>
      <c r="E415" s="111"/>
      <c r="F415" s="111"/>
      <c r="G415" s="27"/>
      <c r="H415" s="26"/>
      <c r="I415" s="32"/>
      <c r="J415" s="33"/>
      <c r="K415" s="33"/>
      <c r="L415" s="36"/>
      <c r="M415" s="34"/>
      <c r="N415" s="25"/>
      <c r="O415" s="112">
        <v>0</v>
      </c>
      <c r="P415" s="25"/>
      <c r="Q415" s="25"/>
      <c r="R415" s="25"/>
      <c r="S415" s="68" t="s">
        <v>986</v>
      </c>
    </row>
    <row r="416" spans="3:19" ht="16.149999999999999" customHeight="1" x14ac:dyDescent="0.45">
      <c r="C416" s="25"/>
      <c r="D416" s="111"/>
      <c r="E416" s="111"/>
      <c r="F416" s="111"/>
      <c r="G416" s="27"/>
      <c r="H416" s="26"/>
      <c r="I416" s="32" t="str">
        <f>INDEX(Wsad_Ofertowy[#Data],MATCH(S415,Wsad_Ofertowy[Kod],0),21)</f>
        <v>12</v>
      </c>
      <c r="J416" s="33" t="s">
        <v>31</v>
      </c>
      <c r="K416" s="33"/>
      <c r="L416" s="36"/>
      <c r="M416" s="36"/>
      <c r="N416" s="25"/>
      <c r="O416" s="113"/>
      <c r="P416" s="25"/>
      <c r="Q416" s="25"/>
      <c r="R416" s="25"/>
      <c r="S416" s="25"/>
    </row>
    <row r="417" spans="3:19" ht="16.149999999999999" customHeight="1" x14ac:dyDescent="0.45">
      <c r="C417" s="25"/>
      <c r="D417" s="111"/>
      <c r="E417" s="111"/>
      <c r="F417" s="111"/>
      <c r="G417" s="27"/>
      <c r="H417" s="26"/>
      <c r="I417" s="32"/>
      <c r="J417" s="90"/>
      <c r="K417" s="34"/>
      <c r="L417" s="36"/>
      <c r="M417" s="36"/>
      <c r="N417" s="25"/>
      <c r="O417" s="28"/>
      <c r="P417" s="25"/>
      <c r="Q417" s="25"/>
      <c r="R417" s="25"/>
      <c r="S417" s="25"/>
    </row>
    <row r="418" spans="3:19" ht="16.149999999999999" customHeight="1" x14ac:dyDescent="0.65">
      <c r="C418" s="25"/>
      <c r="D418" s="37" t="str">
        <f>INDEX(Wsad_Ofertowy[#Data],MATCH(S415,Wsad_Ofertowy[Kod],0),4)</f>
        <v>Cor Świeca LED Memorial ciepły biały</v>
      </c>
      <c r="E418" s="25"/>
      <c r="F418" s="38"/>
      <c r="G418" s="54" cm="1">
        <f t="array" ref="G418">INDEX(Wsad_Ofertowy[#Data],MATCH(S415,Wsad_Ofertowy[Kod],0),'Generowanie podsumowania zam'!$U$1)</f>
        <v>9.99</v>
      </c>
      <c r="H418" s="40"/>
      <c r="I418" s="32"/>
      <c r="J418" s="34"/>
      <c r="K418" s="34"/>
      <c r="L418" s="41"/>
      <c r="M418" s="25"/>
      <c r="N418" s="42"/>
      <c r="O418" s="25"/>
      <c r="P418" s="25"/>
      <c r="Q418" s="25"/>
      <c r="R418" s="43">
        <f>I416*G418*O415</f>
        <v>0</v>
      </c>
      <c r="S418" s="25"/>
    </row>
    <row r="419" spans="3:19" ht="16.149999999999999" customHeight="1" x14ac:dyDescent="0.45">
      <c r="C419" s="25"/>
      <c r="D419" s="25"/>
      <c r="E419" s="44">
        <f>INDEX(Wsad_Ofertowy[#Data],MATCH(S415,Wsad_Ofertowy[Kod],0),5)</f>
        <v>5907520039624</v>
      </c>
      <c r="F419" s="45"/>
      <c r="G419" s="40" t="s">
        <v>32</v>
      </c>
      <c r="H419" s="39"/>
      <c r="I419" s="25"/>
      <c r="J419" s="25"/>
      <c r="K419" s="25"/>
      <c r="L419" s="25"/>
      <c r="M419" s="25"/>
      <c r="N419" s="40"/>
      <c r="O419" s="25"/>
      <c r="P419" s="28"/>
      <c r="Q419" s="25"/>
      <c r="R419" s="40" t="s">
        <v>29</v>
      </c>
      <c r="S419" s="25"/>
    </row>
    <row r="420" spans="3:19" ht="16.149999999999999" customHeight="1" x14ac:dyDescent="0.45"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8"/>
      <c r="Q420" s="25"/>
      <c r="R420" s="25"/>
      <c r="S420" s="25"/>
    </row>
    <row r="421" spans="3:19" ht="16.149999999999999" customHeight="1" x14ac:dyDescent="0.45">
      <c r="G421" s="22"/>
      <c r="H421" s="22"/>
      <c r="J421" s="23"/>
      <c r="K421" s="23"/>
      <c r="S421" s="21"/>
    </row>
    <row r="422" spans="3:19" ht="16.149999999999999" customHeight="1" x14ac:dyDescent="0.45">
      <c r="C422" s="25"/>
      <c r="D422" s="111"/>
      <c r="E422" s="111"/>
      <c r="F422" s="111"/>
      <c r="G422" s="27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</row>
    <row r="423" spans="3:19" ht="16.149999999999999" customHeight="1" x14ac:dyDescent="0.45">
      <c r="C423" s="25"/>
      <c r="D423" s="111"/>
      <c r="E423" s="111"/>
      <c r="F423" s="111"/>
      <c r="G423" s="27"/>
      <c r="H423" s="26"/>
      <c r="I423" s="25"/>
      <c r="J423" s="25"/>
      <c r="K423" s="25"/>
      <c r="L423" s="25"/>
      <c r="M423" s="25"/>
      <c r="N423" s="25"/>
      <c r="O423" s="25"/>
      <c r="P423" s="28"/>
      <c r="Q423" s="25"/>
      <c r="R423" s="25"/>
      <c r="S423" s="25"/>
    </row>
    <row r="424" spans="3:19" ht="16.149999999999999" customHeight="1" x14ac:dyDescent="0.55000000000000004">
      <c r="C424" s="25"/>
      <c r="D424" s="111"/>
      <c r="E424" s="111"/>
      <c r="F424" s="111"/>
      <c r="G424" s="27"/>
      <c r="H424" s="26"/>
      <c r="I424" s="29"/>
      <c r="J424" s="30" t="s">
        <v>30</v>
      </c>
      <c r="K424" s="30"/>
      <c r="L424" s="25"/>
      <c r="M424" s="30"/>
      <c r="N424" s="31" t="s">
        <v>0</v>
      </c>
      <c r="O424" s="25"/>
      <c r="P424" s="25"/>
      <c r="Q424" s="25"/>
      <c r="R424" s="25"/>
      <c r="S424" s="25"/>
    </row>
    <row r="425" spans="3:19" ht="16.149999999999999" customHeight="1" x14ac:dyDescent="0.45">
      <c r="C425" s="25"/>
      <c r="D425" s="111"/>
      <c r="E425" s="111"/>
      <c r="F425" s="111"/>
      <c r="G425" s="27"/>
      <c r="H425" s="26"/>
      <c r="I425" s="32"/>
      <c r="J425" s="33"/>
      <c r="K425" s="33"/>
      <c r="L425" s="32"/>
      <c r="M425" s="34"/>
      <c r="N425" s="35" t="s">
        <v>108</v>
      </c>
      <c r="O425" s="25"/>
      <c r="P425" s="25"/>
      <c r="Q425" s="25"/>
      <c r="R425" s="25"/>
      <c r="S425" s="25"/>
    </row>
    <row r="426" spans="3:19" ht="16.149999999999999" customHeight="1" x14ac:dyDescent="0.45">
      <c r="C426" s="25"/>
      <c r="D426" s="111"/>
      <c r="E426" s="111"/>
      <c r="F426" s="111"/>
      <c r="G426" s="27"/>
      <c r="H426" s="26"/>
      <c r="I426" s="32"/>
      <c r="J426" s="33"/>
      <c r="K426" s="33"/>
      <c r="L426" s="36"/>
      <c r="M426" s="34"/>
      <c r="N426" s="25"/>
      <c r="O426" s="112">
        <v>0</v>
      </c>
      <c r="P426" s="25"/>
      <c r="Q426" s="25"/>
      <c r="R426" s="25"/>
      <c r="S426" s="68" t="s">
        <v>988</v>
      </c>
    </row>
    <row r="427" spans="3:19" ht="16.149999999999999" customHeight="1" x14ac:dyDescent="0.45">
      <c r="C427" s="25"/>
      <c r="D427" s="111"/>
      <c r="E427" s="111"/>
      <c r="F427" s="111"/>
      <c r="G427" s="27"/>
      <c r="H427" s="26"/>
      <c r="I427" s="32" t="str">
        <f>INDEX(Wsad_Ofertowy[#Data],MATCH(S426,Wsad_Ofertowy[Kod],0),21)</f>
        <v>12</v>
      </c>
      <c r="J427" s="33" t="s">
        <v>31</v>
      </c>
      <c r="K427" s="33"/>
      <c r="L427" s="36"/>
      <c r="M427" s="36"/>
      <c r="N427" s="25"/>
      <c r="O427" s="113"/>
      <c r="P427" s="25"/>
      <c r="Q427" s="25"/>
      <c r="R427" s="25"/>
      <c r="S427" s="25"/>
    </row>
    <row r="428" spans="3:19" ht="16.149999999999999" customHeight="1" x14ac:dyDescent="0.45">
      <c r="C428" s="25"/>
      <c r="D428" s="111"/>
      <c r="E428" s="111"/>
      <c r="F428" s="111"/>
      <c r="G428" s="27"/>
      <c r="H428" s="26"/>
      <c r="I428" s="32"/>
      <c r="J428" s="90"/>
      <c r="K428" s="34"/>
      <c r="L428" s="36"/>
      <c r="M428" s="36"/>
      <c r="N428" s="25"/>
      <c r="O428" s="28"/>
      <c r="P428" s="25"/>
      <c r="Q428" s="25"/>
      <c r="R428" s="25"/>
      <c r="S428" s="25"/>
    </row>
    <row r="429" spans="3:19" ht="16.149999999999999" customHeight="1" x14ac:dyDescent="0.65">
      <c r="C429" s="25"/>
      <c r="D429" s="37" t="str">
        <f>INDEX(Wsad_Ofertowy[#Data],MATCH(S426,Wsad_Ofertowy[Kod],0),4)</f>
        <v>Cor Świeca LED Pink Flame 17cm z bateriami GRANIT</v>
      </c>
      <c r="E429" s="25"/>
      <c r="F429" s="38"/>
      <c r="G429" s="54" cm="1">
        <f t="array" ref="G429">INDEX(Wsad_Ofertowy[#Data],MATCH(S426,Wsad_Ofertowy[Kod],0),'Generowanie podsumowania zam'!$U$1)</f>
        <v>7.75</v>
      </c>
      <c r="H429" s="40"/>
      <c r="I429" s="32"/>
      <c r="J429" s="34"/>
      <c r="K429" s="34"/>
      <c r="L429" s="41"/>
      <c r="M429" s="25"/>
      <c r="N429" s="42"/>
      <c r="O429" s="25"/>
      <c r="P429" s="25"/>
      <c r="Q429" s="25"/>
      <c r="R429" s="43">
        <f>I427*G429*O426</f>
        <v>0</v>
      </c>
      <c r="S429" s="25"/>
    </row>
    <row r="430" spans="3:19" ht="16.149999999999999" customHeight="1" x14ac:dyDescent="0.45">
      <c r="C430" s="25"/>
      <c r="D430" s="25"/>
      <c r="E430" s="44">
        <f>INDEX(Wsad_Ofertowy[#Data],MATCH(S426,Wsad_Ofertowy[Kod],0),5)</f>
        <v>5907520039723</v>
      </c>
      <c r="F430" s="45"/>
      <c r="G430" s="40" t="s">
        <v>32</v>
      </c>
      <c r="H430" s="39"/>
      <c r="I430" s="25"/>
      <c r="J430" s="25"/>
      <c r="K430" s="25"/>
      <c r="L430" s="25"/>
      <c r="M430" s="25"/>
      <c r="N430" s="40"/>
      <c r="O430" s="25"/>
      <c r="P430" s="28"/>
      <c r="Q430" s="25"/>
      <c r="R430" s="40" t="s">
        <v>29</v>
      </c>
      <c r="S430" s="25"/>
    </row>
    <row r="431" spans="3:19" ht="16.149999999999999" customHeight="1" x14ac:dyDescent="0.45"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8"/>
      <c r="Q431" s="25"/>
      <c r="R431" s="25"/>
      <c r="S431" s="25"/>
    </row>
    <row r="432" spans="3:19" ht="16.149999999999999" customHeight="1" x14ac:dyDescent="0.45">
      <c r="G432" s="22"/>
      <c r="H432" s="22"/>
      <c r="J432" s="23"/>
      <c r="K432" s="23"/>
      <c r="S432" s="21"/>
    </row>
    <row r="433" spans="3:19" ht="16.149999999999999" customHeight="1" x14ac:dyDescent="0.45">
      <c r="C433" s="25"/>
      <c r="D433" s="111"/>
      <c r="E433" s="111"/>
      <c r="F433" s="111"/>
      <c r="G433" s="27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</row>
    <row r="434" spans="3:19" ht="16.149999999999999" customHeight="1" x14ac:dyDescent="0.45">
      <c r="C434" s="25"/>
      <c r="D434" s="111"/>
      <c r="E434" s="111"/>
      <c r="F434" s="111"/>
      <c r="G434" s="27"/>
      <c r="H434" s="26"/>
      <c r="I434" s="25"/>
      <c r="J434" s="25"/>
      <c r="K434" s="25"/>
      <c r="L434" s="25"/>
      <c r="M434" s="25"/>
      <c r="N434" s="25"/>
      <c r="O434" s="25"/>
      <c r="P434" s="28"/>
      <c r="Q434" s="25"/>
      <c r="R434" s="25"/>
      <c r="S434" s="25"/>
    </row>
    <row r="435" spans="3:19" ht="16.149999999999999" customHeight="1" x14ac:dyDescent="0.55000000000000004">
      <c r="C435" s="25"/>
      <c r="D435" s="111"/>
      <c r="E435" s="111"/>
      <c r="F435" s="111"/>
      <c r="G435" s="27"/>
      <c r="H435" s="26"/>
      <c r="I435" s="29"/>
      <c r="J435" s="30" t="s">
        <v>30</v>
      </c>
      <c r="K435" s="30"/>
      <c r="L435" s="25"/>
      <c r="M435" s="30"/>
      <c r="N435" s="31" t="s">
        <v>0</v>
      </c>
      <c r="O435" s="25"/>
      <c r="P435" s="25"/>
      <c r="Q435" s="25"/>
      <c r="R435" s="25"/>
      <c r="S435" s="25"/>
    </row>
    <row r="436" spans="3:19" ht="16.149999999999999" customHeight="1" x14ac:dyDescent="0.45">
      <c r="C436" s="25"/>
      <c r="D436" s="111"/>
      <c r="E436" s="111"/>
      <c r="F436" s="111"/>
      <c r="G436" s="27"/>
      <c r="H436" s="26"/>
      <c r="I436" s="32"/>
      <c r="J436" s="33"/>
      <c r="K436" s="33"/>
      <c r="L436" s="32"/>
      <c r="M436" s="34"/>
      <c r="N436" s="35" t="s">
        <v>108</v>
      </c>
      <c r="O436" s="25"/>
      <c r="P436" s="25"/>
      <c r="Q436" s="25"/>
      <c r="R436" s="25"/>
      <c r="S436" s="25"/>
    </row>
    <row r="437" spans="3:19" ht="16.149999999999999" customHeight="1" x14ac:dyDescent="0.45">
      <c r="C437" s="25"/>
      <c r="D437" s="111"/>
      <c r="E437" s="111"/>
      <c r="F437" s="111"/>
      <c r="G437" s="27"/>
      <c r="H437" s="26"/>
      <c r="I437" s="32"/>
      <c r="J437" s="33"/>
      <c r="K437" s="33"/>
      <c r="L437" s="36"/>
      <c r="M437" s="34"/>
      <c r="N437" s="25"/>
      <c r="O437" s="112">
        <v>0</v>
      </c>
      <c r="P437" s="25"/>
      <c r="Q437" s="25"/>
      <c r="R437" s="25"/>
      <c r="S437" s="68" t="s">
        <v>992</v>
      </c>
    </row>
    <row r="438" spans="3:19" ht="16.149999999999999" customHeight="1" x14ac:dyDescent="0.45">
      <c r="C438" s="25"/>
      <c r="D438" s="111"/>
      <c r="E438" s="111"/>
      <c r="F438" s="111"/>
      <c r="G438" s="27"/>
      <c r="H438" s="26"/>
      <c r="I438" s="32" t="str">
        <f>INDEX(Wsad_Ofertowy[#Data],MATCH(S437,Wsad_Ofertowy[Kod],0),21)</f>
        <v>12</v>
      </c>
      <c r="J438" s="33" t="s">
        <v>31</v>
      </c>
      <c r="K438" s="33"/>
      <c r="L438" s="36"/>
      <c r="M438" s="36"/>
      <c r="N438" s="25"/>
      <c r="O438" s="113"/>
      <c r="P438" s="25"/>
      <c r="Q438" s="25"/>
      <c r="R438" s="25"/>
      <c r="S438" s="25"/>
    </row>
    <row r="439" spans="3:19" ht="16.149999999999999" customHeight="1" x14ac:dyDescent="0.45">
      <c r="C439" s="25"/>
      <c r="D439" s="111"/>
      <c r="E439" s="111"/>
      <c r="F439" s="111"/>
      <c r="G439" s="27"/>
      <c r="H439" s="26"/>
      <c r="I439" s="32"/>
      <c r="J439" s="90"/>
      <c r="K439" s="34"/>
      <c r="L439" s="36"/>
      <c r="M439" s="36"/>
      <c r="N439" s="25"/>
      <c r="O439" s="28"/>
      <c r="P439" s="25"/>
      <c r="Q439" s="25"/>
      <c r="R439" s="25"/>
      <c r="S439" s="25"/>
    </row>
    <row r="440" spans="3:19" ht="16.149999999999999" customHeight="1" x14ac:dyDescent="0.65">
      <c r="C440" s="25"/>
      <c r="D440" s="37" t="str">
        <f>INDEX(Wsad_Ofertowy[#Data],MATCH(S437,Wsad_Ofertowy[Kod],0),4)</f>
        <v>Cor Świeca LED Pink Flame 17cm z bateriami SREBRNA</v>
      </c>
      <c r="E440" s="25"/>
      <c r="F440" s="38"/>
      <c r="G440" s="54" cm="1">
        <f t="array" ref="G440">INDEX(Wsad_Ofertowy[#Data],MATCH(S437,Wsad_Ofertowy[Kod],0),'Generowanie podsumowania zam'!$U$1)</f>
        <v>7.75</v>
      </c>
      <c r="H440" s="40"/>
      <c r="I440" s="32"/>
      <c r="J440" s="34"/>
      <c r="K440" s="34"/>
      <c r="L440" s="41"/>
      <c r="M440" s="25"/>
      <c r="N440" s="42"/>
      <c r="O440" s="25"/>
      <c r="P440" s="25"/>
      <c r="Q440" s="25"/>
      <c r="R440" s="43">
        <f>I438*G440*O437</f>
        <v>0</v>
      </c>
      <c r="S440" s="25"/>
    </row>
    <row r="441" spans="3:19" ht="16.149999999999999" customHeight="1" x14ac:dyDescent="0.45">
      <c r="C441" s="25"/>
      <c r="D441" s="25"/>
      <c r="E441" s="44">
        <f>INDEX(Wsad_Ofertowy[#Data],MATCH(S437,Wsad_Ofertowy[Kod],0),5)</f>
        <v>5907520039693</v>
      </c>
      <c r="F441" s="45"/>
      <c r="G441" s="40" t="s">
        <v>32</v>
      </c>
      <c r="H441" s="39"/>
      <c r="I441" s="25"/>
      <c r="J441" s="25"/>
      <c r="K441" s="25"/>
      <c r="L441" s="25"/>
      <c r="M441" s="25"/>
      <c r="N441" s="40"/>
      <c r="O441" s="25"/>
      <c r="P441" s="28"/>
      <c r="Q441" s="25"/>
      <c r="R441" s="40" t="s">
        <v>29</v>
      </c>
      <c r="S441" s="25"/>
    </row>
    <row r="442" spans="3:19" ht="16.149999999999999" customHeight="1" x14ac:dyDescent="0.45"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8"/>
      <c r="Q442" s="25"/>
      <c r="R442" s="25"/>
      <c r="S442" s="25"/>
    </row>
    <row r="443" spans="3:19" ht="16.149999999999999" customHeight="1" x14ac:dyDescent="0.45">
      <c r="G443" s="22"/>
      <c r="H443" s="22"/>
      <c r="J443" s="23"/>
      <c r="K443" s="23"/>
      <c r="S443" s="21"/>
    </row>
    <row r="444" spans="3:19" ht="16.149999999999999" customHeight="1" x14ac:dyDescent="0.45">
      <c r="C444" s="25"/>
      <c r="D444" s="111"/>
      <c r="E444" s="111"/>
      <c r="F444" s="111"/>
      <c r="G444" s="27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</row>
    <row r="445" spans="3:19" ht="16.149999999999999" customHeight="1" x14ac:dyDescent="0.45">
      <c r="C445" s="25"/>
      <c r="D445" s="111"/>
      <c r="E445" s="111"/>
      <c r="F445" s="111"/>
      <c r="G445" s="27"/>
      <c r="H445" s="26"/>
      <c r="I445" s="25"/>
      <c r="J445" s="25"/>
      <c r="K445" s="25"/>
      <c r="L445" s="25"/>
      <c r="M445" s="25"/>
      <c r="N445" s="25"/>
      <c r="O445" s="25"/>
      <c r="P445" s="28"/>
      <c r="Q445" s="25"/>
      <c r="R445" s="25"/>
      <c r="S445" s="25"/>
    </row>
    <row r="446" spans="3:19" ht="16.149999999999999" customHeight="1" x14ac:dyDescent="0.55000000000000004">
      <c r="C446" s="25"/>
      <c r="D446" s="111"/>
      <c r="E446" s="111"/>
      <c r="F446" s="111"/>
      <c r="G446" s="27"/>
      <c r="H446" s="26"/>
      <c r="I446" s="29"/>
      <c r="J446" s="30" t="s">
        <v>30</v>
      </c>
      <c r="K446" s="30"/>
      <c r="L446" s="25"/>
      <c r="M446" s="30"/>
      <c r="N446" s="31" t="s">
        <v>0</v>
      </c>
      <c r="O446" s="25"/>
      <c r="P446" s="25"/>
      <c r="Q446" s="25"/>
      <c r="R446" s="25"/>
      <c r="S446" s="25"/>
    </row>
    <row r="447" spans="3:19" ht="16.149999999999999" customHeight="1" x14ac:dyDescent="0.45">
      <c r="C447" s="25"/>
      <c r="D447" s="111"/>
      <c r="E447" s="111"/>
      <c r="F447" s="111"/>
      <c r="G447" s="27"/>
      <c r="H447" s="26"/>
      <c r="I447" s="32"/>
      <c r="J447" s="33"/>
      <c r="K447" s="33"/>
      <c r="L447" s="32"/>
      <c r="M447" s="34"/>
      <c r="N447" s="35" t="s">
        <v>108</v>
      </c>
      <c r="O447" s="25"/>
      <c r="P447" s="25"/>
      <c r="Q447" s="25"/>
      <c r="R447" s="25"/>
      <c r="S447" s="25"/>
    </row>
    <row r="448" spans="3:19" ht="16.149999999999999" customHeight="1" x14ac:dyDescent="0.45">
      <c r="C448" s="25"/>
      <c r="D448" s="111"/>
      <c r="E448" s="111"/>
      <c r="F448" s="111"/>
      <c r="G448" s="27"/>
      <c r="H448" s="26"/>
      <c r="I448" s="32"/>
      <c r="J448" s="33"/>
      <c r="K448" s="33"/>
      <c r="L448" s="36"/>
      <c r="M448" s="34"/>
      <c r="N448" s="25"/>
      <c r="O448" s="112">
        <v>0</v>
      </c>
      <c r="P448" s="25"/>
      <c r="Q448" s="25"/>
      <c r="R448" s="25"/>
      <c r="S448" s="68" t="s">
        <v>995</v>
      </c>
    </row>
    <row r="449" spans="3:19" ht="16.149999999999999" customHeight="1" x14ac:dyDescent="0.45">
      <c r="C449" s="25"/>
      <c r="D449" s="111"/>
      <c r="E449" s="111"/>
      <c r="F449" s="111"/>
      <c r="G449" s="27"/>
      <c r="H449" s="26"/>
      <c r="I449" s="32" t="str">
        <f>INDEX(Wsad_Ofertowy[#Data],MATCH(S448,Wsad_Ofertowy[Kod],0),21)</f>
        <v>12</v>
      </c>
      <c r="J449" s="33" t="s">
        <v>31</v>
      </c>
      <c r="K449" s="33"/>
      <c r="L449" s="36"/>
      <c r="M449" s="36"/>
      <c r="N449" s="25"/>
      <c r="O449" s="113"/>
      <c r="P449" s="25"/>
      <c r="Q449" s="25"/>
      <c r="R449" s="25"/>
      <c r="S449" s="25"/>
    </row>
    <row r="450" spans="3:19" ht="16.149999999999999" customHeight="1" x14ac:dyDescent="0.45">
      <c r="C450" s="25"/>
      <c r="D450" s="111"/>
      <c r="E450" s="111"/>
      <c r="F450" s="111"/>
      <c r="G450" s="27"/>
      <c r="H450" s="26"/>
      <c r="I450" s="32"/>
      <c r="J450" s="90"/>
      <c r="K450" s="34"/>
      <c r="L450" s="36"/>
      <c r="M450" s="36"/>
      <c r="N450" s="25"/>
      <c r="O450" s="28"/>
      <c r="P450" s="25"/>
      <c r="Q450" s="25"/>
      <c r="R450" s="25"/>
      <c r="S450" s="25"/>
    </row>
    <row r="451" spans="3:19" ht="16.149999999999999" customHeight="1" x14ac:dyDescent="0.65">
      <c r="C451" s="25"/>
      <c r="D451" s="37" t="str">
        <f>INDEX(Wsad_Ofertowy[#Data],MATCH(S448,Wsad_Ofertowy[Kod],0),4)</f>
        <v>Cor Świeca LED Pink Flame 17cm z bateriami ZŁOTA</v>
      </c>
      <c r="E451" s="25"/>
      <c r="F451" s="38"/>
      <c r="G451" s="54" cm="1">
        <f t="array" ref="G451">INDEX(Wsad_Ofertowy[#Data],MATCH(S448,Wsad_Ofertowy[Kod],0),'Generowanie podsumowania zam'!$U$1)</f>
        <v>7.75</v>
      </c>
      <c r="H451" s="40"/>
      <c r="I451" s="32"/>
      <c r="J451" s="34"/>
      <c r="K451" s="34"/>
      <c r="L451" s="41"/>
      <c r="M451" s="25"/>
      <c r="N451" s="42"/>
      <c r="O451" s="25"/>
      <c r="P451" s="25"/>
      <c r="Q451" s="25"/>
      <c r="R451" s="43">
        <f>I449*G451*O448</f>
        <v>0</v>
      </c>
      <c r="S451" s="25"/>
    </row>
    <row r="452" spans="3:19" ht="16.149999999999999" customHeight="1" x14ac:dyDescent="0.45">
      <c r="C452" s="25"/>
      <c r="D452" s="25"/>
      <c r="E452" s="44">
        <f>INDEX(Wsad_Ofertowy[#Data],MATCH(S448,Wsad_Ofertowy[Kod],0),5)</f>
        <v>5907520039662</v>
      </c>
      <c r="F452" s="45"/>
      <c r="G452" s="40" t="s">
        <v>32</v>
      </c>
      <c r="H452" s="39"/>
      <c r="I452" s="25"/>
      <c r="J452" s="25"/>
      <c r="K452" s="25"/>
      <c r="L452" s="25"/>
      <c r="M452" s="25"/>
      <c r="N452" s="40"/>
      <c r="O452" s="25"/>
      <c r="P452" s="28"/>
      <c r="Q452" s="25"/>
      <c r="R452" s="40" t="s">
        <v>29</v>
      </c>
      <c r="S452" s="25"/>
    </row>
    <row r="453" spans="3:19" ht="16.149999999999999" customHeight="1" x14ac:dyDescent="0.45"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8"/>
      <c r="Q453" s="25"/>
      <c r="R453" s="25"/>
      <c r="S453" s="25"/>
    </row>
    <row r="454" spans="3:19" ht="16.149999999999999" customHeight="1" x14ac:dyDescent="0.45">
      <c r="G454" s="22"/>
      <c r="H454" s="22"/>
      <c r="J454" s="23"/>
      <c r="K454" s="23"/>
      <c r="S454" s="21"/>
    </row>
    <row r="455" spans="3:19" ht="16.149999999999999" customHeight="1" x14ac:dyDescent="0.45">
      <c r="C455" s="25"/>
      <c r="D455" s="111"/>
      <c r="E455" s="111"/>
      <c r="F455" s="111"/>
      <c r="G455" s="27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</row>
    <row r="456" spans="3:19" ht="16.149999999999999" customHeight="1" x14ac:dyDescent="0.45">
      <c r="C456" s="25"/>
      <c r="D456" s="111"/>
      <c r="E456" s="111"/>
      <c r="F456" s="111"/>
      <c r="G456" s="27"/>
      <c r="H456" s="26"/>
      <c r="I456" s="25"/>
      <c r="J456" s="25"/>
      <c r="K456" s="25"/>
      <c r="L456" s="25"/>
      <c r="M456" s="25"/>
      <c r="N456" s="25"/>
      <c r="O456" s="25"/>
      <c r="P456" s="28"/>
      <c r="Q456" s="25"/>
      <c r="R456" s="25"/>
      <c r="S456" s="25"/>
    </row>
    <row r="457" spans="3:19" ht="16.149999999999999" customHeight="1" x14ac:dyDescent="0.55000000000000004">
      <c r="C457" s="25"/>
      <c r="D457" s="111"/>
      <c r="E457" s="111"/>
      <c r="F457" s="111"/>
      <c r="G457" s="27"/>
      <c r="H457" s="26"/>
      <c r="I457" s="29"/>
      <c r="J457" s="30" t="s">
        <v>30</v>
      </c>
      <c r="K457" s="30"/>
      <c r="L457" s="25"/>
      <c r="M457" s="30"/>
      <c r="N457" s="31" t="s">
        <v>0</v>
      </c>
      <c r="O457" s="25"/>
      <c r="P457" s="25"/>
      <c r="Q457" s="25"/>
      <c r="R457" s="25"/>
      <c r="S457" s="25"/>
    </row>
    <row r="458" spans="3:19" ht="16.149999999999999" customHeight="1" x14ac:dyDescent="0.45">
      <c r="C458" s="25"/>
      <c r="D458" s="111"/>
      <c r="E458" s="111"/>
      <c r="F458" s="111"/>
      <c r="G458" s="27"/>
      <c r="H458" s="26"/>
      <c r="I458" s="32"/>
      <c r="J458" s="33"/>
      <c r="K458" s="33"/>
      <c r="L458" s="32"/>
      <c r="M458" s="34"/>
      <c r="N458" s="35" t="s">
        <v>108</v>
      </c>
      <c r="O458" s="25"/>
      <c r="P458" s="25"/>
      <c r="Q458" s="25"/>
      <c r="R458" s="25"/>
      <c r="S458" s="25"/>
    </row>
    <row r="459" spans="3:19" ht="16.149999999999999" customHeight="1" x14ac:dyDescent="0.45">
      <c r="C459" s="25"/>
      <c r="D459" s="111"/>
      <c r="E459" s="111"/>
      <c r="F459" s="111"/>
      <c r="G459" s="27"/>
      <c r="H459" s="26"/>
      <c r="I459" s="32"/>
      <c r="J459" s="33"/>
      <c r="K459" s="33"/>
      <c r="L459" s="36"/>
      <c r="M459" s="34"/>
      <c r="N459" s="25"/>
      <c r="O459" s="112">
        <v>0</v>
      </c>
      <c r="P459" s="25"/>
      <c r="Q459" s="25"/>
      <c r="R459" s="25"/>
      <c r="S459" s="68" t="s">
        <v>998</v>
      </c>
    </row>
    <row r="460" spans="3:19" ht="16.149999999999999" customHeight="1" x14ac:dyDescent="0.45">
      <c r="C460" s="25"/>
      <c r="D460" s="111"/>
      <c r="E460" s="111"/>
      <c r="F460" s="111"/>
      <c r="G460" s="27"/>
      <c r="H460" s="26"/>
      <c r="I460" s="32" t="str">
        <f>INDEX(Wsad_Ofertowy[#Data],MATCH(S459,Wsad_Ofertowy[Kod],0),21)</f>
        <v>12</v>
      </c>
      <c r="J460" s="33" t="s">
        <v>31</v>
      </c>
      <c r="K460" s="33"/>
      <c r="L460" s="36"/>
      <c r="M460" s="36"/>
      <c r="N460" s="25"/>
      <c r="O460" s="113"/>
      <c r="P460" s="25"/>
      <c r="Q460" s="25"/>
      <c r="R460" s="25"/>
      <c r="S460" s="25"/>
    </row>
    <row r="461" spans="3:19" ht="16.149999999999999" customHeight="1" x14ac:dyDescent="0.45">
      <c r="C461" s="25"/>
      <c r="D461" s="111"/>
      <c r="E461" s="111"/>
      <c r="F461" s="111"/>
      <c r="G461" s="27"/>
      <c r="H461" s="26"/>
      <c r="I461" s="32"/>
      <c r="J461" s="90"/>
      <c r="K461" s="34"/>
      <c r="L461" s="36"/>
      <c r="M461" s="36"/>
      <c r="N461" s="25"/>
      <c r="O461" s="28"/>
      <c r="P461" s="25"/>
      <c r="Q461" s="25"/>
      <c r="R461" s="25"/>
      <c r="S461" s="25"/>
    </row>
    <row r="462" spans="3:19" ht="16.149999999999999" customHeight="1" x14ac:dyDescent="0.65">
      <c r="C462" s="25"/>
      <c r="D462" s="37" t="str">
        <f>INDEX(Wsad_Ofertowy[#Data],MATCH(S459,Wsad_Ofertowy[Kod],0),4)</f>
        <v>Cor Świeca LED Rico 12,5cm z bateriami BIAŁA (srebrny/czerwony)</v>
      </c>
      <c r="E462" s="25"/>
      <c r="F462" s="38"/>
      <c r="G462" s="54" cm="1">
        <f t="array" ref="G462">INDEX(Wsad_Ofertowy[#Data],MATCH(S459,Wsad_Ofertowy[Kod],0),'Generowanie podsumowania zam'!$U$1)</f>
        <v>5.49</v>
      </c>
      <c r="H462" s="40"/>
      <c r="I462" s="32"/>
      <c r="J462" s="34"/>
      <c r="K462" s="34"/>
      <c r="L462" s="41"/>
      <c r="M462" s="25"/>
      <c r="N462" s="42"/>
      <c r="O462" s="25"/>
      <c r="P462" s="25"/>
      <c r="Q462" s="25"/>
      <c r="R462" s="43">
        <f>I460*G462*O459</f>
        <v>0</v>
      </c>
      <c r="S462" s="25"/>
    </row>
    <row r="463" spans="3:19" ht="16.149999999999999" customHeight="1" x14ac:dyDescent="0.45">
      <c r="C463" s="25"/>
      <c r="D463" s="25"/>
      <c r="E463" s="44">
        <f>INDEX(Wsad_Ofertowy[#Data],MATCH(S459,Wsad_Ofertowy[Kod],0),5)</f>
        <v>5907520037927</v>
      </c>
      <c r="F463" s="45"/>
      <c r="G463" s="40" t="s">
        <v>32</v>
      </c>
      <c r="H463" s="39"/>
      <c r="I463" s="25"/>
      <c r="J463" s="25"/>
      <c r="K463" s="25"/>
      <c r="L463" s="25"/>
      <c r="M463" s="25"/>
      <c r="N463" s="40"/>
      <c r="O463" s="25"/>
      <c r="P463" s="28"/>
      <c r="Q463" s="25"/>
      <c r="R463" s="40" t="s">
        <v>29</v>
      </c>
      <c r="S463" s="25"/>
    </row>
    <row r="464" spans="3:19" ht="16.149999999999999" customHeight="1" x14ac:dyDescent="0.45"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8"/>
      <c r="Q464" s="25"/>
      <c r="R464" s="25"/>
      <c r="S464" s="25"/>
    </row>
    <row r="465" spans="3:19" ht="16.149999999999999" customHeight="1" x14ac:dyDescent="0.45">
      <c r="G465" s="22"/>
      <c r="H465" s="22"/>
      <c r="J465" s="23"/>
      <c r="K465" s="23"/>
      <c r="S465" s="21"/>
    </row>
    <row r="466" spans="3:19" ht="16.149999999999999" customHeight="1" x14ac:dyDescent="0.45">
      <c r="C466" s="25"/>
      <c r="D466" s="111"/>
      <c r="E466" s="111"/>
      <c r="F466" s="111"/>
      <c r="G466" s="27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</row>
    <row r="467" spans="3:19" ht="16.149999999999999" customHeight="1" x14ac:dyDescent="0.45">
      <c r="C467" s="25"/>
      <c r="D467" s="111"/>
      <c r="E467" s="111"/>
      <c r="F467" s="111"/>
      <c r="G467" s="27"/>
      <c r="H467" s="26"/>
      <c r="I467" s="25"/>
      <c r="J467" s="25"/>
      <c r="K467" s="25"/>
      <c r="L467" s="25"/>
      <c r="M467" s="25"/>
      <c r="N467" s="25"/>
      <c r="O467" s="25"/>
      <c r="P467" s="28"/>
      <c r="Q467" s="25"/>
      <c r="R467" s="25"/>
      <c r="S467" s="25"/>
    </row>
    <row r="468" spans="3:19" ht="16.149999999999999" customHeight="1" x14ac:dyDescent="0.55000000000000004">
      <c r="C468" s="25"/>
      <c r="D468" s="111"/>
      <c r="E468" s="111"/>
      <c r="F468" s="111"/>
      <c r="G468" s="27"/>
      <c r="H468" s="26"/>
      <c r="I468" s="29"/>
      <c r="J468" s="30" t="s">
        <v>30</v>
      </c>
      <c r="K468" s="30"/>
      <c r="L468" s="25"/>
      <c r="M468" s="30"/>
      <c r="N468" s="31" t="s">
        <v>0</v>
      </c>
      <c r="O468" s="25"/>
      <c r="P468" s="25"/>
      <c r="Q468" s="25"/>
      <c r="R468" s="25"/>
      <c r="S468" s="25"/>
    </row>
    <row r="469" spans="3:19" ht="16.149999999999999" customHeight="1" x14ac:dyDescent="0.45">
      <c r="C469" s="25"/>
      <c r="D469" s="111"/>
      <c r="E469" s="111"/>
      <c r="F469" s="111"/>
      <c r="G469" s="27"/>
      <c r="H469" s="26"/>
      <c r="I469" s="32"/>
      <c r="J469" s="33"/>
      <c r="K469" s="33"/>
      <c r="L469" s="32"/>
      <c r="M469" s="34"/>
      <c r="N469" s="35" t="s">
        <v>108</v>
      </c>
      <c r="O469" s="25"/>
      <c r="P469" s="25"/>
      <c r="Q469" s="25"/>
      <c r="R469" s="25"/>
      <c r="S469" s="25"/>
    </row>
    <row r="470" spans="3:19" ht="16.149999999999999" customHeight="1" x14ac:dyDescent="0.45">
      <c r="C470" s="25"/>
      <c r="D470" s="111"/>
      <c r="E470" s="111"/>
      <c r="F470" s="111"/>
      <c r="G470" s="27"/>
      <c r="H470" s="26"/>
      <c r="I470" s="32"/>
      <c r="J470" s="33"/>
      <c r="K470" s="33"/>
      <c r="L470" s="36"/>
      <c r="M470" s="34"/>
      <c r="N470" s="25"/>
      <c r="O470" s="112">
        <v>0</v>
      </c>
      <c r="P470" s="25"/>
      <c r="Q470" s="25"/>
      <c r="R470" s="25"/>
      <c r="S470" s="68" t="s">
        <v>1002</v>
      </c>
    </row>
    <row r="471" spans="3:19" ht="16.149999999999999" customHeight="1" x14ac:dyDescent="0.45">
      <c r="C471" s="25"/>
      <c r="D471" s="111"/>
      <c r="E471" s="111"/>
      <c r="F471" s="111"/>
      <c r="G471" s="27"/>
      <c r="H471" s="26"/>
      <c r="I471" s="32" t="str">
        <f>INDEX(Wsad_Ofertowy[#Data],MATCH(S470,Wsad_Ofertowy[Kod],0),21)</f>
        <v>12</v>
      </c>
      <c r="J471" s="33" t="s">
        <v>31</v>
      </c>
      <c r="K471" s="33"/>
      <c r="L471" s="36"/>
      <c r="M471" s="36"/>
      <c r="N471" s="25"/>
      <c r="O471" s="113"/>
      <c r="P471" s="25"/>
      <c r="Q471" s="25"/>
      <c r="R471" s="25"/>
      <c r="S471" s="25"/>
    </row>
    <row r="472" spans="3:19" ht="16.149999999999999" customHeight="1" x14ac:dyDescent="0.45">
      <c r="C472" s="25"/>
      <c r="D472" s="111"/>
      <c r="E472" s="111"/>
      <c r="F472" s="111"/>
      <c r="G472" s="27"/>
      <c r="H472" s="26"/>
      <c r="I472" s="32"/>
      <c r="J472" s="90"/>
      <c r="K472" s="34"/>
      <c r="L472" s="36"/>
      <c r="M472" s="36"/>
      <c r="N472" s="25"/>
      <c r="O472" s="28"/>
      <c r="P472" s="25"/>
      <c r="Q472" s="25"/>
      <c r="R472" s="25"/>
      <c r="S472" s="25"/>
    </row>
    <row r="473" spans="3:19" ht="16.149999999999999" customHeight="1" x14ac:dyDescent="0.65">
      <c r="C473" s="25"/>
      <c r="D473" s="37" t="str">
        <f>INDEX(Wsad_Ofertowy[#Data],MATCH(S470,Wsad_Ofertowy[Kod],0),4)</f>
        <v>Cor Świeca LED Rico 12,5cm z bateriami BIAŁA (złoty/żółty)</v>
      </c>
      <c r="E473" s="25"/>
      <c r="F473" s="38"/>
      <c r="G473" s="54" cm="1">
        <f t="array" ref="G473">INDEX(Wsad_Ofertowy[#Data],MATCH(S470,Wsad_Ofertowy[Kod],0),'Generowanie podsumowania zam'!$U$1)</f>
        <v>5.49</v>
      </c>
      <c r="H473" s="40"/>
      <c r="I473" s="32"/>
      <c r="J473" s="34"/>
      <c r="K473" s="34"/>
      <c r="L473" s="41"/>
      <c r="M473" s="25"/>
      <c r="N473" s="42"/>
      <c r="O473" s="25"/>
      <c r="P473" s="25"/>
      <c r="Q473" s="25"/>
      <c r="R473" s="43">
        <f>I471*G473*O470</f>
        <v>0</v>
      </c>
      <c r="S473" s="25"/>
    </row>
    <row r="474" spans="3:19" ht="16.149999999999999" customHeight="1" x14ac:dyDescent="0.45">
      <c r="C474" s="25"/>
      <c r="D474" s="25"/>
      <c r="E474" s="44">
        <f>INDEX(Wsad_Ofertowy[#Data],MATCH(S470,Wsad_Ofertowy[Kod],0),5)</f>
        <v>5907520037903</v>
      </c>
      <c r="F474" s="45"/>
      <c r="G474" s="40" t="s">
        <v>32</v>
      </c>
      <c r="H474" s="39"/>
      <c r="I474" s="25"/>
      <c r="J474" s="25"/>
      <c r="K474" s="25"/>
      <c r="L474" s="25"/>
      <c r="M474" s="25"/>
      <c r="N474" s="40"/>
      <c r="O474" s="25"/>
      <c r="P474" s="28"/>
      <c r="Q474" s="25"/>
      <c r="R474" s="40" t="s">
        <v>29</v>
      </c>
      <c r="S474" s="25"/>
    </row>
    <row r="475" spans="3:19" ht="16.149999999999999" customHeight="1" x14ac:dyDescent="0.45"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8"/>
      <c r="Q475" s="25"/>
      <c r="R475" s="25"/>
      <c r="S475" s="25"/>
    </row>
    <row r="476" spans="3:19" ht="16.149999999999999" customHeight="1" x14ac:dyDescent="0.45">
      <c r="G476" s="22"/>
      <c r="H476" s="22"/>
      <c r="J476" s="23"/>
      <c r="K476" s="23"/>
      <c r="S476" s="21"/>
    </row>
    <row r="477" spans="3:19" ht="16.149999999999999" customHeight="1" x14ac:dyDescent="0.45">
      <c r="C477" s="25"/>
      <c r="D477" s="111"/>
      <c r="E477" s="111"/>
      <c r="F477" s="111"/>
      <c r="G477" s="27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</row>
    <row r="478" spans="3:19" ht="16.149999999999999" customHeight="1" x14ac:dyDescent="0.45">
      <c r="C478" s="25"/>
      <c r="D478" s="111"/>
      <c r="E478" s="111"/>
      <c r="F478" s="111"/>
      <c r="G478" s="27"/>
      <c r="H478" s="26"/>
      <c r="I478" s="25"/>
      <c r="J478" s="25"/>
      <c r="K478" s="25"/>
      <c r="L478" s="25"/>
      <c r="M478" s="25"/>
      <c r="N478" s="25"/>
      <c r="O478" s="25"/>
      <c r="P478" s="28"/>
      <c r="Q478" s="25"/>
      <c r="R478" s="25"/>
      <c r="S478" s="25"/>
    </row>
    <row r="479" spans="3:19" ht="16.149999999999999" customHeight="1" x14ac:dyDescent="0.55000000000000004">
      <c r="C479" s="25"/>
      <c r="D479" s="111"/>
      <c r="E479" s="111"/>
      <c r="F479" s="111"/>
      <c r="G479" s="27"/>
      <c r="H479" s="26"/>
      <c r="I479" s="29"/>
      <c r="J479" s="30" t="s">
        <v>30</v>
      </c>
      <c r="K479" s="30"/>
      <c r="L479" s="25"/>
      <c r="M479" s="30"/>
      <c r="N479" s="31" t="s">
        <v>0</v>
      </c>
      <c r="O479" s="25"/>
      <c r="P479" s="25"/>
      <c r="Q479" s="25"/>
      <c r="R479" s="25"/>
      <c r="S479" s="25"/>
    </row>
    <row r="480" spans="3:19" ht="16.149999999999999" customHeight="1" x14ac:dyDescent="0.45">
      <c r="C480" s="25"/>
      <c r="D480" s="111"/>
      <c r="E480" s="111"/>
      <c r="F480" s="111"/>
      <c r="G480" s="27"/>
      <c r="H480" s="26"/>
      <c r="I480" s="32"/>
      <c r="J480" s="33"/>
      <c r="K480" s="33"/>
      <c r="L480" s="32"/>
      <c r="M480" s="34"/>
      <c r="N480" s="35" t="s">
        <v>108</v>
      </c>
      <c r="O480" s="25"/>
      <c r="P480" s="25"/>
      <c r="Q480" s="25"/>
      <c r="R480" s="25"/>
      <c r="S480" s="25"/>
    </row>
    <row r="481" spans="3:19" ht="16.149999999999999" customHeight="1" x14ac:dyDescent="0.45">
      <c r="C481" s="25"/>
      <c r="D481" s="111"/>
      <c r="E481" s="111"/>
      <c r="F481" s="111"/>
      <c r="G481" s="27"/>
      <c r="H481" s="26"/>
      <c r="I481" s="32"/>
      <c r="J481" s="33"/>
      <c r="K481" s="33"/>
      <c r="L481" s="36"/>
      <c r="M481" s="34"/>
      <c r="N481" s="25"/>
      <c r="O481" s="112">
        <v>0</v>
      </c>
      <c r="P481" s="25"/>
      <c r="Q481" s="25"/>
      <c r="R481" s="25"/>
      <c r="S481" s="68" t="s">
        <v>1006</v>
      </c>
    </row>
    <row r="482" spans="3:19" ht="16.149999999999999" customHeight="1" x14ac:dyDescent="0.45">
      <c r="C482" s="25"/>
      <c r="D482" s="111"/>
      <c r="E482" s="111"/>
      <c r="F482" s="111"/>
      <c r="G482" s="27"/>
      <c r="H482" s="26"/>
      <c r="I482" s="32" t="str">
        <f>INDEX(Wsad_Ofertowy[#Data],MATCH(S481,Wsad_Ofertowy[Kod],0),21)</f>
        <v>12</v>
      </c>
      <c r="J482" s="33" t="s">
        <v>31</v>
      </c>
      <c r="K482" s="33"/>
      <c r="L482" s="36"/>
      <c r="M482" s="36"/>
      <c r="N482" s="25"/>
      <c r="O482" s="113"/>
      <c r="P482" s="25"/>
      <c r="Q482" s="25"/>
      <c r="R482" s="25"/>
      <c r="S482" s="25"/>
    </row>
    <row r="483" spans="3:19" ht="16.149999999999999" customHeight="1" x14ac:dyDescent="0.45">
      <c r="C483" s="25"/>
      <c r="D483" s="111"/>
      <c r="E483" s="111"/>
      <c r="F483" s="111"/>
      <c r="G483" s="27"/>
      <c r="H483" s="26"/>
      <c r="I483" s="32"/>
      <c r="J483" s="90"/>
      <c r="K483" s="34"/>
      <c r="L483" s="36"/>
      <c r="M483" s="36"/>
      <c r="N483" s="25"/>
      <c r="O483" s="28"/>
      <c r="P483" s="25"/>
      <c r="Q483" s="25"/>
      <c r="R483" s="25"/>
      <c r="S483" s="25"/>
    </row>
    <row r="484" spans="3:19" ht="16.149999999999999" customHeight="1" x14ac:dyDescent="0.65">
      <c r="C484" s="25"/>
      <c r="D484" s="37" t="str">
        <f>INDEX(Wsad_Ofertowy[#Data],MATCH(S481,Wsad_Ofertowy[Kod],0),4)</f>
        <v>Cor Świeca LED Rico 12,5cm z bateriami BIAŁY (złoto/czerwony)</v>
      </c>
      <c r="E484" s="25"/>
      <c r="F484" s="38"/>
      <c r="G484" s="54" cm="1">
        <f t="array" ref="G484">INDEX(Wsad_Ofertowy[#Data],MATCH(S481,Wsad_Ofertowy[Kod],0),'Generowanie podsumowania zam'!$U$1)</f>
        <v>5.49</v>
      </c>
      <c r="H484" s="40"/>
      <c r="I484" s="32"/>
      <c r="J484" s="34"/>
      <c r="K484" s="34"/>
      <c r="L484" s="41"/>
      <c r="M484" s="25"/>
      <c r="N484" s="42"/>
      <c r="O484" s="25"/>
      <c r="P484" s="25"/>
      <c r="Q484" s="25"/>
      <c r="R484" s="43">
        <f>I482*G484*O481</f>
        <v>0</v>
      </c>
      <c r="S484" s="25"/>
    </row>
    <row r="485" spans="3:19" ht="16.149999999999999" customHeight="1" x14ac:dyDescent="0.45">
      <c r="C485" s="25"/>
      <c r="D485" s="25"/>
      <c r="E485" s="44">
        <f>INDEX(Wsad_Ofertowy[#Data],MATCH(S481,Wsad_Ofertowy[Kod],0),5)</f>
        <v>5907520037866</v>
      </c>
      <c r="F485" s="45"/>
      <c r="G485" s="40" t="s">
        <v>32</v>
      </c>
      <c r="H485" s="39"/>
      <c r="I485" s="25"/>
      <c r="J485" s="25"/>
      <c r="K485" s="25"/>
      <c r="L485" s="25"/>
      <c r="M485" s="25"/>
      <c r="N485" s="40"/>
      <c r="O485" s="25"/>
      <c r="P485" s="28"/>
      <c r="Q485" s="25"/>
      <c r="R485" s="40" t="s">
        <v>29</v>
      </c>
      <c r="S485" s="25"/>
    </row>
    <row r="486" spans="3:19" ht="16.149999999999999" customHeight="1" x14ac:dyDescent="0.45"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8"/>
      <c r="Q486" s="25"/>
      <c r="R486" s="25"/>
      <c r="S486" s="25"/>
    </row>
    <row r="487" spans="3:19" ht="16.149999999999999" customHeight="1" x14ac:dyDescent="0.45">
      <c r="G487" s="22"/>
      <c r="H487" s="22"/>
      <c r="J487" s="23"/>
      <c r="K487" s="23"/>
      <c r="S487" s="21"/>
    </row>
    <row r="488" spans="3:19" ht="16.149999999999999" customHeight="1" x14ac:dyDescent="0.45">
      <c r="C488" s="25"/>
      <c r="D488" s="111"/>
      <c r="E488" s="111"/>
      <c r="F488" s="111"/>
      <c r="G488" s="27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</row>
    <row r="489" spans="3:19" ht="16.149999999999999" customHeight="1" x14ac:dyDescent="0.45">
      <c r="C489" s="25"/>
      <c r="D489" s="111"/>
      <c r="E489" s="111"/>
      <c r="F489" s="111"/>
      <c r="G489" s="27"/>
      <c r="H489" s="26"/>
      <c r="I489" s="25"/>
      <c r="J489" s="25"/>
      <c r="K489" s="25"/>
      <c r="L489" s="25"/>
      <c r="M489" s="25"/>
      <c r="N489" s="25"/>
      <c r="O489" s="25"/>
      <c r="P489" s="28"/>
      <c r="Q489" s="25"/>
      <c r="R489" s="25"/>
      <c r="S489" s="25"/>
    </row>
    <row r="490" spans="3:19" ht="16.149999999999999" customHeight="1" x14ac:dyDescent="0.55000000000000004">
      <c r="C490" s="25"/>
      <c r="D490" s="111"/>
      <c r="E490" s="111"/>
      <c r="F490" s="111"/>
      <c r="G490" s="27"/>
      <c r="H490" s="26"/>
      <c r="I490" s="29"/>
      <c r="J490" s="30" t="s">
        <v>30</v>
      </c>
      <c r="K490" s="30"/>
      <c r="L490" s="25"/>
      <c r="M490" s="30"/>
      <c r="N490" s="31" t="s">
        <v>0</v>
      </c>
      <c r="O490" s="25"/>
      <c r="P490" s="25"/>
      <c r="Q490" s="25"/>
      <c r="R490" s="25"/>
      <c r="S490" s="25"/>
    </row>
    <row r="491" spans="3:19" ht="16.149999999999999" customHeight="1" x14ac:dyDescent="0.45">
      <c r="C491" s="25"/>
      <c r="D491" s="111"/>
      <c r="E491" s="111"/>
      <c r="F491" s="111"/>
      <c r="G491" s="27"/>
      <c r="H491" s="26"/>
      <c r="I491" s="32"/>
      <c r="J491" s="33"/>
      <c r="K491" s="33"/>
      <c r="L491" s="32"/>
      <c r="M491" s="34"/>
      <c r="N491" s="35" t="s">
        <v>108</v>
      </c>
      <c r="O491" s="25"/>
      <c r="P491" s="25"/>
      <c r="Q491" s="25"/>
      <c r="R491" s="25"/>
      <c r="S491" s="68" t="s">
        <v>1008</v>
      </c>
    </row>
    <row r="492" spans="3:19" ht="16.149999999999999" customHeight="1" x14ac:dyDescent="0.45">
      <c r="C492" s="25"/>
      <c r="D492" s="111"/>
      <c r="E492" s="111"/>
      <c r="F492" s="111"/>
      <c r="G492" s="27"/>
      <c r="H492" s="26"/>
      <c r="I492" s="32"/>
      <c r="J492" s="33"/>
      <c r="K492" s="33"/>
      <c r="L492" s="36"/>
      <c r="M492" s="34"/>
      <c r="N492" s="25"/>
      <c r="O492" s="112">
        <v>0</v>
      </c>
      <c r="P492" s="25"/>
      <c r="Q492" s="25"/>
      <c r="R492" s="25"/>
    </row>
    <row r="493" spans="3:19" ht="16.149999999999999" customHeight="1" x14ac:dyDescent="0.45">
      <c r="C493" s="25"/>
      <c r="D493" s="111"/>
      <c r="E493" s="111"/>
      <c r="F493" s="111"/>
      <c r="G493" s="27"/>
      <c r="H493" s="26"/>
      <c r="I493" s="32" t="str">
        <f>INDEX(Wsad_Ofertowy[#Data],MATCH(S491,Wsad_Ofertowy[Kod],0),21)</f>
        <v>12</v>
      </c>
      <c r="J493" s="33" t="s">
        <v>31</v>
      </c>
      <c r="K493" s="33"/>
      <c r="L493" s="36"/>
      <c r="M493" s="36"/>
      <c r="N493" s="25"/>
      <c r="O493" s="113"/>
      <c r="P493" s="25"/>
      <c r="Q493" s="25"/>
      <c r="R493" s="25"/>
      <c r="S493" s="25"/>
    </row>
    <row r="494" spans="3:19" ht="16.149999999999999" customHeight="1" x14ac:dyDescent="0.45">
      <c r="C494" s="25"/>
      <c r="D494" s="111"/>
      <c r="E494" s="111"/>
      <c r="F494" s="111"/>
      <c r="G494" s="27"/>
      <c r="H494" s="26"/>
      <c r="I494" s="32"/>
      <c r="J494" s="90"/>
      <c r="K494" s="34"/>
      <c r="L494" s="36"/>
      <c r="M494" s="36"/>
      <c r="N494" s="25"/>
      <c r="O494" s="28"/>
      <c r="P494" s="25"/>
      <c r="Q494" s="25"/>
      <c r="R494" s="25"/>
      <c r="S494" s="25"/>
    </row>
    <row r="495" spans="3:19" ht="16.149999999999999" customHeight="1" x14ac:dyDescent="0.65">
      <c r="C495" s="25"/>
      <c r="D495" s="37" t="str">
        <f>INDEX(Wsad_Ofertowy[#Data],MATCH(S491,Wsad_Ofertowy[Kod],0),4)</f>
        <v>Cor Świeca LED Rico 12,5cm z bateriami CZARNY (złoto/czerwony)</v>
      </c>
      <c r="E495" s="25"/>
      <c r="F495" s="38"/>
      <c r="G495" s="54" cm="1">
        <f t="array" ref="G495">INDEX(Wsad_Ofertowy[#Data],MATCH(S491,Wsad_Ofertowy[Kod],0),'Generowanie podsumowania zam'!$U$1)</f>
        <v>5.49</v>
      </c>
      <c r="H495" s="40"/>
      <c r="I495" s="32"/>
      <c r="J495" s="34"/>
      <c r="K495" s="34"/>
      <c r="L495" s="41"/>
      <c r="M495" s="25"/>
      <c r="N495" s="42"/>
      <c r="O495" s="25"/>
      <c r="P495" s="25"/>
      <c r="Q495" s="25"/>
      <c r="R495" s="43">
        <f>I493*G495*O492</f>
        <v>0</v>
      </c>
      <c r="S495" s="25"/>
    </row>
    <row r="496" spans="3:19" ht="16.149999999999999" customHeight="1" x14ac:dyDescent="0.45">
      <c r="C496" s="25"/>
      <c r="D496" s="25"/>
      <c r="E496" s="44">
        <f>INDEX(Wsad_Ofertowy[#Data],MATCH(S491,Wsad_Ofertowy[Kod],0),5)</f>
        <v>5907520037989</v>
      </c>
      <c r="F496" s="45"/>
      <c r="G496" s="40" t="s">
        <v>32</v>
      </c>
      <c r="H496" s="39"/>
      <c r="I496" s="25"/>
      <c r="J496" s="25"/>
      <c r="K496" s="25"/>
      <c r="L496" s="25"/>
      <c r="M496" s="25"/>
      <c r="N496" s="40"/>
      <c r="O496" s="25"/>
      <c r="P496" s="28"/>
      <c r="Q496" s="25"/>
      <c r="R496" s="40" t="s">
        <v>29</v>
      </c>
      <c r="S496" s="25"/>
    </row>
    <row r="497" spans="3:19" ht="16.149999999999999" customHeight="1" x14ac:dyDescent="0.45"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8"/>
      <c r="Q497" s="25"/>
      <c r="R497" s="25"/>
      <c r="S497" s="25"/>
    </row>
    <row r="498" spans="3:19" ht="16.149999999999999" customHeight="1" x14ac:dyDescent="0.45">
      <c r="G498" s="22"/>
      <c r="H498" s="22"/>
      <c r="J498" s="23"/>
      <c r="K498" s="23"/>
      <c r="S498" s="21"/>
    </row>
    <row r="499" spans="3:19" ht="16.149999999999999" customHeight="1" x14ac:dyDescent="0.45">
      <c r="C499" s="25"/>
      <c r="D499" s="111"/>
      <c r="E499" s="111"/>
      <c r="F499" s="111"/>
      <c r="G499" s="27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</row>
    <row r="500" spans="3:19" ht="16.149999999999999" customHeight="1" x14ac:dyDescent="0.45">
      <c r="C500" s="25"/>
      <c r="D500" s="111"/>
      <c r="E500" s="111"/>
      <c r="F500" s="111"/>
      <c r="G500" s="27"/>
      <c r="H500" s="26"/>
      <c r="I500" s="25"/>
      <c r="J500" s="25"/>
      <c r="K500" s="25"/>
      <c r="L500" s="25"/>
      <c r="M500" s="25"/>
      <c r="N500" s="25"/>
      <c r="O500" s="25"/>
      <c r="P500" s="28"/>
      <c r="Q500" s="25"/>
      <c r="R500" s="25"/>
      <c r="S500" s="25"/>
    </row>
    <row r="501" spans="3:19" ht="16.149999999999999" customHeight="1" x14ac:dyDescent="0.55000000000000004">
      <c r="C501" s="25"/>
      <c r="D501" s="111"/>
      <c r="E501" s="111"/>
      <c r="F501" s="111"/>
      <c r="G501" s="27"/>
      <c r="H501" s="26"/>
      <c r="I501" s="29"/>
      <c r="J501" s="30" t="s">
        <v>30</v>
      </c>
      <c r="K501" s="30"/>
      <c r="L501" s="25"/>
      <c r="M501" s="30"/>
      <c r="N501" s="31" t="s">
        <v>0</v>
      </c>
      <c r="O501" s="25"/>
      <c r="P501" s="25"/>
      <c r="Q501" s="25"/>
      <c r="R501" s="25"/>
      <c r="S501" s="25"/>
    </row>
    <row r="502" spans="3:19" ht="16.149999999999999" customHeight="1" x14ac:dyDescent="0.45">
      <c r="C502" s="25"/>
      <c r="D502" s="111"/>
      <c r="E502" s="111"/>
      <c r="F502" s="111"/>
      <c r="G502" s="27"/>
      <c r="H502" s="26"/>
      <c r="I502" s="32"/>
      <c r="J502" s="33"/>
      <c r="K502" s="33"/>
      <c r="L502" s="32"/>
      <c r="M502" s="34"/>
      <c r="N502" s="35" t="s">
        <v>108</v>
      </c>
      <c r="O502" s="25"/>
      <c r="P502" s="25"/>
      <c r="Q502" s="25"/>
      <c r="R502" s="25"/>
      <c r="S502" s="25"/>
    </row>
    <row r="503" spans="3:19" ht="16.149999999999999" customHeight="1" x14ac:dyDescent="0.45">
      <c r="C503" s="25"/>
      <c r="D503" s="111"/>
      <c r="E503" s="111"/>
      <c r="F503" s="111"/>
      <c r="G503" s="27"/>
      <c r="H503" s="26"/>
      <c r="I503" s="32"/>
      <c r="J503" s="33"/>
      <c r="K503" s="33"/>
      <c r="L503" s="36"/>
      <c r="M503" s="34"/>
      <c r="N503" s="25"/>
      <c r="O503" s="112">
        <v>0</v>
      </c>
      <c r="P503" s="25"/>
      <c r="Q503" s="25"/>
      <c r="R503" s="25"/>
      <c r="S503" s="68" t="s">
        <v>1011</v>
      </c>
    </row>
    <row r="504" spans="3:19" ht="16.149999999999999" customHeight="1" x14ac:dyDescent="0.45">
      <c r="C504" s="25"/>
      <c r="D504" s="111"/>
      <c r="E504" s="111"/>
      <c r="F504" s="111"/>
      <c r="G504" s="27"/>
      <c r="H504" s="26"/>
      <c r="I504" s="32" t="str">
        <f>INDEX(Wsad_Ofertowy[#Data],MATCH(S503,Wsad_Ofertowy[Kod],0),21)</f>
        <v>12</v>
      </c>
      <c r="J504" s="33" t="s">
        <v>31</v>
      </c>
      <c r="K504" s="33"/>
      <c r="L504" s="36"/>
      <c r="M504" s="36"/>
      <c r="N504" s="25"/>
      <c r="O504" s="113"/>
      <c r="P504" s="25"/>
      <c r="Q504" s="25"/>
      <c r="R504" s="25"/>
      <c r="S504" s="25"/>
    </row>
    <row r="505" spans="3:19" ht="16.149999999999999" customHeight="1" x14ac:dyDescent="0.45">
      <c r="C505" s="25"/>
      <c r="D505" s="111"/>
      <c r="E505" s="111"/>
      <c r="F505" s="111"/>
      <c r="G505" s="27"/>
      <c r="H505" s="26"/>
      <c r="I505" s="32"/>
      <c r="J505" s="90"/>
      <c r="K505" s="34"/>
      <c r="L505" s="36"/>
      <c r="M505" s="36"/>
      <c r="N505" s="25"/>
      <c r="O505" s="28"/>
      <c r="P505" s="25"/>
      <c r="Q505" s="25"/>
      <c r="R505" s="25"/>
      <c r="S505" s="25"/>
    </row>
    <row r="506" spans="3:19" ht="16.149999999999999" customHeight="1" x14ac:dyDescent="0.65">
      <c r="C506" s="25"/>
      <c r="D506" s="37" t="str">
        <f>INDEX(Wsad_Ofertowy[#Data],MATCH(S503,Wsad_Ofertowy[Kod],0),4)</f>
        <v>Cor Świeca LED Rico 15cm z bateriami BIAŁA (srebny/biały zimny)</v>
      </c>
      <c r="E506" s="25"/>
      <c r="F506" s="38"/>
      <c r="G506" s="54" cm="1">
        <f t="array" ref="G506">INDEX(Wsad_Ofertowy[#Data],MATCH(S503,Wsad_Ofertowy[Kod],0),'Generowanie podsumowania zam'!$U$1)</f>
        <v>5.99</v>
      </c>
      <c r="H506" s="40"/>
      <c r="I506" s="32"/>
      <c r="J506" s="34"/>
      <c r="K506" s="34"/>
      <c r="L506" s="41"/>
      <c r="M506" s="25"/>
      <c r="N506" s="42"/>
      <c r="O506" s="25"/>
      <c r="P506" s="25"/>
      <c r="Q506" s="25"/>
      <c r="R506" s="43">
        <f>I504*G506*O503</f>
        <v>0</v>
      </c>
      <c r="S506" s="25"/>
    </row>
    <row r="507" spans="3:19" ht="16.149999999999999" customHeight="1" x14ac:dyDescent="0.45">
      <c r="C507" s="25"/>
      <c r="D507" s="25"/>
      <c r="E507" s="44">
        <f>INDEX(Wsad_Ofertowy[#Data],MATCH(S503,Wsad_Ofertowy[Kod],0),5)</f>
        <v>5907520038122</v>
      </c>
      <c r="F507" s="45"/>
      <c r="G507" s="40" t="s">
        <v>32</v>
      </c>
      <c r="H507" s="39"/>
      <c r="I507" s="25"/>
      <c r="J507" s="25"/>
      <c r="K507" s="25"/>
      <c r="L507" s="25"/>
      <c r="M507" s="25"/>
      <c r="N507" s="40"/>
      <c r="O507" s="25"/>
      <c r="P507" s="28"/>
      <c r="Q507" s="25"/>
      <c r="R507" s="40" t="s">
        <v>29</v>
      </c>
      <c r="S507" s="25"/>
    </row>
    <row r="508" spans="3:19" ht="16.149999999999999" customHeight="1" x14ac:dyDescent="0.45"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8"/>
      <c r="Q508" s="25"/>
      <c r="R508" s="25"/>
      <c r="S508" s="25"/>
    </row>
    <row r="509" spans="3:19" ht="16.149999999999999" customHeight="1" x14ac:dyDescent="0.45">
      <c r="G509" s="22"/>
      <c r="H509" s="22"/>
      <c r="J509" s="23"/>
      <c r="K509" s="23"/>
      <c r="S509" s="21"/>
    </row>
    <row r="510" spans="3:19" ht="16.149999999999999" customHeight="1" x14ac:dyDescent="0.45">
      <c r="C510" s="25"/>
      <c r="D510" s="111"/>
      <c r="E510" s="111"/>
      <c r="F510" s="111"/>
      <c r="G510" s="27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</row>
    <row r="511" spans="3:19" ht="16.149999999999999" customHeight="1" x14ac:dyDescent="0.45">
      <c r="C511" s="25"/>
      <c r="D511" s="111"/>
      <c r="E511" s="111"/>
      <c r="F511" s="111"/>
      <c r="G511" s="27"/>
      <c r="H511" s="26"/>
      <c r="I511" s="25"/>
      <c r="J511" s="25"/>
      <c r="K511" s="25"/>
      <c r="L511" s="25"/>
      <c r="M511" s="25"/>
      <c r="N511" s="25"/>
      <c r="O511" s="25"/>
      <c r="P511" s="28"/>
      <c r="Q511" s="25"/>
      <c r="R511" s="25"/>
      <c r="S511" s="25"/>
    </row>
    <row r="512" spans="3:19" ht="16.149999999999999" customHeight="1" x14ac:dyDescent="0.55000000000000004">
      <c r="C512" s="25"/>
      <c r="D512" s="111"/>
      <c r="E512" s="111"/>
      <c r="F512" s="111"/>
      <c r="G512" s="27"/>
      <c r="H512" s="26"/>
      <c r="I512" s="29"/>
      <c r="J512" s="30" t="s">
        <v>30</v>
      </c>
      <c r="K512" s="30"/>
      <c r="L512" s="25"/>
      <c r="M512" s="30"/>
      <c r="N512" s="31" t="s">
        <v>0</v>
      </c>
      <c r="O512" s="25"/>
      <c r="P512" s="25"/>
      <c r="Q512" s="25"/>
      <c r="R512" s="25"/>
      <c r="S512" s="25"/>
    </row>
    <row r="513" spans="3:19" ht="16.149999999999999" customHeight="1" x14ac:dyDescent="0.45">
      <c r="C513" s="25"/>
      <c r="D513" s="111"/>
      <c r="E513" s="111"/>
      <c r="F513" s="111"/>
      <c r="G513" s="27"/>
      <c r="H513" s="26"/>
      <c r="I513" s="32"/>
      <c r="J513" s="33"/>
      <c r="K513" s="33"/>
      <c r="L513" s="32"/>
      <c r="M513" s="34"/>
      <c r="N513" s="35" t="s">
        <v>108</v>
      </c>
      <c r="O513" s="25"/>
      <c r="P513" s="25"/>
      <c r="Q513" s="25"/>
      <c r="R513" s="25"/>
      <c r="S513" s="25"/>
    </row>
    <row r="514" spans="3:19" ht="16.149999999999999" customHeight="1" x14ac:dyDescent="0.45">
      <c r="C514" s="25"/>
      <c r="D514" s="111"/>
      <c r="E514" s="111"/>
      <c r="F514" s="111"/>
      <c r="G514" s="27"/>
      <c r="H514" s="26"/>
      <c r="I514" s="32"/>
      <c r="J514" s="33"/>
      <c r="K514" s="33"/>
      <c r="L514" s="36"/>
      <c r="M514" s="34"/>
      <c r="N514" s="25"/>
      <c r="O514" s="112">
        <v>0</v>
      </c>
      <c r="P514" s="25"/>
      <c r="Q514" s="25"/>
      <c r="R514" s="25"/>
      <c r="S514" s="68" t="s">
        <v>1013</v>
      </c>
    </row>
    <row r="515" spans="3:19" ht="16.149999999999999" customHeight="1" x14ac:dyDescent="0.45">
      <c r="C515" s="25"/>
      <c r="D515" s="111"/>
      <c r="E515" s="111"/>
      <c r="F515" s="111"/>
      <c r="G515" s="27"/>
      <c r="H515" s="26"/>
      <c r="I515" s="32" t="str">
        <f>INDEX(Wsad_Ofertowy[#Data],MATCH(S514,Wsad_Ofertowy[Kod],0),21)</f>
        <v>12</v>
      </c>
      <c r="J515" s="33" t="s">
        <v>31</v>
      </c>
      <c r="K515" s="33"/>
      <c r="L515" s="36"/>
      <c r="M515" s="36"/>
      <c r="N515" s="25"/>
      <c r="O515" s="113"/>
      <c r="P515" s="25"/>
      <c r="Q515" s="25"/>
      <c r="R515" s="25"/>
      <c r="S515" s="25"/>
    </row>
    <row r="516" spans="3:19" ht="16.149999999999999" customHeight="1" x14ac:dyDescent="0.45">
      <c r="C516" s="25"/>
      <c r="D516" s="111"/>
      <c r="E516" s="111"/>
      <c r="F516" s="111"/>
      <c r="G516" s="27"/>
      <c r="H516" s="26"/>
      <c r="I516" s="32"/>
      <c r="J516" s="90"/>
      <c r="K516" s="34"/>
      <c r="L516" s="36"/>
      <c r="M516" s="36"/>
      <c r="N516" s="25"/>
      <c r="O516" s="28"/>
      <c r="P516" s="25"/>
      <c r="Q516" s="25"/>
      <c r="R516" s="25"/>
      <c r="S516" s="25"/>
    </row>
    <row r="517" spans="3:19" ht="16.149999999999999" customHeight="1" x14ac:dyDescent="0.65">
      <c r="C517" s="25"/>
      <c r="D517" s="37" t="str">
        <f>INDEX(Wsad_Ofertowy[#Data],MATCH(S514,Wsad_Ofertowy[Kod],0),4)</f>
        <v>Cor Świeca LED Rico 15cm z bateriami BIAŁA (srebrny/czerwony)</v>
      </c>
      <c r="E517" s="25"/>
      <c r="F517" s="38"/>
      <c r="G517" s="54" cm="1">
        <f t="array" ref="G517">INDEX(Wsad_Ofertowy[#Data],MATCH(S514,Wsad_Ofertowy[Kod],0),'Generowanie podsumowania zam'!$U$1)</f>
        <v>5.99</v>
      </c>
      <c r="H517" s="40"/>
      <c r="I517" s="32"/>
      <c r="J517" s="34"/>
      <c r="K517" s="34"/>
      <c r="L517" s="41"/>
      <c r="M517" s="25"/>
      <c r="N517" s="42"/>
      <c r="O517" s="25"/>
      <c r="P517" s="25"/>
      <c r="Q517" s="25"/>
      <c r="R517" s="43">
        <f>I515*G517*O514</f>
        <v>0</v>
      </c>
      <c r="S517" s="25"/>
    </row>
    <row r="518" spans="3:19" ht="16.149999999999999" customHeight="1" x14ac:dyDescent="0.45">
      <c r="C518" s="25"/>
      <c r="D518" s="25"/>
      <c r="E518" s="44">
        <f>INDEX(Wsad_Ofertowy[#Data],MATCH(S514,Wsad_Ofertowy[Kod],0),5)</f>
        <v>5907520038108</v>
      </c>
      <c r="F518" s="45"/>
      <c r="G518" s="40" t="s">
        <v>32</v>
      </c>
      <c r="H518" s="39"/>
      <c r="I518" s="25"/>
      <c r="J518" s="25"/>
      <c r="K518" s="25"/>
      <c r="L518" s="25"/>
      <c r="M518" s="25"/>
      <c r="N518" s="40"/>
      <c r="O518" s="25"/>
      <c r="P518" s="28"/>
      <c r="Q518" s="25"/>
      <c r="R518" s="40" t="s">
        <v>29</v>
      </c>
      <c r="S518" s="25"/>
    </row>
    <row r="519" spans="3:19" ht="16.149999999999999" customHeight="1" x14ac:dyDescent="0.45"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8"/>
      <c r="Q519" s="25"/>
      <c r="R519" s="25"/>
      <c r="S519" s="25"/>
    </row>
    <row r="520" spans="3:19" ht="16.149999999999999" customHeight="1" x14ac:dyDescent="0.45">
      <c r="G520" s="22"/>
      <c r="H520" s="22"/>
      <c r="J520" s="23"/>
      <c r="K520" s="23"/>
      <c r="S520" s="21"/>
    </row>
    <row r="521" spans="3:19" ht="16.149999999999999" customHeight="1" x14ac:dyDescent="0.45">
      <c r="C521" s="25"/>
      <c r="D521" s="111"/>
      <c r="E521" s="111"/>
      <c r="F521" s="111"/>
      <c r="G521" s="27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</row>
    <row r="522" spans="3:19" ht="16.149999999999999" customHeight="1" x14ac:dyDescent="0.45">
      <c r="C522" s="25"/>
      <c r="D522" s="111"/>
      <c r="E522" s="111"/>
      <c r="F522" s="111"/>
      <c r="G522" s="27"/>
      <c r="H522" s="26"/>
      <c r="I522" s="25"/>
      <c r="J522" s="25"/>
      <c r="K522" s="25"/>
      <c r="L522" s="25"/>
      <c r="M522" s="25"/>
      <c r="N522" s="25"/>
      <c r="O522" s="25"/>
      <c r="P522" s="28"/>
      <c r="Q522" s="25"/>
      <c r="R522" s="25"/>
      <c r="S522" s="25"/>
    </row>
    <row r="523" spans="3:19" ht="16.149999999999999" customHeight="1" x14ac:dyDescent="0.55000000000000004">
      <c r="C523" s="25"/>
      <c r="D523" s="111"/>
      <c r="E523" s="111"/>
      <c r="F523" s="111"/>
      <c r="G523" s="27"/>
      <c r="H523" s="26"/>
      <c r="I523" s="29"/>
      <c r="J523" s="30" t="s">
        <v>30</v>
      </c>
      <c r="K523" s="30"/>
      <c r="L523" s="25"/>
      <c r="M523" s="30"/>
      <c r="N523" s="31" t="s">
        <v>0</v>
      </c>
      <c r="O523" s="25"/>
      <c r="P523" s="25"/>
      <c r="Q523" s="25"/>
      <c r="R523" s="25"/>
      <c r="S523" s="25"/>
    </row>
    <row r="524" spans="3:19" ht="16.149999999999999" customHeight="1" x14ac:dyDescent="0.45">
      <c r="C524" s="25"/>
      <c r="D524" s="111"/>
      <c r="E524" s="111"/>
      <c r="F524" s="111"/>
      <c r="G524" s="27"/>
      <c r="H524" s="26"/>
      <c r="I524" s="32"/>
      <c r="J524" s="33"/>
      <c r="K524" s="33"/>
      <c r="L524" s="32"/>
      <c r="M524" s="34"/>
      <c r="N524" s="35" t="s">
        <v>108</v>
      </c>
      <c r="O524" s="25"/>
      <c r="P524" s="25"/>
      <c r="Q524" s="25"/>
      <c r="R524" s="25"/>
      <c r="S524" s="25"/>
    </row>
    <row r="525" spans="3:19" ht="16.149999999999999" customHeight="1" x14ac:dyDescent="0.45">
      <c r="C525" s="25"/>
      <c r="D525" s="111"/>
      <c r="E525" s="111"/>
      <c r="F525" s="111"/>
      <c r="G525" s="27"/>
      <c r="H525" s="26"/>
      <c r="I525" s="32"/>
      <c r="J525" s="33"/>
      <c r="K525" s="33"/>
      <c r="L525" s="36"/>
      <c r="M525" s="34"/>
      <c r="N525" s="25"/>
      <c r="O525" s="112">
        <v>0</v>
      </c>
      <c r="P525" s="25"/>
      <c r="Q525" s="25"/>
      <c r="R525" s="25"/>
      <c r="S525" s="68" t="s">
        <v>1016</v>
      </c>
    </row>
    <row r="526" spans="3:19" ht="16.149999999999999" customHeight="1" x14ac:dyDescent="0.45">
      <c r="C526" s="25"/>
      <c r="D526" s="111"/>
      <c r="E526" s="111"/>
      <c r="F526" s="111"/>
      <c r="G526" s="27"/>
      <c r="H526" s="26"/>
      <c r="I526" s="32" t="str">
        <f>INDEX(Wsad_Ofertowy[#Data],MATCH(S525,Wsad_Ofertowy[Kod],0),21)</f>
        <v>12</v>
      </c>
      <c r="J526" s="33" t="s">
        <v>31</v>
      </c>
      <c r="K526" s="33"/>
      <c r="L526" s="36"/>
      <c r="M526" s="36"/>
      <c r="N526" s="25"/>
      <c r="O526" s="113"/>
      <c r="P526" s="25"/>
      <c r="Q526" s="25"/>
      <c r="R526" s="25"/>
      <c r="S526" s="25"/>
    </row>
    <row r="527" spans="3:19" ht="16.149999999999999" customHeight="1" x14ac:dyDescent="0.45">
      <c r="C527" s="25"/>
      <c r="D527" s="111"/>
      <c r="E527" s="111"/>
      <c r="F527" s="111"/>
      <c r="G527" s="27"/>
      <c r="H527" s="26"/>
      <c r="I527" s="32"/>
      <c r="J527" s="90"/>
      <c r="K527" s="34"/>
      <c r="L527" s="36"/>
      <c r="M527" s="36"/>
      <c r="N527" s="25"/>
      <c r="O527" s="28"/>
      <c r="P527" s="25"/>
      <c r="Q527" s="25"/>
      <c r="R527" s="25"/>
      <c r="S527" s="25"/>
    </row>
    <row r="528" spans="3:19" ht="16.149999999999999" customHeight="1" x14ac:dyDescent="0.65">
      <c r="C528" s="25"/>
      <c r="D528" s="37" t="str">
        <f>INDEX(Wsad_Ofertowy[#Data],MATCH(S525,Wsad_Ofertowy[Kod],0),4)</f>
        <v>Cor Świeca LED Rico 15cm z bateriami BIAŁA (srebry/żółty)</v>
      </c>
      <c r="E528" s="25"/>
      <c r="F528" s="38"/>
      <c r="G528" s="54" cm="1">
        <f t="array" ref="G528">INDEX(Wsad_Ofertowy[#Data],MATCH(S525,Wsad_Ofertowy[Kod],0),'Generowanie podsumowania zam'!$U$1)</f>
        <v>5.99</v>
      </c>
      <c r="H528" s="40"/>
      <c r="I528" s="32"/>
      <c r="J528" s="34"/>
      <c r="K528" s="34"/>
      <c r="L528" s="41"/>
      <c r="M528" s="25"/>
      <c r="N528" s="42"/>
      <c r="O528" s="25"/>
      <c r="P528" s="25"/>
      <c r="Q528" s="25"/>
      <c r="R528" s="43">
        <f>I526*G528*O525</f>
        <v>0</v>
      </c>
      <c r="S528" s="25"/>
    </row>
    <row r="529" spans="3:19" ht="16.149999999999999" customHeight="1" x14ac:dyDescent="0.45">
      <c r="C529" s="25"/>
      <c r="D529" s="25"/>
      <c r="E529" s="44">
        <f>INDEX(Wsad_Ofertowy[#Data],MATCH(S525,Wsad_Ofertowy[Kod],0),5)</f>
        <v>5907520038146</v>
      </c>
      <c r="F529" s="45"/>
      <c r="G529" s="40" t="s">
        <v>32</v>
      </c>
      <c r="H529" s="39"/>
      <c r="I529" s="25"/>
      <c r="J529" s="25"/>
      <c r="K529" s="25"/>
      <c r="L529" s="25"/>
      <c r="M529" s="25"/>
      <c r="N529" s="40"/>
      <c r="O529" s="25"/>
      <c r="P529" s="28"/>
      <c r="Q529" s="25"/>
      <c r="R529" s="40" t="s">
        <v>29</v>
      </c>
      <c r="S529" s="25"/>
    </row>
    <row r="530" spans="3:19" ht="16.149999999999999" customHeight="1" x14ac:dyDescent="0.45"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8"/>
      <c r="Q530" s="25"/>
      <c r="R530" s="25"/>
      <c r="S530" s="25"/>
    </row>
    <row r="531" spans="3:19" ht="16.149999999999999" customHeight="1" x14ac:dyDescent="0.45">
      <c r="G531" s="22"/>
      <c r="H531" s="22"/>
      <c r="J531" s="23"/>
      <c r="K531" s="23"/>
      <c r="S531" s="21"/>
    </row>
    <row r="532" spans="3:19" ht="16.149999999999999" customHeight="1" x14ac:dyDescent="0.45">
      <c r="C532" s="25"/>
      <c r="D532" s="111"/>
      <c r="E532" s="111"/>
      <c r="F532" s="111"/>
      <c r="G532" s="27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</row>
    <row r="533" spans="3:19" ht="16.149999999999999" customHeight="1" x14ac:dyDescent="0.45">
      <c r="C533" s="25"/>
      <c r="D533" s="111"/>
      <c r="E533" s="111"/>
      <c r="F533" s="111"/>
      <c r="G533" s="27"/>
      <c r="H533" s="26"/>
      <c r="I533" s="25"/>
      <c r="J533" s="25"/>
      <c r="K533" s="25"/>
      <c r="L533" s="25"/>
      <c r="M533" s="25"/>
      <c r="N533" s="25"/>
      <c r="O533" s="25"/>
      <c r="P533" s="28"/>
      <c r="Q533" s="25"/>
      <c r="R533" s="25"/>
      <c r="S533" s="25"/>
    </row>
    <row r="534" spans="3:19" ht="16.149999999999999" customHeight="1" x14ac:dyDescent="0.55000000000000004">
      <c r="C534" s="25"/>
      <c r="D534" s="111"/>
      <c r="E534" s="111"/>
      <c r="F534" s="111"/>
      <c r="G534" s="27"/>
      <c r="H534" s="26"/>
      <c r="I534" s="29"/>
      <c r="J534" s="30" t="s">
        <v>30</v>
      </c>
      <c r="K534" s="30"/>
      <c r="L534" s="25"/>
      <c r="M534" s="30"/>
      <c r="N534" s="31" t="s">
        <v>0</v>
      </c>
      <c r="O534" s="25"/>
      <c r="P534" s="25"/>
      <c r="Q534" s="25"/>
      <c r="R534" s="25"/>
      <c r="S534" s="25"/>
    </row>
    <row r="535" spans="3:19" ht="16.149999999999999" customHeight="1" x14ac:dyDescent="0.45">
      <c r="C535" s="25"/>
      <c r="D535" s="111"/>
      <c r="E535" s="111"/>
      <c r="F535" s="111"/>
      <c r="G535" s="27"/>
      <c r="H535" s="26"/>
      <c r="I535" s="32"/>
      <c r="J535" s="33"/>
      <c r="K535" s="33"/>
      <c r="L535" s="32"/>
      <c r="M535" s="34"/>
      <c r="N535" s="35" t="s">
        <v>108</v>
      </c>
      <c r="O535" s="25"/>
      <c r="P535" s="25"/>
      <c r="Q535" s="25"/>
      <c r="R535" s="25"/>
      <c r="S535" s="25"/>
    </row>
    <row r="536" spans="3:19" ht="16.149999999999999" customHeight="1" x14ac:dyDescent="0.45">
      <c r="C536" s="25"/>
      <c r="D536" s="111"/>
      <c r="E536" s="111"/>
      <c r="F536" s="111"/>
      <c r="G536" s="27"/>
      <c r="H536" s="26"/>
      <c r="I536" s="32"/>
      <c r="J536" s="33"/>
      <c r="K536" s="33"/>
      <c r="L536" s="36"/>
      <c r="M536" s="34"/>
      <c r="N536" s="25"/>
      <c r="O536" s="112">
        <v>0</v>
      </c>
      <c r="P536" s="25"/>
      <c r="Q536" s="25"/>
      <c r="R536" s="25"/>
      <c r="S536" s="68" t="s">
        <v>1019</v>
      </c>
    </row>
    <row r="537" spans="3:19" ht="16.149999999999999" customHeight="1" x14ac:dyDescent="0.45">
      <c r="C537" s="25"/>
      <c r="D537" s="111"/>
      <c r="E537" s="111"/>
      <c r="F537" s="111"/>
      <c r="G537" s="27"/>
      <c r="H537" s="26"/>
      <c r="I537" s="32" t="str">
        <f>INDEX(Wsad_Ofertowy[#Data],MATCH(S536,Wsad_Ofertowy[Kod],0),21)</f>
        <v>12</v>
      </c>
      <c r="J537" s="33" t="s">
        <v>31</v>
      </c>
      <c r="K537" s="33"/>
      <c r="L537" s="36"/>
      <c r="M537" s="36"/>
      <c r="N537" s="25"/>
      <c r="O537" s="113"/>
      <c r="P537" s="25"/>
      <c r="Q537" s="25"/>
      <c r="R537" s="25"/>
      <c r="S537" s="25"/>
    </row>
    <row r="538" spans="3:19" ht="16.149999999999999" customHeight="1" x14ac:dyDescent="0.45">
      <c r="C538" s="25"/>
      <c r="D538" s="111"/>
      <c r="E538" s="111"/>
      <c r="F538" s="111"/>
      <c r="G538" s="27"/>
      <c r="H538" s="26"/>
      <c r="I538" s="32"/>
      <c r="J538" s="90"/>
      <c r="K538" s="34"/>
      <c r="L538" s="36"/>
      <c r="M538" s="36"/>
      <c r="N538" s="25"/>
      <c r="O538" s="28"/>
      <c r="P538" s="25"/>
      <c r="Q538" s="25"/>
      <c r="R538" s="25"/>
      <c r="S538" s="25"/>
    </row>
    <row r="539" spans="3:19" ht="16.149999999999999" customHeight="1" x14ac:dyDescent="0.65">
      <c r="C539" s="25"/>
      <c r="D539" s="37" t="str">
        <f>INDEX(Wsad_Ofertowy[#Data],MATCH(S536,Wsad_Ofertowy[Kod],0),4)</f>
        <v>Cor Świeca LED Rico 15cm z bateriami BIAŁA (złoty/biały zimny)</v>
      </c>
      <c r="E539" s="25"/>
      <c r="F539" s="38"/>
      <c r="G539" s="54" cm="1">
        <f t="array" ref="G539">INDEX(Wsad_Ofertowy[#Data],MATCH(S536,Wsad_Ofertowy[Kod],0),'Generowanie podsumowania zam'!$U$1)</f>
        <v>5.99</v>
      </c>
      <c r="H539" s="40"/>
      <c r="I539" s="32"/>
      <c r="J539" s="34"/>
      <c r="K539" s="34"/>
      <c r="L539" s="41"/>
      <c r="M539" s="25"/>
      <c r="N539" s="42"/>
      <c r="O539" s="25"/>
      <c r="P539" s="25"/>
      <c r="Q539" s="25"/>
      <c r="R539" s="43">
        <f>I537*G539*O536</f>
        <v>0</v>
      </c>
      <c r="S539" s="25"/>
    </row>
    <row r="540" spans="3:19" ht="16.149999999999999" customHeight="1" x14ac:dyDescent="0.45">
      <c r="C540" s="25"/>
      <c r="D540" s="25"/>
      <c r="E540" s="44">
        <f>INDEX(Wsad_Ofertowy[#Data],MATCH(S536,Wsad_Ofertowy[Kod],0),5)</f>
        <v>5907520038061</v>
      </c>
      <c r="F540" s="45"/>
      <c r="G540" s="40" t="s">
        <v>32</v>
      </c>
      <c r="H540" s="39"/>
      <c r="I540" s="25"/>
      <c r="J540" s="25"/>
      <c r="K540" s="25"/>
      <c r="L540" s="25"/>
      <c r="M540" s="25"/>
      <c r="N540" s="40"/>
      <c r="O540" s="25"/>
      <c r="P540" s="28"/>
      <c r="Q540" s="25"/>
      <c r="R540" s="40" t="s">
        <v>29</v>
      </c>
      <c r="S540" s="25"/>
    </row>
    <row r="541" spans="3:19" ht="16.149999999999999" customHeight="1" x14ac:dyDescent="0.45"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8"/>
      <c r="Q541" s="25"/>
      <c r="R541" s="25"/>
      <c r="S541" s="25"/>
    </row>
    <row r="542" spans="3:19" ht="16.149999999999999" customHeight="1" x14ac:dyDescent="0.45">
      <c r="G542" s="22"/>
      <c r="H542" s="22"/>
      <c r="J542" s="23"/>
      <c r="K542" s="23"/>
      <c r="S542" s="21"/>
    </row>
    <row r="543" spans="3:19" ht="16.149999999999999" customHeight="1" x14ac:dyDescent="0.45">
      <c r="C543" s="25"/>
      <c r="D543" s="111"/>
      <c r="E543" s="111"/>
      <c r="F543" s="111"/>
      <c r="G543" s="27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</row>
    <row r="544" spans="3:19" ht="16.149999999999999" customHeight="1" x14ac:dyDescent="0.45">
      <c r="C544" s="25"/>
      <c r="D544" s="111"/>
      <c r="E544" s="111"/>
      <c r="F544" s="111"/>
      <c r="G544" s="27"/>
      <c r="H544" s="26"/>
      <c r="I544" s="25"/>
      <c r="J544" s="25"/>
      <c r="K544" s="25"/>
      <c r="L544" s="25"/>
      <c r="M544" s="25"/>
      <c r="N544" s="25"/>
      <c r="O544" s="25"/>
      <c r="P544" s="28"/>
      <c r="Q544" s="25"/>
      <c r="R544" s="25"/>
      <c r="S544" s="25"/>
    </row>
    <row r="545" spans="3:19" ht="16.149999999999999" customHeight="1" x14ac:dyDescent="0.55000000000000004">
      <c r="C545" s="25"/>
      <c r="D545" s="111"/>
      <c r="E545" s="111"/>
      <c r="F545" s="111"/>
      <c r="G545" s="27"/>
      <c r="H545" s="26"/>
      <c r="I545" s="29"/>
      <c r="J545" s="30" t="s">
        <v>30</v>
      </c>
      <c r="K545" s="30"/>
      <c r="L545" s="25"/>
      <c r="M545" s="30"/>
      <c r="N545" s="31" t="s">
        <v>0</v>
      </c>
      <c r="O545" s="25"/>
      <c r="P545" s="25"/>
      <c r="Q545" s="25"/>
      <c r="R545" s="25"/>
      <c r="S545" s="25"/>
    </row>
    <row r="546" spans="3:19" ht="16.149999999999999" customHeight="1" x14ac:dyDescent="0.45">
      <c r="C546" s="25"/>
      <c r="D546" s="111"/>
      <c r="E546" s="111"/>
      <c r="F546" s="111"/>
      <c r="G546" s="27"/>
      <c r="H546" s="26"/>
      <c r="I546" s="32"/>
      <c r="J546" s="33"/>
      <c r="K546" s="33"/>
      <c r="L546" s="32"/>
      <c r="M546" s="34"/>
      <c r="N546" s="35" t="s">
        <v>108</v>
      </c>
      <c r="O546" s="25"/>
      <c r="P546" s="25"/>
      <c r="Q546" s="25"/>
      <c r="R546" s="25"/>
      <c r="S546" s="25"/>
    </row>
    <row r="547" spans="3:19" ht="16.149999999999999" customHeight="1" x14ac:dyDescent="0.45">
      <c r="C547" s="25"/>
      <c r="D547" s="111"/>
      <c r="E547" s="111"/>
      <c r="F547" s="111"/>
      <c r="G547" s="27"/>
      <c r="H547" s="26"/>
      <c r="I547" s="32"/>
      <c r="J547" s="33"/>
      <c r="K547" s="33"/>
      <c r="L547" s="36"/>
      <c r="M547" s="34"/>
      <c r="N547" s="25"/>
      <c r="O547" s="112">
        <v>0</v>
      </c>
      <c r="P547" s="25"/>
      <c r="Q547" s="25"/>
      <c r="R547" s="25"/>
      <c r="S547" s="68" t="s">
        <v>1022</v>
      </c>
    </row>
    <row r="548" spans="3:19" ht="16.149999999999999" customHeight="1" x14ac:dyDescent="0.45">
      <c r="C548" s="25"/>
      <c r="D548" s="111"/>
      <c r="E548" s="111"/>
      <c r="F548" s="111"/>
      <c r="G548" s="27"/>
      <c r="H548" s="26"/>
      <c r="I548" s="32" t="str">
        <f>INDEX(Wsad_Ofertowy[#Data],MATCH(S547,Wsad_Ofertowy[Kod],0),21)</f>
        <v>12</v>
      </c>
      <c r="J548" s="33" t="s">
        <v>31</v>
      </c>
      <c r="K548" s="33"/>
      <c r="L548" s="36"/>
      <c r="M548" s="36"/>
      <c r="N548" s="25"/>
      <c r="O548" s="113"/>
      <c r="P548" s="25"/>
      <c r="Q548" s="25"/>
      <c r="R548" s="25"/>
      <c r="S548" s="25"/>
    </row>
    <row r="549" spans="3:19" ht="16.149999999999999" customHeight="1" x14ac:dyDescent="0.45">
      <c r="C549" s="25"/>
      <c r="D549" s="111"/>
      <c r="E549" s="111"/>
      <c r="F549" s="111"/>
      <c r="G549" s="27"/>
      <c r="H549" s="26"/>
      <c r="I549" s="32"/>
      <c r="J549" s="90"/>
      <c r="K549" s="34"/>
      <c r="L549" s="36"/>
      <c r="M549" s="36"/>
      <c r="N549" s="25"/>
      <c r="O549" s="28"/>
      <c r="P549" s="25"/>
      <c r="Q549" s="25"/>
      <c r="R549" s="25"/>
      <c r="S549" s="25"/>
    </row>
    <row r="550" spans="3:19" ht="16.149999999999999" customHeight="1" x14ac:dyDescent="0.65">
      <c r="C550" s="25"/>
      <c r="D550" s="37" t="str">
        <f>INDEX(Wsad_Ofertowy[#Data],MATCH(S547,Wsad_Ofertowy[Kod],0),4)</f>
        <v>Cor Świeca LED Rico 15cm z bateriami BIAŁA (złoty/czerwony)</v>
      </c>
      <c r="E550" s="25"/>
      <c r="F550" s="38"/>
      <c r="G550" s="54" cm="1">
        <f t="array" ref="G550">INDEX(Wsad_Ofertowy[#Data],MATCH(S547,Wsad_Ofertowy[Kod],0),'Generowanie podsumowania zam'!$U$1)</f>
        <v>5.99</v>
      </c>
      <c r="H550" s="40"/>
      <c r="I550" s="32"/>
      <c r="J550" s="34"/>
      <c r="K550" s="34"/>
      <c r="L550" s="41"/>
      <c r="M550" s="25"/>
      <c r="N550" s="42"/>
      <c r="O550" s="25"/>
      <c r="P550" s="25"/>
      <c r="Q550" s="25"/>
      <c r="R550" s="43">
        <f>I548*G550*O547</f>
        <v>0</v>
      </c>
      <c r="S550" s="25"/>
    </row>
    <row r="551" spans="3:19" ht="16.149999999999999" customHeight="1" x14ac:dyDescent="0.45">
      <c r="C551" s="25"/>
      <c r="D551" s="25"/>
      <c r="E551" s="44">
        <f>INDEX(Wsad_Ofertowy[#Data],MATCH(S547,Wsad_Ofertowy[Kod],0),5)</f>
        <v>5907520038047</v>
      </c>
      <c r="F551" s="45"/>
      <c r="G551" s="40" t="s">
        <v>32</v>
      </c>
      <c r="H551" s="39"/>
      <c r="I551" s="25"/>
      <c r="J551" s="25"/>
      <c r="K551" s="25"/>
      <c r="L551" s="25"/>
      <c r="M551" s="25"/>
      <c r="N551" s="40"/>
      <c r="O551" s="25"/>
      <c r="P551" s="28"/>
      <c r="Q551" s="25"/>
      <c r="R551" s="40" t="s">
        <v>29</v>
      </c>
      <c r="S551" s="25"/>
    </row>
    <row r="552" spans="3:19" ht="16.149999999999999" customHeight="1" x14ac:dyDescent="0.45"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8"/>
      <c r="Q552" s="25"/>
      <c r="R552" s="25"/>
      <c r="S552" s="25"/>
    </row>
    <row r="553" spans="3:19" ht="16.149999999999999" customHeight="1" x14ac:dyDescent="0.45">
      <c r="G553" s="22"/>
      <c r="H553" s="22"/>
      <c r="J553" s="23"/>
      <c r="K553" s="23"/>
      <c r="S553" s="21"/>
    </row>
    <row r="554" spans="3:19" ht="16.149999999999999" customHeight="1" x14ac:dyDescent="0.45">
      <c r="C554" s="25"/>
      <c r="D554" s="111"/>
      <c r="E554" s="111"/>
      <c r="F554" s="111"/>
      <c r="G554" s="27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</row>
    <row r="555" spans="3:19" ht="16.149999999999999" customHeight="1" x14ac:dyDescent="0.45">
      <c r="C555" s="25"/>
      <c r="D555" s="111"/>
      <c r="E555" s="111"/>
      <c r="F555" s="111"/>
      <c r="G555" s="27"/>
      <c r="H555" s="26"/>
      <c r="I555" s="25"/>
      <c r="J555" s="25"/>
      <c r="K555" s="25"/>
      <c r="L555" s="25"/>
      <c r="M555" s="25"/>
      <c r="N555" s="25"/>
      <c r="O555" s="25"/>
      <c r="P555" s="28"/>
      <c r="Q555" s="25"/>
      <c r="R555" s="25"/>
      <c r="S555" s="25"/>
    </row>
    <row r="556" spans="3:19" ht="16.149999999999999" customHeight="1" x14ac:dyDescent="0.55000000000000004">
      <c r="C556" s="25"/>
      <c r="D556" s="111"/>
      <c r="E556" s="111"/>
      <c r="F556" s="111"/>
      <c r="G556" s="27"/>
      <c r="H556" s="26"/>
      <c r="I556" s="29"/>
      <c r="J556" s="30" t="s">
        <v>30</v>
      </c>
      <c r="K556" s="30"/>
      <c r="L556" s="25"/>
      <c r="M556" s="30"/>
      <c r="N556" s="31" t="s">
        <v>0</v>
      </c>
      <c r="O556" s="25"/>
      <c r="P556" s="25"/>
      <c r="Q556" s="25"/>
      <c r="R556" s="25"/>
      <c r="S556" s="25"/>
    </row>
    <row r="557" spans="3:19" ht="16.149999999999999" customHeight="1" x14ac:dyDescent="0.45">
      <c r="C557" s="25"/>
      <c r="D557" s="111"/>
      <c r="E557" s="111"/>
      <c r="F557" s="111"/>
      <c r="G557" s="27"/>
      <c r="H557" s="26"/>
      <c r="I557" s="32"/>
      <c r="J557" s="33"/>
      <c r="K557" s="33"/>
      <c r="L557" s="32"/>
      <c r="M557" s="34"/>
      <c r="N557" s="35" t="s">
        <v>108</v>
      </c>
      <c r="O557" s="25"/>
      <c r="P557" s="25"/>
      <c r="Q557" s="25"/>
      <c r="R557" s="25"/>
      <c r="S557" s="25"/>
    </row>
    <row r="558" spans="3:19" ht="16.149999999999999" customHeight="1" x14ac:dyDescent="0.45">
      <c r="C558" s="25"/>
      <c r="D558" s="111"/>
      <c r="E558" s="111"/>
      <c r="F558" s="111"/>
      <c r="G558" s="27"/>
      <c r="H558" s="26"/>
      <c r="I558" s="32"/>
      <c r="J558" s="33"/>
      <c r="K558" s="33"/>
      <c r="L558" s="36"/>
      <c r="M558" s="34"/>
      <c r="N558" s="25"/>
      <c r="O558" s="112">
        <v>0</v>
      </c>
      <c r="P558" s="25"/>
      <c r="Q558" s="25"/>
      <c r="R558" s="25"/>
      <c r="S558" s="68" t="s">
        <v>1026</v>
      </c>
    </row>
    <row r="559" spans="3:19" ht="16.149999999999999" customHeight="1" x14ac:dyDescent="0.45">
      <c r="C559" s="25"/>
      <c r="D559" s="111"/>
      <c r="E559" s="111"/>
      <c r="F559" s="111"/>
      <c r="G559" s="27"/>
      <c r="H559" s="26"/>
      <c r="I559" s="32" t="str">
        <f>INDEX(Wsad_Ofertowy[#Data],MATCH(S558,Wsad_Ofertowy[Kod],0),21)</f>
        <v>12</v>
      </c>
      <c r="J559" s="33" t="s">
        <v>31</v>
      </c>
      <c r="K559" s="33"/>
      <c r="L559" s="36"/>
      <c r="M559" s="36"/>
      <c r="N559" s="25"/>
      <c r="O559" s="113"/>
      <c r="P559" s="25"/>
      <c r="Q559" s="25"/>
      <c r="R559" s="25"/>
      <c r="S559" s="25"/>
    </row>
    <row r="560" spans="3:19" ht="16.149999999999999" customHeight="1" x14ac:dyDescent="0.45">
      <c r="C560" s="25"/>
      <c r="D560" s="111"/>
      <c r="E560" s="111"/>
      <c r="F560" s="111"/>
      <c r="G560" s="27"/>
      <c r="H560" s="26"/>
      <c r="I560" s="32"/>
      <c r="J560" s="90"/>
      <c r="K560" s="34"/>
      <c r="L560" s="36"/>
      <c r="M560" s="36"/>
      <c r="N560" s="25"/>
      <c r="O560" s="28"/>
      <c r="P560" s="25"/>
      <c r="Q560" s="25"/>
      <c r="R560" s="25"/>
      <c r="S560" s="25"/>
    </row>
    <row r="561" spans="3:19" ht="16.149999999999999" customHeight="1" x14ac:dyDescent="0.65">
      <c r="C561" s="25"/>
      <c r="D561" s="37" t="str">
        <f>INDEX(Wsad_Ofertowy[#Data],MATCH(S558,Wsad_Ofertowy[Kod],0),4)</f>
        <v>Cor Świeca LED Rico 15cm z bateriami BIAŁA (złoty/żółty)</v>
      </c>
      <c r="E561" s="25"/>
      <c r="F561" s="38"/>
      <c r="G561" s="54" cm="1">
        <f t="array" ref="G561">INDEX(Wsad_Ofertowy[#Data],MATCH(S558,Wsad_Ofertowy[Kod],0),'Generowanie podsumowania zam'!$U$1)</f>
        <v>5.99</v>
      </c>
      <c r="H561" s="40"/>
      <c r="I561" s="32"/>
      <c r="J561" s="34"/>
      <c r="K561" s="34"/>
      <c r="L561" s="41"/>
      <c r="M561" s="25"/>
      <c r="N561" s="42"/>
      <c r="O561" s="25"/>
      <c r="P561" s="25"/>
      <c r="Q561" s="25"/>
      <c r="R561" s="43">
        <f>I559*G561*O558</f>
        <v>0</v>
      </c>
      <c r="S561" s="25"/>
    </row>
    <row r="562" spans="3:19" ht="16.149999999999999" customHeight="1" x14ac:dyDescent="0.45">
      <c r="C562" s="25"/>
      <c r="D562" s="25"/>
      <c r="E562" s="44">
        <f>INDEX(Wsad_Ofertowy[#Data],MATCH(S558,Wsad_Ofertowy[Kod],0),5)</f>
        <v>5907520038085</v>
      </c>
      <c r="F562" s="45"/>
      <c r="G562" s="40" t="s">
        <v>32</v>
      </c>
      <c r="H562" s="39"/>
      <c r="I562" s="25"/>
      <c r="J562" s="25"/>
      <c r="K562" s="25"/>
      <c r="L562" s="25"/>
      <c r="M562" s="25"/>
      <c r="N562" s="40"/>
      <c r="O562" s="25"/>
      <c r="P562" s="28"/>
      <c r="Q562" s="25"/>
      <c r="R562" s="40" t="s">
        <v>29</v>
      </c>
      <c r="S562" s="25"/>
    </row>
    <row r="563" spans="3:19" ht="16.149999999999999" customHeight="1" x14ac:dyDescent="0.45"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8"/>
      <c r="Q563" s="25"/>
      <c r="R563" s="25"/>
      <c r="S563" s="25"/>
    </row>
    <row r="564" spans="3:19" ht="16.149999999999999" customHeight="1" x14ac:dyDescent="0.45">
      <c r="G564" s="22"/>
      <c r="H564" s="22"/>
      <c r="J564" s="23"/>
      <c r="K564" s="23"/>
      <c r="S564" s="21"/>
    </row>
    <row r="565" spans="3:19" ht="16.149999999999999" customHeight="1" x14ac:dyDescent="0.45">
      <c r="C565" s="25"/>
      <c r="D565" s="111"/>
      <c r="E565" s="111"/>
      <c r="F565" s="111"/>
      <c r="G565" s="27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</row>
    <row r="566" spans="3:19" ht="16.149999999999999" customHeight="1" x14ac:dyDescent="0.45">
      <c r="C566" s="25"/>
      <c r="D566" s="111"/>
      <c r="E566" s="111"/>
      <c r="F566" s="111"/>
      <c r="G566" s="27"/>
      <c r="H566" s="26"/>
      <c r="I566" s="25"/>
      <c r="J566" s="25"/>
      <c r="K566" s="25"/>
      <c r="L566" s="25"/>
      <c r="M566" s="25"/>
      <c r="N566" s="25"/>
      <c r="O566" s="25"/>
      <c r="P566" s="28"/>
      <c r="Q566" s="25"/>
      <c r="R566" s="25"/>
      <c r="S566" s="25"/>
    </row>
    <row r="567" spans="3:19" ht="16.149999999999999" customHeight="1" x14ac:dyDescent="0.55000000000000004">
      <c r="C567" s="25"/>
      <c r="D567" s="111"/>
      <c r="E567" s="111"/>
      <c r="F567" s="111"/>
      <c r="G567" s="27"/>
      <c r="H567" s="26"/>
      <c r="I567" s="29"/>
      <c r="J567" s="30" t="s">
        <v>30</v>
      </c>
      <c r="K567" s="30"/>
      <c r="L567" s="25"/>
      <c r="M567" s="30"/>
      <c r="N567" s="31" t="s">
        <v>0</v>
      </c>
      <c r="O567" s="25"/>
      <c r="P567" s="25"/>
      <c r="Q567" s="25"/>
      <c r="R567" s="25"/>
      <c r="S567" s="25"/>
    </row>
    <row r="568" spans="3:19" ht="16.149999999999999" customHeight="1" x14ac:dyDescent="0.45">
      <c r="C568" s="25"/>
      <c r="D568" s="111"/>
      <c r="E568" s="111"/>
      <c r="F568" s="111"/>
      <c r="G568" s="27"/>
      <c r="H568" s="26"/>
      <c r="I568" s="32"/>
      <c r="J568" s="33"/>
      <c r="K568" s="33"/>
      <c r="L568" s="32"/>
      <c r="M568" s="34"/>
      <c r="N568" s="35" t="s">
        <v>108</v>
      </c>
      <c r="O568" s="25"/>
      <c r="P568" s="25"/>
      <c r="Q568" s="25"/>
      <c r="R568" s="25"/>
      <c r="S568" s="25"/>
    </row>
    <row r="569" spans="3:19" ht="16.149999999999999" customHeight="1" x14ac:dyDescent="0.45">
      <c r="C569" s="25"/>
      <c r="D569" s="111"/>
      <c r="E569" s="111"/>
      <c r="F569" s="111"/>
      <c r="G569" s="27"/>
      <c r="H569" s="26"/>
      <c r="I569" s="32"/>
      <c r="J569" s="33"/>
      <c r="K569" s="33"/>
      <c r="L569" s="36"/>
      <c r="M569" s="34"/>
      <c r="N569" s="25"/>
      <c r="O569" s="112">
        <v>0</v>
      </c>
      <c r="P569" s="25"/>
      <c r="Q569" s="25"/>
      <c r="R569" s="25"/>
      <c r="S569" s="68" t="s">
        <v>1029</v>
      </c>
    </row>
    <row r="570" spans="3:19" ht="16.149999999999999" customHeight="1" x14ac:dyDescent="0.45">
      <c r="C570" s="25"/>
      <c r="D570" s="111"/>
      <c r="E570" s="111"/>
      <c r="F570" s="111"/>
      <c r="G570" s="27"/>
      <c r="H570" s="26"/>
      <c r="I570" s="32" t="str">
        <f>INDEX(Wsad_Ofertowy[#Data],MATCH(S569,Wsad_Ofertowy[Kod],0),21)</f>
        <v>12</v>
      </c>
      <c r="J570" s="33" t="s">
        <v>31</v>
      </c>
      <c r="K570" s="33"/>
      <c r="L570" s="36"/>
      <c r="M570" s="36"/>
      <c r="N570" s="25"/>
      <c r="O570" s="113"/>
      <c r="P570" s="25"/>
      <c r="Q570" s="25"/>
      <c r="R570" s="25"/>
      <c r="S570" s="25"/>
    </row>
    <row r="571" spans="3:19" ht="16.149999999999999" customHeight="1" x14ac:dyDescent="0.45">
      <c r="C571" s="25"/>
      <c r="D571" s="111"/>
      <c r="E571" s="111"/>
      <c r="F571" s="111"/>
      <c r="G571" s="27"/>
      <c r="H571" s="26"/>
      <c r="I571" s="32"/>
      <c r="J571" s="90"/>
      <c r="K571" s="34"/>
      <c r="L571" s="36"/>
      <c r="M571" s="36"/>
      <c r="N571" s="25"/>
      <c r="O571" s="28"/>
      <c r="P571" s="25"/>
      <c r="Q571" s="25"/>
      <c r="R571" s="25"/>
      <c r="S571" s="25"/>
    </row>
    <row r="572" spans="3:19" ht="16.149999999999999" customHeight="1" x14ac:dyDescent="0.65">
      <c r="C572" s="25"/>
      <c r="D572" s="37" t="str">
        <f>INDEX(Wsad_Ofertowy[#Data],MATCH(S569,Wsad_Ofertowy[Kod],0),4)</f>
        <v>Cor Świeca LED Rico 15cm z bateriami CZARNA (złoto/czerwona)</v>
      </c>
      <c r="E572" s="25"/>
      <c r="F572" s="38"/>
      <c r="G572" s="54" cm="1">
        <f t="array" ref="G572">INDEX(Wsad_Ofertowy[#Data],MATCH(S569,Wsad_Ofertowy[Kod],0),'Generowanie podsumowania zam'!$U$1)</f>
        <v>5.99</v>
      </c>
      <c r="H572" s="40"/>
      <c r="I572" s="32"/>
      <c r="J572" s="34"/>
      <c r="K572" s="34"/>
      <c r="L572" s="41"/>
      <c r="M572" s="25"/>
      <c r="N572" s="42"/>
      <c r="O572" s="25"/>
      <c r="P572" s="25"/>
      <c r="Q572" s="25"/>
      <c r="R572" s="43">
        <f>I570*G572*O569</f>
        <v>0</v>
      </c>
      <c r="S572" s="25"/>
    </row>
    <row r="573" spans="3:19" ht="16.149999999999999" customHeight="1" x14ac:dyDescent="0.45">
      <c r="C573" s="25"/>
      <c r="D573" s="25"/>
      <c r="E573" s="44">
        <f>INDEX(Wsad_Ofertowy[#Data],MATCH(S569,Wsad_Ofertowy[Kod],0),5)</f>
        <v>5907520038160</v>
      </c>
      <c r="F573" s="45"/>
      <c r="G573" s="40" t="s">
        <v>32</v>
      </c>
      <c r="H573" s="39"/>
      <c r="I573" s="25"/>
      <c r="J573" s="25"/>
      <c r="K573" s="25"/>
      <c r="L573" s="25"/>
      <c r="M573" s="25"/>
      <c r="N573" s="40"/>
      <c r="O573" s="25"/>
      <c r="P573" s="28"/>
      <c r="Q573" s="25"/>
      <c r="R573" s="40" t="s">
        <v>29</v>
      </c>
      <c r="S573" s="25"/>
    </row>
    <row r="574" spans="3:19" ht="16.149999999999999" customHeight="1" x14ac:dyDescent="0.45"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8"/>
      <c r="Q574" s="25"/>
      <c r="R574" s="25"/>
      <c r="S574" s="25"/>
    </row>
    <row r="575" spans="3:19" ht="16.149999999999999" customHeight="1" x14ac:dyDescent="0.45">
      <c r="G575" s="22"/>
      <c r="H575" s="22"/>
      <c r="J575" s="23"/>
      <c r="K575" s="23"/>
      <c r="S575" s="21"/>
    </row>
    <row r="576" spans="3:19" ht="16.149999999999999" customHeight="1" x14ac:dyDescent="0.45">
      <c r="C576" s="25"/>
      <c r="D576" s="111"/>
      <c r="E576" s="111"/>
      <c r="F576" s="111"/>
      <c r="G576" s="27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</row>
    <row r="577" spans="3:19" ht="16.149999999999999" customHeight="1" x14ac:dyDescent="0.45">
      <c r="C577" s="25"/>
      <c r="D577" s="111"/>
      <c r="E577" s="111"/>
      <c r="F577" s="111"/>
      <c r="G577" s="27"/>
      <c r="H577" s="26"/>
      <c r="I577" s="25"/>
      <c r="J577" s="25"/>
      <c r="K577" s="25"/>
      <c r="L577" s="25"/>
      <c r="M577" s="25"/>
      <c r="N577" s="25"/>
      <c r="O577" s="25"/>
      <c r="P577" s="28"/>
      <c r="Q577" s="25"/>
      <c r="R577" s="25"/>
      <c r="S577" s="25"/>
    </row>
    <row r="578" spans="3:19" ht="16.149999999999999" customHeight="1" x14ac:dyDescent="0.55000000000000004">
      <c r="C578" s="25"/>
      <c r="D578" s="111"/>
      <c r="E578" s="111"/>
      <c r="F578" s="111"/>
      <c r="G578" s="27"/>
      <c r="H578" s="26"/>
      <c r="I578" s="29"/>
      <c r="J578" s="30" t="s">
        <v>30</v>
      </c>
      <c r="K578" s="30"/>
      <c r="L578" s="25"/>
      <c r="M578" s="30"/>
      <c r="N578" s="31" t="s">
        <v>0</v>
      </c>
      <c r="O578" s="25"/>
      <c r="P578" s="25"/>
      <c r="Q578" s="25"/>
      <c r="R578" s="25"/>
      <c r="S578" s="25"/>
    </row>
    <row r="579" spans="3:19" ht="16.149999999999999" customHeight="1" x14ac:dyDescent="0.45">
      <c r="C579" s="25"/>
      <c r="D579" s="111"/>
      <c r="E579" s="111"/>
      <c r="F579" s="111"/>
      <c r="G579" s="27"/>
      <c r="H579" s="26"/>
      <c r="I579" s="32"/>
      <c r="J579" s="33"/>
      <c r="K579" s="33"/>
      <c r="L579" s="32"/>
      <c r="M579" s="34"/>
      <c r="N579" s="35" t="s">
        <v>108</v>
      </c>
      <c r="O579" s="25"/>
      <c r="P579" s="25"/>
      <c r="Q579" s="25"/>
      <c r="R579" s="25"/>
      <c r="S579" s="25"/>
    </row>
    <row r="580" spans="3:19" ht="16.149999999999999" customHeight="1" x14ac:dyDescent="0.45">
      <c r="C580" s="25"/>
      <c r="D580" s="111"/>
      <c r="E580" s="111"/>
      <c r="F580" s="111"/>
      <c r="G580" s="27"/>
      <c r="H580" s="26"/>
      <c r="I580" s="32"/>
      <c r="J580" s="33"/>
      <c r="K580" s="33"/>
      <c r="L580" s="36"/>
      <c r="M580" s="34"/>
      <c r="N580" s="25"/>
      <c r="O580" s="112">
        <v>0</v>
      </c>
      <c r="P580" s="25"/>
      <c r="Q580" s="25"/>
      <c r="R580" s="25"/>
      <c r="S580" s="68" t="s">
        <v>1032</v>
      </c>
    </row>
    <row r="581" spans="3:19" ht="16.149999999999999" customHeight="1" x14ac:dyDescent="0.45">
      <c r="C581" s="25"/>
      <c r="D581" s="111"/>
      <c r="E581" s="111"/>
      <c r="F581" s="111"/>
      <c r="G581" s="27"/>
      <c r="H581" s="26"/>
      <c r="I581" s="32" t="str">
        <f>INDEX(Wsad_Ofertowy[#Data],MATCH(S580,Wsad_Ofertowy[Kod],0),21)</f>
        <v>12</v>
      </c>
      <c r="J581" s="33" t="s">
        <v>31</v>
      </c>
      <c r="K581" s="33"/>
      <c r="L581" s="36"/>
      <c r="M581" s="36"/>
      <c r="N581" s="25"/>
      <c r="O581" s="113"/>
      <c r="P581" s="25"/>
      <c r="Q581" s="25"/>
      <c r="R581" s="25"/>
      <c r="S581" s="25"/>
    </row>
    <row r="582" spans="3:19" ht="16.149999999999999" customHeight="1" x14ac:dyDescent="0.45">
      <c r="C582" s="25"/>
      <c r="D582" s="111"/>
      <c r="E582" s="111"/>
      <c r="F582" s="111"/>
      <c r="G582" s="27"/>
      <c r="H582" s="26"/>
      <c r="I582" s="32"/>
      <c r="J582" s="90"/>
      <c r="K582" s="34"/>
      <c r="L582" s="36"/>
      <c r="M582" s="36"/>
      <c r="N582" s="25"/>
      <c r="O582" s="28"/>
      <c r="P582" s="25"/>
      <c r="Q582" s="25"/>
      <c r="R582" s="25"/>
      <c r="S582" s="25"/>
    </row>
    <row r="583" spans="3:19" ht="16.149999999999999" customHeight="1" x14ac:dyDescent="0.65">
      <c r="C583" s="25"/>
      <c r="D583" s="37" t="str">
        <f>INDEX(Wsad_Ofertowy[#Data],MATCH(S580,Wsad_Ofertowy[Kod],0),4)</f>
        <v>Cor Świeca LED Rico 15cm z bateriami CZARNA (złoto/z.biały)</v>
      </c>
      <c r="E583" s="25"/>
      <c r="F583" s="38"/>
      <c r="G583" s="54" cm="1">
        <f t="array" ref="G583">INDEX(Wsad_Ofertowy[#Data],MATCH(S580,Wsad_Ofertowy[Kod],0),'Generowanie podsumowania zam'!$U$1)</f>
        <v>5.99</v>
      </c>
      <c r="H583" s="40"/>
      <c r="I583" s="32"/>
      <c r="J583" s="34"/>
      <c r="K583" s="34"/>
      <c r="L583" s="41"/>
      <c r="M583" s="25"/>
      <c r="N583" s="42"/>
      <c r="O583" s="25"/>
      <c r="P583" s="25"/>
      <c r="Q583" s="25"/>
      <c r="R583" s="43">
        <f>I581*G583*O580</f>
        <v>0</v>
      </c>
      <c r="S583" s="25"/>
    </row>
    <row r="584" spans="3:19" ht="16.149999999999999" customHeight="1" x14ac:dyDescent="0.45">
      <c r="C584" s="25"/>
      <c r="D584" s="25"/>
      <c r="E584" s="44">
        <f>INDEX(Wsad_Ofertowy[#Data],MATCH(S580,Wsad_Ofertowy[Kod],0),5)</f>
        <v>5907520038184</v>
      </c>
      <c r="F584" s="45"/>
      <c r="G584" s="40" t="s">
        <v>32</v>
      </c>
      <c r="H584" s="39"/>
      <c r="I584" s="25"/>
      <c r="J584" s="25"/>
      <c r="K584" s="25"/>
      <c r="L584" s="25"/>
      <c r="M584" s="25"/>
      <c r="N584" s="40"/>
      <c r="O584" s="25"/>
      <c r="P584" s="28"/>
      <c r="Q584" s="25"/>
      <c r="R584" s="40" t="s">
        <v>29</v>
      </c>
      <c r="S584" s="25"/>
    </row>
    <row r="585" spans="3:19" ht="16.149999999999999" customHeight="1" x14ac:dyDescent="0.45"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8"/>
      <c r="Q585" s="25"/>
      <c r="R585" s="25"/>
      <c r="S585" s="25"/>
    </row>
    <row r="586" spans="3:19" ht="16.149999999999999" customHeight="1" x14ac:dyDescent="0.45">
      <c r="G586" s="22"/>
      <c r="H586" s="22"/>
      <c r="J586" s="23"/>
      <c r="K586" s="23"/>
      <c r="S586" s="21"/>
    </row>
    <row r="587" spans="3:19" ht="16.149999999999999" customHeight="1" x14ac:dyDescent="0.45">
      <c r="C587" s="25"/>
      <c r="D587" s="111"/>
      <c r="E587" s="111"/>
      <c r="F587" s="111"/>
      <c r="G587" s="27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</row>
    <row r="588" spans="3:19" ht="16.149999999999999" customHeight="1" x14ac:dyDescent="0.45">
      <c r="C588" s="25"/>
      <c r="D588" s="111"/>
      <c r="E588" s="111"/>
      <c r="F588" s="111"/>
      <c r="G588" s="27"/>
      <c r="H588" s="26"/>
      <c r="I588" s="25"/>
      <c r="J588" s="25"/>
      <c r="K588" s="25"/>
      <c r="L588" s="25"/>
      <c r="M588" s="25"/>
      <c r="N588" s="25"/>
      <c r="O588" s="25"/>
      <c r="P588" s="28"/>
      <c r="Q588" s="25"/>
      <c r="R588" s="25"/>
      <c r="S588" s="25"/>
    </row>
    <row r="589" spans="3:19" ht="16.149999999999999" customHeight="1" x14ac:dyDescent="0.55000000000000004">
      <c r="C589" s="25"/>
      <c r="D589" s="111"/>
      <c r="E589" s="111"/>
      <c r="F589" s="111"/>
      <c r="G589" s="27"/>
      <c r="H589" s="26"/>
      <c r="I589" s="29"/>
      <c r="J589" s="30" t="s">
        <v>30</v>
      </c>
      <c r="K589" s="30"/>
      <c r="L589" s="25"/>
      <c r="M589" s="30"/>
      <c r="N589" s="31" t="s">
        <v>0</v>
      </c>
      <c r="O589" s="25"/>
      <c r="P589" s="25"/>
      <c r="Q589" s="25"/>
      <c r="R589" s="25"/>
      <c r="S589" s="25"/>
    </row>
    <row r="590" spans="3:19" ht="16.149999999999999" customHeight="1" x14ac:dyDescent="0.45">
      <c r="C590" s="25"/>
      <c r="D590" s="111"/>
      <c r="E590" s="111"/>
      <c r="F590" s="111"/>
      <c r="G590" s="27"/>
      <c r="H590" s="26"/>
      <c r="I590" s="32"/>
      <c r="J590" s="33"/>
      <c r="K590" s="33"/>
      <c r="L590" s="32"/>
      <c r="M590" s="34"/>
      <c r="N590" s="35" t="s">
        <v>108</v>
      </c>
      <c r="O590" s="25"/>
      <c r="P590" s="25"/>
      <c r="Q590" s="25"/>
      <c r="R590" s="25"/>
      <c r="S590" s="25"/>
    </row>
    <row r="591" spans="3:19" ht="16.149999999999999" customHeight="1" x14ac:dyDescent="0.45">
      <c r="C591" s="25"/>
      <c r="D591" s="111"/>
      <c r="E591" s="111"/>
      <c r="F591" s="111"/>
      <c r="G591" s="27"/>
      <c r="H591" s="26"/>
      <c r="I591" s="32"/>
      <c r="J591" s="33"/>
      <c r="K591" s="33"/>
      <c r="L591" s="36"/>
      <c r="M591" s="34"/>
      <c r="N591" s="25"/>
      <c r="O591" s="112">
        <v>0</v>
      </c>
      <c r="P591" s="25"/>
      <c r="Q591" s="25"/>
      <c r="R591" s="25"/>
      <c r="S591" s="68" t="s">
        <v>1035</v>
      </c>
    </row>
    <row r="592" spans="3:19" ht="16.149999999999999" customHeight="1" x14ac:dyDescent="0.45">
      <c r="C592" s="25"/>
      <c r="D592" s="111"/>
      <c r="E592" s="111"/>
      <c r="F592" s="111"/>
      <c r="G592" s="27"/>
      <c r="H592" s="26"/>
      <c r="I592" s="32" t="str">
        <f>INDEX(Wsad_Ofertowy[#Data],MATCH(S591,Wsad_Ofertowy[Kod],0),21)</f>
        <v>12</v>
      </c>
      <c r="J592" s="33" t="s">
        <v>31</v>
      </c>
      <c r="K592" s="33"/>
      <c r="L592" s="36"/>
      <c r="M592" s="36"/>
      <c r="N592" s="25"/>
      <c r="O592" s="113"/>
      <c r="P592" s="25"/>
      <c r="Q592" s="25"/>
      <c r="R592" s="25"/>
      <c r="S592" s="25"/>
    </row>
    <row r="593" spans="3:19" ht="16.149999999999999" customHeight="1" x14ac:dyDescent="0.45">
      <c r="C593" s="25"/>
      <c r="D593" s="111"/>
      <c r="E593" s="111"/>
      <c r="F593" s="111"/>
      <c r="G593" s="27"/>
      <c r="H593" s="26"/>
      <c r="I593" s="32"/>
      <c r="J593" s="90"/>
      <c r="K593" s="34"/>
      <c r="L593" s="36"/>
      <c r="M593" s="36"/>
      <c r="N593" s="25"/>
      <c r="O593" s="28"/>
      <c r="P593" s="25"/>
      <c r="Q593" s="25"/>
      <c r="R593" s="25"/>
      <c r="S593" s="25"/>
    </row>
    <row r="594" spans="3:19" ht="16.149999999999999" customHeight="1" x14ac:dyDescent="0.65">
      <c r="C594" s="25"/>
      <c r="D594" s="37" t="str">
        <f>INDEX(Wsad_Ofertowy[#Data],MATCH(S591,Wsad_Ofertowy[Kod],0),4)</f>
        <v>Cor Świeca LED Rico 15cm z bateriami CZARNA (złoto/zółta)</v>
      </c>
      <c r="E594" s="25"/>
      <c r="F594" s="38"/>
      <c r="G594" s="54" cm="1">
        <f t="array" ref="G594">INDEX(Wsad_Ofertowy[#Data],MATCH(S591,Wsad_Ofertowy[Kod],0),'Generowanie podsumowania zam'!$U$1)</f>
        <v>5.99</v>
      </c>
      <c r="H594" s="40"/>
      <c r="I594" s="32"/>
      <c r="J594" s="34"/>
      <c r="K594" s="34"/>
      <c r="L594" s="41"/>
      <c r="M594" s="25"/>
      <c r="N594" s="42"/>
      <c r="O594" s="25"/>
      <c r="P594" s="25"/>
      <c r="Q594" s="25"/>
      <c r="R594" s="43">
        <f>I592*G594*O591</f>
        <v>0</v>
      </c>
      <c r="S594" s="25"/>
    </row>
    <row r="595" spans="3:19" ht="16.149999999999999" customHeight="1" x14ac:dyDescent="0.45">
      <c r="C595" s="25"/>
      <c r="D595" s="25"/>
      <c r="E595" s="44">
        <f>INDEX(Wsad_Ofertowy[#Data],MATCH(S591,Wsad_Ofertowy[Kod],0),5)</f>
        <v>5907520038207</v>
      </c>
      <c r="F595" s="45"/>
      <c r="G595" s="40" t="s">
        <v>32</v>
      </c>
      <c r="H595" s="39"/>
      <c r="I595" s="25"/>
      <c r="J595" s="25"/>
      <c r="K595" s="25"/>
      <c r="L595" s="25"/>
      <c r="M595" s="25"/>
      <c r="N595" s="40"/>
      <c r="O595" s="25"/>
      <c r="P595" s="28"/>
      <c r="Q595" s="25"/>
      <c r="R595" s="40" t="s">
        <v>29</v>
      </c>
      <c r="S595" s="25"/>
    </row>
    <row r="596" spans="3:19" ht="16.149999999999999" customHeight="1" x14ac:dyDescent="0.45"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8"/>
      <c r="Q596" s="25"/>
      <c r="R596" s="25"/>
      <c r="S596" s="25"/>
    </row>
    <row r="597" spans="3:19" ht="16.149999999999999" customHeight="1" x14ac:dyDescent="0.45">
      <c r="G597" s="22"/>
      <c r="H597" s="22"/>
      <c r="J597" s="23"/>
      <c r="K597" s="23"/>
      <c r="S597" s="21"/>
    </row>
    <row r="598" spans="3:19" ht="16.149999999999999" customHeight="1" x14ac:dyDescent="0.45">
      <c r="C598" s="25"/>
      <c r="D598" s="111"/>
      <c r="E598" s="111"/>
      <c r="F598" s="111"/>
      <c r="G598" s="27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</row>
    <row r="599" spans="3:19" ht="16.149999999999999" customHeight="1" x14ac:dyDescent="0.45">
      <c r="C599" s="25"/>
      <c r="D599" s="111"/>
      <c r="E599" s="111"/>
      <c r="F599" s="111"/>
      <c r="G599" s="27"/>
      <c r="H599" s="26"/>
      <c r="I599" s="25"/>
      <c r="J599" s="25"/>
      <c r="K599" s="25"/>
      <c r="L599" s="25"/>
      <c r="M599" s="25"/>
      <c r="N599" s="25"/>
      <c r="O599" s="25"/>
      <c r="P599" s="28"/>
      <c r="Q599" s="25"/>
      <c r="R599" s="25"/>
      <c r="S599" s="25"/>
    </row>
    <row r="600" spans="3:19" ht="16.149999999999999" customHeight="1" x14ac:dyDescent="0.55000000000000004">
      <c r="C600" s="25"/>
      <c r="D600" s="111"/>
      <c r="E600" s="111"/>
      <c r="F600" s="111"/>
      <c r="G600" s="27"/>
      <c r="H600" s="26"/>
      <c r="I600" s="29"/>
      <c r="J600" s="30" t="s">
        <v>30</v>
      </c>
      <c r="K600" s="30"/>
      <c r="L600" s="25"/>
      <c r="M600" s="30"/>
      <c r="N600" s="31" t="s">
        <v>0</v>
      </c>
      <c r="O600" s="25"/>
      <c r="P600" s="25"/>
      <c r="Q600" s="25"/>
      <c r="R600" s="25"/>
      <c r="S600" s="25"/>
    </row>
    <row r="601" spans="3:19" ht="16.149999999999999" customHeight="1" x14ac:dyDescent="0.45">
      <c r="C601" s="25"/>
      <c r="D601" s="111"/>
      <c r="E601" s="111"/>
      <c r="F601" s="111"/>
      <c r="G601" s="27"/>
      <c r="H601" s="26"/>
      <c r="I601" s="32"/>
      <c r="J601" s="33"/>
      <c r="K601" s="33"/>
      <c r="L601" s="32"/>
      <c r="M601" s="34"/>
      <c r="N601" s="35" t="s">
        <v>108</v>
      </c>
      <c r="O601" s="25"/>
      <c r="P601" s="25"/>
      <c r="Q601" s="25"/>
      <c r="R601" s="25"/>
      <c r="S601" s="25"/>
    </row>
    <row r="602" spans="3:19" ht="16.149999999999999" customHeight="1" x14ac:dyDescent="0.45">
      <c r="C602" s="25"/>
      <c r="D602" s="111"/>
      <c r="E602" s="111"/>
      <c r="F602" s="111"/>
      <c r="G602" s="27"/>
      <c r="H602" s="26"/>
      <c r="I602" s="32"/>
      <c r="J602" s="33"/>
      <c r="K602" s="33"/>
      <c r="L602" s="36"/>
      <c r="M602" s="34"/>
      <c r="N602" s="25"/>
      <c r="O602" s="112">
        <v>0</v>
      </c>
      <c r="P602" s="25"/>
      <c r="Q602" s="25"/>
      <c r="R602" s="25"/>
      <c r="S602" s="68" t="s">
        <v>1038</v>
      </c>
    </row>
    <row r="603" spans="3:19" ht="16.149999999999999" customHeight="1" x14ac:dyDescent="0.45">
      <c r="C603" s="25"/>
      <c r="D603" s="111"/>
      <c r="E603" s="111"/>
      <c r="F603" s="111"/>
      <c r="G603" s="27"/>
      <c r="H603" s="26"/>
      <c r="I603" s="32" t="str">
        <f>INDEX(Wsad_Ofertowy[#Data],MATCH(S602,Wsad_Ofertowy[Kod],0),21)</f>
        <v>12</v>
      </c>
      <c r="J603" s="33" t="s">
        <v>31</v>
      </c>
      <c r="K603" s="33"/>
      <c r="L603" s="36"/>
      <c r="M603" s="36"/>
      <c r="N603" s="25"/>
      <c r="O603" s="113"/>
      <c r="P603" s="25"/>
      <c r="Q603" s="25"/>
      <c r="R603" s="25"/>
      <c r="S603" s="25"/>
    </row>
    <row r="604" spans="3:19" ht="16.149999999999999" customHeight="1" x14ac:dyDescent="0.45">
      <c r="C604" s="25"/>
      <c r="D604" s="111"/>
      <c r="E604" s="111"/>
      <c r="F604" s="111"/>
      <c r="G604" s="27"/>
      <c r="H604" s="26"/>
      <c r="I604" s="32"/>
      <c r="J604" s="90"/>
      <c r="K604" s="34"/>
      <c r="L604" s="36"/>
      <c r="M604" s="36"/>
      <c r="N604" s="25"/>
      <c r="O604" s="28"/>
      <c r="P604" s="25"/>
      <c r="Q604" s="25"/>
      <c r="R604" s="25"/>
      <c r="S604" s="25"/>
    </row>
    <row r="605" spans="3:19" ht="16.149999999999999" customHeight="1" x14ac:dyDescent="0.65">
      <c r="C605" s="25"/>
      <c r="D605" s="37" t="str">
        <f>INDEX(Wsad_Ofertowy[#Data],MATCH(S602,Wsad_Ofertowy[Kod],0),4)</f>
        <v>Cor Świeca LED Rico 17cm z bateriami Biała (srebrny/czerwony)</v>
      </c>
      <c r="E605" s="25"/>
      <c r="F605" s="38"/>
      <c r="G605" s="54" cm="1">
        <f t="array" ref="G605">INDEX(Wsad_Ofertowy[#Data],MATCH(S602,Wsad_Ofertowy[Kod],0),'Generowanie podsumowania zam'!$U$1)</f>
        <v>6.75</v>
      </c>
      <c r="H605" s="40"/>
      <c r="I605" s="32"/>
      <c r="J605" s="34"/>
      <c r="K605" s="34"/>
      <c r="L605" s="41"/>
      <c r="M605" s="25"/>
      <c r="N605" s="42"/>
      <c r="O605" s="25"/>
      <c r="P605" s="25"/>
      <c r="Q605" s="25"/>
      <c r="R605" s="43">
        <f>I603*G605*O602</f>
        <v>0</v>
      </c>
      <c r="S605" s="25"/>
    </row>
    <row r="606" spans="3:19" ht="16.149999999999999" customHeight="1" x14ac:dyDescent="0.45">
      <c r="C606" s="25"/>
      <c r="D606" s="25"/>
      <c r="E606" s="44">
        <f>INDEX(Wsad_Ofertowy[#Data],MATCH(S602,Wsad_Ofertowy[Kod],0),5)</f>
        <v>5907520038283</v>
      </c>
      <c r="F606" s="45"/>
      <c r="G606" s="40" t="s">
        <v>32</v>
      </c>
      <c r="H606" s="39"/>
      <c r="I606" s="25"/>
      <c r="J606" s="25"/>
      <c r="K606" s="25"/>
      <c r="L606" s="25"/>
      <c r="M606" s="25"/>
      <c r="N606" s="40"/>
      <c r="O606" s="25"/>
      <c r="P606" s="28"/>
      <c r="Q606" s="25"/>
      <c r="R606" s="40" t="s">
        <v>29</v>
      </c>
      <c r="S606" s="25"/>
    </row>
    <row r="607" spans="3:19" ht="16.149999999999999" customHeight="1" x14ac:dyDescent="0.45"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8"/>
      <c r="Q607" s="25"/>
      <c r="R607" s="25"/>
      <c r="S607" s="25"/>
    </row>
    <row r="608" spans="3:19" ht="16.149999999999999" customHeight="1" x14ac:dyDescent="0.45">
      <c r="G608" s="22"/>
      <c r="H608" s="22"/>
      <c r="J608" s="23"/>
      <c r="K608" s="23"/>
      <c r="S608" s="21"/>
    </row>
    <row r="609" spans="3:19" ht="16.149999999999999" customHeight="1" x14ac:dyDescent="0.45">
      <c r="C609" s="25"/>
      <c r="D609" s="111"/>
      <c r="E609" s="111"/>
      <c r="F609" s="111"/>
      <c r="G609" s="27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</row>
    <row r="610" spans="3:19" ht="16.149999999999999" customHeight="1" x14ac:dyDescent="0.45">
      <c r="C610" s="25"/>
      <c r="D610" s="111"/>
      <c r="E610" s="111"/>
      <c r="F610" s="111"/>
      <c r="G610" s="27"/>
      <c r="H610" s="26"/>
      <c r="I610" s="25"/>
      <c r="J610" s="25"/>
      <c r="K610" s="25"/>
      <c r="L610" s="25"/>
      <c r="M610" s="25"/>
      <c r="N610" s="25"/>
      <c r="O610" s="25"/>
      <c r="P610" s="28"/>
      <c r="Q610" s="25"/>
      <c r="R610" s="25"/>
      <c r="S610" s="25"/>
    </row>
    <row r="611" spans="3:19" ht="16.149999999999999" customHeight="1" x14ac:dyDescent="0.55000000000000004">
      <c r="C611" s="25"/>
      <c r="D611" s="111"/>
      <c r="E611" s="111"/>
      <c r="F611" s="111"/>
      <c r="G611" s="27"/>
      <c r="H611" s="26"/>
      <c r="I611" s="29"/>
      <c r="J611" s="30" t="s">
        <v>30</v>
      </c>
      <c r="K611" s="30"/>
      <c r="L611" s="25"/>
      <c r="M611" s="30"/>
      <c r="N611" s="31" t="s">
        <v>0</v>
      </c>
      <c r="O611" s="25"/>
      <c r="P611" s="25"/>
      <c r="Q611" s="25"/>
      <c r="R611" s="25"/>
      <c r="S611" s="25"/>
    </row>
    <row r="612" spans="3:19" ht="16.149999999999999" customHeight="1" x14ac:dyDescent="0.45">
      <c r="C612" s="25"/>
      <c r="D612" s="111"/>
      <c r="E612" s="111"/>
      <c r="F612" s="111"/>
      <c r="G612" s="27"/>
      <c r="H612" s="26"/>
      <c r="I612" s="32"/>
      <c r="J612" s="33"/>
      <c r="K612" s="33"/>
      <c r="L612" s="32"/>
      <c r="M612" s="34"/>
      <c r="N612" s="35" t="s">
        <v>108</v>
      </c>
      <c r="O612" s="25"/>
      <c r="P612" s="25"/>
      <c r="Q612" s="25"/>
      <c r="R612" s="25"/>
      <c r="S612" s="25"/>
    </row>
    <row r="613" spans="3:19" ht="16.149999999999999" customHeight="1" x14ac:dyDescent="0.45">
      <c r="C613" s="25"/>
      <c r="D613" s="111"/>
      <c r="E613" s="111"/>
      <c r="F613" s="111"/>
      <c r="G613" s="27"/>
      <c r="H613" s="26"/>
      <c r="I613" s="32"/>
      <c r="J613" s="33"/>
      <c r="K613" s="33"/>
      <c r="L613" s="36"/>
      <c r="M613" s="34"/>
      <c r="N613" s="25"/>
      <c r="O613" s="112">
        <v>0</v>
      </c>
      <c r="P613" s="25"/>
      <c r="Q613" s="25"/>
      <c r="R613" s="25"/>
      <c r="S613" s="68" t="s">
        <v>1041</v>
      </c>
    </row>
    <row r="614" spans="3:19" ht="16.149999999999999" customHeight="1" x14ac:dyDescent="0.45">
      <c r="C614" s="25"/>
      <c r="D614" s="111"/>
      <c r="E614" s="111"/>
      <c r="F614" s="111"/>
      <c r="G614" s="27"/>
      <c r="H614" s="26"/>
      <c r="I614" s="32" t="str">
        <f>INDEX(Wsad_Ofertowy[#Data],MATCH(S613,Wsad_Ofertowy[Kod],0),21)</f>
        <v>12</v>
      </c>
      <c r="J614" s="33" t="s">
        <v>31</v>
      </c>
      <c r="K614" s="33"/>
      <c r="L614" s="36"/>
      <c r="M614" s="36"/>
      <c r="N614" s="25"/>
      <c r="O614" s="113"/>
      <c r="P614" s="25"/>
      <c r="Q614" s="25"/>
      <c r="R614" s="25"/>
      <c r="S614" s="25"/>
    </row>
    <row r="615" spans="3:19" ht="16.149999999999999" customHeight="1" x14ac:dyDescent="0.45">
      <c r="C615" s="25"/>
      <c r="D615" s="111"/>
      <c r="E615" s="111"/>
      <c r="F615" s="111"/>
      <c r="G615" s="27"/>
      <c r="H615" s="26"/>
      <c r="I615" s="32"/>
      <c r="J615" s="90"/>
      <c r="K615" s="34"/>
      <c r="L615" s="36"/>
      <c r="M615" s="36"/>
      <c r="N615" s="25"/>
      <c r="O615" s="28"/>
      <c r="P615" s="25"/>
      <c r="Q615" s="25"/>
      <c r="R615" s="25"/>
      <c r="S615" s="25"/>
    </row>
    <row r="616" spans="3:19" ht="16.149999999999999" customHeight="1" x14ac:dyDescent="0.65">
      <c r="C616" s="25"/>
      <c r="D616" s="37" t="str">
        <f>INDEX(Wsad_Ofertowy[#Data],MATCH(S613,Wsad_Ofertowy[Kod],0),4)</f>
        <v>Cor Świeca LED Rico 17cm z bateriami Biała (złoty/biały)</v>
      </c>
      <c r="E616" s="25"/>
      <c r="F616" s="38"/>
      <c r="G616" s="54" cm="1">
        <f t="array" ref="G616">INDEX(Wsad_Ofertowy[#Data],MATCH(S613,Wsad_Ofertowy[Kod],0),'Generowanie podsumowania zam'!$U$1)</f>
        <v>6.75</v>
      </c>
      <c r="H616" s="40"/>
      <c r="I616" s="32"/>
      <c r="J616" s="34"/>
      <c r="K616" s="34"/>
      <c r="L616" s="41"/>
      <c r="M616" s="25"/>
      <c r="N616" s="42"/>
      <c r="O616" s="25"/>
      <c r="P616" s="25"/>
      <c r="Q616" s="25"/>
      <c r="R616" s="43">
        <f>I614*G616*O613</f>
        <v>0</v>
      </c>
      <c r="S616" s="25"/>
    </row>
    <row r="617" spans="3:19" ht="16.149999999999999" customHeight="1" x14ac:dyDescent="0.45">
      <c r="C617" s="25"/>
      <c r="D617" s="25"/>
      <c r="E617" s="44">
        <f>INDEX(Wsad_Ofertowy[#Data],MATCH(S613,Wsad_Ofertowy[Kod],0),5)</f>
        <v>5907520038245</v>
      </c>
      <c r="F617" s="45"/>
      <c r="G617" s="40" t="s">
        <v>32</v>
      </c>
      <c r="H617" s="39"/>
      <c r="I617" s="25"/>
      <c r="J617" s="25"/>
      <c r="K617" s="25"/>
      <c r="L617" s="25"/>
      <c r="M617" s="25"/>
      <c r="N617" s="40"/>
      <c r="O617" s="25"/>
      <c r="P617" s="28"/>
      <c r="Q617" s="25"/>
      <c r="R617" s="40" t="s">
        <v>29</v>
      </c>
      <c r="S617" s="25"/>
    </row>
    <row r="618" spans="3:19" ht="16.149999999999999" customHeight="1" x14ac:dyDescent="0.45"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8"/>
      <c r="Q618" s="25"/>
      <c r="R618" s="25"/>
      <c r="S618" s="25"/>
    </row>
    <row r="619" spans="3:19" ht="16.149999999999999" customHeight="1" x14ac:dyDescent="0.45">
      <c r="G619" s="22"/>
      <c r="H619" s="22"/>
      <c r="J619" s="23"/>
      <c r="K619" s="23"/>
      <c r="S619" s="21"/>
    </row>
    <row r="620" spans="3:19" ht="16.149999999999999" customHeight="1" x14ac:dyDescent="0.45">
      <c r="C620" s="25"/>
      <c r="D620" s="111"/>
      <c r="E620" s="111"/>
      <c r="F620" s="111"/>
      <c r="G620" s="27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</row>
    <row r="621" spans="3:19" ht="16.149999999999999" customHeight="1" x14ac:dyDescent="0.45">
      <c r="C621" s="25"/>
      <c r="D621" s="111"/>
      <c r="E621" s="111"/>
      <c r="F621" s="111"/>
      <c r="G621" s="27"/>
      <c r="H621" s="26"/>
      <c r="I621" s="25"/>
      <c r="J621" s="25"/>
      <c r="K621" s="25"/>
      <c r="L621" s="25"/>
      <c r="M621" s="25"/>
      <c r="N621" s="25"/>
      <c r="O621" s="25"/>
      <c r="P621" s="28"/>
      <c r="Q621" s="25"/>
      <c r="R621" s="25"/>
      <c r="S621" s="25"/>
    </row>
    <row r="622" spans="3:19" ht="16.149999999999999" customHeight="1" x14ac:dyDescent="0.55000000000000004">
      <c r="C622" s="25"/>
      <c r="D622" s="111"/>
      <c r="E622" s="111"/>
      <c r="F622" s="111"/>
      <c r="G622" s="27"/>
      <c r="H622" s="26"/>
      <c r="I622" s="29"/>
      <c r="J622" s="30" t="s">
        <v>30</v>
      </c>
      <c r="K622" s="30"/>
      <c r="L622" s="25"/>
      <c r="M622" s="30"/>
      <c r="N622" s="31" t="s">
        <v>0</v>
      </c>
      <c r="O622" s="25"/>
      <c r="P622" s="25"/>
      <c r="Q622" s="25"/>
      <c r="R622" s="25"/>
      <c r="S622" s="25"/>
    </row>
    <row r="623" spans="3:19" ht="16.149999999999999" customHeight="1" x14ac:dyDescent="0.45">
      <c r="C623" s="25"/>
      <c r="D623" s="111"/>
      <c r="E623" s="111"/>
      <c r="F623" s="111"/>
      <c r="G623" s="27"/>
      <c r="H623" s="26"/>
      <c r="I623" s="32"/>
      <c r="J623" s="33"/>
      <c r="K623" s="33"/>
      <c r="L623" s="32"/>
      <c r="M623" s="34"/>
      <c r="N623" s="35" t="s">
        <v>108</v>
      </c>
      <c r="O623" s="25"/>
      <c r="P623" s="25"/>
      <c r="Q623" s="25"/>
      <c r="R623" s="25"/>
      <c r="S623" s="25"/>
    </row>
    <row r="624" spans="3:19" ht="16.149999999999999" customHeight="1" x14ac:dyDescent="0.45">
      <c r="C624" s="25"/>
      <c r="D624" s="111"/>
      <c r="E624" s="111"/>
      <c r="F624" s="111"/>
      <c r="G624" s="27"/>
      <c r="H624" s="26"/>
      <c r="I624" s="32"/>
      <c r="J624" s="33"/>
      <c r="K624" s="33"/>
      <c r="L624" s="36"/>
      <c r="M624" s="34"/>
      <c r="N624" s="25"/>
      <c r="O624" s="112">
        <v>0</v>
      </c>
      <c r="P624" s="25"/>
      <c r="Q624" s="25"/>
      <c r="R624" s="25"/>
      <c r="S624" s="68" t="s">
        <v>1043</v>
      </c>
    </row>
    <row r="625" spans="3:19" ht="16.149999999999999" customHeight="1" x14ac:dyDescent="0.45">
      <c r="C625" s="25"/>
      <c r="D625" s="111"/>
      <c r="E625" s="111"/>
      <c r="F625" s="111"/>
      <c r="G625" s="27"/>
      <c r="H625" s="26"/>
      <c r="I625" s="32" t="str">
        <f>INDEX(Wsad_Ofertowy[#Data],MATCH(S624,Wsad_Ofertowy[Kod],0),21)</f>
        <v>12</v>
      </c>
      <c r="J625" s="33" t="s">
        <v>31</v>
      </c>
      <c r="K625" s="33"/>
      <c r="L625" s="36"/>
      <c r="M625" s="36"/>
      <c r="N625" s="25"/>
      <c r="O625" s="113"/>
      <c r="P625" s="25"/>
      <c r="Q625" s="25"/>
      <c r="R625" s="25"/>
      <c r="S625" s="25"/>
    </row>
    <row r="626" spans="3:19" ht="16.149999999999999" customHeight="1" x14ac:dyDescent="0.45">
      <c r="C626" s="25"/>
      <c r="D626" s="111"/>
      <c r="E626" s="111"/>
      <c r="F626" s="111"/>
      <c r="G626" s="27"/>
      <c r="H626" s="26"/>
      <c r="I626" s="32"/>
      <c r="J626" s="90"/>
      <c r="K626" s="34"/>
      <c r="L626" s="36"/>
      <c r="M626" s="36"/>
      <c r="N626" s="25"/>
      <c r="O626" s="28"/>
      <c r="P626" s="25"/>
      <c r="Q626" s="25"/>
      <c r="R626" s="25"/>
      <c r="S626" s="25"/>
    </row>
    <row r="627" spans="3:19" ht="16.149999999999999" customHeight="1" x14ac:dyDescent="0.65">
      <c r="C627" s="25"/>
      <c r="D627" s="37" t="str">
        <f>INDEX(Wsad_Ofertowy[#Data],MATCH(S624,Wsad_Ofertowy[Kod],0),4)</f>
        <v>Cor Świeca LED Rico 17cm z bateriami Biała (złoty/czerwony)</v>
      </c>
      <c r="E627" s="25"/>
      <c r="F627" s="38"/>
      <c r="G627" s="54" cm="1">
        <f t="array" ref="G627">INDEX(Wsad_Ofertowy[#Data],MATCH(S624,Wsad_Ofertowy[Kod],0),'Generowanie podsumowania zam'!$U$1)</f>
        <v>6.75</v>
      </c>
      <c r="H627" s="40"/>
      <c r="I627" s="32"/>
      <c r="J627" s="34"/>
      <c r="K627" s="34"/>
      <c r="L627" s="41"/>
      <c r="M627" s="25"/>
      <c r="N627" s="42"/>
      <c r="O627" s="25"/>
      <c r="P627" s="25"/>
      <c r="Q627" s="25"/>
      <c r="R627" s="43">
        <f>I625*G627*O624</f>
        <v>0</v>
      </c>
      <c r="S627" s="25"/>
    </row>
    <row r="628" spans="3:19" ht="16.149999999999999" customHeight="1" x14ac:dyDescent="0.45">
      <c r="C628" s="25"/>
      <c r="D628" s="25"/>
      <c r="E628" s="44">
        <f>INDEX(Wsad_Ofertowy[#Data],MATCH(S624,Wsad_Ofertowy[Kod],0),5)</f>
        <v>5907520038221</v>
      </c>
      <c r="F628" s="45"/>
      <c r="G628" s="40" t="s">
        <v>32</v>
      </c>
      <c r="H628" s="39"/>
      <c r="I628" s="25"/>
      <c r="J628" s="25"/>
      <c r="K628" s="25"/>
      <c r="L628" s="25"/>
      <c r="M628" s="25"/>
      <c r="N628" s="40"/>
      <c r="O628" s="25"/>
      <c r="P628" s="28"/>
      <c r="Q628" s="25"/>
      <c r="R628" s="40" t="s">
        <v>29</v>
      </c>
      <c r="S628" s="25"/>
    </row>
    <row r="629" spans="3:19" ht="16.149999999999999" customHeight="1" x14ac:dyDescent="0.45"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8"/>
      <c r="Q629" s="25"/>
      <c r="R629" s="25"/>
      <c r="S629" s="25"/>
    </row>
    <row r="630" spans="3:19" ht="16.149999999999999" customHeight="1" x14ac:dyDescent="0.45">
      <c r="G630" s="22"/>
      <c r="H630" s="22"/>
      <c r="J630" s="23"/>
      <c r="K630" s="23"/>
      <c r="S630" s="21"/>
    </row>
    <row r="631" spans="3:19" ht="16.149999999999999" customHeight="1" x14ac:dyDescent="0.45">
      <c r="C631" s="25"/>
      <c r="D631" s="111"/>
      <c r="E631" s="111"/>
      <c r="F631" s="111"/>
      <c r="G631" s="27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</row>
    <row r="632" spans="3:19" ht="16.149999999999999" customHeight="1" x14ac:dyDescent="0.45">
      <c r="C632" s="25"/>
      <c r="D632" s="111"/>
      <c r="E632" s="111"/>
      <c r="F632" s="111"/>
      <c r="G632" s="27"/>
      <c r="H632" s="26"/>
      <c r="I632" s="25"/>
      <c r="J632" s="25"/>
      <c r="K632" s="25"/>
      <c r="L632" s="25"/>
      <c r="M632" s="25"/>
      <c r="N632" s="25"/>
      <c r="O632" s="25"/>
      <c r="P632" s="28"/>
      <c r="Q632" s="25"/>
      <c r="R632" s="25"/>
      <c r="S632" s="25"/>
    </row>
    <row r="633" spans="3:19" ht="16.149999999999999" customHeight="1" x14ac:dyDescent="0.55000000000000004">
      <c r="C633" s="25"/>
      <c r="D633" s="111"/>
      <c r="E633" s="111"/>
      <c r="F633" s="111"/>
      <c r="G633" s="27"/>
      <c r="H633" s="26"/>
      <c r="I633" s="29"/>
      <c r="J633" s="30" t="s">
        <v>30</v>
      </c>
      <c r="K633" s="30"/>
      <c r="L633" s="25"/>
      <c r="M633" s="30"/>
      <c r="N633" s="31" t="s">
        <v>0</v>
      </c>
      <c r="O633" s="25"/>
      <c r="P633" s="25"/>
      <c r="Q633" s="25"/>
      <c r="R633" s="25"/>
      <c r="S633" s="25"/>
    </row>
    <row r="634" spans="3:19" ht="16.149999999999999" customHeight="1" x14ac:dyDescent="0.45">
      <c r="C634" s="25"/>
      <c r="D634" s="111"/>
      <c r="E634" s="111"/>
      <c r="F634" s="111"/>
      <c r="G634" s="27"/>
      <c r="H634" s="26"/>
      <c r="I634" s="32"/>
      <c r="J634" s="33"/>
      <c r="K634" s="33"/>
      <c r="L634" s="32"/>
      <c r="M634" s="34"/>
      <c r="N634" s="35" t="s">
        <v>108</v>
      </c>
      <c r="O634" s="25"/>
      <c r="P634" s="25"/>
      <c r="Q634" s="25"/>
      <c r="R634" s="25"/>
      <c r="S634" s="25"/>
    </row>
    <row r="635" spans="3:19" ht="16.149999999999999" customHeight="1" x14ac:dyDescent="0.45">
      <c r="C635" s="25"/>
      <c r="D635" s="111"/>
      <c r="E635" s="111"/>
      <c r="F635" s="111"/>
      <c r="G635" s="27"/>
      <c r="H635" s="26"/>
      <c r="I635" s="32"/>
      <c r="J635" s="33"/>
      <c r="K635" s="33"/>
      <c r="L635" s="36"/>
      <c r="M635" s="34"/>
      <c r="N635" s="25"/>
      <c r="O635" s="112">
        <v>0</v>
      </c>
      <c r="P635" s="25"/>
      <c r="Q635" s="25"/>
      <c r="R635" s="25"/>
      <c r="S635" s="68" t="s">
        <v>1045</v>
      </c>
    </row>
    <row r="636" spans="3:19" ht="16.149999999999999" customHeight="1" x14ac:dyDescent="0.45">
      <c r="C636" s="25"/>
      <c r="D636" s="111"/>
      <c r="E636" s="111"/>
      <c r="F636" s="111"/>
      <c r="G636" s="27"/>
      <c r="H636" s="26"/>
      <c r="I636" s="32" t="str">
        <f>INDEX(Wsad_Ofertowy[#Data],MATCH(S635,Wsad_Ofertowy[Kod],0),21)</f>
        <v>12</v>
      </c>
      <c r="J636" s="33" t="s">
        <v>31</v>
      </c>
      <c r="K636" s="33"/>
      <c r="L636" s="36"/>
      <c r="M636" s="36"/>
      <c r="N636" s="25"/>
      <c r="O636" s="113"/>
      <c r="P636" s="25"/>
      <c r="Q636" s="25"/>
      <c r="R636" s="25"/>
      <c r="S636" s="25"/>
    </row>
    <row r="637" spans="3:19" ht="16.149999999999999" customHeight="1" x14ac:dyDescent="0.45">
      <c r="C637" s="25"/>
      <c r="D637" s="111"/>
      <c r="E637" s="111"/>
      <c r="F637" s="111"/>
      <c r="G637" s="27"/>
      <c r="H637" s="26"/>
      <c r="I637" s="32"/>
      <c r="J637" s="90"/>
      <c r="K637" s="34"/>
      <c r="L637" s="36"/>
      <c r="M637" s="36"/>
      <c r="N637" s="25"/>
      <c r="O637" s="28"/>
      <c r="P637" s="25"/>
      <c r="Q637" s="25"/>
      <c r="R637" s="25"/>
      <c r="S637" s="25"/>
    </row>
    <row r="638" spans="3:19" ht="16.149999999999999" customHeight="1" x14ac:dyDescent="0.65">
      <c r="C638" s="25"/>
      <c r="D638" s="37" t="str">
        <f>INDEX(Wsad_Ofertowy[#Data],MATCH(S635,Wsad_Ofertowy[Kod],0),4)</f>
        <v>Cor Świeca LED Rico 17cm z bateriami CZARNA (złoto/czerwona)</v>
      </c>
      <c r="E638" s="25"/>
      <c r="F638" s="38"/>
      <c r="G638" s="54" cm="1">
        <f t="array" ref="G638">INDEX(Wsad_Ofertowy[#Data],MATCH(S635,Wsad_Ofertowy[Kod],0),'Generowanie podsumowania zam'!$U$1)</f>
        <v>6.75</v>
      </c>
      <c r="H638" s="40"/>
      <c r="I638" s="32"/>
      <c r="J638" s="34"/>
      <c r="K638" s="34"/>
      <c r="L638" s="41"/>
      <c r="M638" s="25"/>
      <c r="N638" s="42"/>
      <c r="O638" s="25"/>
      <c r="P638" s="25"/>
      <c r="Q638" s="25"/>
      <c r="R638" s="43">
        <f>I636*G638*O635</f>
        <v>0</v>
      </c>
      <c r="S638" s="25"/>
    </row>
    <row r="639" spans="3:19" ht="16.149999999999999" customHeight="1" x14ac:dyDescent="0.45">
      <c r="C639" s="25"/>
      <c r="D639" s="25"/>
      <c r="E639" s="44">
        <f>INDEX(Wsad_Ofertowy[#Data],MATCH(S635,Wsad_Ofertowy[Kod],0),5)</f>
        <v>5907520038344</v>
      </c>
      <c r="F639" s="45"/>
      <c r="G639" s="40" t="s">
        <v>32</v>
      </c>
      <c r="H639" s="39"/>
      <c r="I639" s="25"/>
      <c r="J639" s="25"/>
      <c r="K639" s="25"/>
      <c r="L639" s="25"/>
      <c r="M639" s="25"/>
      <c r="N639" s="40"/>
      <c r="O639" s="25"/>
      <c r="P639" s="28"/>
      <c r="Q639" s="25"/>
      <c r="R639" s="40" t="s">
        <v>29</v>
      </c>
      <c r="S639" s="25"/>
    </row>
    <row r="640" spans="3:19" ht="16.149999999999999" customHeight="1" x14ac:dyDescent="0.45"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8"/>
      <c r="Q640" s="25"/>
      <c r="R640" s="25"/>
      <c r="S640" s="25"/>
    </row>
    <row r="641" spans="3:19" ht="16.149999999999999" customHeight="1" x14ac:dyDescent="0.45">
      <c r="G641" s="22"/>
      <c r="H641" s="22"/>
      <c r="J641" s="23"/>
      <c r="K641" s="23"/>
      <c r="S641" s="21"/>
    </row>
    <row r="642" spans="3:19" ht="16.149999999999999" customHeight="1" x14ac:dyDescent="0.45">
      <c r="C642" s="25"/>
      <c r="D642" s="111"/>
      <c r="E642" s="111"/>
      <c r="F642" s="111"/>
      <c r="G642" s="27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</row>
    <row r="643" spans="3:19" ht="16.149999999999999" customHeight="1" x14ac:dyDescent="0.45">
      <c r="C643" s="25"/>
      <c r="D643" s="111"/>
      <c r="E643" s="111"/>
      <c r="F643" s="111"/>
      <c r="G643" s="27"/>
      <c r="H643" s="26"/>
      <c r="I643" s="25"/>
      <c r="J643" s="25"/>
      <c r="K643" s="25"/>
      <c r="L643" s="25"/>
      <c r="M643" s="25"/>
      <c r="N643" s="25"/>
      <c r="O643" s="25"/>
      <c r="P643" s="28"/>
      <c r="Q643" s="25"/>
      <c r="R643" s="25"/>
      <c r="S643" s="25"/>
    </row>
    <row r="644" spans="3:19" ht="16.149999999999999" customHeight="1" x14ac:dyDescent="0.55000000000000004">
      <c r="C644" s="25"/>
      <c r="D644" s="111"/>
      <c r="E644" s="111"/>
      <c r="F644" s="111"/>
      <c r="G644" s="27"/>
      <c r="H644" s="26"/>
      <c r="I644" s="29"/>
      <c r="J644" s="30" t="s">
        <v>30</v>
      </c>
      <c r="K644" s="30"/>
      <c r="L644" s="25"/>
      <c r="M644" s="30"/>
      <c r="N644" s="31" t="s">
        <v>0</v>
      </c>
      <c r="O644" s="25"/>
      <c r="P644" s="25"/>
      <c r="Q644" s="25"/>
      <c r="R644" s="25"/>
      <c r="S644" s="25"/>
    </row>
    <row r="645" spans="3:19" ht="16.149999999999999" customHeight="1" x14ac:dyDescent="0.45">
      <c r="C645" s="25"/>
      <c r="D645" s="111"/>
      <c r="E645" s="111"/>
      <c r="F645" s="111"/>
      <c r="G645" s="27"/>
      <c r="H645" s="26"/>
      <c r="I645" s="32"/>
      <c r="J645" s="33"/>
      <c r="K645" s="33"/>
      <c r="L645" s="32"/>
      <c r="M645" s="34"/>
      <c r="N645" s="35" t="s">
        <v>108</v>
      </c>
      <c r="O645" s="25"/>
      <c r="P645" s="25"/>
      <c r="Q645" s="25"/>
      <c r="R645" s="25"/>
      <c r="S645" s="25"/>
    </row>
    <row r="646" spans="3:19" ht="16.149999999999999" customHeight="1" x14ac:dyDescent="0.45">
      <c r="C646" s="25"/>
      <c r="D646" s="111"/>
      <c r="E646" s="111"/>
      <c r="F646" s="111"/>
      <c r="G646" s="27"/>
      <c r="H646" s="26"/>
      <c r="I646" s="32"/>
      <c r="J646" s="33"/>
      <c r="K646" s="33"/>
      <c r="L646" s="36"/>
      <c r="M646" s="34"/>
      <c r="N646" s="25"/>
      <c r="O646" s="112">
        <v>0</v>
      </c>
      <c r="P646" s="25"/>
      <c r="Q646" s="25"/>
      <c r="R646" s="25"/>
      <c r="S646" s="68" t="s">
        <v>1048</v>
      </c>
    </row>
    <row r="647" spans="3:19" ht="16.149999999999999" customHeight="1" x14ac:dyDescent="0.45">
      <c r="C647" s="25"/>
      <c r="D647" s="111"/>
      <c r="E647" s="111"/>
      <c r="F647" s="111"/>
      <c r="G647" s="27"/>
      <c r="H647" s="26"/>
      <c r="I647" s="32" t="str">
        <f>INDEX(Wsad_Ofertowy[#Data],MATCH(S646,Wsad_Ofertowy[Kod],0),21)</f>
        <v>12</v>
      </c>
      <c r="J647" s="33" t="s">
        <v>31</v>
      </c>
      <c r="K647" s="33"/>
      <c r="L647" s="36"/>
      <c r="M647" s="36"/>
      <c r="N647" s="25"/>
      <c r="O647" s="113"/>
      <c r="P647" s="25"/>
      <c r="Q647" s="25"/>
      <c r="R647" s="25"/>
      <c r="S647" s="25"/>
    </row>
    <row r="648" spans="3:19" ht="16.149999999999999" customHeight="1" x14ac:dyDescent="0.45">
      <c r="C648" s="25"/>
      <c r="D648" s="111"/>
      <c r="E648" s="111"/>
      <c r="F648" s="111"/>
      <c r="G648" s="27"/>
      <c r="H648" s="26"/>
      <c r="I648" s="32"/>
      <c r="J648" s="90"/>
      <c r="K648" s="34"/>
      <c r="L648" s="36"/>
      <c r="M648" s="36"/>
      <c r="N648" s="25"/>
      <c r="O648" s="28"/>
      <c r="P648" s="25"/>
      <c r="Q648" s="25"/>
      <c r="R648" s="25"/>
      <c r="S648" s="25"/>
    </row>
    <row r="649" spans="3:19" ht="16.149999999999999" customHeight="1" x14ac:dyDescent="0.65">
      <c r="C649" s="25"/>
      <c r="D649" s="37" t="str">
        <f>INDEX(Wsad_Ofertowy[#Data],MATCH(S646,Wsad_Ofertowy[Kod],0),4)</f>
        <v>Cor Świeca LED Rico 17cm z bateriami CZARNA (złoto/z.biały)</v>
      </c>
      <c r="E649" s="25"/>
      <c r="F649" s="38"/>
      <c r="G649" s="54" cm="1">
        <f t="array" ref="G649">INDEX(Wsad_Ofertowy[#Data],MATCH(S646,Wsad_Ofertowy[Kod],0),'Generowanie podsumowania zam'!$U$1)</f>
        <v>6.75</v>
      </c>
      <c r="H649" s="40"/>
      <c r="I649" s="32"/>
      <c r="J649" s="34"/>
      <c r="K649" s="34"/>
      <c r="L649" s="41"/>
      <c r="M649" s="25"/>
      <c r="N649" s="42"/>
      <c r="O649" s="25"/>
      <c r="P649" s="25"/>
      <c r="Q649" s="25"/>
      <c r="R649" s="43">
        <f>I647*G649*O646</f>
        <v>0</v>
      </c>
      <c r="S649" s="25"/>
    </row>
    <row r="650" spans="3:19" ht="16.149999999999999" customHeight="1" x14ac:dyDescent="0.45">
      <c r="C650" s="25"/>
      <c r="D650" s="25"/>
      <c r="E650" s="44">
        <f>INDEX(Wsad_Ofertowy[#Data],MATCH(S646,Wsad_Ofertowy[Kod],0),5)</f>
        <v>5907520038368</v>
      </c>
      <c r="F650" s="45"/>
      <c r="G650" s="40" t="s">
        <v>32</v>
      </c>
      <c r="H650" s="39"/>
      <c r="I650" s="25"/>
      <c r="J650" s="25"/>
      <c r="K650" s="25"/>
      <c r="L650" s="25"/>
      <c r="M650" s="25"/>
      <c r="N650" s="40"/>
      <c r="O650" s="25"/>
      <c r="P650" s="28"/>
      <c r="Q650" s="25"/>
      <c r="R650" s="40" t="s">
        <v>29</v>
      </c>
      <c r="S650" s="25"/>
    </row>
    <row r="651" spans="3:19" ht="16.149999999999999" customHeight="1" x14ac:dyDescent="0.45"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8"/>
      <c r="Q651" s="25"/>
      <c r="R651" s="25"/>
      <c r="S651" s="25"/>
    </row>
    <row r="652" spans="3:19" ht="16.149999999999999" customHeight="1" x14ac:dyDescent="0.45">
      <c r="G652" s="22"/>
      <c r="H652" s="22"/>
      <c r="J652" s="23"/>
      <c r="K652" s="23"/>
      <c r="S652" s="21"/>
    </row>
    <row r="653" spans="3:19" ht="16.149999999999999" customHeight="1" x14ac:dyDescent="0.45">
      <c r="C653" s="25"/>
      <c r="D653" s="111"/>
      <c r="E653" s="111"/>
      <c r="F653" s="111"/>
      <c r="G653" s="27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</row>
    <row r="654" spans="3:19" ht="16.149999999999999" customHeight="1" x14ac:dyDescent="0.45">
      <c r="C654" s="25"/>
      <c r="D654" s="111"/>
      <c r="E654" s="111"/>
      <c r="F654" s="111"/>
      <c r="G654" s="27"/>
      <c r="H654" s="26"/>
      <c r="I654" s="25"/>
      <c r="J654" s="25"/>
      <c r="K654" s="25"/>
      <c r="L654" s="25"/>
      <c r="M654" s="25"/>
      <c r="N654" s="25"/>
      <c r="O654" s="25"/>
      <c r="P654" s="28"/>
      <c r="Q654" s="25"/>
      <c r="R654" s="25"/>
      <c r="S654" s="25"/>
    </row>
    <row r="655" spans="3:19" ht="16.149999999999999" customHeight="1" x14ac:dyDescent="0.55000000000000004">
      <c r="C655" s="25"/>
      <c r="D655" s="111"/>
      <c r="E655" s="111"/>
      <c r="F655" s="111"/>
      <c r="G655" s="27"/>
      <c r="H655" s="26"/>
      <c r="I655" s="29"/>
      <c r="J655" s="30" t="s">
        <v>30</v>
      </c>
      <c r="K655" s="30"/>
      <c r="L655" s="25"/>
      <c r="M655" s="30"/>
      <c r="N655" s="31" t="s">
        <v>0</v>
      </c>
      <c r="O655" s="25"/>
      <c r="P655" s="25"/>
      <c r="Q655" s="25"/>
      <c r="R655" s="25"/>
      <c r="S655" s="25"/>
    </row>
    <row r="656" spans="3:19" ht="16.149999999999999" customHeight="1" x14ac:dyDescent="0.45">
      <c r="C656" s="25"/>
      <c r="D656" s="111"/>
      <c r="E656" s="111"/>
      <c r="F656" s="111"/>
      <c r="G656" s="27"/>
      <c r="H656" s="26"/>
      <c r="I656" s="32"/>
      <c r="J656" s="33"/>
      <c r="K656" s="33"/>
      <c r="L656" s="32"/>
      <c r="M656" s="34"/>
      <c r="N656" s="35" t="s">
        <v>108</v>
      </c>
      <c r="O656" s="25"/>
      <c r="P656" s="25"/>
      <c r="Q656" s="25"/>
      <c r="R656" s="25"/>
      <c r="S656" s="25"/>
    </row>
    <row r="657" spans="3:19" ht="16.149999999999999" customHeight="1" x14ac:dyDescent="0.45">
      <c r="C657" s="25"/>
      <c r="D657" s="111"/>
      <c r="E657" s="111"/>
      <c r="F657" s="111"/>
      <c r="G657" s="27"/>
      <c r="H657" s="26"/>
      <c r="I657" s="32"/>
      <c r="J657" s="33"/>
      <c r="K657" s="33"/>
      <c r="L657" s="36"/>
      <c r="M657" s="34"/>
      <c r="N657" s="25"/>
      <c r="O657" s="112">
        <v>0</v>
      </c>
      <c r="P657" s="25"/>
      <c r="Q657" s="25"/>
      <c r="R657" s="25"/>
      <c r="S657" s="68" t="s">
        <v>1051</v>
      </c>
    </row>
    <row r="658" spans="3:19" ht="16.149999999999999" customHeight="1" x14ac:dyDescent="0.45">
      <c r="C658" s="25"/>
      <c r="D658" s="111"/>
      <c r="E658" s="111"/>
      <c r="F658" s="111"/>
      <c r="G658" s="27"/>
      <c r="H658" s="26"/>
      <c r="I658" s="32" t="str">
        <f>INDEX(Wsad_Ofertowy[#Data],MATCH(S657,Wsad_Ofertowy[Kod],0),21)</f>
        <v>12</v>
      </c>
      <c r="J658" s="33" t="s">
        <v>31</v>
      </c>
      <c r="K658" s="33"/>
      <c r="L658" s="36"/>
      <c r="M658" s="36"/>
      <c r="N658" s="25"/>
      <c r="O658" s="113"/>
      <c r="P658" s="25"/>
      <c r="Q658" s="25"/>
      <c r="R658" s="25"/>
      <c r="S658" s="25"/>
    </row>
    <row r="659" spans="3:19" ht="16.149999999999999" customHeight="1" x14ac:dyDescent="0.45">
      <c r="C659" s="25"/>
      <c r="D659" s="111"/>
      <c r="E659" s="111"/>
      <c r="F659" s="111"/>
      <c r="G659" s="27"/>
      <c r="H659" s="26"/>
      <c r="I659" s="32"/>
      <c r="J659" s="90"/>
      <c r="K659" s="34"/>
      <c r="L659" s="36"/>
      <c r="M659" s="36"/>
      <c r="N659" s="25"/>
      <c r="O659" s="28"/>
      <c r="P659" s="25"/>
      <c r="Q659" s="25"/>
      <c r="R659" s="25"/>
      <c r="S659" s="25"/>
    </row>
    <row r="660" spans="3:19" ht="16.149999999999999" customHeight="1" x14ac:dyDescent="0.65">
      <c r="C660" s="25"/>
      <c r="D660" s="37" t="str">
        <f>INDEX(Wsad_Ofertowy[#Data],MATCH(S657,Wsad_Ofertowy[Kod],0),4)</f>
        <v>Cor Świeca LED Rico 17cm z bateriami CZARNA (złoto/żółta)</v>
      </c>
      <c r="E660" s="25"/>
      <c r="F660" s="38"/>
      <c r="G660" s="54" cm="1">
        <f t="array" ref="G660">INDEX(Wsad_Ofertowy[#Data],MATCH(S657,Wsad_Ofertowy[Kod],0),'Generowanie podsumowania zam'!$U$1)</f>
        <v>6.75</v>
      </c>
      <c r="H660" s="40"/>
      <c r="I660" s="32"/>
      <c r="J660" s="34"/>
      <c r="K660" s="34"/>
      <c r="L660" s="41"/>
      <c r="M660" s="25"/>
      <c r="N660" s="42"/>
      <c r="O660" s="25"/>
      <c r="P660" s="25"/>
      <c r="Q660" s="25"/>
      <c r="R660" s="43">
        <f>I658*G660*O657</f>
        <v>0</v>
      </c>
      <c r="S660" s="25"/>
    </row>
    <row r="661" spans="3:19" ht="16.149999999999999" customHeight="1" x14ac:dyDescent="0.45">
      <c r="C661" s="25"/>
      <c r="D661" s="25"/>
      <c r="E661" s="44">
        <f>INDEX(Wsad_Ofertowy[#Data],MATCH(S657,Wsad_Ofertowy[Kod],0),5)</f>
        <v>5907520038382</v>
      </c>
      <c r="F661" s="45"/>
      <c r="G661" s="40" t="s">
        <v>32</v>
      </c>
      <c r="H661" s="39"/>
      <c r="I661" s="25"/>
      <c r="J661" s="25"/>
      <c r="K661" s="25"/>
      <c r="L661" s="25"/>
      <c r="M661" s="25"/>
      <c r="N661" s="40"/>
      <c r="O661" s="25"/>
      <c r="P661" s="28"/>
      <c r="Q661" s="25"/>
      <c r="R661" s="40" t="s">
        <v>29</v>
      </c>
      <c r="S661" s="25"/>
    </row>
    <row r="662" spans="3:19" ht="16.149999999999999" customHeight="1" x14ac:dyDescent="0.45"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8"/>
      <c r="Q662" s="25"/>
      <c r="R662" s="25"/>
      <c r="S662" s="25"/>
    </row>
    <row r="663" spans="3:19" ht="16.149999999999999" customHeight="1" x14ac:dyDescent="0.45">
      <c r="G663" s="22"/>
      <c r="H663" s="22"/>
      <c r="J663" s="23"/>
      <c r="K663" s="23"/>
      <c r="S663" s="21"/>
    </row>
    <row r="664" spans="3:19" ht="16.149999999999999" customHeight="1" x14ac:dyDescent="0.45">
      <c r="C664" s="25"/>
      <c r="D664" s="111"/>
      <c r="E664" s="111"/>
      <c r="F664" s="111"/>
      <c r="G664" s="27"/>
      <c r="H664" s="26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</row>
    <row r="665" spans="3:19" ht="16.149999999999999" customHeight="1" x14ac:dyDescent="0.45">
      <c r="C665" s="25"/>
      <c r="D665" s="111"/>
      <c r="E665" s="111"/>
      <c r="F665" s="111"/>
      <c r="G665" s="27"/>
      <c r="H665" s="26"/>
      <c r="I665" s="25"/>
      <c r="J665" s="25"/>
      <c r="K665" s="25"/>
      <c r="L665" s="25"/>
      <c r="M665" s="25"/>
      <c r="N665" s="25"/>
      <c r="O665" s="25"/>
      <c r="P665" s="28"/>
      <c r="Q665" s="25"/>
      <c r="R665" s="25"/>
      <c r="S665" s="25"/>
    </row>
    <row r="666" spans="3:19" ht="16.149999999999999" customHeight="1" x14ac:dyDescent="0.55000000000000004">
      <c r="C666" s="25"/>
      <c r="D666" s="111"/>
      <c r="E666" s="111"/>
      <c r="F666" s="111"/>
      <c r="G666" s="27"/>
      <c r="H666" s="26"/>
      <c r="I666" s="29"/>
      <c r="J666" s="30" t="s">
        <v>30</v>
      </c>
      <c r="K666" s="30"/>
      <c r="L666" s="25"/>
      <c r="M666" s="30"/>
      <c r="N666" s="31" t="s">
        <v>0</v>
      </c>
      <c r="O666" s="25"/>
      <c r="P666" s="25"/>
      <c r="Q666" s="25"/>
      <c r="R666" s="25"/>
      <c r="S666" s="25"/>
    </row>
    <row r="667" spans="3:19" ht="16.149999999999999" customHeight="1" x14ac:dyDescent="0.45">
      <c r="C667" s="25"/>
      <c r="D667" s="111"/>
      <c r="E667" s="111"/>
      <c r="F667" s="111"/>
      <c r="G667" s="27"/>
      <c r="H667" s="26"/>
      <c r="I667" s="32"/>
      <c r="J667" s="33"/>
      <c r="K667" s="33"/>
      <c r="L667" s="32"/>
      <c r="M667" s="34"/>
      <c r="N667" s="35" t="s">
        <v>108</v>
      </c>
      <c r="O667" s="25"/>
      <c r="P667" s="25"/>
      <c r="Q667" s="25"/>
      <c r="R667" s="25"/>
      <c r="S667" s="25"/>
    </row>
    <row r="668" spans="3:19" ht="16.149999999999999" customHeight="1" x14ac:dyDescent="0.45">
      <c r="C668" s="25"/>
      <c r="D668" s="111"/>
      <c r="E668" s="111"/>
      <c r="F668" s="111"/>
      <c r="G668" s="27"/>
      <c r="H668" s="26"/>
      <c r="I668" s="32"/>
      <c r="J668" s="33"/>
      <c r="K668" s="33"/>
      <c r="L668" s="36"/>
      <c r="M668" s="34"/>
      <c r="N668" s="25"/>
      <c r="O668" s="112">
        <v>0</v>
      </c>
      <c r="P668" s="25"/>
      <c r="Q668" s="25"/>
      <c r="R668" s="25"/>
      <c r="S668" s="68" t="s">
        <v>1054</v>
      </c>
    </row>
    <row r="669" spans="3:19" ht="16.149999999999999" customHeight="1" x14ac:dyDescent="0.45">
      <c r="C669" s="25"/>
      <c r="D669" s="111"/>
      <c r="E669" s="111"/>
      <c r="F669" s="111"/>
      <c r="G669" s="27"/>
      <c r="H669" s="26"/>
      <c r="I669" s="32" t="str">
        <f>INDEX(Wsad_Ofertowy[#Data],MATCH(S668,Wsad_Ofertowy[Kod],0),21)</f>
        <v>12</v>
      </c>
      <c r="J669" s="33" t="s">
        <v>31</v>
      </c>
      <c r="K669" s="33"/>
      <c r="L669" s="36"/>
      <c r="M669" s="36"/>
      <c r="N669" s="25"/>
      <c r="O669" s="113"/>
      <c r="P669" s="25"/>
      <c r="Q669" s="25"/>
      <c r="R669" s="25"/>
      <c r="S669" s="25"/>
    </row>
    <row r="670" spans="3:19" ht="16.149999999999999" customHeight="1" x14ac:dyDescent="0.45">
      <c r="C670" s="25"/>
      <c r="D670" s="111"/>
      <c r="E670" s="111"/>
      <c r="F670" s="111"/>
      <c r="G670" s="27"/>
      <c r="H670" s="26"/>
      <c r="I670" s="32"/>
      <c r="J670" s="90"/>
      <c r="K670" s="34"/>
      <c r="L670" s="36"/>
      <c r="M670" s="36"/>
      <c r="N670" s="25"/>
      <c r="O670" s="28"/>
      <c r="P670" s="25"/>
      <c r="Q670" s="25"/>
      <c r="R670" s="25"/>
      <c r="S670" s="25"/>
    </row>
    <row r="671" spans="3:19" ht="16.149999999999999" customHeight="1" x14ac:dyDescent="0.65">
      <c r="C671" s="25"/>
      <c r="D671" s="37" t="str">
        <f>INDEX(Wsad_Ofertowy[#Data],MATCH(S668,Wsad_Ofertowy[Kod],0),4)</f>
        <v>Cor Świeca LED w TUBIE (z bat.) 10cm,  śr:5cm</v>
      </c>
      <c r="E671" s="25"/>
      <c r="F671" s="38"/>
      <c r="G671" s="54" cm="1">
        <f t="array" ref="G671">INDEX(Wsad_Ofertowy[#Data],MATCH(S668,Wsad_Ofertowy[Kod],0),'Generowanie podsumowania zam'!$U$1)</f>
        <v>5.05</v>
      </c>
      <c r="H671" s="40"/>
      <c r="I671" s="32"/>
      <c r="J671" s="34"/>
      <c r="K671" s="34"/>
      <c r="L671" s="41"/>
      <c r="M671" s="25"/>
      <c r="N671" s="42"/>
      <c r="O671" s="25"/>
      <c r="P671" s="25"/>
      <c r="Q671" s="25"/>
      <c r="R671" s="43">
        <f>I669*G671*O668</f>
        <v>0</v>
      </c>
      <c r="S671" s="25"/>
    </row>
    <row r="672" spans="3:19" ht="16.149999999999999" customHeight="1" x14ac:dyDescent="0.45">
      <c r="C672" s="25"/>
      <c r="D672" s="25"/>
      <c r="E672" s="44">
        <f>INDEX(Wsad_Ofertowy[#Data],MATCH(S668,Wsad_Ofertowy[Kod],0),5)</f>
        <v>5907520037804</v>
      </c>
      <c r="F672" s="45"/>
      <c r="G672" s="40" t="s">
        <v>32</v>
      </c>
      <c r="H672" s="39"/>
      <c r="I672" s="25"/>
      <c r="J672" s="25"/>
      <c r="K672" s="25"/>
      <c r="L672" s="25"/>
      <c r="M672" s="25"/>
      <c r="N672" s="40"/>
      <c r="O672" s="25"/>
      <c r="P672" s="28"/>
      <c r="Q672" s="25"/>
      <c r="R672" s="40" t="s">
        <v>29</v>
      </c>
      <c r="S672" s="25"/>
    </row>
    <row r="673" spans="3:19" ht="16.149999999999999" customHeight="1" x14ac:dyDescent="0.45"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8"/>
      <c r="Q673" s="25"/>
      <c r="R673" s="25"/>
      <c r="S673" s="25"/>
    </row>
    <row r="674" spans="3:19" ht="16.149999999999999" customHeight="1" x14ac:dyDescent="0.45">
      <c r="G674" s="22"/>
      <c r="H674" s="22"/>
      <c r="J674" s="23"/>
      <c r="K674" s="23"/>
      <c r="S674" s="21"/>
    </row>
    <row r="675" spans="3:19" ht="16.149999999999999" customHeight="1" x14ac:dyDescent="0.45">
      <c r="C675" s="25"/>
      <c r="D675" s="111"/>
      <c r="E675" s="111"/>
      <c r="F675" s="111"/>
      <c r="G675" s="27"/>
      <c r="H675" s="26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</row>
    <row r="676" spans="3:19" ht="16.149999999999999" customHeight="1" x14ac:dyDescent="0.45">
      <c r="C676" s="25"/>
      <c r="D676" s="111"/>
      <c r="E676" s="111"/>
      <c r="F676" s="111"/>
      <c r="G676" s="27"/>
      <c r="H676" s="26"/>
      <c r="I676" s="25"/>
      <c r="J676" s="25"/>
      <c r="K676" s="25"/>
      <c r="L676" s="25"/>
      <c r="M676" s="25"/>
      <c r="N676" s="25"/>
      <c r="O676" s="25"/>
      <c r="P676" s="28"/>
      <c r="Q676" s="25"/>
      <c r="R676" s="25"/>
      <c r="S676" s="25"/>
    </row>
    <row r="677" spans="3:19" ht="16.149999999999999" customHeight="1" x14ac:dyDescent="0.55000000000000004">
      <c r="C677" s="25"/>
      <c r="D677" s="111"/>
      <c r="E677" s="111"/>
      <c r="F677" s="111"/>
      <c r="G677" s="27"/>
      <c r="H677" s="26"/>
      <c r="I677" s="29"/>
      <c r="J677" s="30" t="s">
        <v>30</v>
      </c>
      <c r="K677" s="30"/>
      <c r="L677" s="25"/>
      <c r="M677" s="30"/>
      <c r="N677" s="31" t="s">
        <v>0</v>
      </c>
      <c r="O677" s="25"/>
      <c r="P677" s="25"/>
      <c r="Q677" s="25"/>
      <c r="R677" s="25"/>
      <c r="S677" s="25"/>
    </row>
    <row r="678" spans="3:19" ht="16.149999999999999" customHeight="1" x14ac:dyDescent="0.45">
      <c r="C678" s="25"/>
      <c r="D678" s="111"/>
      <c r="E678" s="111"/>
      <c r="F678" s="111"/>
      <c r="G678" s="27"/>
      <c r="H678" s="26"/>
      <c r="I678" s="32"/>
      <c r="J678" s="33"/>
      <c r="K678" s="33"/>
      <c r="L678" s="32"/>
      <c r="M678" s="34"/>
      <c r="N678" s="35" t="s">
        <v>108</v>
      </c>
      <c r="O678" s="25"/>
      <c r="P678" s="25"/>
      <c r="Q678" s="25"/>
      <c r="R678" s="25"/>
      <c r="S678" s="25"/>
    </row>
    <row r="679" spans="3:19" ht="16.149999999999999" customHeight="1" x14ac:dyDescent="0.45">
      <c r="C679" s="25"/>
      <c r="D679" s="111"/>
      <c r="E679" s="111"/>
      <c r="F679" s="111"/>
      <c r="G679" s="27"/>
      <c r="H679" s="26"/>
      <c r="I679" s="32"/>
      <c r="J679" s="33"/>
      <c r="K679" s="33"/>
      <c r="L679" s="36"/>
      <c r="M679" s="34"/>
      <c r="N679" s="25"/>
      <c r="O679" s="112">
        <v>0</v>
      </c>
      <c r="P679" s="25"/>
      <c r="Q679" s="25"/>
      <c r="R679" s="25"/>
      <c r="S679" s="68" t="s">
        <v>1056</v>
      </c>
    </row>
    <row r="680" spans="3:19" ht="16.149999999999999" customHeight="1" x14ac:dyDescent="0.45">
      <c r="C680" s="25"/>
      <c r="D680" s="111"/>
      <c r="E680" s="111"/>
      <c r="F680" s="111"/>
      <c r="G680" s="27"/>
      <c r="H680" s="26"/>
      <c r="I680" s="32" t="str">
        <f>INDEX(Wsad_Ofertowy[#Data],MATCH(S679,Wsad_Ofertowy[Kod],0),21)</f>
        <v>6</v>
      </c>
      <c r="J680" s="33" t="s">
        <v>31</v>
      </c>
      <c r="K680" s="33"/>
      <c r="L680" s="36"/>
      <c r="M680" s="36"/>
      <c r="N680" s="25"/>
      <c r="O680" s="113"/>
      <c r="P680" s="25"/>
      <c r="Q680" s="25"/>
      <c r="R680" s="25"/>
      <c r="S680" s="25"/>
    </row>
    <row r="681" spans="3:19" ht="16.149999999999999" customHeight="1" x14ac:dyDescent="0.45">
      <c r="C681" s="25"/>
      <c r="D681" s="111"/>
      <c r="E681" s="111"/>
      <c r="F681" s="111"/>
      <c r="G681" s="27"/>
      <c r="H681" s="26"/>
      <c r="I681" s="32"/>
      <c r="J681" s="90"/>
      <c r="K681" s="34"/>
      <c r="L681" s="36"/>
      <c r="M681" s="36"/>
      <c r="N681" s="25"/>
      <c r="O681" s="28"/>
      <c r="P681" s="25"/>
      <c r="Q681" s="25"/>
      <c r="R681" s="25"/>
      <c r="S681" s="25"/>
    </row>
    <row r="682" spans="3:19" ht="16.149999999999999" customHeight="1" x14ac:dyDescent="0.65">
      <c r="C682" s="25"/>
      <c r="D682" s="37" t="str">
        <f>INDEX(Wsad_Ofertowy[#Data],MATCH(S679,Wsad_Ofertowy[Kod],0),4)</f>
        <v>Cor Świeca LED w TUBIE (z bat.) 10cm,  śr:7cm</v>
      </c>
      <c r="E682" s="25"/>
      <c r="F682" s="38"/>
      <c r="G682" s="54" cm="1">
        <f t="array" ref="G682">INDEX(Wsad_Ofertowy[#Data],MATCH(S679,Wsad_Ofertowy[Kod],0),'Generowanie podsumowania zam'!$U$1)</f>
        <v>7.28</v>
      </c>
      <c r="H682" s="40"/>
      <c r="I682" s="32"/>
      <c r="J682" s="34"/>
      <c r="K682" s="34"/>
      <c r="L682" s="41"/>
      <c r="M682" s="25"/>
      <c r="N682" s="42"/>
      <c r="O682" s="25"/>
      <c r="P682" s="25"/>
      <c r="Q682" s="25"/>
      <c r="R682" s="43">
        <f>I680*G682*O679</f>
        <v>0</v>
      </c>
      <c r="S682" s="25"/>
    </row>
    <row r="683" spans="3:19" ht="16.149999999999999" customHeight="1" x14ac:dyDescent="0.45">
      <c r="C683" s="25"/>
      <c r="D683" s="25"/>
      <c r="E683" s="44">
        <f>INDEX(Wsad_Ofertowy[#Data],MATCH(S679,Wsad_Ofertowy[Kod],0),5)</f>
        <v>5907520037835</v>
      </c>
      <c r="F683" s="45"/>
      <c r="G683" s="40" t="s">
        <v>32</v>
      </c>
      <c r="H683" s="39"/>
      <c r="I683" s="25"/>
      <c r="J683" s="25"/>
      <c r="K683" s="25"/>
      <c r="L683" s="25"/>
      <c r="M683" s="25"/>
      <c r="N683" s="40"/>
      <c r="O683" s="25"/>
      <c r="P683" s="28"/>
      <c r="Q683" s="25"/>
      <c r="R683" s="40" t="s">
        <v>29</v>
      </c>
      <c r="S683" s="25"/>
    </row>
    <row r="684" spans="3:19" ht="16.149999999999999" customHeight="1" x14ac:dyDescent="0.45"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8"/>
      <c r="Q684" s="25"/>
      <c r="R684" s="25"/>
      <c r="S684" s="25"/>
    </row>
    <row r="685" spans="3:19" ht="16.149999999999999" customHeight="1" x14ac:dyDescent="0.45">
      <c r="G685" s="22"/>
      <c r="H685" s="22"/>
      <c r="J685" s="23"/>
      <c r="K685" s="23"/>
      <c r="S685" s="21"/>
    </row>
    <row r="686" spans="3:19" ht="16.149999999999999" customHeight="1" x14ac:dyDescent="0.45">
      <c r="C686" s="25"/>
      <c r="D686" s="111"/>
      <c r="E686" s="111"/>
      <c r="F686" s="111"/>
      <c r="G686" s="27"/>
      <c r="H686" s="26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</row>
    <row r="687" spans="3:19" ht="16.149999999999999" customHeight="1" x14ac:dyDescent="0.45">
      <c r="C687" s="25"/>
      <c r="D687" s="111"/>
      <c r="E687" s="111"/>
      <c r="F687" s="111"/>
      <c r="G687" s="27"/>
      <c r="H687" s="26"/>
      <c r="I687" s="25"/>
      <c r="J687" s="25"/>
      <c r="K687" s="25"/>
      <c r="L687" s="25"/>
      <c r="M687" s="25"/>
      <c r="N687" s="25"/>
      <c r="O687" s="25"/>
      <c r="P687" s="28"/>
      <c r="Q687" s="25"/>
      <c r="R687" s="25"/>
      <c r="S687" s="25"/>
    </row>
    <row r="688" spans="3:19" ht="16.149999999999999" customHeight="1" x14ac:dyDescent="0.55000000000000004">
      <c r="C688" s="25"/>
      <c r="D688" s="111"/>
      <c r="E688" s="111"/>
      <c r="F688" s="111"/>
      <c r="G688" s="27"/>
      <c r="H688" s="26"/>
      <c r="I688" s="29"/>
      <c r="J688" s="30" t="s">
        <v>30</v>
      </c>
      <c r="K688" s="30"/>
      <c r="L688" s="25"/>
      <c r="M688" s="30"/>
      <c r="N688" s="31" t="s">
        <v>0</v>
      </c>
      <c r="O688" s="25"/>
      <c r="P688" s="25"/>
      <c r="Q688" s="25"/>
      <c r="R688" s="25"/>
      <c r="S688" s="25"/>
    </row>
    <row r="689" spans="3:19" ht="16.149999999999999" customHeight="1" x14ac:dyDescent="0.45">
      <c r="C689" s="25"/>
      <c r="D689" s="111"/>
      <c r="E689" s="111"/>
      <c r="F689" s="111"/>
      <c r="G689" s="27"/>
      <c r="H689" s="26"/>
      <c r="I689" s="32"/>
      <c r="J689" s="33"/>
      <c r="K689" s="33"/>
      <c r="L689" s="32"/>
      <c r="M689" s="34"/>
      <c r="N689" s="35" t="s">
        <v>108</v>
      </c>
      <c r="O689" s="25"/>
      <c r="P689" s="25"/>
      <c r="Q689" s="25"/>
      <c r="R689" s="25"/>
      <c r="S689" s="25"/>
    </row>
    <row r="690" spans="3:19" ht="16.149999999999999" customHeight="1" x14ac:dyDescent="0.45">
      <c r="C690" s="25"/>
      <c r="D690" s="111"/>
      <c r="E690" s="111"/>
      <c r="F690" s="111"/>
      <c r="G690" s="27"/>
      <c r="H690" s="26"/>
      <c r="I690" s="32"/>
      <c r="J690" s="33"/>
      <c r="K690" s="33"/>
      <c r="L690" s="36"/>
      <c r="M690" s="34"/>
      <c r="N690" s="25"/>
      <c r="O690" s="112">
        <v>0</v>
      </c>
      <c r="P690" s="25"/>
      <c r="Q690" s="25"/>
      <c r="R690" s="25"/>
      <c r="S690" s="68" t="s">
        <v>1058</v>
      </c>
    </row>
    <row r="691" spans="3:19" ht="16.149999999999999" customHeight="1" x14ac:dyDescent="0.45">
      <c r="C691" s="25"/>
      <c r="D691" s="111"/>
      <c r="E691" s="111"/>
      <c r="F691" s="111"/>
      <c r="G691" s="27"/>
      <c r="H691" s="26"/>
      <c r="I691" s="32" t="str">
        <f>INDEX(Wsad_Ofertowy[#Data],MATCH(S690,Wsad_Ofertowy[Kod],0),21)</f>
        <v>12</v>
      </c>
      <c r="J691" s="33" t="s">
        <v>31</v>
      </c>
      <c r="K691" s="33"/>
      <c r="L691" s="36"/>
      <c r="M691" s="36"/>
      <c r="N691" s="25"/>
      <c r="O691" s="113"/>
      <c r="P691" s="25"/>
      <c r="Q691" s="25"/>
      <c r="R691" s="25"/>
      <c r="S691" s="25"/>
    </row>
    <row r="692" spans="3:19" ht="16.149999999999999" customHeight="1" x14ac:dyDescent="0.45">
      <c r="C692" s="25"/>
      <c r="D692" s="111"/>
      <c r="E692" s="111"/>
      <c r="F692" s="111"/>
      <c r="G692" s="27"/>
      <c r="H692" s="26"/>
      <c r="I692" s="32"/>
      <c r="J692" s="90"/>
      <c r="K692" s="34"/>
      <c r="L692" s="36"/>
      <c r="M692" s="36"/>
      <c r="N692" s="25"/>
      <c r="O692" s="28"/>
      <c r="P692" s="25"/>
      <c r="Q692" s="25"/>
      <c r="R692" s="25"/>
      <c r="S692" s="25"/>
    </row>
    <row r="693" spans="3:19" ht="16.149999999999999" customHeight="1" x14ac:dyDescent="0.65">
      <c r="C693" s="25"/>
      <c r="D693" s="37" t="str">
        <f>INDEX(Wsad_Ofertowy[#Data],MATCH(S690,Wsad_Ofertowy[Kod],0),4)</f>
        <v>Cor Świeca LED w TUBIE (z bat.) 12,5cm,  śr:5cm</v>
      </c>
      <c r="E693" s="25"/>
      <c r="F693" s="38"/>
      <c r="G693" s="54" cm="1">
        <f t="array" ref="G693">INDEX(Wsad_Ofertowy[#Data],MATCH(S690,Wsad_Ofertowy[Kod],0),'Generowanie podsumowania zam'!$U$1)</f>
        <v>5.65</v>
      </c>
      <c r="H693" s="40"/>
      <c r="I693" s="32"/>
      <c r="J693" s="34"/>
      <c r="K693" s="34"/>
      <c r="L693" s="41"/>
      <c r="M693" s="25"/>
      <c r="N693" s="42"/>
      <c r="O693" s="25"/>
      <c r="P693" s="25"/>
      <c r="Q693" s="25"/>
      <c r="R693" s="43">
        <f>I691*G693*O690</f>
        <v>0</v>
      </c>
      <c r="S693" s="25"/>
    </row>
    <row r="694" spans="3:19" ht="16.149999999999999" customHeight="1" x14ac:dyDescent="0.45">
      <c r="C694" s="25"/>
      <c r="D694" s="25"/>
      <c r="E694" s="44">
        <f>INDEX(Wsad_Ofertowy[#Data],MATCH(S690,Wsad_Ofertowy[Kod],0),5)</f>
        <v>5907520037811</v>
      </c>
      <c r="F694" s="45"/>
      <c r="G694" s="40" t="s">
        <v>32</v>
      </c>
      <c r="H694" s="39"/>
      <c r="I694" s="25"/>
      <c r="J694" s="25"/>
      <c r="K694" s="25"/>
      <c r="L694" s="25"/>
      <c r="M694" s="25"/>
      <c r="N694" s="40"/>
      <c r="O694" s="25"/>
      <c r="P694" s="28"/>
      <c r="Q694" s="25"/>
      <c r="R694" s="40" t="s">
        <v>29</v>
      </c>
      <c r="S694" s="25"/>
    </row>
    <row r="695" spans="3:19" ht="16.149999999999999" customHeight="1" x14ac:dyDescent="0.45"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8"/>
      <c r="Q695" s="25"/>
      <c r="R695" s="25"/>
      <c r="S695" s="25"/>
    </row>
    <row r="696" spans="3:19" ht="16.149999999999999" customHeight="1" x14ac:dyDescent="0.45">
      <c r="G696" s="22"/>
      <c r="H696" s="22"/>
      <c r="J696" s="23"/>
      <c r="K696" s="23"/>
      <c r="S696" s="21"/>
    </row>
    <row r="697" spans="3:19" ht="16.149999999999999" customHeight="1" x14ac:dyDescent="0.45">
      <c r="C697" s="25"/>
      <c r="D697" s="111"/>
      <c r="E697" s="111"/>
      <c r="F697" s="111"/>
      <c r="G697" s="27"/>
      <c r="H697" s="26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</row>
    <row r="698" spans="3:19" ht="16.149999999999999" customHeight="1" x14ac:dyDescent="0.45">
      <c r="C698" s="25"/>
      <c r="D698" s="111"/>
      <c r="E698" s="111"/>
      <c r="F698" s="111"/>
      <c r="G698" s="27"/>
      <c r="H698" s="26"/>
      <c r="I698" s="25"/>
      <c r="J698" s="25"/>
      <c r="K698" s="25"/>
      <c r="L698" s="25"/>
      <c r="M698" s="25"/>
      <c r="N698" s="25"/>
      <c r="O698" s="25"/>
      <c r="P698" s="28"/>
      <c r="Q698" s="25"/>
      <c r="R698" s="25"/>
      <c r="S698" s="25"/>
    </row>
    <row r="699" spans="3:19" ht="16.149999999999999" customHeight="1" x14ac:dyDescent="0.55000000000000004">
      <c r="C699" s="25"/>
      <c r="D699" s="111"/>
      <c r="E699" s="111"/>
      <c r="F699" s="111"/>
      <c r="G699" s="27"/>
      <c r="H699" s="26"/>
      <c r="I699" s="29"/>
      <c r="J699" s="30" t="s">
        <v>30</v>
      </c>
      <c r="K699" s="30"/>
      <c r="L699" s="25"/>
      <c r="M699" s="30"/>
      <c r="N699" s="31" t="s">
        <v>0</v>
      </c>
      <c r="O699" s="25"/>
      <c r="P699" s="25"/>
      <c r="Q699" s="25"/>
      <c r="R699" s="25"/>
      <c r="S699" s="25"/>
    </row>
    <row r="700" spans="3:19" ht="16.149999999999999" customHeight="1" x14ac:dyDescent="0.45">
      <c r="C700" s="25"/>
      <c r="D700" s="111"/>
      <c r="E700" s="111"/>
      <c r="F700" s="111"/>
      <c r="G700" s="27"/>
      <c r="H700" s="26"/>
      <c r="I700" s="32"/>
      <c r="J700" s="33"/>
      <c r="K700" s="33"/>
      <c r="L700" s="32"/>
      <c r="M700" s="34"/>
      <c r="N700" s="35" t="s">
        <v>108</v>
      </c>
      <c r="O700" s="25"/>
      <c r="P700" s="25"/>
      <c r="Q700" s="25"/>
      <c r="R700" s="25"/>
      <c r="S700" s="25"/>
    </row>
    <row r="701" spans="3:19" ht="16.149999999999999" customHeight="1" x14ac:dyDescent="0.45">
      <c r="C701" s="25"/>
      <c r="D701" s="111"/>
      <c r="E701" s="111"/>
      <c r="F701" s="111"/>
      <c r="G701" s="27"/>
      <c r="H701" s="26"/>
      <c r="I701" s="32"/>
      <c r="J701" s="33"/>
      <c r="K701" s="33"/>
      <c r="L701" s="36"/>
      <c r="M701" s="34"/>
      <c r="N701" s="25"/>
      <c r="O701" s="112">
        <v>0</v>
      </c>
      <c r="P701" s="25"/>
      <c r="Q701" s="25"/>
      <c r="R701" s="25"/>
      <c r="S701" s="68" t="s">
        <v>1060</v>
      </c>
    </row>
    <row r="702" spans="3:19" ht="16.149999999999999" customHeight="1" x14ac:dyDescent="0.45">
      <c r="C702" s="25"/>
      <c r="D702" s="111"/>
      <c r="E702" s="111"/>
      <c r="F702" s="111"/>
      <c r="G702" s="27"/>
      <c r="H702" s="26"/>
      <c r="I702" s="32" t="str">
        <f>INDEX(Wsad_Ofertowy[#Data],MATCH(S701,Wsad_Ofertowy[Kod],0),21)</f>
        <v>12</v>
      </c>
      <c r="J702" s="33" t="s">
        <v>31</v>
      </c>
      <c r="K702" s="33"/>
      <c r="L702" s="36"/>
      <c r="M702" s="36"/>
      <c r="N702" s="25"/>
      <c r="O702" s="113"/>
      <c r="P702" s="25"/>
      <c r="Q702" s="25"/>
      <c r="R702" s="25"/>
      <c r="S702" s="25"/>
    </row>
    <row r="703" spans="3:19" ht="16.149999999999999" customHeight="1" x14ac:dyDescent="0.45">
      <c r="C703" s="25"/>
      <c r="D703" s="111"/>
      <c r="E703" s="111"/>
      <c r="F703" s="111"/>
      <c r="G703" s="27"/>
      <c r="H703" s="26"/>
      <c r="I703" s="32"/>
      <c r="J703" s="90"/>
      <c r="K703" s="34"/>
      <c r="L703" s="36"/>
      <c r="M703" s="36"/>
      <c r="N703" s="25"/>
      <c r="O703" s="28"/>
      <c r="P703" s="25"/>
      <c r="Q703" s="25"/>
      <c r="R703" s="25"/>
      <c r="S703" s="25"/>
    </row>
    <row r="704" spans="3:19" ht="16.149999999999999" customHeight="1" x14ac:dyDescent="0.65">
      <c r="C704" s="25"/>
      <c r="D704" s="37" t="str">
        <f>INDEX(Wsad_Ofertowy[#Data],MATCH(S701,Wsad_Ofertowy[Kod],0),4)</f>
        <v>Cor Świeca LED w TUBIE (z bat.) 15cm,  śr:5cm</v>
      </c>
      <c r="E704" s="25"/>
      <c r="F704" s="38"/>
      <c r="G704" s="54" cm="1">
        <f t="array" ref="G704">INDEX(Wsad_Ofertowy[#Data],MATCH(S701,Wsad_Ofertowy[Kod],0),'Generowanie podsumowania zam'!$U$1)</f>
        <v>6.32</v>
      </c>
      <c r="H704" s="40"/>
      <c r="I704" s="32"/>
      <c r="J704" s="34"/>
      <c r="K704" s="34"/>
      <c r="L704" s="41"/>
      <c r="M704" s="25"/>
      <c r="N704" s="42"/>
      <c r="O704" s="25"/>
      <c r="P704" s="25"/>
      <c r="Q704" s="25"/>
      <c r="R704" s="43">
        <f>I702*G704*O701</f>
        <v>0</v>
      </c>
      <c r="S704" s="25"/>
    </row>
    <row r="705" spans="3:19" ht="16.149999999999999" customHeight="1" x14ac:dyDescent="0.45">
      <c r="C705" s="25"/>
      <c r="D705" s="25"/>
      <c r="E705" s="44">
        <f>INDEX(Wsad_Ofertowy[#Data],MATCH(S701,Wsad_Ofertowy[Kod],0),5)</f>
        <v>5907520037828</v>
      </c>
      <c r="F705" s="45"/>
      <c r="G705" s="40" t="s">
        <v>32</v>
      </c>
      <c r="H705" s="39"/>
      <c r="I705" s="25"/>
      <c r="J705" s="25"/>
      <c r="K705" s="25"/>
      <c r="L705" s="25"/>
      <c r="M705" s="25"/>
      <c r="N705" s="40"/>
      <c r="O705" s="25"/>
      <c r="P705" s="28"/>
      <c r="Q705" s="25"/>
      <c r="R705" s="40" t="s">
        <v>29</v>
      </c>
      <c r="S705" s="25"/>
    </row>
    <row r="706" spans="3:19" ht="16.149999999999999" customHeight="1" x14ac:dyDescent="0.45"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8"/>
      <c r="Q706" s="25"/>
      <c r="R706" s="25"/>
      <c r="S706" s="25"/>
    </row>
    <row r="707" spans="3:19" ht="16.149999999999999" customHeight="1" x14ac:dyDescent="0.45">
      <c r="G707" s="22"/>
      <c r="H707" s="22"/>
      <c r="J707" s="23"/>
      <c r="K707" s="23"/>
      <c r="S707" s="21"/>
    </row>
    <row r="708" spans="3:19" ht="16.149999999999999" customHeight="1" x14ac:dyDescent="0.45">
      <c r="C708" s="25"/>
      <c r="D708" s="111"/>
      <c r="E708" s="111"/>
      <c r="F708" s="111"/>
      <c r="G708" s="27"/>
      <c r="H708" s="26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</row>
    <row r="709" spans="3:19" ht="16.149999999999999" customHeight="1" x14ac:dyDescent="0.45">
      <c r="C709" s="25"/>
      <c r="D709" s="111"/>
      <c r="E709" s="111"/>
      <c r="F709" s="111"/>
      <c r="G709" s="27"/>
      <c r="H709" s="26"/>
      <c r="I709" s="25"/>
      <c r="J709" s="25"/>
      <c r="K709" s="25"/>
      <c r="L709" s="25"/>
      <c r="M709" s="25"/>
      <c r="N709" s="25"/>
      <c r="O709" s="25"/>
      <c r="P709" s="28"/>
      <c r="Q709" s="25"/>
      <c r="R709" s="25"/>
      <c r="S709" s="25"/>
    </row>
    <row r="710" spans="3:19" ht="16.149999999999999" customHeight="1" x14ac:dyDescent="0.55000000000000004">
      <c r="C710" s="25"/>
      <c r="D710" s="111"/>
      <c r="E710" s="111"/>
      <c r="F710" s="111"/>
      <c r="G710" s="27"/>
      <c r="H710" s="26"/>
      <c r="I710" s="29"/>
      <c r="J710" s="30" t="s">
        <v>30</v>
      </c>
      <c r="K710" s="30"/>
      <c r="L710" s="25"/>
      <c r="M710" s="30"/>
      <c r="N710" s="31" t="s">
        <v>0</v>
      </c>
      <c r="O710" s="25"/>
      <c r="P710" s="25"/>
      <c r="Q710" s="25"/>
      <c r="R710" s="25"/>
      <c r="S710" s="25"/>
    </row>
    <row r="711" spans="3:19" ht="16.149999999999999" customHeight="1" x14ac:dyDescent="0.45">
      <c r="C711" s="25"/>
      <c r="D711" s="111"/>
      <c r="E711" s="111"/>
      <c r="F711" s="111"/>
      <c r="G711" s="27"/>
      <c r="H711" s="26"/>
      <c r="I711" s="32"/>
      <c r="J711" s="33"/>
      <c r="K711" s="33"/>
      <c r="L711" s="32"/>
      <c r="M711" s="34"/>
      <c r="N711" s="35" t="s">
        <v>108</v>
      </c>
      <c r="O711" s="25"/>
      <c r="P711" s="25"/>
      <c r="Q711" s="25"/>
      <c r="R711" s="25"/>
      <c r="S711" s="25"/>
    </row>
    <row r="712" spans="3:19" ht="16.149999999999999" customHeight="1" x14ac:dyDescent="0.45">
      <c r="C712" s="25"/>
      <c r="D712" s="111"/>
      <c r="E712" s="111"/>
      <c r="F712" s="111"/>
      <c r="G712" s="27"/>
      <c r="H712" s="26"/>
      <c r="I712" s="32"/>
      <c r="J712" s="33"/>
      <c r="K712" s="33"/>
      <c r="L712" s="36"/>
      <c r="M712" s="34"/>
      <c r="N712" s="25"/>
      <c r="O712" s="112">
        <v>0</v>
      </c>
      <c r="P712" s="25"/>
      <c r="Q712" s="25"/>
      <c r="R712" s="25"/>
      <c r="S712" s="68" t="s">
        <v>1062</v>
      </c>
    </row>
    <row r="713" spans="3:19" ht="16.149999999999999" customHeight="1" x14ac:dyDescent="0.45">
      <c r="C713" s="25"/>
      <c r="D713" s="111"/>
      <c r="E713" s="111"/>
      <c r="F713" s="111"/>
      <c r="G713" s="27"/>
      <c r="H713" s="26"/>
      <c r="I713" s="32" t="str">
        <f>INDEX(Wsad_Ofertowy[#Data],MATCH(S712,Wsad_Ofertowy[Kod],0),21)</f>
        <v>12</v>
      </c>
      <c r="J713" s="33" t="s">
        <v>31</v>
      </c>
      <c r="K713" s="33"/>
      <c r="L713" s="36"/>
      <c r="M713" s="36"/>
      <c r="N713" s="25"/>
      <c r="O713" s="113"/>
      <c r="P713" s="25"/>
      <c r="Q713" s="25"/>
      <c r="R713" s="25"/>
      <c r="S713" s="25"/>
    </row>
    <row r="714" spans="3:19" ht="16.149999999999999" customHeight="1" x14ac:dyDescent="0.45">
      <c r="C714" s="25"/>
      <c r="D714" s="111"/>
      <c r="E714" s="111"/>
      <c r="F714" s="111"/>
      <c r="G714" s="27"/>
      <c r="H714" s="26"/>
      <c r="I714" s="32"/>
      <c r="J714" s="90"/>
      <c r="K714" s="34"/>
      <c r="L714" s="36"/>
      <c r="M714" s="36"/>
      <c r="N714" s="25"/>
      <c r="O714" s="28"/>
      <c r="P714" s="25"/>
      <c r="Q714" s="25"/>
      <c r="R714" s="25"/>
      <c r="S714" s="25"/>
    </row>
    <row r="715" spans="3:19" ht="16.149999999999999" customHeight="1" x14ac:dyDescent="0.65">
      <c r="C715" s="25"/>
      <c r="D715" s="37" t="str">
        <f>INDEX(Wsad_Ofertowy[#Data],MATCH(S712,Wsad_Ofertowy[Kod],0),4)</f>
        <v>Cor Wkład LED Altus (2xR6) czerwony</v>
      </c>
      <c r="E715" s="25"/>
      <c r="F715" s="38"/>
      <c r="G715" s="54" cm="1">
        <f t="array" ref="G715">INDEX(Wsad_Ofertowy[#Data],MATCH(S712,Wsad_Ofertowy[Kod],0),'Generowanie podsumowania zam'!$U$1)</f>
        <v>3.99</v>
      </c>
      <c r="H715" s="40"/>
      <c r="I715" s="32"/>
      <c r="J715" s="34"/>
      <c r="K715" s="34"/>
      <c r="L715" s="41"/>
      <c r="M715" s="25"/>
      <c r="N715" s="42"/>
      <c r="O715" s="25"/>
      <c r="P715" s="25"/>
      <c r="Q715" s="25"/>
      <c r="R715" s="43">
        <f>I713*G715*O712</f>
        <v>0</v>
      </c>
      <c r="S715" s="25"/>
    </row>
    <row r="716" spans="3:19" ht="16.149999999999999" customHeight="1" x14ac:dyDescent="0.45">
      <c r="C716" s="25"/>
      <c r="D716" s="25"/>
      <c r="E716" s="44">
        <f>INDEX(Wsad_Ofertowy[#Data],MATCH(S712,Wsad_Ofertowy[Kod],0),5)</f>
        <v>5907520039471</v>
      </c>
      <c r="F716" s="45"/>
      <c r="G716" s="40" t="s">
        <v>32</v>
      </c>
      <c r="H716" s="39"/>
      <c r="I716" s="25"/>
      <c r="J716" s="25"/>
      <c r="K716" s="25"/>
      <c r="L716" s="25"/>
      <c r="M716" s="25"/>
      <c r="N716" s="40"/>
      <c r="O716" s="25"/>
      <c r="P716" s="28"/>
      <c r="Q716" s="25"/>
      <c r="R716" s="40" t="s">
        <v>29</v>
      </c>
      <c r="S716" s="25"/>
    </row>
    <row r="717" spans="3:19" ht="16.149999999999999" customHeight="1" x14ac:dyDescent="0.45"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8"/>
      <c r="Q717" s="25"/>
      <c r="R717" s="25"/>
      <c r="S717" s="25"/>
    </row>
    <row r="718" spans="3:19" ht="16.149999999999999" customHeight="1" x14ac:dyDescent="0.45">
      <c r="G718" s="22"/>
      <c r="H718" s="22"/>
      <c r="J718" s="23"/>
      <c r="K718" s="23"/>
      <c r="S718" s="21"/>
    </row>
    <row r="719" spans="3:19" ht="16.149999999999999" customHeight="1" x14ac:dyDescent="0.45">
      <c r="C719" s="25"/>
      <c r="D719" s="111"/>
      <c r="E719" s="111"/>
      <c r="F719" s="111"/>
      <c r="G719" s="27"/>
      <c r="H719" s="26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</row>
    <row r="720" spans="3:19" ht="16.149999999999999" customHeight="1" x14ac:dyDescent="0.45">
      <c r="C720" s="25"/>
      <c r="D720" s="111"/>
      <c r="E720" s="111"/>
      <c r="F720" s="111"/>
      <c r="G720" s="27"/>
      <c r="H720" s="26"/>
      <c r="I720" s="25"/>
      <c r="J720" s="25"/>
      <c r="K720" s="25"/>
      <c r="L720" s="25"/>
      <c r="M720" s="25"/>
      <c r="N720" s="25"/>
      <c r="O720" s="25"/>
      <c r="P720" s="28"/>
      <c r="Q720" s="25"/>
      <c r="R720" s="25"/>
      <c r="S720" s="25"/>
    </row>
    <row r="721" spans="3:19" ht="16.149999999999999" customHeight="1" x14ac:dyDescent="0.55000000000000004">
      <c r="C721" s="25"/>
      <c r="D721" s="111"/>
      <c r="E721" s="111"/>
      <c r="F721" s="111"/>
      <c r="G721" s="27"/>
      <c r="H721" s="26"/>
      <c r="I721" s="29"/>
      <c r="J721" s="30" t="s">
        <v>30</v>
      </c>
      <c r="K721" s="30"/>
      <c r="L721" s="25"/>
      <c r="M721" s="30"/>
      <c r="N721" s="31" t="s">
        <v>0</v>
      </c>
      <c r="O721" s="25"/>
      <c r="P721" s="25"/>
      <c r="Q721" s="25"/>
      <c r="R721" s="25"/>
      <c r="S721" s="25"/>
    </row>
    <row r="722" spans="3:19" ht="16.149999999999999" customHeight="1" x14ac:dyDescent="0.45">
      <c r="C722" s="25"/>
      <c r="D722" s="111"/>
      <c r="E722" s="111"/>
      <c r="F722" s="111"/>
      <c r="G722" s="27"/>
      <c r="H722" s="26"/>
      <c r="I722" s="32"/>
      <c r="J722" s="33"/>
      <c r="K722" s="33"/>
      <c r="L722" s="32"/>
      <c r="M722" s="34"/>
      <c r="N722" s="35" t="s">
        <v>108</v>
      </c>
      <c r="O722" s="25"/>
      <c r="P722" s="25"/>
      <c r="Q722" s="25"/>
      <c r="R722" s="25"/>
      <c r="S722" s="25"/>
    </row>
    <row r="723" spans="3:19" ht="16.149999999999999" customHeight="1" x14ac:dyDescent="0.45">
      <c r="C723" s="25"/>
      <c r="D723" s="111"/>
      <c r="E723" s="111"/>
      <c r="F723" s="111"/>
      <c r="G723" s="27"/>
      <c r="H723" s="26"/>
      <c r="I723" s="32"/>
      <c r="J723" s="33"/>
      <c r="K723" s="33"/>
      <c r="L723" s="36"/>
      <c r="M723" s="34"/>
      <c r="N723" s="25"/>
      <c r="O723" s="112">
        <v>0</v>
      </c>
      <c r="P723" s="25"/>
      <c r="Q723" s="25"/>
      <c r="R723" s="25"/>
      <c r="S723" s="68" t="s">
        <v>1066</v>
      </c>
    </row>
    <row r="724" spans="3:19" ht="16.149999999999999" customHeight="1" x14ac:dyDescent="0.45">
      <c r="C724" s="25"/>
      <c r="D724" s="111"/>
      <c r="E724" s="111"/>
      <c r="F724" s="111"/>
      <c r="G724" s="27"/>
      <c r="H724" s="26"/>
      <c r="I724" s="32" t="str">
        <f>INDEX(Wsad_Ofertowy[#Data],MATCH(S723,Wsad_Ofertowy[Kod],0),21)</f>
        <v>12</v>
      </c>
      <c r="J724" s="33" t="s">
        <v>31</v>
      </c>
      <c r="K724" s="33"/>
      <c r="L724" s="36"/>
      <c r="M724" s="36"/>
      <c r="N724" s="25"/>
      <c r="O724" s="113"/>
      <c r="P724" s="25"/>
      <c r="Q724" s="25"/>
      <c r="R724" s="25"/>
      <c r="S724" s="25"/>
    </row>
    <row r="725" spans="3:19" ht="16.149999999999999" customHeight="1" x14ac:dyDescent="0.45">
      <c r="C725" s="25"/>
      <c r="D725" s="111"/>
      <c r="E725" s="111"/>
      <c r="F725" s="111"/>
      <c r="G725" s="27"/>
      <c r="H725" s="26"/>
      <c r="I725" s="32"/>
      <c r="J725" s="90"/>
      <c r="K725" s="34"/>
      <c r="L725" s="36"/>
      <c r="M725" s="36"/>
      <c r="N725" s="25"/>
      <c r="O725" s="28"/>
      <c r="P725" s="25"/>
      <c r="Q725" s="25"/>
      <c r="R725" s="25"/>
      <c r="S725" s="25"/>
    </row>
    <row r="726" spans="3:19" ht="16.149999999999999" customHeight="1" x14ac:dyDescent="0.65">
      <c r="C726" s="25"/>
      <c r="D726" s="37" t="str">
        <f>INDEX(Wsad_Ofertowy[#Data],MATCH(S723,Wsad_Ofertowy[Kod],0),4)</f>
        <v>Cor Wkład LED Altus (2xR6) mix 2</v>
      </c>
      <c r="E726" s="25"/>
      <c r="F726" s="38"/>
      <c r="G726" s="54" cm="1">
        <f t="array" ref="G726">INDEX(Wsad_Ofertowy[#Data],MATCH(S723,Wsad_Ofertowy[Kod],0),'Generowanie podsumowania zam'!$U$1)</f>
        <v>3.99</v>
      </c>
      <c r="H726" s="40"/>
      <c r="I726" s="32"/>
      <c r="J726" s="34"/>
      <c r="K726" s="34"/>
      <c r="L726" s="41"/>
      <c r="M726" s="25"/>
      <c r="N726" s="42"/>
      <c r="O726" s="25"/>
      <c r="P726" s="25"/>
      <c r="Q726" s="25"/>
      <c r="R726" s="43">
        <f>I724*G726*O723</f>
        <v>0</v>
      </c>
      <c r="S726" s="25"/>
    </row>
    <row r="727" spans="3:19" ht="16.149999999999999" customHeight="1" x14ac:dyDescent="0.45">
      <c r="C727" s="25"/>
      <c r="D727" s="25"/>
      <c r="E727" s="44">
        <f>INDEX(Wsad_Ofertowy[#Data],MATCH(S723,Wsad_Ofertowy[Kod],0),5)</f>
        <v>5907520039495</v>
      </c>
      <c r="F727" s="45"/>
      <c r="G727" s="40" t="s">
        <v>32</v>
      </c>
      <c r="H727" s="39"/>
      <c r="I727" s="25"/>
      <c r="J727" s="25"/>
      <c r="K727" s="25"/>
      <c r="L727" s="25"/>
      <c r="M727" s="25"/>
      <c r="N727" s="40"/>
      <c r="O727" s="25"/>
      <c r="P727" s="28"/>
      <c r="Q727" s="25"/>
      <c r="R727" s="40" t="s">
        <v>29</v>
      </c>
      <c r="S727" s="25"/>
    </row>
    <row r="728" spans="3:19" ht="16.149999999999999" customHeight="1" x14ac:dyDescent="0.45"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8"/>
      <c r="Q728" s="25"/>
      <c r="R728" s="25"/>
      <c r="S728" s="25"/>
    </row>
    <row r="729" spans="3:19" ht="16.149999999999999" customHeight="1" x14ac:dyDescent="0.45">
      <c r="G729" s="22"/>
      <c r="H729" s="22"/>
      <c r="J729" s="23"/>
      <c r="K729" s="23"/>
      <c r="S729" s="21"/>
    </row>
    <row r="730" spans="3:19" ht="16.149999999999999" customHeight="1" x14ac:dyDescent="0.45">
      <c r="C730" s="25"/>
      <c r="D730" s="111"/>
      <c r="E730" s="111"/>
      <c r="F730" s="111"/>
      <c r="G730" s="27"/>
      <c r="H730" s="26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</row>
    <row r="731" spans="3:19" ht="16.149999999999999" customHeight="1" x14ac:dyDescent="0.45">
      <c r="C731" s="25"/>
      <c r="D731" s="111"/>
      <c r="E731" s="111"/>
      <c r="F731" s="111"/>
      <c r="G731" s="27"/>
      <c r="H731" s="26"/>
      <c r="I731" s="25"/>
      <c r="J731" s="25"/>
      <c r="K731" s="25"/>
      <c r="L731" s="25"/>
      <c r="M731" s="25"/>
      <c r="N731" s="25"/>
      <c r="O731" s="25"/>
      <c r="P731" s="28"/>
      <c r="Q731" s="25"/>
      <c r="R731" s="25"/>
      <c r="S731" s="25"/>
    </row>
    <row r="732" spans="3:19" ht="16.149999999999999" customHeight="1" x14ac:dyDescent="0.55000000000000004">
      <c r="C732" s="25"/>
      <c r="D732" s="111"/>
      <c r="E732" s="111"/>
      <c r="F732" s="111"/>
      <c r="G732" s="27"/>
      <c r="H732" s="26"/>
      <c r="I732" s="29"/>
      <c r="J732" s="30" t="s">
        <v>30</v>
      </c>
      <c r="K732" s="30"/>
      <c r="L732" s="25"/>
      <c r="M732" s="30"/>
      <c r="N732" s="31" t="s">
        <v>0</v>
      </c>
      <c r="O732" s="25"/>
      <c r="P732" s="25"/>
      <c r="Q732" s="25"/>
      <c r="R732" s="25"/>
      <c r="S732" s="25"/>
    </row>
    <row r="733" spans="3:19" ht="16.149999999999999" customHeight="1" x14ac:dyDescent="0.45">
      <c r="C733" s="25"/>
      <c r="D733" s="111"/>
      <c r="E733" s="111"/>
      <c r="F733" s="111"/>
      <c r="G733" s="27"/>
      <c r="H733" s="26"/>
      <c r="I733" s="32"/>
      <c r="J733" s="33"/>
      <c r="K733" s="33"/>
      <c r="L733" s="32"/>
      <c r="M733" s="34"/>
      <c r="N733" s="35" t="s">
        <v>108</v>
      </c>
      <c r="O733" s="25"/>
      <c r="P733" s="25"/>
      <c r="Q733" s="25"/>
      <c r="R733" s="25"/>
      <c r="S733" s="25"/>
    </row>
    <row r="734" spans="3:19" ht="16.149999999999999" customHeight="1" x14ac:dyDescent="0.45">
      <c r="C734" s="25"/>
      <c r="D734" s="111"/>
      <c r="E734" s="111"/>
      <c r="F734" s="111"/>
      <c r="G734" s="27"/>
      <c r="H734" s="26"/>
      <c r="I734" s="32"/>
      <c r="J734" s="33"/>
      <c r="K734" s="33"/>
      <c r="L734" s="36"/>
      <c r="M734" s="34"/>
      <c r="N734" s="25"/>
      <c r="O734" s="112">
        <v>0</v>
      </c>
      <c r="P734" s="25"/>
      <c r="Q734" s="25"/>
      <c r="R734" s="25"/>
      <c r="S734" s="68" t="s">
        <v>1069</v>
      </c>
    </row>
    <row r="735" spans="3:19" ht="16.149999999999999" customHeight="1" x14ac:dyDescent="0.45">
      <c r="C735" s="25"/>
      <c r="D735" s="111"/>
      <c r="E735" s="111"/>
      <c r="F735" s="111"/>
      <c r="G735" s="27"/>
      <c r="H735" s="26"/>
      <c r="I735" s="32" t="str">
        <f>INDEX(Wsad_Ofertowy[#Data],MATCH(S734,Wsad_Ofertowy[Kod],0),21)</f>
        <v>12</v>
      </c>
      <c r="J735" s="33" t="s">
        <v>31</v>
      </c>
      <c r="K735" s="33"/>
      <c r="L735" s="36"/>
      <c r="M735" s="36"/>
      <c r="N735" s="25"/>
      <c r="O735" s="113"/>
      <c r="P735" s="25"/>
      <c r="Q735" s="25"/>
      <c r="R735" s="25"/>
      <c r="S735" s="25"/>
    </row>
    <row r="736" spans="3:19" ht="16.149999999999999" customHeight="1" x14ac:dyDescent="0.45">
      <c r="C736" s="25"/>
      <c r="D736" s="111"/>
      <c r="E736" s="111"/>
      <c r="F736" s="111"/>
      <c r="G736" s="27"/>
      <c r="H736" s="26"/>
      <c r="I736" s="32"/>
      <c r="J736" s="90"/>
      <c r="K736" s="34"/>
      <c r="L736" s="36"/>
      <c r="M736" s="36"/>
      <c r="N736" s="25"/>
      <c r="O736" s="28"/>
      <c r="P736" s="25"/>
      <c r="Q736" s="25"/>
      <c r="R736" s="25"/>
      <c r="S736" s="25"/>
    </row>
    <row r="737" spans="3:19" ht="16.149999999999999" customHeight="1" x14ac:dyDescent="0.65">
      <c r="C737" s="25"/>
      <c r="D737" s="37" t="str">
        <f>INDEX(Wsad_Ofertowy[#Data],MATCH(S734,Wsad_Ofertowy[Kod],0),4)</f>
        <v>Cor Wkład LED Altus (2xR6) z. biały</v>
      </c>
      <c r="E737" s="25"/>
      <c r="F737" s="38"/>
      <c r="G737" s="54" cm="1">
        <f t="array" ref="G737">INDEX(Wsad_Ofertowy[#Data],MATCH(S734,Wsad_Ofertowy[Kod],0),'Generowanie podsumowania zam'!$U$1)</f>
        <v>3.99</v>
      </c>
      <c r="H737" s="40"/>
      <c r="I737" s="32"/>
      <c r="J737" s="34"/>
      <c r="K737" s="34"/>
      <c r="L737" s="41"/>
      <c r="M737" s="25"/>
      <c r="N737" s="42"/>
      <c r="O737" s="25"/>
      <c r="P737" s="25"/>
      <c r="Q737" s="25"/>
      <c r="R737" s="43">
        <f>I735*G737*O734</f>
        <v>0</v>
      </c>
      <c r="S737" s="25"/>
    </row>
    <row r="738" spans="3:19" ht="16.149999999999999" customHeight="1" x14ac:dyDescent="0.45">
      <c r="C738" s="25"/>
      <c r="D738" s="25"/>
      <c r="E738" s="44">
        <f>INDEX(Wsad_Ofertowy[#Data],MATCH(S734,Wsad_Ofertowy[Kod],0),5)</f>
        <v>5907520039457</v>
      </c>
      <c r="F738" s="45"/>
      <c r="G738" s="40" t="s">
        <v>32</v>
      </c>
      <c r="H738" s="39"/>
      <c r="I738" s="25"/>
      <c r="J738" s="25"/>
      <c r="K738" s="25"/>
      <c r="L738" s="25"/>
      <c r="M738" s="25"/>
      <c r="N738" s="40"/>
      <c r="O738" s="25"/>
      <c r="P738" s="28"/>
      <c r="Q738" s="25"/>
      <c r="R738" s="40" t="s">
        <v>29</v>
      </c>
      <c r="S738" s="25"/>
    </row>
    <row r="739" spans="3:19" ht="16.149999999999999" customHeight="1" x14ac:dyDescent="0.45"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8"/>
      <c r="Q739" s="25"/>
      <c r="R739" s="25"/>
      <c r="S739" s="25"/>
    </row>
    <row r="740" spans="3:19" ht="16.149999999999999" customHeight="1" x14ac:dyDescent="0.45">
      <c r="G740" s="22"/>
      <c r="H740" s="22"/>
      <c r="J740" s="23"/>
      <c r="K740" s="23"/>
      <c r="S740" s="21"/>
    </row>
    <row r="741" spans="3:19" ht="16.149999999999999" customHeight="1" x14ac:dyDescent="0.45">
      <c r="C741" s="25"/>
      <c r="D741" s="111"/>
      <c r="E741" s="111"/>
      <c r="F741" s="111"/>
      <c r="G741" s="27"/>
      <c r="H741" s="26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</row>
    <row r="742" spans="3:19" ht="16.149999999999999" customHeight="1" x14ac:dyDescent="0.45">
      <c r="C742" s="25"/>
      <c r="D742" s="111"/>
      <c r="E742" s="111"/>
      <c r="F742" s="111"/>
      <c r="G742" s="27"/>
      <c r="H742" s="26"/>
      <c r="I742" s="25"/>
      <c r="J742" s="25"/>
      <c r="K742" s="25"/>
      <c r="L742" s="25"/>
      <c r="M742" s="25"/>
      <c r="N742" s="25"/>
      <c r="O742" s="25"/>
      <c r="P742" s="28"/>
      <c r="Q742" s="25"/>
      <c r="R742" s="25"/>
      <c r="S742" s="25"/>
    </row>
    <row r="743" spans="3:19" ht="16.149999999999999" customHeight="1" x14ac:dyDescent="0.55000000000000004">
      <c r="C743" s="25"/>
      <c r="D743" s="111"/>
      <c r="E743" s="111"/>
      <c r="F743" s="111"/>
      <c r="G743" s="27"/>
      <c r="H743" s="26"/>
      <c r="I743" s="29"/>
      <c r="J743" s="30" t="s">
        <v>30</v>
      </c>
      <c r="K743" s="30"/>
      <c r="L743" s="25"/>
      <c r="M743" s="30"/>
      <c r="N743" s="31" t="s">
        <v>0</v>
      </c>
      <c r="O743" s="25"/>
      <c r="P743" s="25"/>
      <c r="Q743" s="25"/>
      <c r="R743" s="25"/>
      <c r="S743" s="25"/>
    </row>
    <row r="744" spans="3:19" ht="16.149999999999999" customHeight="1" x14ac:dyDescent="0.45">
      <c r="C744" s="25"/>
      <c r="D744" s="111"/>
      <c r="E744" s="111"/>
      <c r="F744" s="111"/>
      <c r="G744" s="27"/>
      <c r="H744" s="26"/>
      <c r="I744" s="32"/>
      <c r="J744" s="33"/>
      <c r="K744" s="33"/>
      <c r="L744" s="32"/>
      <c r="M744" s="34"/>
      <c r="N744" s="35" t="s">
        <v>108</v>
      </c>
      <c r="O744" s="25"/>
      <c r="P744" s="25"/>
      <c r="Q744" s="25"/>
      <c r="R744" s="25"/>
      <c r="S744" s="25"/>
    </row>
    <row r="745" spans="3:19" ht="16.149999999999999" customHeight="1" x14ac:dyDescent="0.45">
      <c r="C745" s="25"/>
      <c r="D745" s="111"/>
      <c r="E745" s="111"/>
      <c r="F745" s="111"/>
      <c r="G745" s="27"/>
      <c r="H745" s="26"/>
      <c r="I745" s="32"/>
      <c r="J745" s="33"/>
      <c r="K745" s="33"/>
      <c r="L745" s="36"/>
      <c r="M745" s="34"/>
      <c r="N745" s="25"/>
      <c r="O745" s="112">
        <v>0</v>
      </c>
      <c r="P745" s="25"/>
      <c r="Q745" s="25"/>
      <c r="R745" s="25"/>
      <c r="S745" s="68" t="s">
        <v>370</v>
      </c>
    </row>
    <row r="746" spans="3:19" ht="16.149999999999999" customHeight="1" x14ac:dyDescent="0.45">
      <c r="C746" s="25"/>
      <c r="D746" s="111"/>
      <c r="E746" s="111"/>
      <c r="F746" s="111"/>
      <c r="G746" s="27"/>
      <c r="H746" s="26"/>
      <c r="I746" s="32" t="str">
        <f>INDEX(Wsad_Ofertowy[#Data],MATCH(S745,Wsad_Ofertowy[Kod],0),21)</f>
        <v>12</v>
      </c>
      <c r="J746" s="33" t="s">
        <v>31</v>
      </c>
      <c r="K746" s="33"/>
      <c r="L746" s="36"/>
      <c r="M746" s="36"/>
      <c r="N746" s="25"/>
      <c r="O746" s="113"/>
      <c r="P746" s="25"/>
      <c r="Q746" s="25"/>
      <c r="R746" s="25"/>
      <c r="S746" s="25"/>
    </row>
    <row r="747" spans="3:19" ht="16.149999999999999" customHeight="1" x14ac:dyDescent="0.45">
      <c r="C747" s="25"/>
      <c r="D747" s="111"/>
      <c r="E747" s="111"/>
      <c r="F747" s="111"/>
      <c r="G747" s="27"/>
      <c r="H747" s="26"/>
      <c r="I747" s="32"/>
      <c r="J747" s="90"/>
      <c r="K747" s="34"/>
      <c r="L747" s="36"/>
      <c r="M747" s="36"/>
      <c r="N747" s="25"/>
      <c r="O747" s="28"/>
      <c r="P747" s="25"/>
      <c r="Q747" s="25"/>
      <c r="R747" s="25"/>
      <c r="S747" s="25"/>
    </row>
    <row r="748" spans="3:19" ht="16.149999999999999" customHeight="1" x14ac:dyDescent="0.65">
      <c r="C748" s="25"/>
      <c r="D748" s="37" t="str">
        <f>INDEX(Wsad_Ofertowy[#Data],MATCH(S745,Wsad_Ofertowy[Kod],0),4)</f>
        <v>Cor Wkład LED Altus z.biały</v>
      </c>
      <c r="E748" s="25"/>
      <c r="F748" s="38"/>
      <c r="G748" s="54" cm="1">
        <f t="array" ref="G748">INDEX(Wsad_Ofertowy[#Data],MATCH(S745,Wsad_Ofertowy[Kod],0),'Generowanie podsumowania zam'!$U$1)</f>
        <v>5.5</v>
      </c>
      <c r="H748" s="40"/>
      <c r="I748" s="32"/>
      <c r="J748" s="34"/>
      <c r="K748" s="34"/>
      <c r="L748" s="41"/>
      <c r="M748" s="25"/>
      <c r="N748" s="42"/>
      <c r="O748" s="25"/>
      <c r="P748" s="25"/>
      <c r="Q748" s="25"/>
      <c r="R748" s="43">
        <f>I746*G748*O745</f>
        <v>0</v>
      </c>
      <c r="S748" s="25"/>
    </row>
    <row r="749" spans="3:19" ht="16.149999999999999" customHeight="1" x14ac:dyDescent="0.45">
      <c r="C749" s="25"/>
      <c r="D749" s="25"/>
      <c r="E749" s="44">
        <f>INDEX(Wsad_Ofertowy[#Data],MATCH(S745,Wsad_Ofertowy[Kod],0),5)</f>
        <v>5907520028222</v>
      </c>
      <c r="F749" s="45"/>
      <c r="G749" s="40" t="s">
        <v>32</v>
      </c>
      <c r="H749" s="39"/>
      <c r="I749" s="25"/>
      <c r="J749" s="25"/>
      <c r="K749" s="25"/>
      <c r="L749" s="25"/>
      <c r="M749" s="25"/>
      <c r="N749" s="40"/>
      <c r="O749" s="25"/>
      <c r="P749" s="28"/>
      <c r="Q749" s="25"/>
      <c r="R749" s="40" t="s">
        <v>29</v>
      </c>
      <c r="S749" s="25"/>
    </row>
    <row r="750" spans="3:19" ht="16.149999999999999" customHeight="1" x14ac:dyDescent="0.45"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8"/>
      <c r="Q750" s="25"/>
      <c r="R750" s="25"/>
      <c r="S750" s="25"/>
    </row>
    <row r="751" spans="3:19" ht="16.149999999999999" customHeight="1" x14ac:dyDescent="0.45">
      <c r="G751" s="22"/>
      <c r="H751" s="22"/>
      <c r="J751" s="23"/>
      <c r="K751" s="23"/>
      <c r="S751" s="21"/>
    </row>
    <row r="752" spans="3:19" ht="16.149999999999999" customHeight="1" x14ac:dyDescent="0.45">
      <c r="C752" s="25"/>
      <c r="D752" s="111"/>
      <c r="E752" s="111"/>
      <c r="F752" s="111"/>
      <c r="G752" s="27"/>
      <c r="H752" s="26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</row>
    <row r="753" spans="3:19" ht="16.149999999999999" customHeight="1" x14ac:dyDescent="0.45">
      <c r="C753" s="25"/>
      <c r="D753" s="111"/>
      <c r="E753" s="111"/>
      <c r="F753" s="111"/>
      <c r="G753" s="27"/>
      <c r="H753" s="26"/>
      <c r="I753" s="25"/>
      <c r="J753" s="25"/>
      <c r="K753" s="25"/>
      <c r="L753" s="25"/>
      <c r="M753" s="25"/>
      <c r="N753" s="25"/>
      <c r="O753" s="25"/>
      <c r="P753" s="28"/>
      <c r="Q753" s="25"/>
      <c r="R753" s="25"/>
      <c r="S753" s="25"/>
    </row>
    <row r="754" spans="3:19" ht="16.149999999999999" customHeight="1" x14ac:dyDescent="0.55000000000000004">
      <c r="C754" s="25"/>
      <c r="D754" s="111"/>
      <c r="E754" s="111"/>
      <c r="F754" s="111"/>
      <c r="G754" s="27"/>
      <c r="H754" s="26"/>
      <c r="I754" s="29"/>
      <c r="J754" s="30" t="s">
        <v>30</v>
      </c>
      <c r="K754" s="30"/>
      <c r="L754" s="25"/>
      <c r="M754" s="30"/>
      <c r="N754" s="31" t="s">
        <v>0</v>
      </c>
      <c r="O754" s="25"/>
      <c r="P754" s="25"/>
      <c r="Q754" s="25"/>
      <c r="R754" s="25"/>
      <c r="S754" s="25"/>
    </row>
    <row r="755" spans="3:19" ht="16.149999999999999" customHeight="1" x14ac:dyDescent="0.45">
      <c r="C755" s="25"/>
      <c r="D755" s="111"/>
      <c r="E755" s="111"/>
      <c r="F755" s="111"/>
      <c r="G755" s="27"/>
      <c r="H755" s="26"/>
      <c r="I755" s="32"/>
      <c r="J755" s="33"/>
      <c r="K755" s="33"/>
      <c r="L755" s="32"/>
      <c r="M755" s="34"/>
      <c r="N755" s="35" t="s">
        <v>108</v>
      </c>
      <c r="O755" s="25"/>
      <c r="P755" s="25"/>
      <c r="Q755" s="25"/>
      <c r="R755" s="25"/>
      <c r="S755" s="25"/>
    </row>
    <row r="756" spans="3:19" ht="16.149999999999999" customHeight="1" x14ac:dyDescent="0.45">
      <c r="C756" s="25"/>
      <c r="D756" s="111"/>
      <c r="E756" s="111"/>
      <c r="F756" s="111"/>
      <c r="G756" s="27"/>
      <c r="H756" s="26"/>
      <c r="I756" s="32"/>
      <c r="J756" s="33"/>
      <c r="K756" s="33"/>
      <c r="L756" s="36"/>
      <c r="M756" s="34"/>
      <c r="N756" s="25"/>
      <c r="O756" s="112">
        <v>0</v>
      </c>
      <c r="P756" s="25"/>
      <c r="Q756" s="25"/>
      <c r="R756" s="25"/>
      <c r="S756" s="68" t="s">
        <v>1072</v>
      </c>
    </row>
    <row r="757" spans="3:19" ht="16.149999999999999" customHeight="1" x14ac:dyDescent="0.45">
      <c r="C757" s="25"/>
      <c r="D757" s="111"/>
      <c r="E757" s="111"/>
      <c r="F757" s="111"/>
      <c r="G757" s="27"/>
      <c r="H757" s="26"/>
      <c r="I757" s="32" t="str">
        <f>INDEX(Wsad_Ofertowy[#Data],MATCH(S756,Wsad_Ofertowy[Kod],0),21)</f>
        <v>12</v>
      </c>
      <c r="J757" s="33" t="s">
        <v>31</v>
      </c>
      <c r="K757" s="33"/>
      <c r="L757" s="36"/>
      <c r="M757" s="36"/>
      <c r="N757" s="25"/>
      <c r="O757" s="113"/>
      <c r="P757" s="25"/>
      <c r="Q757" s="25"/>
      <c r="R757" s="25"/>
      <c r="S757" s="25"/>
    </row>
    <row r="758" spans="3:19" ht="16.149999999999999" customHeight="1" x14ac:dyDescent="0.45">
      <c r="C758" s="25"/>
      <c r="D758" s="111"/>
      <c r="E758" s="111"/>
      <c r="F758" s="111"/>
      <c r="G758" s="27"/>
      <c r="H758" s="26"/>
      <c r="I758" s="32"/>
      <c r="J758" s="90"/>
      <c r="K758" s="34"/>
      <c r="L758" s="36"/>
      <c r="M758" s="36"/>
      <c r="N758" s="25"/>
      <c r="O758" s="28"/>
      <c r="P758" s="25"/>
      <c r="Q758" s="25"/>
      <c r="R758" s="25"/>
      <c r="S758" s="25"/>
    </row>
    <row r="759" spans="3:19" ht="16.149999999999999" customHeight="1" x14ac:dyDescent="0.65">
      <c r="C759" s="25"/>
      <c r="D759" s="37" t="str">
        <f>INDEX(Wsad_Ofertowy[#Data],MATCH(S756,Wsad_Ofertowy[Kod],0),4)</f>
        <v>Cor Wkład LED Anioł (2xR6) biały</v>
      </c>
      <c r="E759" s="25"/>
      <c r="F759" s="38"/>
      <c r="G759" s="54" cm="1">
        <f t="array" ref="G759">INDEX(Wsad_Ofertowy[#Data],MATCH(S756,Wsad_Ofertowy[Kod],0),'Generowanie podsumowania zam'!$U$1)</f>
        <v>5.99</v>
      </c>
      <c r="H759" s="40"/>
      <c r="I759" s="32"/>
      <c r="J759" s="34"/>
      <c r="K759" s="34"/>
      <c r="L759" s="41"/>
      <c r="M759" s="25"/>
      <c r="N759" s="42"/>
      <c r="O759" s="25"/>
      <c r="P759" s="25"/>
      <c r="Q759" s="25"/>
      <c r="R759" s="43">
        <f>I757*G759*O756</f>
        <v>0</v>
      </c>
      <c r="S759" s="25"/>
    </row>
    <row r="760" spans="3:19" ht="16.149999999999999" customHeight="1" x14ac:dyDescent="0.45">
      <c r="C760" s="25"/>
      <c r="D760" s="25"/>
      <c r="E760" s="44">
        <f>INDEX(Wsad_Ofertowy[#Data],MATCH(S756,Wsad_Ofertowy[Kod],0),5)</f>
        <v>5907520036180</v>
      </c>
      <c r="F760" s="45"/>
      <c r="G760" s="40" t="s">
        <v>32</v>
      </c>
      <c r="H760" s="39"/>
      <c r="I760" s="25"/>
      <c r="J760" s="25"/>
      <c r="K760" s="25"/>
      <c r="L760" s="25"/>
      <c r="M760" s="25"/>
      <c r="N760" s="40"/>
      <c r="O760" s="25"/>
      <c r="P760" s="28"/>
      <c r="Q760" s="25"/>
      <c r="R760" s="40" t="s">
        <v>29</v>
      </c>
      <c r="S760" s="25"/>
    </row>
    <row r="761" spans="3:19" ht="16.149999999999999" customHeight="1" x14ac:dyDescent="0.45"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8"/>
      <c r="Q761" s="25"/>
      <c r="R761" s="25"/>
      <c r="S761" s="25"/>
    </row>
    <row r="762" spans="3:19" ht="16.149999999999999" customHeight="1" x14ac:dyDescent="0.45">
      <c r="G762" s="22"/>
      <c r="H762" s="22"/>
      <c r="J762" s="23"/>
      <c r="K762" s="23"/>
      <c r="S762" s="21"/>
    </row>
    <row r="763" spans="3:19" ht="16.149999999999999" customHeight="1" x14ac:dyDescent="0.45">
      <c r="C763" s="25"/>
      <c r="D763" s="111"/>
      <c r="E763" s="111"/>
      <c r="F763" s="111"/>
      <c r="G763" s="27"/>
      <c r="H763" s="26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</row>
    <row r="764" spans="3:19" ht="16.149999999999999" customHeight="1" x14ac:dyDescent="0.45">
      <c r="C764" s="25"/>
      <c r="D764" s="111"/>
      <c r="E764" s="111"/>
      <c r="F764" s="111"/>
      <c r="G764" s="27"/>
      <c r="H764" s="26"/>
      <c r="I764" s="25"/>
      <c r="J764" s="25"/>
      <c r="K764" s="25"/>
      <c r="L764" s="25"/>
      <c r="M764" s="25"/>
      <c r="N764" s="25"/>
      <c r="O764" s="25"/>
      <c r="P764" s="28"/>
      <c r="Q764" s="25"/>
      <c r="R764" s="25"/>
      <c r="S764" s="25"/>
    </row>
    <row r="765" spans="3:19" ht="16.149999999999999" customHeight="1" x14ac:dyDescent="0.55000000000000004">
      <c r="C765" s="25"/>
      <c r="D765" s="111"/>
      <c r="E765" s="111"/>
      <c r="F765" s="111"/>
      <c r="G765" s="27"/>
      <c r="H765" s="26"/>
      <c r="I765" s="29"/>
      <c r="J765" s="30" t="s">
        <v>30</v>
      </c>
      <c r="K765" s="30"/>
      <c r="L765" s="25"/>
      <c r="M765" s="30"/>
      <c r="N765" s="31" t="s">
        <v>0</v>
      </c>
      <c r="O765" s="25"/>
      <c r="P765" s="25"/>
      <c r="Q765" s="25"/>
      <c r="R765" s="25"/>
      <c r="S765" s="25"/>
    </row>
    <row r="766" spans="3:19" ht="16.149999999999999" customHeight="1" x14ac:dyDescent="0.45">
      <c r="C766" s="25"/>
      <c r="D766" s="111"/>
      <c r="E766" s="111"/>
      <c r="F766" s="111"/>
      <c r="G766" s="27"/>
      <c r="H766" s="26"/>
      <c r="I766" s="32"/>
      <c r="J766" s="33"/>
      <c r="K766" s="33"/>
      <c r="L766" s="32"/>
      <c r="M766" s="34"/>
      <c r="N766" s="35" t="s">
        <v>108</v>
      </c>
      <c r="O766" s="25"/>
      <c r="P766" s="25"/>
      <c r="Q766" s="25"/>
      <c r="R766" s="25"/>
      <c r="S766" s="25"/>
    </row>
    <row r="767" spans="3:19" ht="16.149999999999999" customHeight="1" x14ac:dyDescent="0.45">
      <c r="C767" s="25"/>
      <c r="D767" s="111"/>
      <c r="E767" s="111"/>
      <c r="F767" s="111"/>
      <c r="G767" s="27"/>
      <c r="H767" s="26"/>
      <c r="I767" s="32"/>
      <c r="J767" s="33"/>
      <c r="K767" s="33"/>
      <c r="L767" s="36"/>
      <c r="M767" s="34"/>
      <c r="N767" s="25"/>
      <c r="O767" s="112">
        <v>0</v>
      </c>
      <c r="P767" s="25"/>
      <c r="Q767" s="25"/>
      <c r="R767" s="25"/>
      <c r="S767" s="68" t="s">
        <v>1075</v>
      </c>
    </row>
    <row r="768" spans="3:19" ht="16.149999999999999" customHeight="1" x14ac:dyDescent="0.45">
      <c r="C768" s="25"/>
      <c r="D768" s="111"/>
      <c r="E768" s="111"/>
      <c r="F768" s="111"/>
      <c r="G768" s="27"/>
      <c r="H768" s="26"/>
      <c r="I768" s="32" t="str">
        <f>INDEX(Wsad_Ofertowy[#Data],MATCH(S767,Wsad_Ofertowy[Kod],0),21)</f>
        <v>12</v>
      </c>
      <c r="J768" s="33" t="s">
        <v>31</v>
      </c>
      <c r="K768" s="33"/>
      <c r="L768" s="36"/>
      <c r="M768" s="36"/>
      <c r="N768" s="25"/>
      <c r="O768" s="113"/>
      <c r="P768" s="25"/>
      <c r="Q768" s="25"/>
      <c r="R768" s="25"/>
      <c r="S768" s="25"/>
    </row>
    <row r="769" spans="3:19" ht="16.149999999999999" customHeight="1" x14ac:dyDescent="0.45">
      <c r="C769" s="25"/>
      <c r="D769" s="111"/>
      <c r="E769" s="111"/>
      <c r="F769" s="111"/>
      <c r="G769" s="27"/>
      <c r="H769" s="26"/>
      <c r="I769" s="32"/>
      <c r="J769" s="90"/>
      <c r="K769" s="34"/>
      <c r="L769" s="36"/>
      <c r="M769" s="36"/>
      <c r="N769" s="25"/>
      <c r="O769" s="28"/>
      <c r="P769" s="25"/>
      <c r="Q769" s="25"/>
      <c r="R769" s="25"/>
      <c r="S769" s="25"/>
    </row>
    <row r="770" spans="3:19" ht="16.149999999999999" customHeight="1" x14ac:dyDescent="0.65">
      <c r="C770" s="25"/>
      <c r="D770" s="37" t="str">
        <f>INDEX(Wsad_Ofertowy[#Data],MATCH(S767,Wsad_Ofertowy[Kod],0),4)</f>
        <v>Cor Wkład LED Anioł (2xR6) niebieski</v>
      </c>
      <c r="E770" s="25"/>
      <c r="F770" s="38"/>
      <c r="G770" s="54" cm="1">
        <f t="array" ref="G770">INDEX(Wsad_Ofertowy[#Data],MATCH(S767,Wsad_Ofertowy[Kod],0),'Generowanie podsumowania zam'!$U$1)</f>
        <v>5.99</v>
      </c>
      <c r="H770" s="40"/>
      <c r="I770" s="32"/>
      <c r="J770" s="34"/>
      <c r="K770" s="34"/>
      <c r="L770" s="41"/>
      <c r="M770" s="25"/>
      <c r="N770" s="42"/>
      <c r="O770" s="25"/>
      <c r="P770" s="25"/>
      <c r="Q770" s="25"/>
      <c r="R770" s="43">
        <f>I768*G770*O767</f>
        <v>0</v>
      </c>
      <c r="S770" s="25"/>
    </row>
    <row r="771" spans="3:19" ht="16.149999999999999" customHeight="1" x14ac:dyDescent="0.45">
      <c r="C771" s="25"/>
      <c r="D771" s="25"/>
      <c r="E771" s="44">
        <f>INDEX(Wsad_Ofertowy[#Data],MATCH(S767,Wsad_Ofertowy[Kod],0),5)</f>
        <v>5907520037255</v>
      </c>
      <c r="F771" s="45"/>
      <c r="G771" s="40" t="s">
        <v>32</v>
      </c>
      <c r="H771" s="39"/>
      <c r="I771" s="25"/>
      <c r="J771" s="25"/>
      <c r="K771" s="25"/>
      <c r="L771" s="25"/>
      <c r="M771" s="25"/>
      <c r="N771" s="40"/>
      <c r="O771" s="25"/>
      <c r="P771" s="28"/>
      <c r="Q771" s="25"/>
      <c r="R771" s="40" t="s">
        <v>29</v>
      </c>
      <c r="S771" s="25"/>
    </row>
    <row r="772" spans="3:19" ht="16.149999999999999" customHeight="1" x14ac:dyDescent="0.45"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8"/>
      <c r="Q772" s="25"/>
      <c r="R772" s="25"/>
      <c r="S772" s="25"/>
    </row>
    <row r="773" spans="3:19" ht="16.149999999999999" customHeight="1" x14ac:dyDescent="0.45">
      <c r="G773" s="22"/>
      <c r="H773" s="22"/>
      <c r="J773" s="23"/>
      <c r="K773" s="23"/>
      <c r="S773" s="21"/>
    </row>
    <row r="774" spans="3:19" ht="16.149999999999999" customHeight="1" x14ac:dyDescent="0.45">
      <c r="C774" s="25"/>
      <c r="D774" s="111"/>
      <c r="E774" s="111"/>
      <c r="F774" s="111"/>
      <c r="G774" s="27"/>
      <c r="H774" s="26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</row>
    <row r="775" spans="3:19" ht="16.149999999999999" customHeight="1" x14ac:dyDescent="0.45">
      <c r="C775" s="25"/>
      <c r="D775" s="111"/>
      <c r="E775" s="111"/>
      <c r="F775" s="111"/>
      <c r="G775" s="27"/>
      <c r="H775" s="26"/>
      <c r="I775" s="25"/>
      <c r="J775" s="25"/>
      <c r="K775" s="25"/>
      <c r="L775" s="25"/>
      <c r="M775" s="25"/>
      <c r="N775" s="25"/>
      <c r="O775" s="25"/>
      <c r="P775" s="28"/>
      <c r="Q775" s="25"/>
      <c r="R775" s="25"/>
      <c r="S775" s="25"/>
    </row>
    <row r="776" spans="3:19" ht="16.149999999999999" customHeight="1" x14ac:dyDescent="0.55000000000000004">
      <c r="C776" s="25"/>
      <c r="D776" s="111"/>
      <c r="E776" s="111"/>
      <c r="F776" s="111"/>
      <c r="G776" s="27"/>
      <c r="H776" s="26"/>
      <c r="I776" s="29"/>
      <c r="J776" s="30" t="s">
        <v>30</v>
      </c>
      <c r="K776" s="30"/>
      <c r="L776" s="25"/>
      <c r="M776" s="30"/>
      <c r="N776" s="31" t="s">
        <v>0</v>
      </c>
      <c r="O776" s="25"/>
      <c r="P776" s="25"/>
      <c r="Q776" s="25"/>
      <c r="R776" s="25"/>
      <c r="S776" s="25"/>
    </row>
    <row r="777" spans="3:19" ht="16.149999999999999" customHeight="1" x14ac:dyDescent="0.45">
      <c r="C777" s="25"/>
      <c r="D777" s="111"/>
      <c r="E777" s="111"/>
      <c r="F777" s="111"/>
      <c r="G777" s="27"/>
      <c r="H777" s="26"/>
      <c r="I777" s="32"/>
      <c r="J777" s="33"/>
      <c r="K777" s="33"/>
      <c r="L777" s="32"/>
      <c r="M777" s="34"/>
      <c r="N777" s="35" t="s">
        <v>108</v>
      </c>
      <c r="O777" s="25"/>
      <c r="P777" s="25"/>
      <c r="Q777" s="25"/>
      <c r="R777" s="25"/>
      <c r="S777" s="25"/>
    </row>
    <row r="778" spans="3:19" ht="16.149999999999999" customHeight="1" x14ac:dyDescent="0.45">
      <c r="C778" s="25"/>
      <c r="D778" s="111"/>
      <c r="E778" s="111"/>
      <c r="F778" s="111"/>
      <c r="G778" s="27"/>
      <c r="H778" s="26"/>
      <c r="I778" s="32"/>
      <c r="J778" s="33"/>
      <c r="K778" s="33"/>
      <c r="L778" s="36"/>
      <c r="M778" s="34"/>
      <c r="N778" s="25"/>
      <c r="O778" s="112">
        <v>0</v>
      </c>
      <c r="P778" s="25"/>
      <c r="Q778" s="25"/>
      <c r="R778" s="25"/>
      <c r="S778" s="68" t="s">
        <v>1078</v>
      </c>
    </row>
    <row r="779" spans="3:19" ht="16.149999999999999" customHeight="1" x14ac:dyDescent="0.45">
      <c r="C779" s="25"/>
      <c r="D779" s="111"/>
      <c r="E779" s="111"/>
      <c r="F779" s="111"/>
      <c r="G779" s="27"/>
      <c r="H779" s="26"/>
      <c r="I779" s="32" t="str">
        <f>INDEX(Wsad_Ofertowy[#Data],MATCH(S778,Wsad_Ofertowy[Kod],0),21)</f>
        <v>12</v>
      </c>
      <c r="J779" s="33" t="s">
        <v>31</v>
      </c>
      <c r="K779" s="33"/>
      <c r="L779" s="36"/>
      <c r="M779" s="36"/>
      <c r="N779" s="25"/>
      <c r="O779" s="113"/>
      <c r="P779" s="25"/>
      <c r="Q779" s="25"/>
      <c r="R779" s="25"/>
      <c r="S779" s="25"/>
    </row>
    <row r="780" spans="3:19" ht="16.149999999999999" customHeight="1" x14ac:dyDescent="0.45">
      <c r="C780" s="25"/>
      <c r="D780" s="111"/>
      <c r="E780" s="111"/>
      <c r="F780" s="111"/>
      <c r="G780" s="27"/>
      <c r="H780" s="26"/>
      <c r="I780" s="32"/>
      <c r="J780" s="90"/>
      <c r="K780" s="34"/>
      <c r="L780" s="36"/>
      <c r="M780" s="36"/>
      <c r="N780" s="25"/>
      <c r="O780" s="28"/>
      <c r="P780" s="25"/>
      <c r="Q780" s="25"/>
      <c r="R780" s="25"/>
      <c r="S780" s="25"/>
    </row>
    <row r="781" spans="3:19" ht="16.149999999999999" customHeight="1" x14ac:dyDescent="0.65">
      <c r="C781" s="25"/>
      <c r="D781" s="37" t="str">
        <f>INDEX(Wsad_Ofertowy[#Data],MATCH(S778,Wsad_Ofertowy[Kod],0),4)</f>
        <v>Cor Wkład LED Anioł bobas (2xR6) biały</v>
      </c>
      <c r="E781" s="25"/>
      <c r="F781" s="38"/>
      <c r="G781" s="54" cm="1">
        <f t="array" ref="G781">INDEX(Wsad_Ofertowy[#Data],MATCH(S778,Wsad_Ofertowy[Kod],0),'Generowanie podsumowania zam'!$U$1)</f>
        <v>6.19</v>
      </c>
      <c r="H781" s="40"/>
      <c r="I781" s="32"/>
      <c r="J781" s="34"/>
      <c r="K781" s="34"/>
      <c r="L781" s="41"/>
      <c r="M781" s="25"/>
      <c r="N781" s="42"/>
      <c r="O781" s="25"/>
      <c r="P781" s="25"/>
      <c r="Q781" s="25"/>
      <c r="R781" s="43">
        <f>I779*G781*O778</f>
        <v>0</v>
      </c>
      <c r="S781" s="25"/>
    </row>
    <row r="782" spans="3:19" ht="16.149999999999999" customHeight="1" x14ac:dyDescent="0.45">
      <c r="C782" s="25"/>
      <c r="D782" s="25"/>
      <c r="E782" s="44">
        <f>INDEX(Wsad_Ofertowy[#Data],MATCH(S778,Wsad_Ofertowy[Kod],0),5)</f>
        <v>5907520036258</v>
      </c>
      <c r="F782" s="45"/>
      <c r="G782" s="40" t="s">
        <v>32</v>
      </c>
      <c r="H782" s="39"/>
      <c r="I782" s="25"/>
      <c r="J782" s="25"/>
      <c r="K782" s="25"/>
      <c r="L782" s="25"/>
      <c r="M782" s="25"/>
      <c r="N782" s="40"/>
      <c r="O782" s="25"/>
      <c r="P782" s="28"/>
      <c r="Q782" s="25"/>
      <c r="R782" s="40" t="s">
        <v>29</v>
      </c>
      <c r="S782" s="25"/>
    </row>
    <row r="783" spans="3:19" ht="16.149999999999999" customHeight="1" x14ac:dyDescent="0.45"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8"/>
      <c r="Q783" s="25"/>
      <c r="R783" s="25"/>
      <c r="S783" s="25"/>
    </row>
    <row r="784" spans="3:19" ht="16.149999999999999" customHeight="1" x14ac:dyDescent="0.45">
      <c r="G784" s="22"/>
      <c r="H784" s="22"/>
      <c r="J784" s="23"/>
      <c r="K784" s="23"/>
      <c r="S784" s="21"/>
    </row>
    <row r="785" spans="3:19" ht="16.149999999999999" customHeight="1" x14ac:dyDescent="0.45">
      <c r="C785" s="25"/>
      <c r="D785" s="111"/>
      <c r="E785" s="111"/>
      <c r="F785" s="111"/>
      <c r="G785" s="27"/>
      <c r="H785" s="26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</row>
    <row r="786" spans="3:19" ht="16.149999999999999" customHeight="1" x14ac:dyDescent="0.45">
      <c r="C786" s="25"/>
      <c r="D786" s="111"/>
      <c r="E786" s="111"/>
      <c r="F786" s="111"/>
      <c r="G786" s="27"/>
      <c r="H786" s="26"/>
      <c r="I786" s="25"/>
      <c r="J786" s="25"/>
      <c r="K786" s="25"/>
      <c r="L786" s="25"/>
      <c r="M786" s="25"/>
      <c r="N786" s="25"/>
      <c r="O786" s="25"/>
      <c r="P786" s="28"/>
      <c r="Q786" s="25"/>
      <c r="R786" s="25"/>
      <c r="S786" s="25"/>
    </row>
    <row r="787" spans="3:19" ht="16.149999999999999" customHeight="1" x14ac:dyDescent="0.55000000000000004">
      <c r="C787" s="25"/>
      <c r="D787" s="111"/>
      <c r="E787" s="111"/>
      <c r="F787" s="111"/>
      <c r="G787" s="27"/>
      <c r="H787" s="26"/>
      <c r="I787" s="29"/>
      <c r="J787" s="30" t="s">
        <v>30</v>
      </c>
      <c r="K787" s="30"/>
      <c r="L787" s="25"/>
      <c r="M787" s="30"/>
      <c r="N787" s="31" t="s">
        <v>0</v>
      </c>
      <c r="O787" s="25"/>
      <c r="P787" s="25"/>
      <c r="Q787" s="25"/>
      <c r="R787" s="25"/>
      <c r="S787" s="25"/>
    </row>
    <row r="788" spans="3:19" ht="16.149999999999999" customHeight="1" x14ac:dyDescent="0.45">
      <c r="C788" s="25"/>
      <c r="D788" s="111"/>
      <c r="E788" s="111"/>
      <c r="F788" s="111"/>
      <c r="G788" s="27"/>
      <c r="H788" s="26"/>
      <c r="I788" s="32"/>
      <c r="J788" s="33"/>
      <c r="K788" s="33"/>
      <c r="L788" s="32"/>
      <c r="M788" s="34"/>
      <c r="N788" s="35" t="s">
        <v>108</v>
      </c>
      <c r="O788" s="25"/>
      <c r="P788" s="25"/>
      <c r="Q788" s="25"/>
      <c r="R788" s="25"/>
      <c r="S788" s="25"/>
    </row>
    <row r="789" spans="3:19" ht="16.149999999999999" customHeight="1" x14ac:dyDescent="0.45">
      <c r="C789" s="25"/>
      <c r="D789" s="111"/>
      <c r="E789" s="111"/>
      <c r="F789" s="111"/>
      <c r="G789" s="27"/>
      <c r="H789" s="26"/>
      <c r="I789" s="32"/>
      <c r="J789" s="33"/>
      <c r="K789" s="33"/>
      <c r="L789" s="36"/>
      <c r="M789" s="34"/>
      <c r="N789" s="25"/>
      <c r="O789" s="112">
        <v>0</v>
      </c>
      <c r="P789" s="25"/>
      <c r="Q789" s="25"/>
      <c r="R789" s="25"/>
      <c r="S789" s="68" t="s">
        <v>1082</v>
      </c>
    </row>
    <row r="790" spans="3:19" ht="16.149999999999999" customHeight="1" x14ac:dyDescent="0.45">
      <c r="C790" s="25"/>
      <c r="D790" s="111"/>
      <c r="E790" s="111"/>
      <c r="F790" s="111"/>
      <c r="G790" s="27"/>
      <c r="H790" s="26"/>
      <c r="I790" s="32" t="str">
        <f>INDEX(Wsad_Ofertowy[#Data],MATCH(S789,Wsad_Ofertowy[Kod],0),21)</f>
        <v>12</v>
      </c>
      <c r="J790" s="33" t="s">
        <v>31</v>
      </c>
      <c r="K790" s="33"/>
      <c r="L790" s="36"/>
      <c r="M790" s="36"/>
      <c r="N790" s="25"/>
      <c r="O790" s="113"/>
      <c r="P790" s="25"/>
      <c r="Q790" s="25"/>
      <c r="R790" s="25"/>
      <c r="S790" s="25"/>
    </row>
    <row r="791" spans="3:19" ht="16.149999999999999" customHeight="1" x14ac:dyDescent="0.45">
      <c r="C791" s="25"/>
      <c r="D791" s="111"/>
      <c r="E791" s="111"/>
      <c r="F791" s="111"/>
      <c r="G791" s="27"/>
      <c r="H791" s="26"/>
      <c r="I791" s="32"/>
      <c r="J791" s="90"/>
      <c r="K791" s="34"/>
      <c r="L791" s="36"/>
      <c r="M791" s="36"/>
      <c r="N791" s="25"/>
      <c r="O791" s="28"/>
      <c r="P791" s="25"/>
      <c r="Q791" s="25"/>
      <c r="R791" s="25"/>
      <c r="S791" s="25"/>
    </row>
    <row r="792" spans="3:19" ht="16.149999999999999" customHeight="1" x14ac:dyDescent="0.65">
      <c r="C792" s="25"/>
      <c r="D792" s="37" t="str">
        <f>INDEX(Wsad_Ofertowy[#Data],MATCH(S789,Wsad_Ofertowy[Kod],0),4)</f>
        <v>Cor Wkład LED Anioł bobas (2xR6) niebieski</v>
      </c>
      <c r="E792" s="25"/>
      <c r="F792" s="38"/>
      <c r="G792" s="54" cm="1">
        <f t="array" ref="G792">INDEX(Wsad_Ofertowy[#Data],MATCH(S789,Wsad_Ofertowy[Kod],0),'Generowanie podsumowania zam'!$U$1)</f>
        <v>6.19</v>
      </c>
      <c r="H792" s="40"/>
      <c r="I792" s="32"/>
      <c r="J792" s="34"/>
      <c r="K792" s="34"/>
      <c r="L792" s="41"/>
      <c r="M792" s="25"/>
      <c r="N792" s="42"/>
      <c r="O792" s="25"/>
      <c r="P792" s="25"/>
      <c r="Q792" s="25"/>
      <c r="R792" s="43">
        <f>I790*G792*O789</f>
        <v>0</v>
      </c>
      <c r="S792" s="25"/>
    </row>
    <row r="793" spans="3:19" ht="16.149999999999999" customHeight="1" x14ac:dyDescent="0.45">
      <c r="C793" s="25"/>
      <c r="D793" s="25"/>
      <c r="E793" s="44">
        <f>INDEX(Wsad_Ofertowy[#Data],MATCH(S789,Wsad_Ofertowy[Kod],0),5)</f>
        <v>5907520036395</v>
      </c>
      <c r="F793" s="45"/>
      <c r="G793" s="40" t="s">
        <v>32</v>
      </c>
      <c r="H793" s="39"/>
      <c r="I793" s="25"/>
      <c r="J793" s="25"/>
      <c r="K793" s="25"/>
      <c r="L793" s="25"/>
      <c r="M793" s="25"/>
      <c r="N793" s="40"/>
      <c r="O793" s="25"/>
      <c r="P793" s="28"/>
      <c r="Q793" s="25"/>
      <c r="R793" s="40" t="s">
        <v>29</v>
      </c>
      <c r="S793" s="25"/>
    </row>
    <row r="794" spans="3:19" ht="16.149999999999999" customHeight="1" x14ac:dyDescent="0.45"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8"/>
      <c r="Q794" s="25"/>
      <c r="R794" s="25"/>
      <c r="S794" s="25"/>
    </row>
    <row r="795" spans="3:19" ht="16.149999999999999" customHeight="1" x14ac:dyDescent="0.45">
      <c r="G795" s="22"/>
      <c r="H795" s="22"/>
      <c r="J795" s="23"/>
      <c r="K795" s="23"/>
      <c r="S795" s="21"/>
    </row>
    <row r="796" spans="3:19" ht="16.149999999999999" customHeight="1" x14ac:dyDescent="0.45">
      <c r="C796" s="25"/>
      <c r="D796" s="111"/>
      <c r="E796" s="111"/>
      <c r="F796" s="111"/>
      <c r="G796" s="27"/>
      <c r="H796" s="26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</row>
    <row r="797" spans="3:19" ht="16.149999999999999" customHeight="1" x14ac:dyDescent="0.45">
      <c r="C797" s="25"/>
      <c r="D797" s="111"/>
      <c r="E797" s="111"/>
      <c r="F797" s="111"/>
      <c r="G797" s="27"/>
      <c r="H797" s="26"/>
      <c r="I797" s="25"/>
      <c r="J797" s="25"/>
      <c r="K797" s="25"/>
      <c r="L797" s="25"/>
      <c r="M797" s="25"/>
      <c r="N797" s="25"/>
      <c r="O797" s="25"/>
      <c r="P797" s="28"/>
      <c r="Q797" s="25"/>
      <c r="R797" s="25"/>
      <c r="S797" s="25"/>
    </row>
    <row r="798" spans="3:19" ht="16.149999999999999" customHeight="1" x14ac:dyDescent="0.55000000000000004">
      <c r="C798" s="25"/>
      <c r="D798" s="111"/>
      <c r="E798" s="111"/>
      <c r="F798" s="111"/>
      <c r="G798" s="27"/>
      <c r="H798" s="26"/>
      <c r="I798" s="29"/>
      <c r="J798" s="30" t="s">
        <v>30</v>
      </c>
      <c r="K798" s="30"/>
      <c r="L798" s="25"/>
      <c r="M798" s="30"/>
      <c r="N798" s="31" t="s">
        <v>0</v>
      </c>
      <c r="O798" s="25"/>
      <c r="P798" s="25"/>
      <c r="Q798" s="25"/>
      <c r="R798" s="25"/>
      <c r="S798" s="25"/>
    </row>
    <row r="799" spans="3:19" ht="16.149999999999999" customHeight="1" x14ac:dyDescent="0.45">
      <c r="C799" s="25"/>
      <c r="D799" s="111"/>
      <c r="E799" s="111"/>
      <c r="F799" s="111"/>
      <c r="G799" s="27"/>
      <c r="H799" s="26"/>
      <c r="I799" s="32"/>
      <c r="J799" s="33"/>
      <c r="K799" s="33"/>
      <c r="L799" s="32"/>
      <c r="M799" s="34"/>
      <c r="N799" s="35" t="s">
        <v>108</v>
      </c>
      <c r="O799" s="25"/>
      <c r="P799" s="25"/>
      <c r="Q799" s="25"/>
      <c r="R799" s="25"/>
      <c r="S799" s="25"/>
    </row>
    <row r="800" spans="3:19" ht="16.149999999999999" customHeight="1" x14ac:dyDescent="0.45">
      <c r="C800" s="25"/>
      <c r="D800" s="111"/>
      <c r="E800" s="111"/>
      <c r="F800" s="111"/>
      <c r="G800" s="27"/>
      <c r="H800" s="26"/>
      <c r="I800" s="32"/>
      <c r="J800" s="33"/>
      <c r="K800" s="33"/>
      <c r="L800" s="36"/>
      <c r="M800" s="34"/>
      <c r="N800" s="25"/>
      <c r="O800" s="112">
        <v>0</v>
      </c>
      <c r="P800" s="25"/>
      <c r="Q800" s="25"/>
      <c r="R800" s="25"/>
      <c r="S800" s="68" t="s">
        <v>1085</v>
      </c>
    </row>
    <row r="801" spans="3:19" ht="16.149999999999999" customHeight="1" x14ac:dyDescent="0.45">
      <c r="C801" s="25"/>
      <c r="D801" s="111"/>
      <c r="E801" s="111"/>
      <c r="F801" s="111"/>
      <c r="G801" s="27"/>
      <c r="H801" s="26"/>
      <c r="I801" s="32" t="str">
        <f>INDEX(Wsad_Ofertowy[#Data],MATCH(S800,Wsad_Ofertowy[Kod],0),21)</f>
        <v>12</v>
      </c>
      <c r="J801" s="33" t="s">
        <v>31</v>
      </c>
      <c r="K801" s="33"/>
      <c r="L801" s="36"/>
      <c r="M801" s="36"/>
      <c r="N801" s="25"/>
      <c r="O801" s="113"/>
      <c r="P801" s="25"/>
      <c r="Q801" s="25"/>
      <c r="R801" s="25"/>
      <c r="S801" s="25"/>
    </row>
    <row r="802" spans="3:19" ht="16.149999999999999" customHeight="1" x14ac:dyDescent="0.45">
      <c r="C802" s="25"/>
      <c r="D802" s="111"/>
      <c r="E802" s="111"/>
      <c r="F802" s="111"/>
      <c r="G802" s="27"/>
      <c r="H802" s="26"/>
      <c r="I802" s="32"/>
      <c r="J802" s="90"/>
      <c r="K802" s="34"/>
      <c r="L802" s="36"/>
      <c r="M802" s="36"/>
      <c r="N802" s="25"/>
      <c r="O802" s="28"/>
      <c r="P802" s="25"/>
      <c r="Q802" s="25"/>
      <c r="R802" s="25"/>
      <c r="S802" s="25"/>
    </row>
    <row r="803" spans="3:19" ht="16.149999999999999" customHeight="1" x14ac:dyDescent="0.65">
      <c r="C803" s="25"/>
      <c r="D803" s="37" t="str">
        <f>INDEX(Wsad_Ofertowy[#Data],MATCH(S800,Wsad_Ofertowy[Kod],0),4)</f>
        <v>Cor Wkład LED Maryja (2xR6) biały</v>
      </c>
      <c r="E803" s="25"/>
      <c r="F803" s="38"/>
      <c r="G803" s="54" cm="1">
        <f t="array" ref="G803">INDEX(Wsad_Ofertowy[#Data],MATCH(S800,Wsad_Ofertowy[Kod],0),'Generowanie podsumowania zam'!$U$1)</f>
        <v>5.99</v>
      </c>
      <c r="H803" s="40"/>
      <c r="I803" s="32"/>
      <c r="J803" s="34"/>
      <c r="K803" s="34"/>
      <c r="L803" s="41"/>
      <c r="M803" s="25"/>
      <c r="N803" s="42"/>
      <c r="O803" s="25"/>
      <c r="P803" s="25"/>
      <c r="Q803" s="25"/>
      <c r="R803" s="43">
        <f>I801*G803*O800</f>
        <v>0</v>
      </c>
      <c r="S803" s="25"/>
    </row>
    <row r="804" spans="3:19" ht="16.149999999999999" customHeight="1" x14ac:dyDescent="0.45">
      <c r="C804" s="25"/>
      <c r="D804" s="25"/>
      <c r="E804" s="44">
        <f>INDEX(Wsad_Ofertowy[#Data],MATCH(S800,Wsad_Ofertowy[Kod],0),5)</f>
        <v>5907520036272</v>
      </c>
      <c r="F804" s="45"/>
      <c r="G804" s="40" t="s">
        <v>32</v>
      </c>
      <c r="H804" s="39"/>
      <c r="I804" s="25"/>
      <c r="J804" s="25"/>
      <c r="K804" s="25"/>
      <c r="L804" s="25"/>
      <c r="M804" s="25"/>
      <c r="N804" s="40"/>
      <c r="O804" s="25"/>
      <c r="P804" s="28"/>
      <c r="Q804" s="25"/>
      <c r="R804" s="40" t="s">
        <v>29</v>
      </c>
      <c r="S804" s="25"/>
    </row>
    <row r="805" spans="3:19" ht="16.149999999999999" customHeight="1" x14ac:dyDescent="0.45"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8"/>
      <c r="Q805" s="25"/>
      <c r="R805" s="25"/>
      <c r="S805" s="25"/>
    </row>
    <row r="806" spans="3:19" ht="16.149999999999999" customHeight="1" x14ac:dyDescent="0.45">
      <c r="G806" s="22"/>
      <c r="H806" s="22"/>
      <c r="J806" s="23"/>
      <c r="K806" s="23"/>
      <c r="S806" s="21"/>
    </row>
    <row r="807" spans="3:19" ht="16.149999999999999" customHeight="1" x14ac:dyDescent="0.45">
      <c r="C807" s="25"/>
      <c r="D807" s="111"/>
      <c r="E807" s="111"/>
      <c r="F807" s="111"/>
      <c r="G807" s="27"/>
      <c r="H807" s="26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</row>
    <row r="808" spans="3:19" ht="16.149999999999999" customHeight="1" x14ac:dyDescent="0.45">
      <c r="C808" s="25"/>
      <c r="D808" s="111"/>
      <c r="E808" s="111"/>
      <c r="F808" s="111"/>
      <c r="G808" s="27"/>
      <c r="H808" s="26"/>
      <c r="I808" s="25"/>
      <c r="J808" s="25"/>
      <c r="K808" s="25"/>
      <c r="L808" s="25"/>
      <c r="M808" s="25"/>
      <c r="N808" s="25"/>
      <c r="O808" s="25"/>
      <c r="P808" s="28"/>
      <c r="Q808" s="25"/>
      <c r="R808" s="25"/>
      <c r="S808" s="25"/>
    </row>
    <row r="809" spans="3:19" ht="16.149999999999999" customHeight="1" x14ac:dyDescent="0.55000000000000004">
      <c r="C809" s="25"/>
      <c r="D809" s="111"/>
      <c r="E809" s="111"/>
      <c r="F809" s="111"/>
      <c r="G809" s="27"/>
      <c r="H809" s="26"/>
      <c r="I809" s="29"/>
      <c r="J809" s="30" t="s">
        <v>30</v>
      </c>
      <c r="K809" s="30"/>
      <c r="L809" s="25"/>
      <c r="M809" s="30"/>
      <c r="N809" s="31" t="s">
        <v>0</v>
      </c>
      <c r="O809" s="25"/>
      <c r="P809" s="25"/>
      <c r="Q809" s="25"/>
      <c r="R809" s="25"/>
      <c r="S809" s="25"/>
    </row>
    <row r="810" spans="3:19" ht="16.149999999999999" customHeight="1" x14ac:dyDescent="0.45">
      <c r="C810" s="25"/>
      <c r="D810" s="111"/>
      <c r="E810" s="111"/>
      <c r="F810" s="111"/>
      <c r="G810" s="27"/>
      <c r="H810" s="26"/>
      <c r="I810" s="32"/>
      <c r="J810" s="33"/>
      <c r="K810" s="33"/>
      <c r="L810" s="32"/>
      <c r="M810" s="34"/>
      <c r="N810" s="35" t="s">
        <v>108</v>
      </c>
      <c r="O810" s="25"/>
      <c r="P810" s="25"/>
      <c r="Q810" s="25"/>
      <c r="R810" s="25"/>
      <c r="S810" s="25"/>
    </row>
    <row r="811" spans="3:19" ht="16.149999999999999" customHeight="1" x14ac:dyDescent="0.45">
      <c r="C811" s="25"/>
      <c r="D811" s="111"/>
      <c r="E811" s="111"/>
      <c r="F811" s="111"/>
      <c r="G811" s="27"/>
      <c r="H811" s="26"/>
      <c r="I811" s="32"/>
      <c r="J811" s="33"/>
      <c r="K811" s="33"/>
      <c r="L811" s="36"/>
      <c r="M811" s="34"/>
      <c r="N811" s="25"/>
      <c r="O811" s="112">
        <v>0</v>
      </c>
      <c r="P811" s="25"/>
      <c r="Q811" s="25"/>
      <c r="R811" s="25"/>
      <c r="S811" s="68" t="s">
        <v>1088</v>
      </c>
    </row>
    <row r="812" spans="3:19" ht="16.149999999999999" customHeight="1" x14ac:dyDescent="0.45">
      <c r="C812" s="25"/>
      <c r="D812" s="111"/>
      <c r="E812" s="111"/>
      <c r="F812" s="111"/>
      <c r="G812" s="27"/>
      <c r="H812" s="26"/>
      <c r="I812" s="32" t="str">
        <f>INDEX(Wsad_Ofertowy[#Data],MATCH(S811,Wsad_Ofertowy[Kod],0),21)</f>
        <v>12</v>
      </c>
      <c r="J812" s="33" t="s">
        <v>31</v>
      </c>
      <c r="K812" s="33"/>
      <c r="L812" s="36"/>
      <c r="M812" s="36"/>
      <c r="N812" s="25"/>
      <c r="O812" s="113"/>
      <c r="P812" s="25"/>
      <c r="Q812" s="25"/>
      <c r="R812" s="25"/>
      <c r="S812" s="25"/>
    </row>
    <row r="813" spans="3:19" ht="16.149999999999999" customHeight="1" x14ac:dyDescent="0.45">
      <c r="C813" s="25"/>
      <c r="D813" s="111"/>
      <c r="E813" s="111"/>
      <c r="F813" s="111"/>
      <c r="G813" s="27"/>
      <c r="H813" s="26"/>
      <c r="I813" s="32"/>
      <c r="J813" s="90"/>
      <c r="K813" s="34"/>
      <c r="L813" s="36"/>
      <c r="M813" s="36"/>
      <c r="N813" s="25"/>
      <c r="O813" s="28"/>
      <c r="P813" s="25"/>
      <c r="Q813" s="25"/>
      <c r="R813" s="25"/>
      <c r="S813" s="25"/>
    </row>
    <row r="814" spans="3:19" ht="16.149999999999999" customHeight="1" x14ac:dyDescent="0.65">
      <c r="C814" s="25"/>
      <c r="D814" s="37" t="str">
        <f>INDEX(Wsad_Ofertowy[#Data],MATCH(S811,Wsad_Ofertowy[Kod],0),4)</f>
        <v>Cor Wkład LED Melius czerwony</v>
      </c>
      <c r="E814" s="25"/>
      <c r="F814" s="38"/>
      <c r="G814" s="54" cm="1">
        <f t="array" ref="G814">INDEX(Wsad_Ofertowy[#Data],MATCH(S811,Wsad_Ofertowy[Kod],0),'Generowanie podsumowania zam'!$U$1)</f>
        <v>3.15</v>
      </c>
      <c r="H814" s="40"/>
      <c r="I814" s="32"/>
      <c r="J814" s="34"/>
      <c r="K814" s="34"/>
      <c r="L814" s="41"/>
      <c r="M814" s="25"/>
      <c r="N814" s="42"/>
      <c r="O814" s="25"/>
      <c r="P814" s="25"/>
      <c r="Q814" s="25"/>
      <c r="R814" s="43">
        <f>I812*G814*O811</f>
        <v>0</v>
      </c>
      <c r="S814" s="25"/>
    </row>
    <row r="815" spans="3:19" ht="16.149999999999999" customHeight="1" x14ac:dyDescent="0.45">
      <c r="C815" s="25"/>
      <c r="D815" s="25"/>
      <c r="E815" s="44">
        <f>INDEX(Wsad_Ofertowy[#Data],MATCH(S811,Wsad_Ofertowy[Kod],0),5)</f>
        <v>5907520037286</v>
      </c>
      <c r="F815" s="45"/>
      <c r="G815" s="40" t="s">
        <v>32</v>
      </c>
      <c r="H815" s="39"/>
      <c r="I815" s="25"/>
      <c r="J815" s="25"/>
      <c r="K815" s="25"/>
      <c r="L815" s="25"/>
      <c r="M815" s="25"/>
      <c r="N815" s="40"/>
      <c r="O815" s="25"/>
      <c r="P815" s="28"/>
      <c r="Q815" s="25"/>
      <c r="R815" s="40" t="s">
        <v>29</v>
      </c>
      <c r="S815" s="25"/>
    </row>
    <row r="816" spans="3:19" ht="16.149999999999999" customHeight="1" x14ac:dyDescent="0.45"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8"/>
      <c r="Q816" s="25"/>
      <c r="R816" s="25"/>
      <c r="S816" s="25"/>
    </row>
    <row r="817" spans="3:19" ht="16.149999999999999" customHeight="1" x14ac:dyDescent="0.45">
      <c r="G817" s="22"/>
      <c r="H817" s="22"/>
      <c r="J817" s="23"/>
      <c r="K817" s="23"/>
      <c r="S817" s="21"/>
    </row>
    <row r="818" spans="3:19" ht="16.149999999999999" customHeight="1" x14ac:dyDescent="0.45">
      <c r="C818" s="25"/>
      <c r="D818" s="111"/>
      <c r="E818" s="111"/>
      <c r="F818" s="111"/>
      <c r="G818" s="27"/>
      <c r="H818" s="26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</row>
    <row r="819" spans="3:19" ht="16.149999999999999" customHeight="1" x14ac:dyDescent="0.45">
      <c r="C819" s="25"/>
      <c r="D819" s="111"/>
      <c r="E819" s="111"/>
      <c r="F819" s="111"/>
      <c r="G819" s="27"/>
      <c r="H819" s="26"/>
      <c r="I819" s="25"/>
      <c r="J819" s="25"/>
      <c r="K819" s="25"/>
      <c r="L819" s="25"/>
      <c r="M819" s="25"/>
      <c r="N819" s="25"/>
      <c r="O819" s="25"/>
      <c r="P819" s="28"/>
      <c r="Q819" s="25"/>
      <c r="R819" s="25"/>
      <c r="S819" s="25"/>
    </row>
    <row r="820" spans="3:19" ht="16.149999999999999" customHeight="1" x14ac:dyDescent="0.55000000000000004">
      <c r="C820" s="25"/>
      <c r="D820" s="111"/>
      <c r="E820" s="111"/>
      <c r="F820" s="111"/>
      <c r="G820" s="27"/>
      <c r="H820" s="26"/>
      <c r="I820" s="29"/>
      <c r="J820" s="30" t="s">
        <v>30</v>
      </c>
      <c r="K820" s="30"/>
      <c r="L820" s="25"/>
      <c r="M820" s="30"/>
      <c r="N820" s="31" t="s">
        <v>0</v>
      </c>
      <c r="O820" s="25"/>
      <c r="P820" s="25"/>
      <c r="Q820" s="25"/>
      <c r="R820" s="25"/>
      <c r="S820" s="25"/>
    </row>
    <row r="821" spans="3:19" ht="16.149999999999999" customHeight="1" x14ac:dyDescent="0.45">
      <c r="C821" s="25"/>
      <c r="D821" s="111"/>
      <c r="E821" s="111"/>
      <c r="F821" s="111"/>
      <c r="G821" s="27"/>
      <c r="H821" s="26"/>
      <c r="I821" s="32"/>
      <c r="J821" s="33"/>
      <c r="K821" s="33"/>
      <c r="L821" s="32"/>
      <c r="M821" s="34"/>
      <c r="N821" s="35" t="s">
        <v>108</v>
      </c>
      <c r="O821" s="25"/>
      <c r="P821" s="25"/>
      <c r="Q821" s="25"/>
      <c r="R821" s="25"/>
      <c r="S821" s="25"/>
    </row>
    <row r="822" spans="3:19" ht="16.149999999999999" customHeight="1" x14ac:dyDescent="0.45">
      <c r="C822" s="25"/>
      <c r="D822" s="111"/>
      <c r="E822" s="111"/>
      <c r="F822" s="111"/>
      <c r="G822" s="27"/>
      <c r="H822" s="26"/>
      <c r="I822" s="32"/>
      <c r="J822" s="33"/>
      <c r="K822" s="33"/>
      <c r="L822" s="36"/>
      <c r="M822" s="34"/>
      <c r="N822" s="25"/>
      <c r="O822" s="112">
        <v>0</v>
      </c>
      <c r="P822" s="25"/>
      <c r="Q822" s="25"/>
      <c r="R822" s="25"/>
      <c r="S822" s="68" t="s">
        <v>1091</v>
      </c>
    </row>
    <row r="823" spans="3:19" ht="16.149999999999999" customHeight="1" x14ac:dyDescent="0.45">
      <c r="C823" s="25"/>
      <c r="D823" s="111"/>
      <c r="E823" s="111"/>
      <c r="F823" s="111"/>
      <c r="G823" s="27"/>
      <c r="H823" s="26"/>
      <c r="I823" s="32" t="str">
        <f>INDEX(Wsad_Ofertowy[#Data],MATCH(S822,Wsad_Ofertowy[Kod],0),21)</f>
        <v>12</v>
      </c>
      <c r="J823" s="33" t="s">
        <v>31</v>
      </c>
      <c r="K823" s="33"/>
      <c r="L823" s="36"/>
      <c r="M823" s="36"/>
      <c r="N823" s="25"/>
      <c r="O823" s="113"/>
      <c r="P823" s="25"/>
      <c r="Q823" s="25"/>
      <c r="R823" s="25"/>
      <c r="S823" s="25"/>
    </row>
    <row r="824" spans="3:19" ht="16.149999999999999" customHeight="1" x14ac:dyDescent="0.45">
      <c r="C824" s="25"/>
      <c r="D824" s="111"/>
      <c r="E824" s="111"/>
      <c r="F824" s="111"/>
      <c r="G824" s="27"/>
      <c r="H824" s="26"/>
      <c r="I824" s="32"/>
      <c r="J824" s="90"/>
      <c r="K824" s="34"/>
      <c r="L824" s="36"/>
      <c r="M824" s="36"/>
      <c r="N824" s="25"/>
      <c r="O824" s="28"/>
      <c r="P824" s="25"/>
      <c r="Q824" s="25"/>
      <c r="R824" s="25"/>
      <c r="S824" s="25"/>
    </row>
    <row r="825" spans="3:19" ht="16.149999999999999" customHeight="1" x14ac:dyDescent="0.65">
      <c r="C825" s="25"/>
      <c r="D825" s="37" t="str">
        <f>INDEX(Wsad_Ofertowy[#Data],MATCH(S822,Wsad_Ofertowy[Kod],0),4)</f>
        <v>Cor Wkład LED Melius mix kolor 2</v>
      </c>
      <c r="E825" s="25"/>
      <c r="F825" s="38"/>
      <c r="G825" s="54" cm="1">
        <f t="array" ref="G825">INDEX(Wsad_Ofertowy[#Data],MATCH(S822,Wsad_Ofertowy[Kod],0),'Generowanie podsumowania zam'!$U$1)</f>
        <v>3.15</v>
      </c>
      <c r="H825" s="40"/>
      <c r="I825" s="32"/>
      <c r="J825" s="34"/>
      <c r="K825" s="34"/>
      <c r="L825" s="41"/>
      <c r="M825" s="25"/>
      <c r="N825" s="42"/>
      <c r="O825" s="25"/>
      <c r="P825" s="25"/>
      <c r="Q825" s="25"/>
      <c r="R825" s="43">
        <f>I823*G825*O822</f>
        <v>0</v>
      </c>
      <c r="S825" s="25"/>
    </row>
    <row r="826" spans="3:19" ht="16.149999999999999" customHeight="1" x14ac:dyDescent="0.45">
      <c r="C826" s="25"/>
      <c r="D826" s="25"/>
      <c r="E826" s="44">
        <f>INDEX(Wsad_Ofertowy[#Data],MATCH(S822,Wsad_Ofertowy[Kod],0),5)</f>
        <v>5907520037309</v>
      </c>
      <c r="F826" s="45"/>
      <c r="G826" s="40" t="s">
        <v>32</v>
      </c>
      <c r="H826" s="39"/>
      <c r="I826" s="25"/>
      <c r="J826" s="25"/>
      <c r="K826" s="25"/>
      <c r="L826" s="25"/>
      <c r="M826" s="25"/>
      <c r="N826" s="40"/>
      <c r="O826" s="25"/>
      <c r="P826" s="28"/>
      <c r="Q826" s="25"/>
      <c r="R826" s="40" t="s">
        <v>29</v>
      </c>
      <c r="S826" s="25"/>
    </row>
    <row r="827" spans="3:19" ht="16.149999999999999" customHeight="1" x14ac:dyDescent="0.45"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8"/>
      <c r="Q827" s="25"/>
      <c r="R827" s="25"/>
      <c r="S827" s="25"/>
    </row>
    <row r="828" spans="3:19" ht="16.149999999999999" customHeight="1" x14ac:dyDescent="0.45">
      <c r="G828" s="22"/>
      <c r="H828" s="22"/>
      <c r="J828" s="23"/>
      <c r="K828" s="23"/>
      <c r="S828" s="21"/>
    </row>
    <row r="829" spans="3:19" ht="16.149999999999999" customHeight="1" x14ac:dyDescent="0.45">
      <c r="C829" s="25"/>
      <c r="D829" s="111"/>
      <c r="E829" s="111"/>
      <c r="F829" s="111"/>
      <c r="G829" s="27"/>
      <c r="H829" s="26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</row>
    <row r="830" spans="3:19" ht="16.149999999999999" customHeight="1" x14ac:dyDescent="0.45">
      <c r="C830" s="25"/>
      <c r="D830" s="111"/>
      <c r="E830" s="111"/>
      <c r="F830" s="111"/>
      <c r="G830" s="27"/>
      <c r="H830" s="26"/>
      <c r="I830" s="25"/>
      <c r="J830" s="25"/>
      <c r="K830" s="25"/>
      <c r="L830" s="25"/>
      <c r="M830" s="25"/>
      <c r="N830" s="25"/>
      <c r="O830" s="25"/>
      <c r="P830" s="28"/>
      <c r="Q830" s="25"/>
      <c r="R830" s="25"/>
      <c r="S830" s="25"/>
    </row>
    <row r="831" spans="3:19" ht="16.149999999999999" customHeight="1" x14ac:dyDescent="0.55000000000000004">
      <c r="C831" s="25"/>
      <c r="D831" s="111"/>
      <c r="E831" s="111"/>
      <c r="F831" s="111"/>
      <c r="G831" s="27"/>
      <c r="H831" s="26"/>
      <c r="I831" s="29"/>
      <c r="J831" s="30" t="s">
        <v>30</v>
      </c>
      <c r="K831" s="30"/>
      <c r="L831" s="25"/>
      <c r="M831" s="30"/>
      <c r="N831" s="31" t="s">
        <v>0</v>
      </c>
      <c r="O831" s="25"/>
      <c r="P831" s="25"/>
      <c r="Q831" s="25"/>
      <c r="R831" s="25"/>
      <c r="S831" s="25"/>
    </row>
    <row r="832" spans="3:19" ht="16.149999999999999" customHeight="1" x14ac:dyDescent="0.45">
      <c r="C832" s="25"/>
      <c r="D832" s="111"/>
      <c r="E832" s="111"/>
      <c r="F832" s="111"/>
      <c r="G832" s="27"/>
      <c r="H832" s="26"/>
      <c r="I832" s="32"/>
      <c r="J832" s="33"/>
      <c r="K832" s="33"/>
      <c r="L832" s="32"/>
      <c r="M832" s="34"/>
      <c r="N832" s="35" t="s">
        <v>108</v>
      </c>
      <c r="O832" s="25"/>
      <c r="P832" s="25"/>
      <c r="Q832" s="25"/>
      <c r="R832" s="25"/>
      <c r="S832" s="25"/>
    </row>
    <row r="833" spans="3:19" ht="16.149999999999999" customHeight="1" x14ac:dyDescent="0.45">
      <c r="C833" s="25"/>
      <c r="D833" s="111"/>
      <c r="E833" s="111"/>
      <c r="F833" s="111"/>
      <c r="G833" s="27"/>
      <c r="H833" s="26"/>
      <c r="I833" s="32"/>
      <c r="J833" s="33"/>
      <c r="K833" s="33"/>
      <c r="L833" s="36"/>
      <c r="M833" s="34"/>
      <c r="N833" s="25"/>
      <c r="O833" s="112">
        <v>0</v>
      </c>
      <c r="P833" s="25"/>
      <c r="Q833" s="25"/>
      <c r="R833" s="25"/>
      <c r="S833" s="68" t="s">
        <v>1094</v>
      </c>
    </row>
    <row r="834" spans="3:19" ht="16.149999999999999" customHeight="1" x14ac:dyDescent="0.45">
      <c r="C834" s="25"/>
      <c r="D834" s="111"/>
      <c r="E834" s="111"/>
      <c r="F834" s="111"/>
      <c r="G834" s="27"/>
      <c r="H834" s="26"/>
      <c r="I834" s="32" t="str">
        <f>INDEX(Wsad_Ofertowy[#Data],MATCH(S833,Wsad_Ofertowy[Kod],0),21)</f>
        <v>12</v>
      </c>
      <c r="J834" s="33" t="s">
        <v>31</v>
      </c>
      <c r="K834" s="33"/>
      <c r="L834" s="36"/>
      <c r="M834" s="36"/>
      <c r="N834" s="25"/>
      <c r="O834" s="113"/>
      <c r="P834" s="25"/>
      <c r="Q834" s="25"/>
      <c r="R834" s="25"/>
      <c r="S834" s="25"/>
    </row>
    <row r="835" spans="3:19" ht="16.149999999999999" customHeight="1" x14ac:dyDescent="0.45">
      <c r="C835" s="25"/>
      <c r="D835" s="111"/>
      <c r="E835" s="111"/>
      <c r="F835" s="111"/>
      <c r="G835" s="27"/>
      <c r="H835" s="26"/>
      <c r="I835" s="32"/>
      <c r="J835" s="90"/>
      <c r="K835" s="34"/>
      <c r="L835" s="36"/>
      <c r="M835" s="36"/>
      <c r="N835" s="25"/>
      <c r="O835" s="28"/>
      <c r="P835" s="25"/>
      <c r="Q835" s="25"/>
      <c r="R835" s="25"/>
      <c r="S835" s="25"/>
    </row>
    <row r="836" spans="3:19" ht="16.149999999999999" customHeight="1" x14ac:dyDescent="0.65">
      <c r="C836" s="25"/>
      <c r="D836" s="37" t="str">
        <f>INDEX(Wsad_Ofertowy[#Data],MATCH(S833,Wsad_Ofertowy[Kod],0),4)</f>
        <v>Cor Wkład LED Melius żółty</v>
      </c>
      <c r="E836" s="25"/>
      <c r="F836" s="38"/>
      <c r="G836" s="54" cm="1">
        <f t="array" ref="G836">INDEX(Wsad_Ofertowy[#Data],MATCH(S833,Wsad_Ofertowy[Kod],0),'Generowanie podsumowania zam'!$U$1)</f>
        <v>3.39</v>
      </c>
      <c r="H836" s="40"/>
      <c r="I836" s="32"/>
      <c r="J836" s="34"/>
      <c r="K836" s="34"/>
      <c r="L836" s="41"/>
      <c r="M836" s="25"/>
      <c r="N836" s="42"/>
      <c r="O836" s="25"/>
      <c r="P836" s="25"/>
      <c r="Q836" s="25"/>
      <c r="R836" s="43">
        <f>I834*G836*O833</f>
        <v>0</v>
      </c>
      <c r="S836" s="25"/>
    </row>
    <row r="837" spans="3:19" ht="16.149999999999999" customHeight="1" x14ac:dyDescent="0.45">
      <c r="C837" s="25"/>
      <c r="D837" s="25"/>
      <c r="E837" s="44">
        <f>INDEX(Wsad_Ofertowy[#Data],MATCH(S833,Wsad_Ofertowy[Kod],0),5)</f>
        <v>5907520028642</v>
      </c>
      <c r="F837" s="45"/>
      <c r="G837" s="40" t="s">
        <v>32</v>
      </c>
      <c r="H837" s="39"/>
      <c r="I837" s="25"/>
      <c r="J837" s="25"/>
      <c r="K837" s="25"/>
      <c r="L837" s="25"/>
      <c r="M837" s="25"/>
      <c r="N837" s="40"/>
      <c r="O837" s="25"/>
      <c r="P837" s="28"/>
      <c r="Q837" s="25"/>
      <c r="R837" s="40" t="s">
        <v>29</v>
      </c>
      <c r="S837" s="25"/>
    </row>
    <row r="838" spans="3:19" ht="16.149999999999999" customHeight="1" x14ac:dyDescent="0.45"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8"/>
      <c r="Q838" s="25"/>
      <c r="R838" s="25"/>
      <c r="S838" s="25"/>
    </row>
    <row r="839" spans="3:19" ht="16.149999999999999" customHeight="1" x14ac:dyDescent="0.45">
      <c r="G839" s="22"/>
      <c r="H839" s="22"/>
      <c r="J839" s="23"/>
      <c r="K839" s="23"/>
      <c r="S839" s="21"/>
    </row>
    <row r="840" spans="3:19" ht="16.149999999999999" customHeight="1" x14ac:dyDescent="0.45">
      <c r="C840" s="25"/>
      <c r="D840" s="111"/>
      <c r="E840" s="111"/>
      <c r="F840" s="111"/>
      <c r="G840" s="27"/>
      <c r="H840" s="26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</row>
    <row r="841" spans="3:19" ht="16.149999999999999" customHeight="1" x14ac:dyDescent="0.45">
      <c r="C841" s="25"/>
      <c r="D841" s="111"/>
      <c r="E841" s="111"/>
      <c r="F841" s="111"/>
      <c r="G841" s="27"/>
      <c r="H841" s="26"/>
      <c r="I841" s="25"/>
      <c r="J841" s="25"/>
      <c r="K841" s="25"/>
      <c r="L841" s="25"/>
      <c r="M841" s="25"/>
      <c r="N841" s="25"/>
      <c r="O841" s="25"/>
      <c r="P841" s="28"/>
      <c r="Q841" s="25"/>
      <c r="R841" s="25"/>
      <c r="S841" s="25"/>
    </row>
    <row r="842" spans="3:19" ht="16.149999999999999" customHeight="1" x14ac:dyDescent="0.55000000000000004">
      <c r="C842" s="25"/>
      <c r="D842" s="111"/>
      <c r="E842" s="111"/>
      <c r="F842" s="111"/>
      <c r="G842" s="27"/>
      <c r="H842" s="26"/>
      <c r="I842" s="29"/>
      <c r="J842" s="30" t="s">
        <v>30</v>
      </c>
      <c r="K842" s="30"/>
      <c r="L842" s="25"/>
      <c r="M842" s="30"/>
      <c r="N842" s="31" t="s">
        <v>0</v>
      </c>
      <c r="O842" s="25"/>
      <c r="P842" s="25"/>
      <c r="Q842" s="25"/>
      <c r="R842" s="25"/>
      <c r="S842" s="25"/>
    </row>
    <row r="843" spans="3:19" ht="16.149999999999999" customHeight="1" x14ac:dyDescent="0.45">
      <c r="C843" s="25"/>
      <c r="D843" s="111"/>
      <c r="E843" s="111"/>
      <c r="F843" s="111"/>
      <c r="G843" s="27"/>
      <c r="H843" s="26"/>
      <c r="I843" s="32"/>
      <c r="J843" s="33"/>
      <c r="K843" s="33"/>
      <c r="L843" s="32"/>
      <c r="M843" s="34"/>
      <c r="N843" s="35" t="s">
        <v>108</v>
      </c>
      <c r="O843" s="25"/>
      <c r="P843" s="25"/>
      <c r="Q843" s="25"/>
      <c r="R843" s="25"/>
      <c r="S843" s="25"/>
    </row>
    <row r="844" spans="3:19" ht="16.149999999999999" customHeight="1" x14ac:dyDescent="0.45">
      <c r="C844" s="25"/>
      <c r="D844" s="111"/>
      <c r="E844" s="111"/>
      <c r="F844" s="111"/>
      <c r="G844" s="27"/>
      <c r="H844" s="26"/>
      <c r="I844" s="32"/>
      <c r="J844" s="33"/>
      <c r="K844" s="33"/>
      <c r="L844" s="36"/>
      <c r="M844" s="34"/>
      <c r="N844" s="25"/>
      <c r="O844" s="112">
        <v>0</v>
      </c>
      <c r="P844" s="25"/>
      <c r="Q844" s="25"/>
      <c r="R844" s="25"/>
      <c r="S844" s="68" t="s">
        <v>1096</v>
      </c>
    </row>
    <row r="845" spans="3:19" ht="16.149999999999999" customHeight="1" x14ac:dyDescent="0.45">
      <c r="C845" s="25"/>
      <c r="D845" s="111"/>
      <c r="E845" s="111"/>
      <c r="F845" s="111"/>
      <c r="G845" s="27"/>
      <c r="H845" s="26"/>
      <c r="I845" s="32" t="str">
        <f>INDEX(Wsad_Ofertowy[#Data],MATCH(S844,Wsad_Ofertowy[Kod],0),21)</f>
        <v>12</v>
      </c>
      <c r="J845" s="33" t="s">
        <v>31</v>
      </c>
      <c r="K845" s="33"/>
      <c r="L845" s="36"/>
      <c r="M845" s="36"/>
      <c r="N845" s="25"/>
      <c r="O845" s="113"/>
      <c r="P845" s="25"/>
      <c r="Q845" s="25"/>
      <c r="R845" s="25"/>
      <c r="S845" s="25"/>
    </row>
    <row r="846" spans="3:19" ht="16.149999999999999" customHeight="1" x14ac:dyDescent="0.45">
      <c r="C846" s="25"/>
      <c r="D846" s="111"/>
      <c r="E846" s="111"/>
      <c r="F846" s="111"/>
      <c r="G846" s="27"/>
      <c r="H846" s="26"/>
      <c r="I846" s="32"/>
      <c r="J846" s="90"/>
      <c r="K846" s="34"/>
      <c r="L846" s="36"/>
      <c r="M846" s="36"/>
      <c r="N846" s="25"/>
      <c r="O846" s="28"/>
      <c r="P846" s="25"/>
      <c r="Q846" s="25"/>
      <c r="R846" s="25"/>
      <c r="S846" s="25"/>
    </row>
    <row r="847" spans="3:19" ht="16.149999999999999" customHeight="1" x14ac:dyDescent="0.65">
      <c r="C847" s="25"/>
      <c r="D847" s="37" t="str">
        <f>INDEX(Wsad_Ofertowy[#Data],MATCH(S844,Wsad_Ofertowy[Kod],0),4)</f>
        <v>Cor Wkład LED Memor (2xR6) Czerwony</v>
      </c>
      <c r="E847" s="25"/>
      <c r="F847" s="38"/>
      <c r="G847" s="54" cm="1">
        <f t="array" ref="G847">INDEX(Wsad_Ofertowy[#Data],MATCH(S844,Wsad_Ofertowy[Kod],0),'Generowanie podsumowania zam'!$U$1)</f>
        <v>2.35</v>
      </c>
      <c r="H847" s="40"/>
      <c r="I847" s="32"/>
      <c r="J847" s="34"/>
      <c r="K847" s="34"/>
      <c r="L847" s="41"/>
      <c r="M847" s="25"/>
      <c r="N847" s="42"/>
      <c r="O847" s="25"/>
      <c r="P847" s="25"/>
      <c r="Q847" s="25"/>
      <c r="R847" s="43">
        <f>I845*G847*O844</f>
        <v>0</v>
      </c>
      <c r="S847" s="25"/>
    </row>
    <row r="848" spans="3:19" ht="16.149999999999999" customHeight="1" x14ac:dyDescent="0.45">
      <c r="C848" s="25"/>
      <c r="D848" s="25"/>
      <c r="E848" s="44">
        <f>INDEX(Wsad_Ofertowy[#Data],MATCH(S844,Wsad_Ofertowy[Kod],0),5)</f>
        <v>5907520039754</v>
      </c>
      <c r="F848" s="45"/>
      <c r="G848" s="40" t="s">
        <v>32</v>
      </c>
      <c r="H848" s="39"/>
      <c r="I848" s="25"/>
      <c r="J848" s="25"/>
      <c r="K848" s="25"/>
      <c r="L848" s="25"/>
      <c r="M848" s="25"/>
      <c r="N848" s="40"/>
      <c r="O848" s="25"/>
      <c r="P848" s="28"/>
      <c r="Q848" s="25"/>
      <c r="R848" s="40" t="s">
        <v>29</v>
      </c>
      <c r="S848" s="25"/>
    </row>
    <row r="849" spans="3:19" ht="16.149999999999999" customHeight="1" x14ac:dyDescent="0.45"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8"/>
      <c r="Q849" s="25"/>
      <c r="R849" s="25"/>
      <c r="S849" s="25"/>
    </row>
    <row r="850" spans="3:19" ht="16.149999999999999" customHeight="1" x14ac:dyDescent="0.45">
      <c r="G850" s="22"/>
      <c r="H850" s="22"/>
      <c r="J850" s="23"/>
      <c r="K850" s="23"/>
      <c r="S850" s="21"/>
    </row>
    <row r="851" spans="3:19" ht="16.149999999999999" customHeight="1" x14ac:dyDescent="0.45">
      <c r="C851" s="25"/>
      <c r="D851" s="111"/>
      <c r="E851" s="111"/>
      <c r="F851" s="111"/>
      <c r="G851" s="27"/>
      <c r="H851" s="26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</row>
    <row r="852" spans="3:19" ht="16.149999999999999" customHeight="1" x14ac:dyDescent="0.45">
      <c r="C852" s="25"/>
      <c r="D852" s="111"/>
      <c r="E852" s="111"/>
      <c r="F852" s="111"/>
      <c r="G852" s="27"/>
      <c r="H852" s="26"/>
      <c r="I852" s="25"/>
      <c r="J852" s="25"/>
      <c r="K852" s="25"/>
      <c r="L852" s="25"/>
      <c r="M852" s="25"/>
      <c r="N852" s="25"/>
      <c r="O852" s="25"/>
      <c r="P852" s="28"/>
      <c r="Q852" s="25"/>
      <c r="R852" s="25"/>
      <c r="S852" s="25"/>
    </row>
    <row r="853" spans="3:19" ht="16.149999999999999" customHeight="1" x14ac:dyDescent="0.55000000000000004">
      <c r="C853" s="25"/>
      <c r="D853" s="111"/>
      <c r="E853" s="111"/>
      <c r="F853" s="111"/>
      <c r="G853" s="27"/>
      <c r="H853" s="26"/>
      <c r="I853" s="29"/>
      <c r="J853" s="30" t="s">
        <v>30</v>
      </c>
      <c r="K853" s="30"/>
      <c r="L853" s="25"/>
      <c r="M853" s="30"/>
      <c r="N853" s="31" t="s">
        <v>0</v>
      </c>
      <c r="O853" s="25"/>
      <c r="P853" s="25"/>
      <c r="Q853" s="25"/>
      <c r="R853" s="25"/>
      <c r="S853" s="25"/>
    </row>
    <row r="854" spans="3:19" ht="16.149999999999999" customHeight="1" x14ac:dyDescent="0.45">
      <c r="C854" s="25"/>
      <c r="D854" s="111"/>
      <c r="E854" s="111"/>
      <c r="F854" s="111"/>
      <c r="G854" s="27"/>
      <c r="H854" s="26"/>
      <c r="I854" s="32"/>
      <c r="J854" s="33"/>
      <c r="K854" s="33"/>
      <c r="L854" s="32"/>
      <c r="M854" s="34"/>
      <c r="N854" s="35" t="s">
        <v>108</v>
      </c>
      <c r="O854" s="25"/>
      <c r="P854" s="25"/>
      <c r="Q854" s="25"/>
      <c r="R854" s="25"/>
      <c r="S854" s="25"/>
    </row>
    <row r="855" spans="3:19" ht="16.149999999999999" customHeight="1" x14ac:dyDescent="0.45">
      <c r="C855" s="25"/>
      <c r="D855" s="111"/>
      <c r="E855" s="111"/>
      <c r="F855" s="111"/>
      <c r="G855" s="27"/>
      <c r="H855" s="26"/>
      <c r="I855" s="32"/>
      <c r="J855" s="33"/>
      <c r="K855" s="33"/>
      <c r="L855" s="36"/>
      <c r="M855" s="34"/>
      <c r="N855" s="25"/>
      <c r="O855" s="112">
        <v>0</v>
      </c>
      <c r="P855" s="25"/>
      <c r="Q855" s="25"/>
      <c r="R855" s="25"/>
      <c r="S855" s="68" t="s">
        <v>1099</v>
      </c>
    </row>
    <row r="856" spans="3:19" ht="16.149999999999999" customHeight="1" x14ac:dyDescent="0.45">
      <c r="C856" s="25"/>
      <c r="D856" s="111"/>
      <c r="E856" s="111"/>
      <c r="F856" s="111"/>
      <c r="G856" s="27"/>
      <c r="H856" s="26"/>
      <c r="I856" s="32" t="str">
        <f>INDEX(Wsad_Ofertowy[#Data],MATCH(S855,Wsad_Ofertowy[Kod],0),21)</f>
        <v>12</v>
      </c>
      <c r="J856" s="33" t="s">
        <v>31</v>
      </c>
      <c r="K856" s="33"/>
      <c r="L856" s="36"/>
      <c r="M856" s="36"/>
      <c r="N856" s="25"/>
      <c r="O856" s="113"/>
      <c r="P856" s="25"/>
      <c r="Q856" s="25"/>
      <c r="R856" s="25"/>
      <c r="S856" s="25"/>
    </row>
    <row r="857" spans="3:19" ht="16.149999999999999" customHeight="1" x14ac:dyDescent="0.45">
      <c r="C857" s="25"/>
      <c r="D857" s="111"/>
      <c r="E857" s="111"/>
      <c r="F857" s="111"/>
      <c r="G857" s="27"/>
      <c r="H857" s="26"/>
      <c r="I857" s="32"/>
      <c r="J857" s="90"/>
      <c r="K857" s="34"/>
      <c r="L857" s="36"/>
      <c r="M857" s="36"/>
      <c r="N857" s="25"/>
      <c r="O857" s="28"/>
      <c r="P857" s="25"/>
      <c r="Q857" s="25"/>
      <c r="R857" s="25"/>
      <c r="S857" s="25"/>
    </row>
    <row r="858" spans="3:19" ht="16.149999999999999" customHeight="1" x14ac:dyDescent="0.65">
      <c r="C858" s="25"/>
      <c r="D858" s="37" t="str">
        <f>INDEX(Wsad_Ofertowy[#Data],MATCH(S855,Wsad_Ofertowy[Kod],0),4)</f>
        <v>Cor Wkład LED Memor (2xR6) Z.Biały</v>
      </c>
      <c r="E858" s="25"/>
      <c r="F858" s="38"/>
      <c r="G858" s="54" cm="1">
        <f t="array" ref="G858">INDEX(Wsad_Ofertowy[#Data],MATCH(S855,Wsad_Ofertowy[Kod],0),'Generowanie podsumowania zam'!$U$1)</f>
        <v>2.35</v>
      </c>
      <c r="H858" s="40"/>
      <c r="I858" s="32"/>
      <c r="J858" s="34"/>
      <c r="K858" s="34"/>
      <c r="L858" s="41"/>
      <c r="M858" s="25"/>
      <c r="N858" s="42"/>
      <c r="O858" s="25"/>
      <c r="P858" s="25"/>
      <c r="Q858" s="25"/>
      <c r="R858" s="43">
        <f>I856*G858*O855</f>
        <v>0</v>
      </c>
      <c r="S858" s="25"/>
    </row>
    <row r="859" spans="3:19" ht="16.149999999999999" customHeight="1" x14ac:dyDescent="0.45">
      <c r="C859" s="25"/>
      <c r="D859" s="25"/>
      <c r="E859" s="44">
        <f>INDEX(Wsad_Ofertowy[#Data],MATCH(S855,Wsad_Ofertowy[Kod],0),5)</f>
        <v>5907520039730</v>
      </c>
      <c r="F859" s="45"/>
      <c r="G859" s="40" t="s">
        <v>32</v>
      </c>
      <c r="H859" s="39"/>
      <c r="I859" s="25"/>
      <c r="J859" s="25"/>
      <c r="K859" s="25"/>
      <c r="L859" s="25"/>
      <c r="M859" s="25"/>
      <c r="N859" s="40"/>
      <c r="O859" s="25"/>
      <c r="P859" s="28"/>
      <c r="Q859" s="25"/>
      <c r="R859" s="40" t="s">
        <v>29</v>
      </c>
      <c r="S859" s="25"/>
    </row>
    <row r="860" spans="3:19" ht="16.149999999999999" customHeight="1" x14ac:dyDescent="0.45"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8"/>
      <c r="Q860" s="25"/>
      <c r="R860" s="25"/>
      <c r="S860" s="25"/>
    </row>
    <row r="861" spans="3:19" ht="16.149999999999999" customHeight="1" x14ac:dyDescent="0.45">
      <c r="G861" s="22"/>
      <c r="H861" s="22"/>
      <c r="J861" s="23"/>
      <c r="K861" s="23"/>
      <c r="S861" s="21"/>
    </row>
    <row r="862" spans="3:19" ht="16.149999999999999" customHeight="1" x14ac:dyDescent="0.45">
      <c r="C862" s="25"/>
      <c r="D862" s="111"/>
      <c r="E862" s="111"/>
      <c r="F862" s="111"/>
      <c r="G862" s="27"/>
      <c r="H862" s="26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</row>
    <row r="863" spans="3:19" ht="16.149999999999999" customHeight="1" x14ac:dyDescent="0.45">
      <c r="C863" s="25"/>
      <c r="D863" s="111"/>
      <c r="E863" s="111"/>
      <c r="F863" s="111"/>
      <c r="G863" s="27"/>
      <c r="H863" s="26"/>
      <c r="I863" s="25"/>
      <c r="J863" s="25"/>
      <c r="K863" s="25"/>
      <c r="L863" s="25"/>
      <c r="M863" s="25"/>
      <c r="N863" s="25"/>
      <c r="O863" s="25"/>
      <c r="P863" s="28"/>
      <c r="Q863" s="25"/>
      <c r="R863" s="25"/>
      <c r="S863" s="25"/>
    </row>
    <row r="864" spans="3:19" ht="16.149999999999999" customHeight="1" x14ac:dyDescent="0.55000000000000004">
      <c r="C864" s="25"/>
      <c r="D864" s="111"/>
      <c r="E864" s="111"/>
      <c r="F864" s="111"/>
      <c r="G864" s="27"/>
      <c r="H864" s="26"/>
      <c r="I864" s="29"/>
      <c r="J864" s="30" t="s">
        <v>30</v>
      </c>
      <c r="K864" s="30"/>
      <c r="L864" s="25"/>
      <c r="M864" s="30"/>
      <c r="N864" s="31" t="s">
        <v>0</v>
      </c>
      <c r="O864" s="25"/>
      <c r="P864" s="25"/>
      <c r="Q864" s="25"/>
      <c r="R864" s="25"/>
      <c r="S864" s="25"/>
    </row>
    <row r="865" spans="3:19" ht="16.149999999999999" customHeight="1" x14ac:dyDescent="0.45">
      <c r="C865" s="25"/>
      <c r="D865" s="111"/>
      <c r="E865" s="111"/>
      <c r="F865" s="111"/>
      <c r="G865" s="27"/>
      <c r="H865" s="26"/>
      <c r="I865" s="32"/>
      <c r="J865" s="33"/>
      <c r="K865" s="33"/>
      <c r="L865" s="32"/>
      <c r="M865" s="34"/>
      <c r="N865" s="35" t="s">
        <v>108</v>
      </c>
      <c r="O865" s="25"/>
      <c r="P865" s="25"/>
      <c r="Q865" s="25"/>
      <c r="R865" s="25"/>
      <c r="S865" s="25"/>
    </row>
    <row r="866" spans="3:19" ht="16.149999999999999" customHeight="1" x14ac:dyDescent="0.45">
      <c r="C866" s="25"/>
      <c r="D866" s="111"/>
      <c r="E866" s="111"/>
      <c r="F866" s="111"/>
      <c r="G866" s="27"/>
      <c r="H866" s="26"/>
      <c r="I866" s="32"/>
      <c r="J866" s="33"/>
      <c r="K866" s="33"/>
      <c r="L866" s="36"/>
      <c r="M866" s="34"/>
      <c r="N866" s="25"/>
      <c r="O866" s="112">
        <v>0</v>
      </c>
      <c r="P866" s="25"/>
      <c r="Q866" s="25"/>
      <c r="R866" s="25"/>
      <c r="S866" s="68" t="s">
        <v>1102</v>
      </c>
    </row>
    <row r="867" spans="3:19" ht="16.149999999999999" customHeight="1" x14ac:dyDescent="0.45">
      <c r="C867" s="25"/>
      <c r="D867" s="111"/>
      <c r="E867" s="111"/>
      <c r="F867" s="111"/>
      <c r="G867" s="27"/>
      <c r="H867" s="26"/>
      <c r="I867" s="32" t="str">
        <f>INDEX(Wsad_Ofertowy[#Data],MATCH(S866,Wsad_Ofertowy[Kod],0),21)</f>
        <v>12</v>
      </c>
      <c r="J867" s="33" t="s">
        <v>31</v>
      </c>
      <c r="K867" s="33"/>
      <c r="L867" s="36"/>
      <c r="M867" s="36"/>
      <c r="N867" s="25"/>
      <c r="O867" s="113"/>
      <c r="P867" s="25"/>
      <c r="Q867" s="25"/>
      <c r="R867" s="25"/>
      <c r="S867" s="25"/>
    </row>
    <row r="868" spans="3:19" ht="16.149999999999999" customHeight="1" x14ac:dyDescent="0.45">
      <c r="C868" s="25"/>
      <c r="D868" s="111"/>
      <c r="E868" s="111"/>
      <c r="F868" s="111"/>
      <c r="G868" s="27"/>
      <c r="H868" s="26"/>
      <c r="I868" s="32"/>
      <c r="J868" s="90"/>
      <c r="K868" s="34"/>
      <c r="L868" s="36"/>
      <c r="M868" s="36"/>
      <c r="N868" s="25"/>
      <c r="O868" s="28"/>
      <c r="P868" s="25"/>
      <c r="Q868" s="25"/>
      <c r="R868" s="25"/>
      <c r="S868" s="25"/>
    </row>
    <row r="869" spans="3:19" ht="16.149999999999999" customHeight="1" x14ac:dyDescent="0.65">
      <c r="C869" s="25"/>
      <c r="D869" s="37" t="str">
        <f>INDEX(Wsad_Ofertowy[#Data],MATCH(S866,Wsad_Ofertowy[Kod],0),4)</f>
        <v>Cor Wkład LED Minor ciepły biały</v>
      </c>
      <c r="E869" s="25"/>
      <c r="F869" s="38"/>
      <c r="G869" s="54" cm="1">
        <f t="array" ref="G869">INDEX(Wsad_Ofertowy[#Data],MATCH(S866,Wsad_Ofertowy[Kod],0),'Generowanie podsumowania zam'!$U$1)</f>
        <v>3.09</v>
      </c>
      <c r="H869" s="40"/>
      <c r="I869" s="32"/>
      <c r="J869" s="34"/>
      <c r="K869" s="34"/>
      <c r="L869" s="41"/>
      <c r="M869" s="25"/>
      <c r="N869" s="42"/>
      <c r="O869" s="25"/>
      <c r="P869" s="25"/>
      <c r="Q869" s="25"/>
      <c r="R869" s="43">
        <f>I867*G869*O866</f>
        <v>0</v>
      </c>
      <c r="S869" s="25"/>
    </row>
    <row r="870" spans="3:19" ht="16.149999999999999" customHeight="1" x14ac:dyDescent="0.45">
      <c r="C870" s="25"/>
      <c r="D870" s="25"/>
      <c r="E870" s="44">
        <f>INDEX(Wsad_Ofertowy[#Data],MATCH(S866,Wsad_Ofertowy[Kod],0),5)</f>
        <v>5907520036968</v>
      </c>
      <c r="F870" s="45"/>
      <c r="G870" s="40" t="s">
        <v>32</v>
      </c>
      <c r="H870" s="39"/>
      <c r="I870" s="25"/>
      <c r="J870" s="25"/>
      <c r="K870" s="25"/>
      <c r="L870" s="25"/>
      <c r="M870" s="25"/>
      <c r="N870" s="40"/>
      <c r="O870" s="25"/>
      <c r="P870" s="28"/>
      <c r="Q870" s="25"/>
      <c r="R870" s="40" t="s">
        <v>29</v>
      </c>
      <c r="S870" s="25"/>
    </row>
    <row r="871" spans="3:19" ht="16.149999999999999" customHeight="1" x14ac:dyDescent="0.45"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8"/>
      <c r="Q871" s="25"/>
      <c r="R871" s="25"/>
      <c r="S871" s="25"/>
    </row>
    <row r="872" spans="3:19" ht="16.149999999999999" customHeight="1" x14ac:dyDescent="0.45">
      <c r="G872" s="22"/>
      <c r="H872" s="22"/>
      <c r="J872" s="23"/>
      <c r="K872" s="23"/>
      <c r="S872" s="21"/>
    </row>
    <row r="873" spans="3:19" ht="16.149999999999999" customHeight="1" x14ac:dyDescent="0.45">
      <c r="C873" s="25"/>
      <c r="D873" s="111"/>
      <c r="E873" s="111"/>
      <c r="F873" s="111"/>
      <c r="G873" s="27"/>
      <c r="H873" s="26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</row>
    <row r="874" spans="3:19" ht="16.149999999999999" customHeight="1" x14ac:dyDescent="0.45">
      <c r="C874" s="25"/>
      <c r="D874" s="111"/>
      <c r="E874" s="111"/>
      <c r="F874" s="111"/>
      <c r="G874" s="27"/>
      <c r="H874" s="26"/>
      <c r="I874" s="25"/>
      <c r="J874" s="25"/>
      <c r="K874" s="25"/>
      <c r="L874" s="25"/>
      <c r="M874" s="25"/>
      <c r="N874" s="25"/>
      <c r="O874" s="25"/>
      <c r="P874" s="28"/>
      <c r="Q874" s="25"/>
      <c r="R874" s="25"/>
      <c r="S874" s="25"/>
    </row>
    <row r="875" spans="3:19" ht="16.149999999999999" customHeight="1" x14ac:dyDescent="0.55000000000000004">
      <c r="C875" s="25"/>
      <c r="D875" s="111"/>
      <c r="E875" s="111"/>
      <c r="F875" s="111"/>
      <c r="G875" s="27"/>
      <c r="H875" s="26"/>
      <c r="I875" s="29"/>
      <c r="J875" s="30" t="s">
        <v>30</v>
      </c>
      <c r="K875" s="30"/>
      <c r="L875" s="25"/>
      <c r="M875" s="30"/>
      <c r="N875" s="31" t="s">
        <v>0</v>
      </c>
      <c r="O875" s="25"/>
      <c r="P875" s="25"/>
      <c r="Q875" s="25"/>
      <c r="R875" s="25"/>
      <c r="S875" s="25"/>
    </row>
    <row r="876" spans="3:19" ht="16.149999999999999" customHeight="1" x14ac:dyDescent="0.45">
      <c r="C876" s="25"/>
      <c r="D876" s="111"/>
      <c r="E876" s="111"/>
      <c r="F876" s="111"/>
      <c r="G876" s="27"/>
      <c r="H876" s="26"/>
      <c r="I876" s="32"/>
      <c r="J876" s="33"/>
      <c r="K876" s="33"/>
      <c r="L876" s="32"/>
      <c r="M876" s="34"/>
      <c r="N876" s="35" t="s">
        <v>108</v>
      </c>
      <c r="O876" s="25"/>
      <c r="P876" s="25"/>
      <c r="Q876" s="25"/>
      <c r="R876" s="25"/>
      <c r="S876" s="25"/>
    </row>
    <row r="877" spans="3:19" ht="16.149999999999999" customHeight="1" x14ac:dyDescent="0.45">
      <c r="C877" s="25"/>
      <c r="D877" s="111"/>
      <c r="E877" s="111"/>
      <c r="F877" s="111"/>
      <c r="G877" s="27"/>
      <c r="H877" s="26"/>
      <c r="I877" s="32"/>
      <c r="J877" s="33"/>
      <c r="K877" s="33"/>
      <c r="L877" s="36"/>
      <c r="M877" s="34"/>
      <c r="N877" s="25"/>
      <c r="O877" s="112">
        <v>0</v>
      </c>
      <c r="P877" s="25"/>
      <c r="Q877" s="25"/>
      <c r="R877" s="25"/>
      <c r="S877" s="68" t="s">
        <v>1107</v>
      </c>
    </row>
    <row r="878" spans="3:19" ht="16.149999999999999" customHeight="1" x14ac:dyDescent="0.45">
      <c r="C878" s="25"/>
      <c r="D878" s="111"/>
      <c r="E878" s="111"/>
      <c r="F878" s="111"/>
      <c r="G878" s="27"/>
      <c r="H878" s="26"/>
      <c r="I878" s="32" t="str">
        <f>INDEX(Wsad_Ofertowy[#Data],MATCH(S877,Wsad_Ofertowy[Kod],0),21)</f>
        <v>12</v>
      </c>
      <c r="J878" s="33" t="s">
        <v>31</v>
      </c>
      <c r="K878" s="33"/>
      <c r="L878" s="36"/>
      <c r="M878" s="36"/>
      <c r="N878" s="25"/>
      <c r="O878" s="113"/>
      <c r="P878" s="25"/>
      <c r="Q878" s="25"/>
      <c r="R878" s="25"/>
      <c r="S878" s="25"/>
    </row>
    <row r="879" spans="3:19" ht="16.149999999999999" customHeight="1" x14ac:dyDescent="0.45">
      <c r="C879" s="25"/>
      <c r="D879" s="111"/>
      <c r="E879" s="111"/>
      <c r="F879" s="111"/>
      <c r="G879" s="27"/>
      <c r="H879" s="26"/>
      <c r="I879" s="32"/>
      <c r="J879" s="90"/>
      <c r="K879" s="34"/>
      <c r="L879" s="36"/>
      <c r="M879" s="36"/>
      <c r="N879" s="25"/>
      <c r="O879" s="28"/>
      <c r="P879" s="25"/>
      <c r="Q879" s="25"/>
      <c r="R879" s="25"/>
      <c r="S879" s="25"/>
    </row>
    <row r="880" spans="3:19" ht="16.149999999999999" customHeight="1" x14ac:dyDescent="0.65">
      <c r="C880" s="25"/>
      <c r="D880" s="37" t="str">
        <f>INDEX(Wsad_Ofertowy[#Data],MATCH(S877,Wsad_Ofertowy[Kod],0),4)</f>
        <v>Cor Wkład LED Minor Czerwony</v>
      </c>
      <c r="E880" s="25"/>
      <c r="F880" s="38"/>
      <c r="G880" s="54" cm="1">
        <f t="array" ref="G880">INDEX(Wsad_Ofertowy[#Data],MATCH(S877,Wsad_Ofertowy[Kod],0),'Generowanie podsumowania zam'!$U$1)</f>
        <v>2.89</v>
      </c>
      <c r="H880" s="40"/>
      <c r="I880" s="32"/>
      <c r="J880" s="34"/>
      <c r="K880" s="34"/>
      <c r="L880" s="41"/>
      <c r="M880" s="25"/>
      <c r="N880" s="42"/>
      <c r="O880" s="25"/>
      <c r="P880" s="25"/>
      <c r="Q880" s="25"/>
      <c r="R880" s="43">
        <f>I878*G880*O877</f>
        <v>0</v>
      </c>
      <c r="S880" s="25"/>
    </row>
    <row r="881" spans="3:19" ht="16.149999999999999" customHeight="1" x14ac:dyDescent="0.45">
      <c r="C881" s="25"/>
      <c r="D881" s="25"/>
      <c r="E881" s="44">
        <f>INDEX(Wsad_Ofertowy[#Data],MATCH(S877,Wsad_Ofertowy[Kod],0),5)</f>
        <v>5907520036890</v>
      </c>
      <c r="F881" s="45"/>
      <c r="G881" s="40" t="s">
        <v>32</v>
      </c>
      <c r="H881" s="39"/>
      <c r="I881" s="25"/>
      <c r="J881" s="25"/>
      <c r="K881" s="25"/>
      <c r="L881" s="25"/>
      <c r="M881" s="25"/>
      <c r="N881" s="40"/>
      <c r="O881" s="25"/>
      <c r="P881" s="28"/>
      <c r="Q881" s="25"/>
      <c r="R881" s="40" t="s">
        <v>29</v>
      </c>
      <c r="S881" s="25"/>
    </row>
    <row r="882" spans="3:19" ht="16.149999999999999" customHeight="1" x14ac:dyDescent="0.45"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8"/>
      <c r="Q882" s="25"/>
      <c r="R882" s="25"/>
      <c r="S882" s="25"/>
    </row>
    <row r="883" spans="3:19" ht="16.149999999999999" customHeight="1" x14ac:dyDescent="0.45">
      <c r="G883" s="22"/>
      <c r="H883" s="22"/>
      <c r="J883" s="23"/>
      <c r="K883" s="23"/>
      <c r="S883" s="21"/>
    </row>
    <row r="884" spans="3:19" ht="16.149999999999999" customHeight="1" x14ac:dyDescent="0.45">
      <c r="C884" s="25"/>
      <c r="D884" s="111"/>
      <c r="E884" s="111"/>
      <c r="F884" s="111"/>
      <c r="G884" s="27"/>
      <c r="H884" s="26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</row>
    <row r="885" spans="3:19" ht="16.149999999999999" customHeight="1" x14ac:dyDescent="0.45">
      <c r="C885" s="25"/>
      <c r="D885" s="111"/>
      <c r="E885" s="111"/>
      <c r="F885" s="111"/>
      <c r="G885" s="27"/>
      <c r="H885" s="26"/>
      <c r="I885" s="25"/>
      <c r="J885" s="25"/>
      <c r="K885" s="25"/>
      <c r="L885" s="25"/>
      <c r="M885" s="25"/>
      <c r="N885" s="25"/>
      <c r="O885" s="25"/>
      <c r="P885" s="28"/>
      <c r="Q885" s="25"/>
      <c r="R885" s="25"/>
      <c r="S885" s="25"/>
    </row>
    <row r="886" spans="3:19" ht="16.149999999999999" customHeight="1" x14ac:dyDescent="0.55000000000000004">
      <c r="C886" s="25"/>
      <c r="D886" s="111"/>
      <c r="E886" s="111"/>
      <c r="F886" s="111"/>
      <c r="G886" s="27"/>
      <c r="H886" s="26"/>
      <c r="I886" s="29"/>
      <c r="J886" s="30" t="s">
        <v>30</v>
      </c>
      <c r="K886" s="30"/>
      <c r="L886" s="25"/>
      <c r="M886" s="30"/>
      <c r="N886" s="31" t="s">
        <v>0</v>
      </c>
      <c r="O886" s="25"/>
      <c r="P886" s="25"/>
      <c r="Q886" s="25"/>
      <c r="R886" s="25"/>
      <c r="S886" s="25"/>
    </row>
    <row r="887" spans="3:19" ht="16.149999999999999" customHeight="1" x14ac:dyDescent="0.45">
      <c r="C887" s="25"/>
      <c r="D887" s="111"/>
      <c r="E887" s="111"/>
      <c r="F887" s="111"/>
      <c r="G887" s="27"/>
      <c r="H887" s="26"/>
      <c r="I887" s="32"/>
      <c r="J887" s="33"/>
      <c r="K887" s="33"/>
      <c r="L887" s="32"/>
      <c r="M887" s="34"/>
      <c r="N887" s="35" t="s">
        <v>108</v>
      </c>
      <c r="O887" s="25"/>
      <c r="P887" s="25"/>
      <c r="Q887" s="25"/>
      <c r="R887" s="25"/>
      <c r="S887" s="25"/>
    </row>
    <row r="888" spans="3:19" ht="16.149999999999999" customHeight="1" x14ac:dyDescent="0.45">
      <c r="C888" s="25"/>
      <c r="D888" s="111"/>
      <c r="E888" s="111"/>
      <c r="F888" s="111"/>
      <c r="G888" s="27"/>
      <c r="H888" s="26"/>
      <c r="I888" s="32"/>
      <c r="J888" s="33"/>
      <c r="K888" s="33"/>
      <c r="L888" s="36"/>
      <c r="M888" s="34"/>
      <c r="N888" s="25"/>
      <c r="O888" s="112">
        <v>0</v>
      </c>
      <c r="P888" s="25"/>
      <c r="Q888" s="25"/>
      <c r="R888" s="25"/>
      <c r="S888" s="68" t="s">
        <v>1109</v>
      </c>
    </row>
    <row r="889" spans="3:19" ht="16.149999999999999" customHeight="1" x14ac:dyDescent="0.45">
      <c r="C889" s="25"/>
      <c r="D889" s="111"/>
      <c r="E889" s="111"/>
      <c r="F889" s="111"/>
      <c r="G889" s="27"/>
      <c r="H889" s="26"/>
      <c r="I889" s="32" t="str">
        <f>INDEX(Wsad_Ofertowy[#Data],MATCH(S888,Wsad_Ofertowy[Kod],0),21)</f>
        <v>12</v>
      </c>
      <c r="J889" s="33" t="s">
        <v>31</v>
      </c>
      <c r="K889" s="33"/>
      <c r="L889" s="36"/>
      <c r="M889" s="36"/>
      <c r="N889" s="25"/>
      <c r="O889" s="113"/>
      <c r="P889" s="25"/>
      <c r="Q889" s="25"/>
      <c r="R889" s="25"/>
      <c r="S889" s="25"/>
    </row>
    <row r="890" spans="3:19" ht="16.149999999999999" customHeight="1" x14ac:dyDescent="0.45">
      <c r="C890" s="25"/>
      <c r="D890" s="111"/>
      <c r="E890" s="111"/>
      <c r="F890" s="111"/>
      <c r="G890" s="27"/>
      <c r="H890" s="26"/>
      <c r="I890" s="32"/>
      <c r="J890" s="90"/>
      <c r="K890" s="34"/>
      <c r="L890" s="36"/>
      <c r="M890" s="36"/>
      <c r="N890" s="25"/>
      <c r="O890" s="28"/>
      <c r="P890" s="25"/>
      <c r="Q890" s="25"/>
      <c r="R890" s="25"/>
      <c r="S890" s="25"/>
    </row>
    <row r="891" spans="3:19" ht="16.149999999999999" customHeight="1" x14ac:dyDescent="0.65">
      <c r="C891" s="25"/>
      <c r="D891" s="37" t="str">
        <f>INDEX(Wsad_Ofertowy[#Data],MATCH(S888,Wsad_Ofertowy[Kod],0),4)</f>
        <v>Cor Wkład LED Minor z.biały</v>
      </c>
      <c r="E891" s="25"/>
      <c r="F891" s="38"/>
      <c r="G891" s="54" cm="1">
        <f t="array" ref="G891">INDEX(Wsad_Ofertowy[#Data],MATCH(S888,Wsad_Ofertowy[Kod],0),'Generowanie podsumowania zam'!$U$1)</f>
        <v>2.89</v>
      </c>
      <c r="H891" s="40"/>
      <c r="I891" s="32"/>
      <c r="J891" s="34"/>
      <c r="K891" s="34"/>
      <c r="L891" s="41"/>
      <c r="M891" s="25"/>
      <c r="N891" s="42"/>
      <c r="O891" s="25"/>
      <c r="P891" s="25"/>
      <c r="Q891" s="25"/>
      <c r="R891" s="43">
        <f>I889*G891*O888</f>
        <v>0</v>
      </c>
      <c r="S891" s="25"/>
    </row>
    <row r="892" spans="3:19" ht="16.149999999999999" customHeight="1" x14ac:dyDescent="0.45">
      <c r="C892" s="25"/>
      <c r="D892" s="25"/>
      <c r="E892" s="44">
        <f>INDEX(Wsad_Ofertowy[#Data],MATCH(S888,Wsad_Ofertowy[Kod],0),5)</f>
        <v>5907520036883</v>
      </c>
      <c r="F892" s="45"/>
      <c r="G892" s="40" t="s">
        <v>32</v>
      </c>
      <c r="H892" s="39"/>
      <c r="I892" s="25"/>
      <c r="J892" s="25"/>
      <c r="K892" s="25"/>
      <c r="L892" s="25"/>
      <c r="M892" s="25"/>
      <c r="N892" s="40"/>
      <c r="O892" s="25"/>
      <c r="P892" s="28"/>
      <c r="Q892" s="25"/>
      <c r="R892" s="40" t="s">
        <v>29</v>
      </c>
      <c r="S892" s="25"/>
    </row>
    <row r="893" spans="3:19" ht="16.149999999999999" customHeight="1" x14ac:dyDescent="0.45"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8"/>
      <c r="Q893" s="25"/>
      <c r="R893" s="25"/>
      <c r="S893" s="25"/>
    </row>
    <row r="894" spans="3:19" ht="16.149999999999999" customHeight="1" x14ac:dyDescent="0.45">
      <c r="G894" s="22"/>
      <c r="H894" s="22"/>
      <c r="J894" s="23"/>
      <c r="K894" s="23"/>
      <c r="S894" s="21"/>
    </row>
    <row r="895" spans="3:19" ht="16.149999999999999" customHeight="1" x14ac:dyDescent="0.45">
      <c r="C895" s="25"/>
      <c r="D895" s="111"/>
      <c r="E895" s="111"/>
      <c r="F895" s="111"/>
      <c r="G895" s="27"/>
      <c r="H895" s="26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</row>
    <row r="896" spans="3:19" ht="16.149999999999999" customHeight="1" x14ac:dyDescent="0.45">
      <c r="C896" s="25"/>
      <c r="D896" s="111"/>
      <c r="E896" s="111"/>
      <c r="F896" s="111"/>
      <c r="G896" s="27"/>
      <c r="H896" s="26"/>
      <c r="I896" s="25"/>
      <c r="J896" s="25"/>
      <c r="K896" s="25"/>
      <c r="L896" s="25"/>
      <c r="M896" s="25"/>
      <c r="N896" s="25"/>
      <c r="O896" s="25"/>
      <c r="P896" s="28"/>
      <c r="Q896" s="25"/>
      <c r="R896" s="25"/>
      <c r="S896" s="25"/>
    </row>
    <row r="897" spans="3:19" ht="16.149999999999999" customHeight="1" x14ac:dyDescent="0.55000000000000004">
      <c r="C897" s="25"/>
      <c r="D897" s="111"/>
      <c r="E897" s="111"/>
      <c r="F897" s="111"/>
      <c r="G897" s="27"/>
      <c r="H897" s="26"/>
      <c r="I897" s="29"/>
      <c r="J897" s="30" t="s">
        <v>30</v>
      </c>
      <c r="K897" s="30"/>
      <c r="L897" s="25"/>
      <c r="M897" s="30"/>
      <c r="N897" s="31" t="s">
        <v>0</v>
      </c>
      <c r="O897" s="25"/>
      <c r="P897" s="25"/>
      <c r="Q897" s="25"/>
      <c r="R897" s="25"/>
      <c r="S897" s="25"/>
    </row>
    <row r="898" spans="3:19" ht="16.149999999999999" customHeight="1" x14ac:dyDescent="0.45">
      <c r="C898" s="25"/>
      <c r="D898" s="111"/>
      <c r="E898" s="111"/>
      <c r="F898" s="111"/>
      <c r="G898" s="27"/>
      <c r="H898" s="26"/>
      <c r="I898" s="32"/>
      <c r="J898" s="33"/>
      <c r="K898" s="33"/>
      <c r="L898" s="32"/>
      <c r="M898" s="34"/>
      <c r="N898" s="35" t="s">
        <v>108</v>
      </c>
      <c r="O898" s="25"/>
      <c r="P898" s="25"/>
      <c r="Q898" s="25"/>
      <c r="R898" s="25"/>
      <c r="S898" s="25"/>
    </row>
    <row r="899" spans="3:19" ht="16.149999999999999" customHeight="1" x14ac:dyDescent="0.45">
      <c r="C899" s="25"/>
      <c r="D899" s="111"/>
      <c r="E899" s="111"/>
      <c r="F899" s="111"/>
      <c r="G899" s="27"/>
      <c r="H899" s="26"/>
      <c r="I899" s="32"/>
      <c r="J899" s="33"/>
      <c r="K899" s="33"/>
      <c r="L899" s="36"/>
      <c r="M899" s="34"/>
      <c r="N899" s="25"/>
      <c r="O899" s="112">
        <v>0</v>
      </c>
      <c r="P899" s="25"/>
      <c r="Q899" s="25"/>
      <c r="R899" s="25"/>
      <c r="S899" s="68" t="s">
        <v>1113</v>
      </c>
    </row>
    <row r="900" spans="3:19" ht="16.149999999999999" customHeight="1" x14ac:dyDescent="0.45">
      <c r="C900" s="25"/>
      <c r="D900" s="111"/>
      <c r="E900" s="111"/>
      <c r="F900" s="111"/>
      <c r="G900" s="27"/>
      <c r="H900" s="26"/>
      <c r="I900" s="32" t="str">
        <f>INDEX(Wsad_Ofertowy[#Data],MATCH(S899,Wsad_Ofertowy[Kod],0),21)</f>
        <v>12</v>
      </c>
      <c r="J900" s="33" t="s">
        <v>31</v>
      </c>
      <c r="K900" s="33"/>
      <c r="L900" s="36"/>
      <c r="M900" s="36"/>
      <c r="N900" s="25"/>
      <c r="O900" s="113"/>
      <c r="P900" s="25"/>
      <c r="Q900" s="25"/>
      <c r="R900" s="25"/>
      <c r="S900" s="25"/>
    </row>
    <row r="901" spans="3:19" ht="16.149999999999999" customHeight="1" x14ac:dyDescent="0.45">
      <c r="C901" s="25"/>
      <c r="D901" s="111"/>
      <c r="E901" s="111"/>
      <c r="F901" s="111"/>
      <c r="G901" s="27"/>
      <c r="H901" s="26"/>
      <c r="I901" s="32"/>
      <c r="J901" s="90"/>
      <c r="K901" s="34"/>
      <c r="L901" s="36"/>
      <c r="M901" s="36"/>
      <c r="N901" s="25"/>
      <c r="O901" s="28"/>
      <c r="P901" s="25"/>
      <c r="Q901" s="25"/>
      <c r="R901" s="25"/>
      <c r="S901" s="25"/>
    </row>
    <row r="902" spans="3:19" ht="16.149999999999999" customHeight="1" x14ac:dyDescent="0.65">
      <c r="C902" s="25"/>
      <c r="D902" s="37" t="str">
        <f>INDEX(Wsad_Ofertowy[#Data],MATCH(S899,Wsad_Ofertowy[Kod],0),4)</f>
        <v>Cor Wkład LED Minor zmieniający</v>
      </c>
      <c r="E902" s="25"/>
      <c r="F902" s="38"/>
      <c r="G902" s="54" cm="1">
        <f t="array" ref="G902">INDEX(Wsad_Ofertowy[#Data],MATCH(S899,Wsad_Ofertowy[Kod],0),'Generowanie podsumowania zam'!$U$1)</f>
        <v>3.09</v>
      </c>
      <c r="H902" s="40"/>
      <c r="I902" s="32"/>
      <c r="J902" s="34"/>
      <c r="K902" s="34"/>
      <c r="L902" s="41"/>
      <c r="M902" s="25"/>
      <c r="N902" s="42"/>
      <c r="O902" s="25"/>
      <c r="P902" s="25"/>
      <c r="Q902" s="25"/>
      <c r="R902" s="43">
        <f>I900*G902*O899</f>
        <v>0</v>
      </c>
      <c r="S902" s="25"/>
    </row>
    <row r="903" spans="3:19" ht="16.149999999999999" customHeight="1" x14ac:dyDescent="0.45">
      <c r="C903" s="25"/>
      <c r="D903" s="25"/>
      <c r="E903" s="44">
        <f>INDEX(Wsad_Ofertowy[#Data],MATCH(S899,Wsad_Ofertowy[Kod],0),5)</f>
        <v>5907520036913</v>
      </c>
      <c r="F903" s="45"/>
      <c r="G903" s="40" t="s">
        <v>32</v>
      </c>
      <c r="H903" s="39"/>
      <c r="I903" s="25"/>
      <c r="J903" s="25"/>
      <c r="K903" s="25"/>
      <c r="L903" s="25"/>
      <c r="M903" s="25"/>
      <c r="N903" s="40"/>
      <c r="O903" s="25"/>
      <c r="P903" s="28"/>
      <c r="Q903" s="25"/>
      <c r="R903" s="40" t="s">
        <v>29</v>
      </c>
      <c r="S903" s="25"/>
    </row>
    <row r="904" spans="3:19" ht="16.149999999999999" customHeight="1" x14ac:dyDescent="0.45"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8"/>
      <c r="Q904" s="25"/>
      <c r="R904" s="25"/>
      <c r="S904" s="25"/>
    </row>
    <row r="905" spans="3:19" ht="16.149999999999999" customHeight="1" x14ac:dyDescent="0.45">
      <c r="G905" s="22"/>
      <c r="H905" s="22"/>
      <c r="J905" s="23"/>
      <c r="K905" s="23"/>
      <c r="S905" s="21"/>
    </row>
    <row r="906" spans="3:19" ht="16.149999999999999" customHeight="1" x14ac:dyDescent="0.45">
      <c r="C906" s="25"/>
      <c r="D906" s="111"/>
      <c r="E906" s="111"/>
      <c r="F906" s="111"/>
      <c r="G906" s="27"/>
      <c r="H906" s="26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</row>
    <row r="907" spans="3:19" ht="16.149999999999999" customHeight="1" x14ac:dyDescent="0.45">
      <c r="C907" s="25"/>
      <c r="D907" s="111"/>
      <c r="E907" s="111"/>
      <c r="F907" s="111"/>
      <c r="G907" s="27"/>
      <c r="H907" s="26"/>
      <c r="I907" s="25"/>
      <c r="J907" s="25"/>
      <c r="K907" s="25"/>
      <c r="L907" s="25"/>
      <c r="M907" s="25"/>
      <c r="N907" s="25"/>
      <c r="O907" s="25"/>
      <c r="P907" s="28"/>
      <c r="Q907" s="25"/>
      <c r="R907" s="25"/>
      <c r="S907" s="25"/>
    </row>
    <row r="908" spans="3:19" ht="16.149999999999999" customHeight="1" x14ac:dyDescent="0.55000000000000004">
      <c r="C908" s="25"/>
      <c r="D908" s="111"/>
      <c r="E908" s="111"/>
      <c r="F908" s="111"/>
      <c r="G908" s="27"/>
      <c r="H908" s="26"/>
      <c r="I908" s="29"/>
      <c r="J908" s="30" t="s">
        <v>30</v>
      </c>
      <c r="K908" s="30"/>
      <c r="L908" s="25"/>
      <c r="M908" s="30"/>
      <c r="N908" s="31" t="s">
        <v>0</v>
      </c>
      <c r="O908" s="25"/>
      <c r="P908" s="25"/>
      <c r="Q908" s="25"/>
      <c r="R908" s="25"/>
      <c r="S908" s="25"/>
    </row>
    <row r="909" spans="3:19" ht="16.149999999999999" customHeight="1" x14ac:dyDescent="0.45">
      <c r="C909" s="25"/>
      <c r="D909" s="111"/>
      <c r="E909" s="111"/>
      <c r="F909" s="111"/>
      <c r="G909" s="27"/>
      <c r="H909" s="26"/>
      <c r="I909" s="32"/>
      <c r="J909" s="33"/>
      <c r="K909" s="33"/>
      <c r="L909" s="32"/>
      <c r="M909" s="34"/>
      <c r="N909" s="35" t="s">
        <v>108</v>
      </c>
      <c r="O909" s="25"/>
      <c r="P909" s="25"/>
      <c r="Q909" s="25"/>
      <c r="R909" s="25"/>
      <c r="S909" s="25"/>
    </row>
    <row r="910" spans="3:19" ht="16.149999999999999" customHeight="1" x14ac:dyDescent="0.45">
      <c r="C910" s="25"/>
      <c r="D910" s="111"/>
      <c r="E910" s="111"/>
      <c r="F910" s="111"/>
      <c r="G910" s="27"/>
      <c r="H910" s="26"/>
      <c r="I910" s="32"/>
      <c r="J910" s="33"/>
      <c r="K910" s="33"/>
      <c r="L910" s="36"/>
      <c r="M910" s="34"/>
      <c r="N910" s="25"/>
      <c r="O910" s="112">
        <v>0</v>
      </c>
      <c r="P910" s="25"/>
      <c r="Q910" s="25"/>
      <c r="R910" s="25"/>
      <c r="S910" s="68" t="s">
        <v>1115</v>
      </c>
    </row>
    <row r="911" spans="3:19" ht="16.149999999999999" customHeight="1" x14ac:dyDescent="0.45">
      <c r="C911" s="25"/>
      <c r="D911" s="111"/>
      <c r="E911" s="111"/>
      <c r="F911" s="111"/>
      <c r="G911" s="27"/>
      <c r="H911" s="26"/>
      <c r="I911" s="32" t="str">
        <f>INDEX(Wsad_Ofertowy[#Data],MATCH(S910,Wsad_Ofertowy[Kod],0),21)</f>
        <v>12</v>
      </c>
      <c r="J911" s="33" t="s">
        <v>31</v>
      </c>
      <c r="K911" s="33"/>
      <c r="L911" s="36"/>
      <c r="M911" s="36"/>
      <c r="N911" s="25"/>
      <c r="O911" s="113"/>
      <c r="P911" s="25"/>
      <c r="Q911" s="25"/>
      <c r="R911" s="25"/>
      <c r="S911" s="25"/>
    </row>
    <row r="912" spans="3:19" ht="16.149999999999999" customHeight="1" x14ac:dyDescent="0.45">
      <c r="C912" s="25"/>
      <c r="D912" s="111"/>
      <c r="E912" s="111"/>
      <c r="F912" s="111"/>
      <c r="G912" s="27"/>
      <c r="H912" s="26"/>
      <c r="I912" s="32"/>
      <c r="J912" s="90"/>
      <c r="K912" s="34"/>
      <c r="L912" s="36"/>
      <c r="M912" s="36"/>
      <c r="N912" s="25"/>
      <c r="O912" s="28"/>
      <c r="P912" s="25"/>
      <c r="Q912" s="25"/>
      <c r="R912" s="25"/>
      <c r="S912" s="25"/>
    </row>
    <row r="913" spans="3:19" ht="16.149999999999999" customHeight="1" x14ac:dyDescent="0.65">
      <c r="C913" s="25"/>
      <c r="D913" s="37" t="str">
        <f>INDEX(Wsad_Ofertowy[#Data],MATCH(S910,Wsad_Ofertowy[Kod],0),4)</f>
        <v>Cor Wkład LED Minor żółty</v>
      </c>
      <c r="E913" s="25"/>
      <c r="F913" s="38"/>
      <c r="G913" s="54" cm="1">
        <f t="array" ref="G913">INDEX(Wsad_Ofertowy[#Data],MATCH(S910,Wsad_Ofertowy[Kod],0),'Generowanie podsumowania zam'!$U$1)</f>
        <v>3.09</v>
      </c>
      <c r="H913" s="40"/>
      <c r="I913" s="32"/>
      <c r="J913" s="34"/>
      <c r="K913" s="34"/>
      <c r="L913" s="41"/>
      <c r="M913" s="25"/>
      <c r="N913" s="42"/>
      <c r="O913" s="25"/>
      <c r="P913" s="25"/>
      <c r="Q913" s="25"/>
      <c r="R913" s="43">
        <f>I911*G913*O910</f>
        <v>0</v>
      </c>
      <c r="S913" s="25"/>
    </row>
    <row r="914" spans="3:19" ht="16.149999999999999" customHeight="1" x14ac:dyDescent="0.45">
      <c r="C914" s="25"/>
      <c r="D914" s="25"/>
      <c r="E914" s="44">
        <f>INDEX(Wsad_Ofertowy[#Data],MATCH(S910,Wsad_Ofertowy[Kod],0),5)</f>
        <v>5907520028512</v>
      </c>
      <c r="F914" s="45"/>
      <c r="G914" s="40" t="s">
        <v>32</v>
      </c>
      <c r="H914" s="39"/>
      <c r="I914" s="25"/>
      <c r="J914" s="25"/>
      <c r="K914" s="25"/>
      <c r="L914" s="25"/>
      <c r="M914" s="25"/>
      <c r="N914" s="40"/>
      <c r="O914" s="25"/>
      <c r="P914" s="28"/>
      <c r="Q914" s="25"/>
      <c r="R914" s="40" t="s">
        <v>29</v>
      </c>
      <c r="S914" s="25"/>
    </row>
    <row r="915" spans="3:19" ht="16.149999999999999" customHeight="1" x14ac:dyDescent="0.45"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8"/>
      <c r="Q915" s="25"/>
      <c r="R915" s="25"/>
      <c r="S915" s="25"/>
    </row>
    <row r="916" spans="3:19" ht="16.149999999999999" customHeight="1" x14ac:dyDescent="0.45">
      <c r="G916" s="22"/>
      <c r="H916" s="22"/>
      <c r="J916" s="23"/>
      <c r="K916" s="23"/>
      <c r="S916" s="21"/>
    </row>
    <row r="917" spans="3:19" ht="16.149999999999999" customHeight="1" x14ac:dyDescent="0.45">
      <c r="C917" s="25"/>
      <c r="D917" s="111"/>
      <c r="E917" s="111"/>
      <c r="F917" s="111"/>
      <c r="G917" s="27"/>
      <c r="H917" s="26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</row>
    <row r="918" spans="3:19" ht="16.149999999999999" customHeight="1" x14ac:dyDescent="0.45">
      <c r="C918" s="25"/>
      <c r="D918" s="111"/>
      <c r="E918" s="111"/>
      <c r="F918" s="111"/>
      <c r="G918" s="27"/>
      <c r="H918" s="26"/>
      <c r="I918" s="25"/>
      <c r="J918" s="25"/>
      <c r="K918" s="25"/>
      <c r="L918" s="25"/>
      <c r="M918" s="25"/>
      <c r="N918" s="25"/>
      <c r="O918" s="25"/>
      <c r="P918" s="28"/>
      <c r="Q918" s="25"/>
      <c r="R918" s="25"/>
      <c r="S918" s="25"/>
    </row>
    <row r="919" spans="3:19" ht="16.149999999999999" customHeight="1" x14ac:dyDescent="0.55000000000000004">
      <c r="C919" s="25"/>
      <c r="D919" s="111"/>
      <c r="E919" s="111"/>
      <c r="F919" s="111"/>
      <c r="G919" s="27"/>
      <c r="H919" s="26"/>
      <c r="I919" s="29"/>
      <c r="J919" s="30" t="s">
        <v>30</v>
      </c>
      <c r="K919" s="30"/>
      <c r="L919" s="25"/>
      <c r="M919" s="30"/>
      <c r="N919" s="31" t="s">
        <v>0</v>
      </c>
      <c r="O919" s="25"/>
      <c r="P919" s="25"/>
      <c r="Q919" s="25"/>
      <c r="R919" s="25"/>
      <c r="S919" s="25"/>
    </row>
    <row r="920" spans="3:19" ht="16.149999999999999" customHeight="1" x14ac:dyDescent="0.45">
      <c r="C920" s="25"/>
      <c r="D920" s="111"/>
      <c r="E920" s="111"/>
      <c r="F920" s="111"/>
      <c r="G920" s="27"/>
      <c r="H920" s="26"/>
      <c r="I920" s="32"/>
      <c r="J920" s="33"/>
      <c r="K920" s="33"/>
      <c r="L920" s="32"/>
      <c r="M920" s="34"/>
      <c r="N920" s="35" t="s">
        <v>108</v>
      </c>
      <c r="O920" s="25"/>
      <c r="P920" s="25"/>
      <c r="Q920" s="25"/>
      <c r="R920" s="25"/>
      <c r="S920" s="25"/>
    </row>
    <row r="921" spans="3:19" ht="16.149999999999999" customHeight="1" x14ac:dyDescent="0.45">
      <c r="C921" s="25"/>
      <c r="D921" s="111"/>
      <c r="E921" s="111"/>
      <c r="F921" s="111"/>
      <c r="G921" s="27"/>
      <c r="H921" s="26"/>
      <c r="I921" s="32"/>
      <c r="J921" s="33"/>
      <c r="K921" s="33"/>
      <c r="L921" s="36"/>
      <c r="M921" s="34"/>
      <c r="N921" s="25"/>
      <c r="O921" s="112">
        <v>0</v>
      </c>
      <c r="P921" s="25"/>
      <c r="Q921" s="25"/>
      <c r="R921" s="25"/>
      <c r="S921" s="68" t="s">
        <v>1117</v>
      </c>
    </row>
    <row r="922" spans="3:19" ht="16.149999999999999" customHeight="1" x14ac:dyDescent="0.45">
      <c r="C922" s="25"/>
      <c r="D922" s="111"/>
      <c r="E922" s="111"/>
      <c r="F922" s="111"/>
      <c r="G922" s="27"/>
      <c r="H922" s="26"/>
      <c r="I922" s="32" t="str">
        <f>INDEX(Wsad_Ofertowy[#Data],MATCH(S921,Wsad_Ofertowy[Kod],0),21)</f>
        <v>6</v>
      </c>
      <c r="J922" s="33" t="s">
        <v>31</v>
      </c>
      <c r="K922" s="33"/>
      <c r="L922" s="36"/>
      <c r="M922" s="36"/>
      <c r="N922" s="25"/>
      <c r="O922" s="113"/>
      <c r="P922" s="25"/>
      <c r="Q922" s="25"/>
      <c r="R922" s="25"/>
      <c r="S922" s="25"/>
    </row>
    <row r="923" spans="3:19" ht="16.149999999999999" customHeight="1" x14ac:dyDescent="0.45">
      <c r="C923" s="25"/>
      <c r="D923" s="111"/>
      <c r="E923" s="111"/>
      <c r="F923" s="111"/>
      <c r="G923" s="27"/>
      <c r="H923" s="26"/>
      <c r="I923" s="32"/>
      <c r="J923" s="90"/>
      <c r="K923" s="34"/>
      <c r="L923" s="36"/>
      <c r="M923" s="36"/>
      <c r="N923" s="25"/>
      <c r="O923" s="28"/>
      <c r="P923" s="25"/>
      <c r="Q923" s="25"/>
      <c r="R923" s="25"/>
      <c r="S923" s="25"/>
    </row>
    <row r="924" spans="3:19" ht="16.149999999999999" customHeight="1" x14ac:dyDescent="0.65">
      <c r="C924" s="25"/>
      <c r="D924" s="37" t="str">
        <f>INDEX(Wsad_Ofertowy[#Data],MATCH(S921,Wsad_Ofertowy[Kod],0),4)</f>
        <v>Cor Wkład LED Płomień/tuba</v>
      </c>
      <c r="E924" s="25"/>
      <c r="F924" s="38"/>
      <c r="G924" s="54" cm="1">
        <f t="array" ref="G924">INDEX(Wsad_Ofertowy[#Data],MATCH(S921,Wsad_Ofertowy[Kod],0),'Generowanie podsumowania zam'!$U$1)</f>
        <v>8.99</v>
      </c>
      <c r="H924" s="40"/>
      <c r="I924" s="32"/>
      <c r="J924" s="34"/>
      <c r="K924" s="34"/>
      <c r="L924" s="41"/>
      <c r="M924" s="25"/>
      <c r="N924" s="42"/>
      <c r="O924" s="25"/>
      <c r="P924" s="25"/>
      <c r="Q924" s="25"/>
      <c r="R924" s="43">
        <f>I922*G924*O921</f>
        <v>0</v>
      </c>
      <c r="S924" s="25"/>
    </row>
    <row r="925" spans="3:19" ht="16.149999999999999" customHeight="1" x14ac:dyDescent="0.45">
      <c r="C925" s="25"/>
      <c r="D925" s="25"/>
      <c r="E925" s="44">
        <f>INDEX(Wsad_Ofertowy[#Data],MATCH(S921,Wsad_Ofertowy[Kod],0),5)</f>
        <v>5907520024958</v>
      </c>
      <c r="F925" s="45"/>
      <c r="G925" s="40" t="s">
        <v>32</v>
      </c>
      <c r="H925" s="39"/>
      <c r="I925" s="25"/>
      <c r="J925" s="25"/>
      <c r="K925" s="25"/>
      <c r="L925" s="25"/>
      <c r="M925" s="25"/>
      <c r="N925" s="40"/>
      <c r="O925" s="25"/>
      <c r="P925" s="28"/>
      <c r="Q925" s="25"/>
      <c r="R925" s="40" t="s">
        <v>29</v>
      </c>
      <c r="S925" s="25"/>
    </row>
    <row r="926" spans="3:19" ht="16.149999999999999" customHeight="1" x14ac:dyDescent="0.45"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8"/>
      <c r="Q926" s="25"/>
      <c r="R926" s="25"/>
      <c r="S926" s="25"/>
    </row>
    <row r="927" spans="3:19" ht="16.149999999999999" customHeight="1" x14ac:dyDescent="0.45">
      <c r="G927" s="22"/>
      <c r="H927" s="22"/>
      <c r="J927" s="23"/>
      <c r="K927" s="23"/>
      <c r="S927" s="21"/>
    </row>
    <row r="928" spans="3:19" ht="16.149999999999999" customHeight="1" x14ac:dyDescent="0.45">
      <c r="C928" s="25"/>
      <c r="D928" s="111"/>
      <c r="E928" s="111"/>
      <c r="F928" s="111"/>
      <c r="G928" s="27"/>
      <c r="H928" s="26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</row>
    <row r="929" spans="3:19" ht="16.149999999999999" customHeight="1" x14ac:dyDescent="0.45">
      <c r="C929" s="25"/>
      <c r="D929" s="111"/>
      <c r="E929" s="111"/>
      <c r="F929" s="111"/>
      <c r="G929" s="27"/>
      <c r="H929" s="26"/>
      <c r="I929" s="25"/>
      <c r="J929" s="25"/>
      <c r="K929" s="25"/>
      <c r="L929" s="25"/>
      <c r="M929" s="25"/>
      <c r="N929" s="25"/>
      <c r="O929" s="25"/>
      <c r="P929" s="28"/>
      <c r="Q929" s="25"/>
      <c r="R929" s="25"/>
      <c r="S929" s="25"/>
    </row>
    <row r="930" spans="3:19" ht="16.149999999999999" customHeight="1" x14ac:dyDescent="0.55000000000000004">
      <c r="C930" s="25"/>
      <c r="D930" s="111"/>
      <c r="E930" s="111"/>
      <c r="F930" s="111"/>
      <c r="G930" s="27"/>
      <c r="H930" s="26"/>
      <c r="I930" s="29"/>
      <c r="J930" s="30" t="s">
        <v>30</v>
      </c>
      <c r="K930" s="30"/>
      <c r="L930" s="25"/>
      <c r="M930" s="30"/>
      <c r="N930" s="31" t="s">
        <v>0</v>
      </c>
      <c r="O930" s="25"/>
      <c r="P930" s="25"/>
      <c r="Q930" s="25"/>
      <c r="R930" s="25"/>
      <c r="S930" s="25"/>
    </row>
    <row r="931" spans="3:19" ht="16.149999999999999" customHeight="1" x14ac:dyDescent="0.45">
      <c r="C931" s="25"/>
      <c r="D931" s="111"/>
      <c r="E931" s="111"/>
      <c r="F931" s="111"/>
      <c r="G931" s="27"/>
      <c r="H931" s="26"/>
      <c r="I931" s="32"/>
      <c r="J931" s="33"/>
      <c r="K931" s="33"/>
      <c r="L931" s="32"/>
      <c r="M931" s="34"/>
      <c r="N931" s="35" t="s">
        <v>108</v>
      </c>
      <c r="O931" s="25"/>
      <c r="P931" s="25"/>
      <c r="Q931" s="25"/>
      <c r="R931" s="25"/>
      <c r="S931" s="25"/>
    </row>
    <row r="932" spans="3:19" ht="16.149999999999999" customHeight="1" x14ac:dyDescent="0.45">
      <c r="C932" s="25"/>
      <c r="D932" s="111"/>
      <c r="E932" s="111"/>
      <c r="F932" s="111"/>
      <c r="G932" s="27"/>
      <c r="H932" s="26"/>
      <c r="I932" s="32"/>
      <c r="J932" s="33"/>
      <c r="K932" s="33"/>
      <c r="L932" s="36"/>
      <c r="M932" s="34"/>
      <c r="N932" s="25"/>
      <c r="O932" s="112">
        <v>0</v>
      </c>
      <c r="P932" s="25"/>
      <c r="Q932" s="25"/>
      <c r="R932" s="25"/>
      <c r="S932" s="68" t="s">
        <v>1122</v>
      </c>
    </row>
    <row r="933" spans="3:19" ht="16.149999999999999" customHeight="1" x14ac:dyDescent="0.45">
      <c r="C933" s="25"/>
      <c r="D933" s="111"/>
      <c r="E933" s="111"/>
      <c r="F933" s="111"/>
      <c r="G933" s="27"/>
      <c r="H933" s="26"/>
      <c r="I933" s="32" t="str">
        <f>INDEX(Wsad_Ofertowy[#Data],MATCH(S932,Wsad_Ofertowy[Kod],0),21)</f>
        <v>6</v>
      </c>
      <c r="J933" s="33" t="s">
        <v>31</v>
      </c>
      <c r="K933" s="33"/>
      <c r="L933" s="36"/>
      <c r="M933" s="36"/>
      <c r="N933" s="25"/>
      <c r="O933" s="113"/>
      <c r="P933" s="25"/>
      <c r="Q933" s="25"/>
      <c r="R933" s="25"/>
      <c r="S933" s="25"/>
    </row>
    <row r="934" spans="3:19" ht="16.149999999999999" customHeight="1" x14ac:dyDescent="0.45">
      <c r="C934" s="25"/>
      <c r="D934" s="111"/>
      <c r="E934" s="111"/>
      <c r="F934" s="111"/>
      <c r="G934" s="27"/>
      <c r="H934" s="26"/>
      <c r="I934" s="32"/>
      <c r="J934" s="90"/>
      <c r="K934" s="34"/>
      <c r="L934" s="36"/>
      <c r="M934" s="36"/>
      <c r="N934" s="25"/>
      <c r="O934" s="28"/>
      <c r="P934" s="25"/>
      <c r="Q934" s="25"/>
      <c r="R934" s="25"/>
      <c r="S934" s="25"/>
    </row>
    <row r="935" spans="3:19" ht="16.149999999999999" customHeight="1" x14ac:dyDescent="0.65">
      <c r="C935" s="25"/>
      <c r="D935" s="37" t="str">
        <f>INDEX(Wsad_Ofertowy[#Data],MATCH(S932,Wsad_Ofertowy[Kod],0),4)</f>
        <v>Cor Wkład LED Santo dis. 6 szt. - czerwony</v>
      </c>
      <c r="E935" s="25"/>
      <c r="F935" s="38"/>
      <c r="G935" s="54" cm="1">
        <f t="array" ref="G935">INDEX(Wsad_Ofertowy[#Data],MATCH(S932,Wsad_Ofertowy[Kod],0),'Generowanie podsumowania zam'!$U$1)</f>
        <v>4.99</v>
      </c>
      <c r="H935" s="40"/>
      <c r="I935" s="32"/>
      <c r="J935" s="34"/>
      <c r="K935" s="34"/>
      <c r="L935" s="41"/>
      <c r="M935" s="25"/>
      <c r="N935" s="42"/>
      <c r="O935" s="25"/>
      <c r="P935" s="25"/>
      <c r="Q935" s="25"/>
      <c r="R935" s="43">
        <f>I933*G935*O932</f>
        <v>0</v>
      </c>
      <c r="S935" s="25"/>
    </row>
    <row r="936" spans="3:19" ht="16.149999999999999" customHeight="1" x14ac:dyDescent="0.45">
      <c r="C936" s="25"/>
      <c r="D936" s="25"/>
      <c r="E936" s="44">
        <f>INDEX(Wsad_Ofertowy[#Data],MATCH(S932,Wsad_Ofertowy[Kod],0),5)</f>
        <v>5907520034650</v>
      </c>
      <c r="F936" s="45"/>
      <c r="G936" s="40" t="s">
        <v>32</v>
      </c>
      <c r="H936" s="39"/>
      <c r="I936" s="25"/>
      <c r="J936" s="25"/>
      <c r="K936" s="25"/>
      <c r="L936" s="25"/>
      <c r="M936" s="25"/>
      <c r="N936" s="40"/>
      <c r="O936" s="25"/>
      <c r="P936" s="28"/>
      <c r="Q936" s="25"/>
      <c r="R936" s="40" t="s">
        <v>29</v>
      </c>
      <c r="S936" s="25"/>
    </row>
    <row r="937" spans="3:19" ht="16.149999999999999" customHeight="1" x14ac:dyDescent="0.45"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8"/>
      <c r="Q937" s="25"/>
      <c r="R937" s="25"/>
      <c r="S937" s="25"/>
    </row>
    <row r="938" spans="3:19" ht="16.149999999999999" customHeight="1" x14ac:dyDescent="0.45">
      <c r="G938" s="22"/>
      <c r="H938" s="22"/>
      <c r="J938" s="23"/>
      <c r="K938" s="23"/>
      <c r="S938" s="21"/>
    </row>
    <row r="939" spans="3:19" ht="16.149999999999999" customHeight="1" x14ac:dyDescent="0.45">
      <c r="C939" s="25"/>
      <c r="D939" s="111"/>
      <c r="E939" s="111"/>
      <c r="F939" s="111"/>
      <c r="G939" s="27"/>
      <c r="H939" s="26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</row>
    <row r="940" spans="3:19" ht="16.149999999999999" customHeight="1" x14ac:dyDescent="0.45">
      <c r="C940" s="25"/>
      <c r="D940" s="111"/>
      <c r="E940" s="111"/>
      <c r="F940" s="111"/>
      <c r="G940" s="27"/>
      <c r="H940" s="26"/>
      <c r="I940" s="25"/>
      <c r="J940" s="25"/>
      <c r="K940" s="25"/>
      <c r="L940" s="25"/>
      <c r="M940" s="25"/>
      <c r="N940" s="25"/>
      <c r="O940" s="25"/>
      <c r="P940" s="28"/>
      <c r="Q940" s="25"/>
      <c r="R940" s="25"/>
      <c r="S940" s="25"/>
    </row>
    <row r="941" spans="3:19" ht="16.149999999999999" customHeight="1" x14ac:dyDescent="0.55000000000000004">
      <c r="C941" s="25"/>
      <c r="D941" s="111"/>
      <c r="E941" s="111"/>
      <c r="F941" s="111"/>
      <c r="G941" s="27"/>
      <c r="H941" s="26"/>
      <c r="I941" s="29"/>
      <c r="J941" s="30" t="s">
        <v>30</v>
      </c>
      <c r="K941" s="30"/>
      <c r="L941" s="25"/>
      <c r="M941" s="30"/>
      <c r="N941" s="31" t="s">
        <v>0</v>
      </c>
      <c r="O941" s="25"/>
      <c r="P941" s="25"/>
      <c r="Q941" s="25"/>
      <c r="R941" s="25"/>
      <c r="S941" s="25"/>
    </row>
    <row r="942" spans="3:19" ht="16.149999999999999" customHeight="1" x14ac:dyDescent="0.45">
      <c r="C942" s="25"/>
      <c r="D942" s="111"/>
      <c r="E942" s="111"/>
      <c r="F942" s="111"/>
      <c r="G942" s="27"/>
      <c r="H942" s="26"/>
      <c r="I942" s="32"/>
      <c r="J942" s="33"/>
      <c r="K942" s="33"/>
      <c r="L942" s="32"/>
      <c r="M942" s="34"/>
      <c r="N942" s="35" t="s">
        <v>108</v>
      </c>
      <c r="O942" s="25"/>
      <c r="P942" s="25"/>
      <c r="Q942" s="25"/>
      <c r="R942" s="25"/>
      <c r="S942" s="25"/>
    </row>
    <row r="943" spans="3:19" ht="16.149999999999999" customHeight="1" x14ac:dyDescent="0.45">
      <c r="C943" s="25"/>
      <c r="D943" s="111"/>
      <c r="E943" s="111"/>
      <c r="F943" s="111"/>
      <c r="G943" s="27"/>
      <c r="H943" s="26"/>
      <c r="I943" s="32"/>
      <c r="J943" s="33"/>
      <c r="K943" s="33"/>
      <c r="L943" s="36"/>
      <c r="M943" s="34"/>
      <c r="N943" s="25"/>
      <c r="O943" s="112">
        <v>0</v>
      </c>
      <c r="P943" s="25"/>
      <c r="Q943" s="25"/>
      <c r="R943" s="25"/>
      <c r="S943" s="68" t="s">
        <v>1126</v>
      </c>
    </row>
    <row r="944" spans="3:19" ht="16.149999999999999" customHeight="1" x14ac:dyDescent="0.45">
      <c r="C944" s="25"/>
      <c r="D944" s="111"/>
      <c r="E944" s="111"/>
      <c r="F944" s="111"/>
      <c r="G944" s="27"/>
      <c r="H944" s="26"/>
      <c r="I944" s="32" t="str">
        <f>INDEX(Wsad_Ofertowy[#Data],MATCH(S943,Wsad_Ofertowy[Kod],0),21)</f>
        <v>6</v>
      </c>
      <c r="J944" s="33" t="s">
        <v>31</v>
      </c>
      <c r="K944" s="33"/>
      <c r="L944" s="36"/>
      <c r="M944" s="36"/>
      <c r="N944" s="25"/>
      <c r="O944" s="113"/>
      <c r="P944" s="25"/>
      <c r="Q944" s="25"/>
      <c r="R944" s="25"/>
      <c r="S944" s="25"/>
    </row>
    <row r="945" spans="3:19" ht="16.149999999999999" customHeight="1" x14ac:dyDescent="0.45">
      <c r="C945" s="25"/>
      <c r="D945" s="111"/>
      <c r="E945" s="111"/>
      <c r="F945" s="111"/>
      <c r="G945" s="27"/>
      <c r="H945" s="26"/>
      <c r="I945" s="32"/>
      <c r="J945" s="90"/>
      <c r="K945" s="34"/>
      <c r="L945" s="36"/>
      <c r="M945" s="36"/>
      <c r="N945" s="25"/>
      <c r="O945" s="28"/>
      <c r="P945" s="25"/>
      <c r="Q945" s="25"/>
      <c r="R945" s="25"/>
      <c r="S945" s="25"/>
    </row>
    <row r="946" spans="3:19" ht="16.149999999999999" customHeight="1" x14ac:dyDescent="0.65">
      <c r="C946" s="25"/>
      <c r="D946" s="37" t="str">
        <f>INDEX(Wsad_Ofertowy[#Data],MATCH(S943,Wsad_Ofertowy[Kod],0),4)</f>
        <v>Cor Wkład LED Santo dis. 6 szt. - z.biały</v>
      </c>
      <c r="E946" s="25"/>
      <c r="F946" s="38"/>
      <c r="G946" s="54" cm="1">
        <f t="array" ref="G946">INDEX(Wsad_Ofertowy[#Data],MATCH(S943,Wsad_Ofertowy[Kod],0),'Generowanie podsumowania zam'!$U$1)</f>
        <v>4.99</v>
      </c>
      <c r="H946" s="40"/>
      <c r="I946" s="32"/>
      <c r="J946" s="34"/>
      <c r="K946" s="34"/>
      <c r="L946" s="41"/>
      <c r="M946" s="25"/>
      <c r="N946" s="42"/>
      <c r="O946" s="25"/>
      <c r="P946" s="25"/>
      <c r="Q946" s="25"/>
      <c r="R946" s="43">
        <f>I944*G946*O943</f>
        <v>0</v>
      </c>
      <c r="S946" s="25"/>
    </row>
    <row r="947" spans="3:19" ht="16.149999999999999" customHeight="1" x14ac:dyDescent="0.45">
      <c r="C947" s="25"/>
      <c r="D947" s="25"/>
      <c r="E947" s="44">
        <f>INDEX(Wsad_Ofertowy[#Data],MATCH(S943,Wsad_Ofertowy[Kod],0),5)</f>
        <v>5907520034650</v>
      </c>
      <c r="F947" s="45"/>
      <c r="G947" s="40" t="s">
        <v>32</v>
      </c>
      <c r="H947" s="39"/>
      <c r="I947" s="25"/>
      <c r="J947" s="25"/>
      <c r="K947" s="25"/>
      <c r="L947" s="25"/>
      <c r="M947" s="25"/>
      <c r="N947" s="40"/>
      <c r="O947" s="25"/>
      <c r="P947" s="28"/>
      <c r="Q947" s="25"/>
      <c r="R947" s="40" t="s">
        <v>29</v>
      </c>
      <c r="S947" s="25"/>
    </row>
    <row r="948" spans="3:19" ht="16.149999999999999" customHeight="1" x14ac:dyDescent="0.45"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8"/>
      <c r="Q948" s="25"/>
      <c r="R948" s="25"/>
      <c r="S948" s="25"/>
    </row>
    <row r="949" spans="3:19" ht="16.149999999999999" customHeight="1" x14ac:dyDescent="0.45">
      <c r="G949" s="22"/>
      <c r="H949" s="22"/>
      <c r="J949" s="23"/>
      <c r="K949" s="23"/>
      <c r="S949" s="21"/>
    </row>
    <row r="950" spans="3:19" ht="16.149999999999999" customHeight="1" x14ac:dyDescent="0.45">
      <c r="C950" s="25"/>
      <c r="D950" s="111"/>
      <c r="E950" s="111"/>
      <c r="F950" s="111"/>
      <c r="G950" s="27"/>
      <c r="H950" s="26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</row>
    <row r="951" spans="3:19" ht="16.149999999999999" customHeight="1" x14ac:dyDescent="0.45">
      <c r="C951" s="25"/>
      <c r="D951" s="111"/>
      <c r="E951" s="111"/>
      <c r="F951" s="111"/>
      <c r="G951" s="27"/>
      <c r="H951" s="26"/>
      <c r="I951" s="25"/>
      <c r="J951" s="25"/>
      <c r="K951" s="25"/>
      <c r="L951" s="25"/>
      <c r="M951" s="25"/>
      <c r="N951" s="25"/>
      <c r="O951" s="25"/>
      <c r="P951" s="28"/>
      <c r="Q951" s="25"/>
      <c r="R951" s="25"/>
      <c r="S951" s="25"/>
    </row>
    <row r="952" spans="3:19" ht="16.149999999999999" customHeight="1" x14ac:dyDescent="0.55000000000000004">
      <c r="C952" s="25"/>
      <c r="D952" s="111"/>
      <c r="E952" s="111"/>
      <c r="F952" s="111"/>
      <c r="G952" s="27"/>
      <c r="H952" s="26"/>
      <c r="I952" s="29"/>
      <c r="J952" s="30" t="s">
        <v>30</v>
      </c>
      <c r="K952" s="30"/>
      <c r="L952" s="25"/>
      <c r="M952" s="30"/>
      <c r="N952" s="31" t="s">
        <v>0</v>
      </c>
      <c r="O952" s="25"/>
      <c r="P952" s="25"/>
      <c r="Q952" s="25"/>
      <c r="R952" s="25"/>
      <c r="S952" s="25"/>
    </row>
    <row r="953" spans="3:19" ht="16.149999999999999" customHeight="1" x14ac:dyDescent="0.45">
      <c r="C953" s="25"/>
      <c r="D953" s="111"/>
      <c r="E953" s="111"/>
      <c r="F953" s="111"/>
      <c r="G953" s="27"/>
      <c r="H953" s="26"/>
      <c r="I953" s="32"/>
      <c r="J953" s="33"/>
      <c r="K953" s="33"/>
      <c r="L953" s="32"/>
      <c r="M953" s="34"/>
      <c r="N953" s="35" t="s">
        <v>108</v>
      </c>
      <c r="O953" s="25"/>
      <c r="P953" s="25"/>
      <c r="Q953" s="25"/>
      <c r="R953" s="25"/>
      <c r="S953" s="25"/>
    </row>
    <row r="954" spans="3:19" ht="16.149999999999999" customHeight="1" x14ac:dyDescent="0.45">
      <c r="C954" s="25"/>
      <c r="D954" s="111"/>
      <c r="E954" s="111"/>
      <c r="F954" s="111"/>
      <c r="G954" s="27"/>
      <c r="H954" s="26"/>
      <c r="I954" s="32"/>
      <c r="J954" s="33"/>
      <c r="K954" s="33"/>
      <c r="L954" s="36"/>
      <c r="M954" s="34"/>
      <c r="N954" s="25"/>
      <c r="O954" s="112">
        <v>0</v>
      </c>
      <c r="P954" s="25"/>
      <c r="Q954" s="25"/>
      <c r="R954" s="25"/>
      <c r="S954" s="68" t="s">
        <v>1129</v>
      </c>
    </row>
    <row r="955" spans="3:19" ht="16.149999999999999" customHeight="1" x14ac:dyDescent="0.45">
      <c r="C955" s="25"/>
      <c r="D955" s="111"/>
      <c r="E955" s="111"/>
      <c r="F955" s="111"/>
      <c r="G955" s="27"/>
      <c r="H955" s="26"/>
      <c r="I955" s="32" t="str">
        <f>INDEX(Wsad_Ofertowy[#Data],MATCH(S954,Wsad_Ofertowy[Kod],0),21)</f>
        <v>12</v>
      </c>
      <c r="J955" s="33" t="s">
        <v>31</v>
      </c>
      <c r="K955" s="33"/>
      <c r="L955" s="36"/>
      <c r="M955" s="36"/>
      <c r="N955" s="25"/>
      <c r="O955" s="113"/>
      <c r="P955" s="25"/>
      <c r="Q955" s="25"/>
      <c r="R955" s="25"/>
      <c r="S955" s="25"/>
    </row>
    <row r="956" spans="3:19" ht="16.149999999999999" customHeight="1" x14ac:dyDescent="0.45">
      <c r="C956" s="25"/>
      <c r="D956" s="111"/>
      <c r="E956" s="111"/>
      <c r="F956" s="111"/>
      <c r="G956" s="27"/>
      <c r="H956" s="26"/>
      <c r="I956" s="32"/>
      <c r="J956" s="90"/>
      <c r="K956" s="34"/>
      <c r="L956" s="36"/>
      <c r="M956" s="36"/>
      <c r="N956" s="25"/>
      <c r="O956" s="28"/>
      <c r="P956" s="25"/>
      <c r="Q956" s="25"/>
      <c r="R956" s="25"/>
      <c r="S956" s="25"/>
    </row>
    <row r="957" spans="3:19" ht="16.149999999999999" customHeight="1" x14ac:dyDescent="0.65">
      <c r="C957" s="25"/>
      <c r="D957" s="37" t="str">
        <f>INDEX(Wsad_Ofertowy[#Data],MATCH(S954,Wsad_Ofertowy[Kod],0),4)</f>
        <v>Cor Wkład LED serce (2xR6) Biały</v>
      </c>
      <c r="E957" s="25"/>
      <c r="F957" s="38"/>
      <c r="G957" s="54" cm="1">
        <f t="array" ref="G957">INDEX(Wsad_Ofertowy[#Data],MATCH(S954,Wsad_Ofertowy[Kod],0),'Generowanie podsumowania zam'!$U$1)</f>
        <v>6.19</v>
      </c>
      <c r="H957" s="40"/>
      <c r="I957" s="32"/>
      <c r="J957" s="34"/>
      <c r="K957" s="34"/>
      <c r="L957" s="41"/>
      <c r="M957" s="25"/>
      <c r="N957" s="42"/>
      <c r="O957" s="25"/>
      <c r="P957" s="25"/>
      <c r="Q957" s="25"/>
      <c r="R957" s="43">
        <f>I955*G957*O954</f>
        <v>0</v>
      </c>
      <c r="S957" s="25"/>
    </row>
    <row r="958" spans="3:19" ht="16.149999999999999" customHeight="1" x14ac:dyDescent="0.45">
      <c r="C958" s="25"/>
      <c r="D958" s="25"/>
      <c r="E958" s="44">
        <f>INDEX(Wsad_Ofertowy[#Data],MATCH(S954,Wsad_Ofertowy[Kod],0),5)</f>
        <v>5907520039310</v>
      </c>
      <c r="F958" s="45"/>
      <c r="G958" s="40" t="s">
        <v>32</v>
      </c>
      <c r="H958" s="39"/>
      <c r="I958" s="25"/>
      <c r="J958" s="25"/>
      <c r="K958" s="25"/>
      <c r="L958" s="25"/>
      <c r="M958" s="25"/>
      <c r="N958" s="40"/>
      <c r="O958" s="25"/>
      <c r="P958" s="28"/>
      <c r="Q958" s="25"/>
      <c r="R958" s="40" t="s">
        <v>29</v>
      </c>
      <c r="S958" s="25"/>
    </row>
    <row r="959" spans="3:19" ht="16.149999999999999" customHeight="1" x14ac:dyDescent="0.45"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8"/>
      <c r="Q959" s="25"/>
      <c r="R959" s="25"/>
      <c r="S959" s="25"/>
    </row>
    <row r="960" spans="3:19" ht="16.149999999999999" customHeight="1" x14ac:dyDescent="0.45">
      <c r="G960" s="22"/>
      <c r="H960" s="22"/>
      <c r="J960" s="23"/>
      <c r="K960" s="23"/>
      <c r="S960" s="21"/>
    </row>
    <row r="961" spans="3:19" ht="16.149999999999999" customHeight="1" x14ac:dyDescent="0.45">
      <c r="C961" s="25"/>
      <c r="D961" s="111"/>
      <c r="E961" s="111"/>
      <c r="F961" s="111"/>
      <c r="G961" s="27"/>
      <c r="H961" s="26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</row>
    <row r="962" spans="3:19" ht="16.149999999999999" customHeight="1" x14ac:dyDescent="0.45">
      <c r="C962" s="25"/>
      <c r="D962" s="111"/>
      <c r="E962" s="111"/>
      <c r="F962" s="111"/>
      <c r="G962" s="27"/>
      <c r="H962" s="26"/>
      <c r="I962" s="25"/>
      <c r="J962" s="25"/>
      <c r="K962" s="25"/>
      <c r="L962" s="25"/>
      <c r="M962" s="25"/>
      <c r="N962" s="25"/>
      <c r="O962" s="25"/>
      <c r="P962" s="28"/>
      <c r="Q962" s="25"/>
      <c r="R962" s="25"/>
      <c r="S962" s="25"/>
    </row>
    <row r="963" spans="3:19" ht="16.149999999999999" customHeight="1" x14ac:dyDescent="0.55000000000000004">
      <c r="C963" s="25"/>
      <c r="D963" s="111"/>
      <c r="E963" s="111"/>
      <c r="F963" s="111"/>
      <c r="G963" s="27"/>
      <c r="H963" s="26"/>
      <c r="I963" s="29"/>
      <c r="J963" s="30" t="s">
        <v>30</v>
      </c>
      <c r="K963" s="30"/>
      <c r="L963" s="25"/>
      <c r="M963" s="30"/>
      <c r="N963" s="31" t="s">
        <v>0</v>
      </c>
      <c r="O963" s="25"/>
      <c r="P963" s="25"/>
      <c r="Q963" s="25"/>
      <c r="R963" s="25"/>
      <c r="S963" s="25"/>
    </row>
    <row r="964" spans="3:19" ht="16.149999999999999" customHeight="1" x14ac:dyDescent="0.45">
      <c r="C964" s="25"/>
      <c r="D964" s="111"/>
      <c r="E964" s="111"/>
      <c r="F964" s="111"/>
      <c r="G964" s="27"/>
      <c r="H964" s="26"/>
      <c r="I964" s="32"/>
      <c r="J964" s="33"/>
      <c r="K964" s="33"/>
      <c r="L964" s="32"/>
      <c r="M964" s="34"/>
      <c r="N964" s="35" t="s">
        <v>108</v>
      </c>
      <c r="O964" s="25"/>
      <c r="P964" s="25"/>
      <c r="Q964" s="25"/>
      <c r="R964" s="25"/>
      <c r="S964" s="25"/>
    </row>
    <row r="965" spans="3:19" ht="16.149999999999999" customHeight="1" x14ac:dyDescent="0.45">
      <c r="C965" s="25"/>
      <c r="D965" s="111"/>
      <c r="E965" s="111"/>
      <c r="F965" s="111"/>
      <c r="G965" s="27"/>
      <c r="H965" s="26"/>
      <c r="I965" s="32"/>
      <c r="J965" s="33"/>
      <c r="K965" s="33"/>
      <c r="L965" s="36"/>
      <c r="M965" s="34"/>
      <c r="N965" s="25"/>
      <c r="O965" s="112">
        <v>0</v>
      </c>
      <c r="P965" s="25"/>
      <c r="Q965" s="25"/>
      <c r="R965" s="25"/>
      <c r="S965" s="68" t="s">
        <v>1133</v>
      </c>
    </row>
    <row r="966" spans="3:19" ht="16.149999999999999" customHeight="1" x14ac:dyDescent="0.45">
      <c r="C966" s="25"/>
      <c r="D966" s="111"/>
      <c r="E966" s="111"/>
      <c r="F966" s="111"/>
      <c r="G966" s="27"/>
      <c r="H966" s="26"/>
      <c r="I966" s="32" t="str">
        <f>INDEX(Wsad_Ofertowy[#Data],MATCH(S965,Wsad_Ofertowy[Kod],0),21)</f>
        <v>12</v>
      </c>
      <c r="J966" s="33" t="s">
        <v>31</v>
      </c>
      <c r="K966" s="33"/>
      <c r="L966" s="36"/>
      <c r="M966" s="36"/>
      <c r="N966" s="25"/>
      <c r="O966" s="113"/>
      <c r="P966" s="25"/>
      <c r="Q966" s="25"/>
      <c r="R966" s="25"/>
      <c r="S966" s="25"/>
    </row>
    <row r="967" spans="3:19" ht="16.149999999999999" customHeight="1" x14ac:dyDescent="0.45">
      <c r="C967" s="25"/>
      <c r="D967" s="111"/>
      <c r="E967" s="111"/>
      <c r="F967" s="111"/>
      <c r="G967" s="27"/>
      <c r="H967" s="26"/>
      <c r="I967" s="32"/>
      <c r="J967" s="90"/>
      <c r="K967" s="34"/>
      <c r="L967" s="36"/>
      <c r="M967" s="36"/>
      <c r="N967" s="25"/>
      <c r="O967" s="28"/>
      <c r="P967" s="25"/>
      <c r="Q967" s="25"/>
      <c r="R967" s="25"/>
      <c r="S967" s="25"/>
    </row>
    <row r="968" spans="3:19" ht="16.149999999999999" customHeight="1" x14ac:dyDescent="0.65">
      <c r="C968" s="25"/>
      <c r="D968" s="37" t="str">
        <f>INDEX(Wsad_Ofertowy[#Data],MATCH(S965,Wsad_Ofertowy[Kod],0),4)</f>
        <v>Cor Wkład LED serce (2xR6) Czerwony</v>
      </c>
      <c r="E968" s="25"/>
      <c r="F968" s="38"/>
      <c r="G968" s="54" cm="1">
        <f t="array" ref="G968">INDEX(Wsad_Ofertowy[#Data],MATCH(S965,Wsad_Ofertowy[Kod],0),'Generowanie podsumowania zam'!$U$1)</f>
        <v>6.19</v>
      </c>
      <c r="H968" s="40"/>
      <c r="I968" s="32"/>
      <c r="J968" s="34"/>
      <c r="K968" s="34"/>
      <c r="L968" s="41"/>
      <c r="M968" s="25"/>
      <c r="N968" s="42"/>
      <c r="O968" s="25"/>
      <c r="P968" s="25"/>
      <c r="Q968" s="25"/>
      <c r="R968" s="43">
        <f>I966*G968*O965</f>
        <v>0</v>
      </c>
      <c r="S968" s="25"/>
    </row>
    <row r="969" spans="3:19" ht="16.149999999999999" customHeight="1" x14ac:dyDescent="0.45">
      <c r="C969" s="25"/>
      <c r="D969" s="25"/>
      <c r="E969" s="44">
        <f>INDEX(Wsad_Ofertowy[#Data],MATCH(S965,Wsad_Ofertowy[Kod],0),5)</f>
        <v>5907520039303</v>
      </c>
      <c r="F969" s="45"/>
      <c r="G969" s="40" t="s">
        <v>32</v>
      </c>
      <c r="H969" s="39"/>
      <c r="I969" s="25"/>
      <c r="J969" s="25"/>
      <c r="K969" s="25"/>
      <c r="L969" s="25"/>
      <c r="M969" s="25"/>
      <c r="N969" s="40"/>
      <c r="O969" s="25"/>
      <c r="P969" s="28"/>
      <c r="Q969" s="25"/>
      <c r="R969" s="40" t="s">
        <v>29</v>
      </c>
      <c r="S969" s="25"/>
    </row>
    <row r="970" spans="3:19" ht="16.149999999999999" customHeight="1" x14ac:dyDescent="0.45"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8"/>
      <c r="Q970" s="25"/>
      <c r="R970" s="25"/>
      <c r="S970" s="25"/>
    </row>
    <row r="971" spans="3:19" ht="16.149999999999999" customHeight="1" x14ac:dyDescent="0.45">
      <c r="G971" s="22"/>
      <c r="H971" s="22"/>
      <c r="J971" s="23"/>
      <c r="K971" s="23"/>
      <c r="S971" s="21"/>
    </row>
    <row r="972" spans="3:19" ht="16.149999999999999" customHeight="1" x14ac:dyDescent="0.45">
      <c r="C972" s="25"/>
      <c r="D972" s="111"/>
      <c r="E972" s="111"/>
      <c r="F972" s="111"/>
      <c r="G972" s="27"/>
      <c r="H972" s="26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</row>
    <row r="973" spans="3:19" ht="16.149999999999999" customHeight="1" x14ac:dyDescent="0.45">
      <c r="C973" s="25"/>
      <c r="D973" s="111"/>
      <c r="E973" s="111"/>
      <c r="F973" s="111"/>
      <c r="G973" s="27"/>
      <c r="H973" s="26"/>
      <c r="I973" s="25"/>
      <c r="J973" s="25"/>
      <c r="K973" s="25"/>
      <c r="L973" s="25"/>
      <c r="M973" s="25"/>
      <c r="N973" s="25"/>
      <c r="O973" s="25"/>
      <c r="P973" s="28"/>
      <c r="Q973" s="25"/>
      <c r="R973" s="25"/>
      <c r="S973" s="25"/>
    </row>
    <row r="974" spans="3:19" ht="16.149999999999999" customHeight="1" x14ac:dyDescent="0.55000000000000004">
      <c r="C974" s="25"/>
      <c r="D974" s="111"/>
      <c r="E974" s="111"/>
      <c r="F974" s="111"/>
      <c r="G974" s="27"/>
      <c r="H974" s="26"/>
      <c r="I974" s="29"/>
      <c r="J974" s="30" t="s">
        <v>30</v>
      </c>
      <c r="K974" s="30"/>
      <c r="L974" s="25"/>
      <c r="M974" s="30"/>
      <c r="N974" s="31" t="s">
        <v>0</v>
      </c>
      <c r="O974" s="25"/>
      <c r="P974" s="25"/>
      <c r="Q974" s="25"/>
      <c r="R974" s="25"/>
      <c r="S974" s="25"/>
    </row>
    <row r="975" spans="3:19" ht="16.149999999999999" customHeight="1" x14ac:dyDescent="0.45">
      <c r="C975" s="25"/>
      <c r="D975" s="111"/>
      <c r="E975" s="111"/>
      <c r="F975" s="111"/>
      <c r="G975" s="27"/>
      <c r="H975" s="26"/>
      <c r="I975" s="32"/>
      <c r="J975" s="33"/>
      <c r="K975" s="33"/>
      <c r="L975" s="32"/>
      <c r="M975" s="34"/>
      <c r="N975" s="35" t="s">
        <v>108</v>
      </c>
      <c r="O975" s="25"/>
      <c r="P975" s="25"/>
      <c r="Q975" s="25"/>
      <c r="R975" s="25"/>
      <c r="S975" s="25"/>
    </row>
    <row r="976" spans="3:19" ht="16.149999999999999" customHeight="1" x14ac:dyDescent="0.45">
      <c r="C976" s="25"/>
      <c r="D976" s="111"/>
      <c r="E976" s="111"/>
      <c r="F976" s="111"/>
      <c r="G976" s="27"/>
      <c r="H976" s="26"/>
      <c r="I976" s="32"/>
      <c r="J976" s="33"/>
      <c r="K976" s="33"/>
      <c r="L976" s="36"/>
      <c r="M976" s="34"/>
      <c r="N976" s="25"/>
      <c r="O976" s="112">
        <v>0</v>
      </c>
      <c r="P976" s="25"/>
      <c r="Q976" s="25"/>
      <c r="R976" s="25"/>
      <c r="S976" s="68" t="s">
        <v>1136</v>
      </c>
    </row>
    <row r="977" spans="3:19" ht="16.149999999999999" customHeight="1" x14ac:dyDescent="0.45">
      <c r="C977" s="25"/>
      <c r="D977" s="111"/>
      <c r="E977" s="111"/>
      <c r="F977" s="111"/>
      <c r="G977" s="27"/>
      <c r="H977" s="26"/>
      <c r="I977" s="32" t="str">
        <f>INDEX(Wsad_Ofertowy[#Data],MATCH(S976,Wsad_Ofertowy[Kod],0),21)</f>
        <v>10</v>
      </c>
      <c r="J977" s="33" t="s">
        <v>31</v>
      </c>
      <c r="K977" s="33"/>
      <c r="L977" s="36"/>
      <c r="M977" s="36"/>
      <c r="N977" s="25"/>
      <c r="O977" s="113"/>
      <c r="P977" s="25"/>
      <c r="Q977" s="25"/>
      <c r="R977" s="25"/>
      <c r="S977" s="25"/>
    </row>
    <row r="978" spans="3:19" ht="16.149999999999999" customHeight="1" x14ac:dyDescent="0.45">
      <c r="C978" s="25"/>
      <c r="D978" s="111"/>
      <c r="E978" s="111"/>
      <c r="F978" s="111"/>
      <c r="G978" s="27"/>
      <c r="H978" s="26"/>
      <c r="I978" s="32"/>
      <c r="J978" s="90"/>
      <c r="K978" s="34"/>
      <c r="L978" s="36"/>
      <c r="M978" s="36"/>
      <c r="N978" s="25"/>
      <c r="O978" s="28"/>
      <c r="P978" s="25"/>
      <c r="Q978" s="25"/>
      <c r="R978" s="25"/>
      <c r="S978" s="25"/>
    </row>
    <row r="979" spans="3:19" ht="16.149999999999999" customHeight="1" x14ac:dyDescent="0.65">
      <c r="C979" s="25"/>
      <c r="D979" s="37" t="str">
        <f>INDEX(Wsad_Ofertowy[#Data],MATCH(S976,Wsad_Ofertowy[Kod],0),4)</f>
        <v>Cor Wkład Led XL efekt płomienia (2xR6)</v>
      </c>
      <c r="E979" s="25"/>
      <c r="F979" s="38"/>
      <c r="G979" s="54" cm="1">
        <f t="array" ref="G979">INDEX(Wsad_Ofertowy[#Data],MATCH(S976,Wsad_Ofertowy[Kod],0),'Generowanie podsumowania zam'!$U$1)</f>
        <v>9.99</v>
      </c>
      <c r="H979" s="40"/>
      <c r="I979" s="32"/>
      <c r="J979" s="34"/>
      <c r="K979" s="34"/>
      <c r="L979" s="41"/>
      <c r="M979" s="25"/>
      <c r="N979" s="42"/>
      <c r="O979" s="25"/>
      <c r="P979" s="25"/>
      <c r="Q979" s="25"/>
      <c r="R979" s="43">
        <f>I977*G979*O976</f>
        <v>0</v>
      </c>
      <c r="S979" s="25"/>
    </row>
    <row r="980" spans="3:19" ht="16.149999999999999" customHeight="1" x14ac:dyDescent="0.45">
      <c r="C980" s="25"/>
      <c r="D980" s="25"/>
      <c r="E980" s="44">
        <f>INDEX(Wsad_Ofertowy[#Data],MATCH(S976,Wsad_Ofertowy[Kod],0),5)</f>
        <v>5907520042303</v>
      </c>
      <c r="F980" s="45"/>
      <c r="G980" s="40" t="s">
        <v>32</v>
      </c>
      <c r="H980" s="39"/>
      <c r="I980" s="25"/>
      <c r="J980" s="25"/>
      <c r="K980" s="25"/>
      <c r="L980" s="25"/>
      <c r="M980" s="25"/>
      <c r="N980" s="40"/>
      <c r="O980" s="25"/>
      <c r="P980" s="28"/>
      <c r="Q980" s="25"/>
      <c r="R980" s="40" t="s">
        <v>29</v>
      </c>
      <c r="S980" s="25"/>
    </row>
    <row r="981" spans="3:19" ht="16.149999999999999" customHeight="1" x14ac:dyDescent="0.45"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8"/>
      <c r="Q981" s="25"/>
      <c r="R981" s="25"/>
      <c r="S981" s="25"/>
    </row>
    <row r="982" spans="3:19" ht="16.149999999999999" customHeight="1" x14ac:dyDescent="0.45">
      <c r="G982" s="22"/>
      <c r="H982" s="22"/>
      <c r="J982" s="23"/>
      <c r="K982" s="23"/>
      <c r="S982" s="21"/>
    </row>
    <row r="983" spans="3:19" ht="16.149999999999999" customHeight="1" x14ac:dyDescent="0.45">
      <c r="C983" s="25"/>
      <c r="D983" s="111"/>
      <c r="E983" s="111"/>
      <c r="F983" s="111"/>
      <c r="G983" s="27"/>
      <c r="H983" s="26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</row>
    <row r="984" spans="3:19" ht="16.149999999999999" customHeight="1" x14ac:dyDescent="0.45">
      <c r="C984" s="25"/>
      <c r="D984" s="111"/>
      <c r="E984" s="111"/>
      <c r="F984" s="111"/>
      <c r="G984" s="27"/>
      <c r="H984" s="26"/>
      <c r="I984" s="25"/>
      <c r="J984" s="25"/>
      <c r="K984" s="25"/>
      <c r="L984" s="25"/>
      <c r="M984" s="25"/>
      <c r="N984" s="25"/>
      <c r="O984" s="25"/>
      <c r="P984" s="28"/>
      <c r="Q984" s="25"/>
      <c r="R984" s="25"/>
      <c r="S984" s="25"/>
    </row>
    <row r="985" spans="3:19" ht="16.149999999999999" customHeight="1" x14ac:dyDescent="0.55000000000000004">
      <c r="C985" s="25"/>
      <c r="D985" s="111"/>
      <c r="E985" s="111"/>
      <c r="F985" s="111"/>
      <c r="G985" s="27"/>
      <c r="H985" s="26"/>
      <c r="I985" s="29"/>
      <c r="J985" s="30" t="s">
        <v>30</v>
      </c>
      <c r="K985" s="30"/>
      <c r="L985" s="25"/>
      <c r="M985" s="30"/>
      <c r="N985" s="31" t="s">
        <v>0</v>
      </c>
      <c r="O985" s="25"/>
      <c r="P985" s="25"/>
      <c r="Q985" s="25"/>
      <c r="R985" s="25"/>
      <c r="S985" s="25"/>
    </row>
    <row r="986" spans="3:19" ht="16.149999999999999" customHeight="1" x14ac:dyDescent="0.45">
      <c r="C986" s="25"/>
      <c r="D986" s="111"/>
      <c r="E986" s="111"/>
      <c r="F986" s="111"/>
      <c r="G986" s="27"/>
      <c r="H986" s="26"/>
      <c r="I986" s="32"/>
      <c r="J986" s="33"/>
      <c r="K986" s="33"/>
      <c r="L986" s="32"/>
      <c r="M986" s="34"/>
      <c r="N986" s="35" t="s">
        <v>108</v>
      </c>
      <c r="O986" s="25"/>
      <c r="P986" s="25"/>
      <c r="Q986" s="25"/>
      <c r="R986" s="25"/>
      <c r="S986" s="25"/>
    </row>
    <row r="987" spans="3:19" ht="16.149999999999999" customHeight="1" x14ac:dyDescent="0.45">
      <c r="C987" s="25"/>
      <c r="D987" s="111"/>
      <c r="E987" s="111"/>
      <c r="F987" s="111"/>
      <c r="G987" s="27"/>
      <c r="H987" s="26"/>
      <c r="I987" s="32"/>
      <c r="J987" s="33"/>
      <c r="K987" s="33"/>
      <c r="L987" s="36"/>
      <c r="M987" s="34"/>
      <c r="N987" s="25"/>
      <c r="O987" s="112">
        <v>0</v>
      </c>
      <c r="P987" s="25"/>
      <c r="Q987" s="25"/>
      <c r="R987" s="25"/>
      <c r="S987" s="68" t="s">
        <v>1138</v>
      </c>
    </row>
    <row r="988" spans="3:19" ht="16.149999999999999" customHeight="1" x14ac:dyDescent="0.45">
      <c r="C988" s="25"/>
      <c r="D988" s="111"/>
      <c r="E988" s="111"/>
      <c r="F988" s="111"/>
      <c r="G988" s="27"/>
      <c r="H988" s="26"/>
      <c r="I988" s="32" t="str">
        <f>INDEX(Wsad_Ofertowy[#Data],MATCH(S987,Wsad_Ofertowy[Kod],0),21)</f>
        <v>12</v>
      </c>
      <c r="J988" s="33" t="s">
        <v>31</v>
      </c>
      <c r="K988" s="33"/>
      <c r="L988" s="36"/>
      <c r="M988" s="36"/>
      <c r="N988" s="25"/>
      <c r="O988" s="113"/>
      <c r="P988" s="25"/>
      <c r="Q988" s="25"/>
      <c r="R988" s="25"/>
      <c r="S988" s="25"/>
    </row>
    <row r="989" spans="3:19" ht="16.149999999999999" customHeight="1" x14ac:dyDescent="0.45">
      <c r="C989" s="25"/>
      <c r="D989" s="111"/>
      <c r="E989" s="111"/>
      <c r="F989" s="111"/>
      <c r="G989" s="27"/>
      <c r="H989" s="26"/>
      <c r="I989" s="32"/>
      <c r="J989" s="90"/>
      <c r="K989" s="34"/>
      <c r="L989" s="36"/>
      <c r="M989" s="36"/>
      <c r="N989" s="25"/>
      <c r="O989" s="28"/>
      <c r="P989" s="25"/>
      <c r="Q989" s="25"/>
      <c r="R989" s="25"/>
      <c r="S989" s="25"/>
    </row>
    <row r="990" spans="3:19" ht="16.149999999999999" customHeight="1" x14ac:dyDescent="0.65">
      <c r="C990" s="25"/>
      <c r="D990" s="37" t="str">
        <f>INDEX(Wsad_Ofertowy[#Data],MATCH(S987,Wsad_Ofertowy[Kod],0),4)</f>
        <v>Cor Znicz plastikowy LED biały 1/20/NAY</v>
      </c>
      <c r="E990" s="25"/>
      <c r="F990" s="38"/>
      <c r="G990" s="54" cm="1">
        <f t="array" ref="G990">INDEX(Wsad_Ofertowy[#Data],MATCH(S987,Wsad_Ofertowy[Kod],0),'Generowanie podsumowania zam'!$U$1)</f>
        <v>7.49</v>
      </c>
      <c r="H990" s="40"/>
      <c r="I990" s="32"/>
      <c r="J990" s="34"/>
      <c r="K990" s="34"/>
      <c r="L990" s="41"/>
      <c r="M990" s="25"/>
      <c r="N990" s="42"/>
      <c r="O990" s="25"/>
      <c r="P990" s="25"/>
      <c r="Q990" s="25"/>
      <c r="R990" s="43">
        <f>I988*G990*O987</f>
        <v>0</v>
      </c>
      <c r="S990" s="25"/>
    </row>
    <row r="991" spans="3:19" ht="16.149999999999999" customHeight="1" x14ac:dyDescent="0.45">
      <c r="C991" s="25"/>
      <c r="D991" s="25"/>
      <c r="E991" s="44">
        <f>INDEX(Wsad_Ofertowy[#Data],MATCH(S987,Wsad_Ofertowy[Kod],0),5)</f>
        <v>5907520031468</v>
      </c>
      <c r="F991" s="45"/>
      <c r="G991" s="40" t="s">
        <v>32</v>
      </c>
      <c r="H991" s="39"/>
      <c r="I991" s="25"/>
      <c r="J991" s="25"/>
      <c r="K991" s="25"/>
      <c r="L991" s="25"/>
      <c r="M991" s="25"/>
      <c r="N991" s="40"/>
      <c r="O991" s="25"/>
      <c r="P991" s="28"/>
      <c r="Q991" s="25"/>
      <c r="R991" s="40" t="s">
        <v>29</v>
      </c>
      <c r="S991" s="25"/>
    </row>
    <row r="992" spans="3:19" ht="16.149999999999999" customHeight="1" x14ac:dyDescent="0.45"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8"/>
      <c r="Q992" s="25"/>
      <c r="R992" s="25"/>
      <c r="S992" s="25"/>
    </row>
    <row r="993" spans="3:19" ht="16.149999999999999" customHeight="1" x14ac:dyDescent="0.45">
      <c r="G993" s="22"/>
      <c r="H993" s="22"/>
      <c r="J993" s="23"/>
      <c r="K993" s="23"/>
      <c r="S993" s="21"/>
    </row>
    <row r="994" spans="3:19" ht="16.149999999999999" customHeight="1" x14ac:dyDescent="0.45">
      <c r="C994" s="25"/>
      <c r="D994" s="111"/>
      <c r="E994" s="111"/>
      <c r="F994" s="111"/>
      <c r="G994" s="27"/>
      <c r="H994" s="26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</row>
    <row r="995" spans="3:19" ht="16.149999999999999" customHeight="1" x14ac:dyDescent="0.45">
      <c r="C995" s="25"/>
      <c r="D995" s="111"/>
      <c r="E995" s="111"/>
      <c r="F995" s="111"/>
      <c r="G995" s="27"/>
      <c r="H995" s="26"/>
      <c r="I995" s="25"/>
      <c r="J995" s="25"/>
      <c r="K995" s="25"/>
      <c r="L995" s="25"/>
      <c r="M995" s="25"/>
      <c r="N995" s="25"/>
      <c r="O995" s="25"/>
      <c r="P995" s="28"/>
      <c r="Q995" s="25"/>
      <c r="R995" s="25"/>
      <c r="S995" s="25"/>
    </row>
    <row r="996" spans="3:19" ht="16.149999999999999" customHeight="1" x14ac:dyDescent="0.55000000000000004">
      <c r="C996" s="25"/>
      <c r="D996" s="111"/>
      <c r="E996" s="111"/>
      <c r="F996" s="111"/>
      <c r="G996" s="27"/>
      <c r="H996" s="26"/>
      <c r="I996" s="29"/>
      <c r="J996" s="30" t="s">
        <v>30</v>
      </c>
      <c r="K996" s="30"/>
      <c r="L996" s="25"/>
      <c r="M996" s="30"/>
      <c r="N996" s="31" t="s">
        <v>0</v>
      </c>
      <c r="O996" s="25"/>
      <c r="P996" s="25"/>
      <c r="Q996" s="25"/>
      <c r="R996" s="25"/>
      <c r="S996" s="25"/>
    </row>
    <row r="997" spans="3:19" ht="16.149999999999999" customHeight="1" x14ac:dyDescent="0.45">
      <c r="C997" s="25"/>
      <c r="D997" s="111"/>
      <c r="E997" s="111"/>
      <c r="F997" s="111"/>
      <c r="G997" s="27"/>
      <c r="H997" s="26"/>
      <c r="I997" s="32"/>
      <c r="J997" s="33"/>
      <c r="K997" s="33"/>
      <c r="L997" s="32"/>
      <c r="M997" s="34"/>
      <c r="N997" s="35" t="s">
        <v>108</v>
      </c>
      <c r="O997" s="25"/>
      <c r="P997" s="25"/>
      <c r="Q997" s="25"/>
      <c r="R997" s="25"/>
      <c r="S997" s="25"/>
    </row>
    <row r="998" spans="3:19" ht="16.149999999999999" customHeight="1" x14ac:dyDescent="0.45">
      <c r="C998" s="25"/>
      <c r="D998" s="111"/>
      <c r="E998" s="111"/>
      <c r="F998" s="111"/>
      <c r="G998" s="27"/>
      <c r="H998" s="26"/>
      <c r="I998" s="32"/>
      <c r="J998" s="33"/>
      <c r="K998" s="33"/>
      <c r="L998" s="36"/>
      <c r="M998" s="34"/>
      <c r="N998" s="25"/>
      <c r="O998" s="112">
        <v>0</v>
      </c>
      <c r="P998" s="25"/>
      <c r="Q998" s="25"/>
      <c r="R998" s="25"/>
      <c r="S998" s="68" t="s">
        <v>1140</v>
      </c>
    </row>
    <row r="999" spans="3:19" ht="16.149999999999999" customHeight="1" x14ac:dyDescent="0.45">
      <c r="C999" s="25"/>
      <c r="D999" s="111"/>
      <c r="E999" s="111"/>
      <c r="F999" s="111"/>
      <c r="G999" s="27"/>
      <c r="H999" s="26"/>
      <c r="I999" s="32" t="str">
        <f>INDEX(Wsad_Ofertowy[#Data],MATCH(S998,Wsad_Ofertowy[Kod],0),21)</f>
        <v>12</v>
      </c>
      <c r="J999" s="33" t="s">
        <v>31</v>
      </c>
      <c r="K999" s="33"/>
      <c r="L999" s="36"/>
      <c r="M999" s="36"/>
      <c r="N999" s="25"/>
      <c r="O999" s="113"/>
      <c r="P999" s="25"/>
      <c r="Q999" s="25"/>
      <c r="R999" s="25"/>
      <c r="S999" s="25"/>
    </row>
    <row r="1000" spans="3:19" ht="16.149999999999999" customHeight="1" x14ac:dyDescent="0.45">
      <c r="C1000" s="25"/>
      <c r="D1000" s="111"/>
      <c r="E1000" s="111"/>
      <c r="F1000" s="111"/>
      <c r="G1000" s="27"/>
      <c r="H1000" s="26"/>
      <c r="I1000" s="32"/>
      <c r="J1000" s="90"/>
      <c r="K1000" s="34"/>
      <c r="L1000" s="36"/>
      <c r="M1000" s="36"/>
      <c r="N1000" s="25"/>
      <c r="O1000" s="28"/>
      <c r="P1000" s="25"/>
      <c r="Q1000" s="25"/>
      <c r="R1000" s="25"/>
      <c r="S1000" s="25"/>
    </row>
    <row r="1001" spans="3:19" ht="16.149999999999999" customHeight="1" x14ac:dyDescent="0.65">
      <c r="C1001" s="25"/>
      <c r="D1001" s="37" t="str">
        <f>INDEX(Wsad_Ofertowy[#Data],MATCH(S998,Wsad_Ofertowy[Kod],0),4)</f>
        <v>Cor Znicz plastikowy LED czerwony 1/20/NAY</v>
      </c>
      <c r="E1001" s="25"/>
      <c r="F1001" s="38"/>
      <c r="G1001" s="54" cm="1">
        <f t="array" ref="G1001">INDEX(Wsad_Ofertowy[#Data],MATCH(S998,Wsad_Ofertowy[Kod],0),'Generowanie podsumowania zam'!$U$1)</f>
        <v>6.99</v>
      </c>
      <c r="H1001" s="40"/>
      <c r="I1001" s="32"/>
      <c r="J1001" s="34"/>
      <c r="K1001" s="34"/>
      <c r="L1001" s="41"/>
      <c r="M1001" s="25"/>
      <c r="N1001" s="42"/>
      <c r="O1001" s="25"/>
      <c r="P1001" s="25"/>
      <c r="Q1001" s="25"/>
      <c r="R1001" s="43">
        <f>I999*G1001*O998</f>
        <v>0</v>
      </c>
      <c r="S1001" s="25"/>
    </row>
    <row r="1002" spans="3:19" ht="16.149999999999999" customHeight="1" x14ac:dyDescent="0.45">
      <c r="C1002" s="25"/>
      <c r="D1002" s="25"/>
      <c r="E1002" s="44">
        <f>INDEX(Wsad_Ofertowy[#Data],MATCH(S998,Wsad_Ofertowy[Kod],0),5)</f>
        <v>5907520031468</v>
      </c>
      <c r="F1002" s="45"/>
      <c r="G1002" s="40" t="s">
        <v>32</v>
      </c>
      <c r="H1002" s="39"/>
      <c r="I1002" s="25"/>
      <c r="J1002" s="25"/>
      <c r="K1002" s="25"/>
      <c r="L1002" s="25"/>
      <c r="M1002" s="25"/>
      <c r="N1002" s="40"/>
      <c r="O1002" s="25"/>
      <c r="P1002" s="28"/>
      <c r="Q1002" s="25"/>
      <c r="R1002" s="40" t="s">
        <v>29</v>
      </c>
      <c r="S1002" s="25"/>
    </row>
    <row r="1003" spans="3:19" ht="16.149999999999999" customHeight="1" x14ac:dyDescent="0.45"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8"/>
      <c r="Q1003" s="25"/>
      <c r="R1003" s="25"/>
      <c r="S1003" s="25"/>
    </row>
    <row r="1004" spans="3:19" ht="16.149999999999999" customHeight="1" x14ac:dyDescent="0.45">
      <c r="G1004" s="22"/>
      <c r="H1004" s="22"/>
      <c r="J1004" s="23"/>
      <c r="K1004" s="23"/>
      <c r="S1004" s="21"/>
    </row>
    <row r="1005" spans="3:19" ht="16.149999999999999" customHeight="1" x14ac:dyDescent="0.45">
      <c r="C1005" s="25"/>
      <c r="D1005" s="111"/>
      <c r="E1005" s="111"/>
      <c r="F1005" s="111"/>
      <c r="G1005" s="27"/>
      <c r="H1005" s="26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</row>
    <row r="1006" spans="3:19" ht="16.149999999999999" customHeight="1" x14ac:dyDescent="0.45">
      <c r="C1006" s="25"/>
      <c r="D1006" s="111"/>
      <c r="E1006" s="111"/>
      <c r="F1006" s="111"/>
      <c r="G1006" s="27"/>
      <c r="H1006" s="26"/>
      <c r="I1006" s="25"/>
      <c r="J1006" s="25"/>
      <c r="K1006" s="25"/>
      <c r="L1006" s="25"/>
      <c r="M1006" s="25"/>
      <c r="N1006" s="25"/>
      <c r="O1006" s="25"/>
      <c r="P1006" s="28"/>
      <c r="Q1006" s="25"/>
      <c r="R1006" s="25"/>
      <c r="S1006" s="25"/>
    </row>
    <row r="1007" spans="3:19" ht="16.149999999999999" customHeight="1" x14ac:dyDescent="0.55000000000000004">
      <c r="C1007" s="25"/>
      <c r="D1007" s="111"/>
      <c r="E1007" s="111"/>
      <c r="F1007" s="111"/>
      <c r="G1007" s="27"/>
      <c r="H1007" s="26"/>
      <c r="I1007" s="29"/>
      <c r="J1007" s="30" t="s">
        <v>30</v>
      </c>
      <c r="K1007" s="30"/>
      <c r="L1007" s="25"/>
      <c r="M1007" s="30"/>
      <c r="N1007" s="31" t="s">
        <v>0</v>
      </c>
      <c r="O1007" s="25"/>
      <c r="P1007" s="25"/>
      <c r="Q1007" s="25"/>
      <c r="R1007" s="25"/>
      <c r="S1007" s="25"/>
    </row>
    <row r="1008" spans="3:19" ht="16.149999999999999" customHeight="1" x14ac:dyDescent="0.45">
      <c r="C1008" s="25"/>
      <c r="D1008" s="111"/>
      <c r="E1008" s="111"/>
      <c r="F1008" s="111"/>
      <c r="G1008" s="27"/>
      <c r="H1008" s="26"/>
      <c r="I1008" s="32"/>
      <c r="J1008" s="33"/>
      <c r="K1008" s="33"/>
      <c r="L1008" s="32"/>
      <c r="M1008" s="34"/>
      <c r="N1008" s="35" t="s">
        <v>108</v>
      </c>
      <c r="O1008" s="25"/>
      <c r="P1008" s="25"/>
      <c r="Q1008" s="25"/>
      <c r="R1008" s="25"/>
      <c r="S1008" s="25"/>
    </row>
    <row r="1009" spans="3:19" ht="16.149999999999999" customHeight="1" x14ac:dyDescent="0.45">
      <c r="C1009" s="25"/>
      <c r="D1009" s="111"/>
      <c r="E1009" s="111"/>
      <c r="F1009" s="111"/>
      <c r="G1009" s="27"/>
      <c r="H1009" s="26"/>
      <c r="I1009" s="32"/>
      <c r="J1009" s="33"/>
      <c r="K1009" s="33"/>
      <c r="L1009" s="36"/>
      <c r="M1009" s="34"/>
      <c r="N1009" s="25"/>
      <c r="O1009" s="112">
        <v>0</v>
      </c>
      <c r="P1009" s="25"/>
      <c r="Q1009" s="25"/>
      <c r="R1009" s="25"/>
      <c r="S1009" s="68" t="s">
        <v>521</v>
      </c>
    </row>
    <row r="1010" spans="3:19" ht="16.149999999999999" customHeight="1" x14ac:dyDescent="0.45">
      <c r="C1010" s="25"/>
      <c r="D1010" s="111"/>
      <c r="E1010" s="111"/>
      <c r="F1010" s="111"/>
      <c r="G1010" s="27"/>
      <c r="H1010" s="26"/>
      <c r="I1010" s="32" t="str">
        <f>INDEX(Wsad_Ofertowy[#Data],MATCH(S1009,Wsad_Ofertowy[Kod],0),21)</f>
        <v>1</v>
      </c>
      <c r="J1010" s="33" t="s">
        <v>31</v>
      </c>
      <c r="K1010" s="33"/>
      <c r="L1010" s="36"/>
      <c r="M1010" s="36"/>
      <c r="N1010" s="25"/>
      <c r="O1010" s="113"/>
      <c r="P1010" s="25"/>
      <c r="Q1010" s="25"/>
      <c r="R1010" s="25"/>
      <c r="S1010" s="25"/>
    </row>
    <row r="1011" spans="3:19" ht="16.149999999999999" customHeight="1" x14ac:dyDescent="0.45">
      <c r="C1011" s="25"/>
      <c r="D1011" s="111"/>
      <c r="E1011" s="111"/>
      <c r="F1011" s="111"/>
      <c r="G1011" s="27"/>
      <c r="H1011" s="26"/>
      <c r="I1011" s="32"/>
      <c r="J1011" s="90"/>
      <c r="K1011" s="34"/>
      <c r="L1011" s="36"/>
      <c r="M1011" s="36"/>
      <c r="N1011" s="25"/>
      <c r="O1011" s="28"/>
      <c r="P1011" s="25"/>
      <c r="Q1011" s="25"/>
      <c r="R1011" s="25"/>
      <c r="S1011" s="25"/>
    </row>
    <row r="1012" spans="3:19" ht="16.149999999999999" customHeight="1" x14ac:dyDescent="0.65">
      <c r="C1012" s="25"/>
      <c r="D1012" s="37" t="str">
        <f>INDEX(Wsad_Ofertowy[#Data],MATCH(S1009,Wsad_Ofertowy[Kod],0),4)</f>
        <v>Kos Świeca Ledowa Trio srebna</v>
      </c>
      <c r="E1012" s="25"/>
      <c r="F1012" s="38"/>
      <c r="G1012" s="54" cm="1">
        <f t="array" ref="G1012">INDEX(Wsad_Ofertowy[#Data],MATCH(S1009,Wsad_Ofertowy[Kod],0),'Generowanie podsumowania zam'!$U$1)</f>
        <v>7.99</v>
      </c>
      <c r="H1012" s="40"/>
      <c r="I1012" s="32"/>
      <c r="J1012" s="34"/>
      <c r="K1012" s="34"/>
      <c r="L1012" s="41"/>
      <c r="M1012" s="25"/>
      <c r="N1012" s="42"/>
      <c r="O1012" s="25"/>
      <c r="P1012" s="25"/>
      <c r="Q1012" s="25"/>
      <c r="R1012" s="43">
        <f>I1010*G1012*O1009</f>
        <v>0</v>
      </c>
      <c r="S1012" s="25"/>
    </row>
    <row r="1013" spans="3:19" ht="16.149999999999999" customHeight="1" x14ac:dyDescent="0.45">
      <c r="C1013" s="25"/>
      <c r="D1013" s="25"/>
      <c r="E1013" s="44">
        <f>INDEX(Wsad_Ofertowy[#Data],MATCH(S1009,Wsad_Ofertowy[Kod],0),5)</f>
        <v>5905351347376</v>
      </c>
      <c r="F1013" s="45"/>
      <c r="G1013" s="40" t="s">
        <v>32</v>
      </c>
      <c r="H1013" s="39"/>
      <c r="I1013" s="25"/>
      <c r="J1013" s="25"/>
      <c r="K1013" s="25"/>
      <c r="L1013" s="25"/>
      <c r="M1013" s="25"/>
      <c r="N1013" s="40"/>
      <c r="O1013" s="25"/>
      <c r="P1013" s="28"/>
      <c r="Q1013" s="25"/>
      <c r="R1013" s="40" t="s">
        <v>29</v>
      </c>
      <c r="S1013" s="25"/>
    </row>
    <row r="1014" spans="3:19" ht="16.149999999999999" customHeight="1" x14ac:dyDescent="0.45"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8"/>
      <c r="Q1014" s="25"/>
      <c r="R1014" s="25"/>
      <c r="S1014" s="25"/>
    </row>
    <row r="1015" spans="3:19" ht="16.149999999999999" customHeight="1" x14ac:dyDescent="0.45">
      <c r="G1015" s="22"/>
      <c r="H1015" s="22"/>
      <c r="J1015" s="23"/>
      <c r="K1015" s="23"/>
      <c r="S1015" s="21"/>
    </row>
    <row r="1016" spans="3:19" ht="16.149999999999999" customHeight="1" x14ac:dyDescent="0.45">
      <c r="C1016" s="25"/>
      <c r="D1016" s="111"/>
      <c r="E1016" s="111"/>
      <c r="F1016" s="111"/>
      <c r="G1016" s="27"/>
      <c r="H1016" s="26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</row>
    <row r="1017" spans="3:19" ht="16.149999999999999" customHeight="1" x14ac:dyDescent="0.45">
      <c r="C1017" s="25"/>
      <c r="D1017" s="111"/>
      <c r="E1017" s="111"/>
      <c r="F1017" s="111"/>
      <c r="G1017" s="27"/>
      <c r="H1017" s="26"/>
      <c r="I1017" s="25"/>
      <c r="J1017" s="25"/>
      <c r="K1017" s="25"/>
      <c r="L1017" s="25"/>
      <c r="M1017" s="25"/>
      <c r="N1017" s="25"/>
      <c r="O1017" s="25"/>
      <c r="P1017" s="28"/>
      <c r="Q1017" s="25"/>
      <c r="R1017" s="25"/>
      <c r="S1017" s="25"/>
    </row>
    <row r="1018" spans="3:19" ht="16.149999999999999" customHeight="1" x14ac:dyDescent="0.55000000000000004">
      <c r="C1018" s="25"/>
      <c r="D1018" s="111"/>
      <c r="E1018" s="111"/>
      <c r="F1018" s="111"/>
      <c r="G1018" s="27"/>
      <c r="H1018" s="26"/>
      <c r="I1018" s="29"/>
      <c r="J1018" s="30" t="s">
        <v>30</v>
      </c>
      <c r="K1018" s="30"/>
      <c r="L1018" s="25"/>
      <c r="M1018" s="30"/>
      <c r="N1018" s="31" t="s">
        <v>0</v>
      </c>
      <c r="O1018" s="25"/>
      <c r="P1018" s="25"/>
      <c r="Q1018" s="25"/>
      <c r="R1018" s="25"/>
      <c r="S1018" s="25"/>
    </row>
    <row r="1019" spans="3:19" ht="16.149999999999999" customHeight="1" x14ac:dyDescent="0.45">
      <c r="C1019" s="25"/>
      <c r="D1019" s="111"/>
      <c r="E1019" s="111"/>
      <c r="F1019" s="111"/>
      <c r="G1019" s="27"/>
      <c r="H1019" s="26"/>
      <c r="I1019" s="32"/>
      <c r="J1019" s="33"/>
      <c r="K1019" s="33"/>
      <c r="L1019" s="32"/>
      <c r="M1019" s="34"/>
      <c r="N1019" s="35" t="s">
        <v>108</v>
      </c>
      <c r="O1019" s="25"/>
      <c r="P1019" s="25"/>
      <c r="Q1019" s="25"/>
      <c r="R1019" s="25"/>
      <c r="S1019" s="25"/>
    </row>
    <row r="1020" spans="3:19" ht="16.149999999999999" customHeight="1" x14ac:dyDescent="0.45">
      <c r="C1020" s="25"/>
      <c r="D1020" s="111"/>
      <c r="E1020" s="111"/>
      <c r="F1020" s="111"/>
      <c r="G1020" s="27"/>
      <c r="H1020" s="26"/>
      <c r="I1020" s="32"/>
      <c r="J1020" s="33"/>
      <c r="K1020" s="33"/>
      <c r="L1020" s="36"/>
      <c r="M1020" s="34"/>
      <c r="N1020" s="25"/>
      <c r="O1020" s="112">
        <v>0</v>
      </c>
      <c r="P1020" s="25"/>
      <c r="Q1020" s="25"/>
      <c r="R1020" s="25"/>
      <c r="S1020" s="68" t="s">
        <v>519</v>
      </c>
    </row>
    <row r="1021" spans="3:19" ht="16.149999999999999" customHeight="1" x14ac:dyDescent="0.45">
      <c r="C1021" s="25"/>
      <c r="D1021" s="111"/>
      <c r="E1021" s="111"/>
      <c r="F1021" s="111"/>
      <c r="G1021" s="27"/>
      <c r="H1021" s="26"/>
      <c r="I1021" s="32" t="str">
        <f>INDEX(Wsad_Ofertowy[#Data],MATCH(S1020,Wsad_Ofertowy[Kod],0),21)</f>
        <v>1</v>
      </c>
      <c r="J1021" s="33" t="s">
        <v>31</v>
      </c>
      <c r="K1021" s="33"/>
      <c r="L1021" s="36"/>
      <c r="M1021" s="36"/>
      <c r="N1021" s="25"/>
      <c r="O1021" s="113"/>
      <c r="P1021" s="25"/>
      <c r="Q1021" s="25"/>
      <c r="R1021" s="25"/>
      <c r="S1021" s="25"/>
    </row>
    <row r="1022" spans="3:19" ht="16.149999999999999" customHeight="1" x14ac:dyDescent="0.45">
      <c r="C1022" s="25"/>
      <c r="D1022" s="111"/>
      <c r="E1022" s="111"/>
      <c r="F1022" s="111"/>
      <c r="G1022" s="27"/>
      <c r="H1022" s="26"/>
      <c r="I1022" s="32"/>
      <c r="J1022" s="90"/>
      <c r="K1022" s="34"/>
      <c r="L1022" s="36"/>
      <c r="M1022" s="36"/>
      <c r="N1022" s="25"/>
      <c r="O1022" s="28"/>
      <c r="P1022" s="25"/>
      <c r="Q1022" s="25"/>
      <c r="R1022" s="25"/>
      <c r="S1022" s="25"/>
    </row>
    <row r="1023" spans="3:19" ht="16.149999999999999" customHeight="1" x14ac:dyDescent="0.65">
      <c r="C1023" s="25"/>
      <c r="D1023" s="37" t="str">
        <f>INDEX(Wsad_Ofertowy[#Data],MATCH(S1020,Wsad_Ofertowy[Kod],0),4)</f>
        <v>Kos Świeca Ledowa Trio złota</v>
      </c>
      <c r="E1023" s="25"/>
      <c r="F1023" s="38"/>
      <c r="G1023" s="54" cm="1">
        <f t="array" ref="G1023">INDEX(Wsad_Ofertowy[#Data],MATCH(S1020,Wsad_Ofertowy[Kod],0),'Generowanie podsumowania zam'!$U$1)</f>
        <v>7.99</v>
      </c>
      <c r="H1023" s="40"/>
      <c r="I1023" s="32"/>
      <c r="J1023" s="34"/>
      <c r="K1023" s="34"/>
      <c r="L1023" s="41"/>
      <c r="M1023" s="25"/>
      <c r="N1023" s="42"/>
      <c r="O1023" s="25"/>
      <c r="P1023" s="25"/>
      <c r="Q1023" s="25"/>
      <c r="R1023" s="43">
        <f>I1021*G1023*O1020</f>
        <v>0</v>
      </c>
      <c r="S1023" s="25"/>
    </row>
    <row r="1024" spans="3:19" ht="16.149999999999999" customHeight="1" x14ac:dyDescent="0.45">
      <c r="C1024" s="25"/>
      <c r="D1024" s="25"/>
      <c r="E1024" s="44">
        <f>INDEX(Wsad_Ofertowy[#Data],MATCH(S1020,Wsad_Ofertowy[Kod],0),5)</f>
        <v>5905351347222</v>
      </c>
      <c r="F1024" s="45"/>
      <c r="G1024" s="40" t="s">
        <v>32</v>
      </c>
      <c r="H1024" s="39"/>
      <c r="I1024" s="25"/>
      <c r="J1024" s="25"/>
      <c r="K1024" s="25"/>
      <c r="L1024" s="25"/>
      <c r="M1024" s="25"/>
      <c r="N1024" s="40"/>
      <c r="O1024" s="25"/>
      <c r="P1024" s="28"/>
      <c r="Q1024" s="25"/>
      <c r="R1024" s="40" t="s">
        <v>29</v>
      </c>
      <c r="S1024" s="25"/>
    </row>
    <row r="1025" spans="3:19" ht="16.149999999999999" customHeight="1" x14ac:dyDescent="0.45"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8"/>
      <c r="Q1025" s="25"/>
      <c r="R1025" s="25"/>
      <c r="S1025" s="25"/>
    </row>
  </sheetData>
  <sheetProtection sheet="1" objects="1" scenarios="1" selectLockedCells="1"/>
  <mergeCells count="186">
    <mergeCell ref="D37:F43"/>
    <mergeCell ref="O41:O42"/>
    <mergeCell ref="D48:F54"/>
    <mergeCell ref="O52:O53"/>
    <mergeCell ref="D26:F32"/>
    <mergeCell ref="O30:O31"/>
    <mergeCell ref="D15:F21"/>
    <mergeCell ref="O19:O20"/>
    <mergeCell ref="D4:F10"/>
    <mergeCell ref="O8:O9"/>
    <mergeCell ref="D92:F98"/>
    <mergeCell ref="O96:O97"/>
    <mergeCell ref="D103:F109"/>
    <mergeCell ref="O107:O108"/>
    <mergeCell ref="D114:F120"/>
    <mergeCell ref="O118:O119"/>
    <mergeCell ref="D59:F65"/>
    <mergeCell ref="O63:O64"/>
    <mergeCell ref="D70:F76"/>
    <mergeCell ref="O74:O75"/>
    <mergeCell ref="D81:F87"/>
    <mergeCell ref="O85:O86"/>
    <mergeCell ref="D158:F164"/>
    <mergeCell ref="O162:O163"/>
    <mergeCell ref="D169:F175"/>
    <mergeCell ref="O173:O174"/>
    <mergeCell ref="D180:F186"/>
    <mergeCell ref="O184:O185"/>
    <mergeCell ref="D125:F131"/>
    <mergeCell ref="O129:O130"/>
    <mergeCell ref="D136:F142"/>
    <mergeCell ref="O140:O141"/>
    <mergeCell ref="D147:F153"/>
    <mergeCell ref="O151:O152"/>
    <mergeCell ref="D224:F230"/>
    <mergeCell ref="O228:O229"/>
    <mergeCell ref="D235:F241"/>
    <mergeCell ref="O239:O240"/>
    <mergeCell ref="D246:F252"/>
    <mergeCell ref="O250:O251"/>
    <mergeCell ref="D191:F197"/>
    <mergeCell ref="O195:O196"/>
    <mergeCell ref="D202:F208"/>
    <mergeCell ref="O206:O207"/>
    <mergeCell ref="D213:F219"/>
    <mergeCell ref="O217:O218"/>
    <mergeCell ref="D301:F307"/>
    <mergeCell ref="O305:O306"/>
    <mergeCell ref="D312:F318"/>
    <mergeCell ref="O316:O317"/>
    <mergeCell ref="D323:F329"/>
    <mergeCell ref="O327:O328"/>
    <mergeCell ref="D290:F296"/>
    <mergeCell ref="O294:O295"/>
    <mergeCell ref="D257:F263"/>
    <mergeCell ref="O261:O262"/>
    <mergeCell ref="D268:F274"/>
    <mergeCell ref="O272:O273"/>
    <mergeCell ref="D279:F285"/>
    <mergeCell ref="O283:O284"/>
    <mergeCell ref="D367:F373"/>
    <mergeCell ref="O371:O372"/>
    <mergeCell ref="D378:F384"/>
    <mergeCell ref="O382:O383"/>
    <mergeCell ref="D389:F395"/>
    <mergeCell ref="O393:O394"/>
    <mergeCell ref="D334:F340"/>
    <mergeCell ref="O338:O339"/>
    <mergeCell ref="D345:F351"/>
    <mergeCell ref="O349:O350"/>
    <mergeCell ref="D356:F362"/>
    <mergeCell ref="O360:O361"/>
    <mergeCell ref="D433:F439"/>
    <mergeCell ref="O437:O438"/>
    <mergeCell ref="D444:F450"/>
    <mergeCell ref="O448:O449"/>
    <mergeCell ref="D455:F461"/>
    <mergeCell ref="O459:O460"/>
    <mergeCell ref="D400:F406"/>
    <mergeCell ref="O404:O405"/>
    <mergeCell ref="D411:F417"/>
    <mergeCell ref="O415:O416"/>
    <mergeCell ref="D422:F428"/>
    <mergeCell ref="O426:O427"/>
    <mergeCell ref="D499:F505"/>
    <mergeCell ref="O503:O504"/>
    <mergeCell ref="D510:F516"/>
    <mergeCell ref="O514:O515"/>
    <mergeCell ref="D521:F527"/>
    <mergeCell ref="O525:O526"/>
    <mergeCell ref="D466:F472"/>
    <mergeCell ref="O470:O471"/>
    <mergeCell ref="D477:F483"/>
    <mergeCell ref="O481:O482"/>
    <mergeCell ref="D488:F494"/>
    <mergeCell ref="O492:O493"/>
    <mergeCell ref="D565:F571"/>
    <mergeCell ref="O569:O570"/>
    <mergeCell ref="D576:F582"/>
    <mergeCell ref="O580:O581"/>
    <mergeCell ref="D587:F593"/>
    <mergeCell ref="O591:O592"/>
    <mergeCell ref="D532:F538"/>
    <mergeCell ref="O536:O537"/>
    <mergeCell ref="D543:F549"/>
    <mergeCell ref="O547:O548"/>
    <mergeCell ref="D554:F560"/>
    <mergeCell ref="O558:O559"/>
    <mergeCell ref="D631:F637"/>
    <mergeCell ref="O635:O636"/>
    <mergeCell ref="D642:F648"/>
    <mergeCell ref="O646:O647"/>
    <mergeCell ref="D653:F659"/>
    <mergeCell ref="O657:O658"/>
    <mergeCell ref="D598:F604"/>
    <mergeCell ref="O602:O603"/>
    <mergeCell ref="D609:F615"/>
    <mergeCell ref="O613:O614"/>
    <mergeCell ref="D620:F626"/>
    <mergeCell ref="O624:O625"/>
    <mergeCell ref="D697:F703"/>
    <mergeCell ref="O701:O702"/>
    <mergeCell ref="D708:F714"/>
    <mergeCell ref="O712:O713"/>
    <mergeCell ref="D719:F725"/>
    <mergeCell ref="O723:O724"/>
    <mergeCell ref="D664:F670"/>
    <mergeCell ref="O668:O669"/>
    <mergeCell ref="D675:F681"/>
    <mergeCell ref="O679:O680"/>
    <mergeCell ref="D686:F692"/>
    <mergeCell ref="O690:O691"/>
    <mergeCell ref="D763:F769"/>
    <mergeCell ref="O767:O768"/>
    <mergeCell ref="D774:F780"/>
    <mergeCell ref="O778:O779"/>
    <mergeCell ref="D785:F791"/>
    <mergeCell ref="O789:O790"/>
    <mergeCell ref="D730:F736"/>
    <mergeCell ref="O734:O735"/>
    <mergeCell ref="D741:F747"/>
    <mergeCell ref="O745:O746"/>
    <mergeCell ref="D752:F758"/>
    <mergeCell ref="O756:O757"/>
    <mergeCell ref="D829:F835"/>
    <mergeCell ref="O833:O834"/>
    <mergeCell ref="D840:F846"/>
    <mergeCell ref="O844:O845"/>
    <mergeCell ref="D851:F857"/>
    <mergeCell ref="O855:O856"/>
    <mergeCell ref="D796:F802"/>
    <mergeCell ref="O800:O801"/>
    <mergeCell ref="D807:F813"/>
    <mergeCell ref="O811:O812"/>
    <mergeCell ref="D818:F824"/>
    <mergeCell ref="O822:O823"/>
    <mergeCell ref="D884:F890"/>
    <mergeCell ref="O888:O889"/>
    <mergeCell ref="D895:F901"/>
    <mergeCell ref="O899:O900"/>
    <mergeCell ref="D906:F912"/>
    <mergeCell ref="O910:O911"/>
    <mergeCell ref="D862:F868"/>
    <mergeCell ref="O866:O867"/>
    <mergeCell ref="D873:F879"/>
    <mergeCell ref="O877:O878"/>
    <mergeCell ref="D939:F945"/>
    <mergeCell ref="O943:O944"/>
    <mergeCell ref="D950:F956"/>
    <mergeCell ref="O954:O955"/>
    <mergeCell ref="D961:F967"/>
    <mergeCell ref="O965:O966"/>
    <mergeCell ref="D917:F923"/>
    <mergeCell ref="O921:O922"/>
    <mergeCell ref="D928:F934"/>
    <mergeCell ref="O932:O933"/>
    <mergeCell ref="D1005:F1011"/>
    <mergeCell ref="O1009:O1010"/>
    <mergeCell ref="D1016:F1022"/>
    <mergeCell ref="O1020:O1021"/>
    <mergeCell ref="D972:F978"/>
    <mergeCell ref="O976:O977"/>
    <mergeCell ref="D983:F989"/>
    <mergeCell ref="O987:O988"/>
    <mergeCell ref="D994:F1000"/>
    <mergeCell ref="O998:O99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A6FB-0CF3-4A65-9A3E-36F4BD6087EB}">
  <sheetPr codeName="Arkusz12"/>
  <dimension ref="A1:W168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9" sqref="O19:O20"/>
    </sheetView>
  </sheetViews>
  <sheetFormatPr defaultColWidth="14.1328125" defaultRowHeight="16.149999999999999" customHeight="1" x14ac:dyDescent="0.45"/>
  <cols>
    <col min="1" max="2" width="14.1328125" style="20"/>
    <col min="3" max="4" width="4.59765625" style="21" customWidth="1"/>
    <col min="5" max="5" width="37.265625" style="21" customWidth="1"/>
    <col min="6" max="6" width="3.59765625" style="21" customWidth="1"/>
    <col min="7" max="7" width="11.73046875" style="46" customWidth="1"/>
    <col min="8" max="8" width="4.59765625" style="46" customWidth="1"/>
    <col min="9" max="9" width="6.1328125" style="21" customWidth="1"/>
    <col min="10" max="10" width="13.3984375" style="21" customWidth="1"/>
    <col min="11" max="12" width="4.59765625" style="21" customWidth="1"/>
    <col min="13" max="13" width="18.73046875" style="21" customWidth="1"/>
    <col min="14" max="14" width="4.59765625" style="21" customWidth="1"/>
    <col min="15" max="15" width="14.59765625" style="21" customWidth="1"/>
    <col min="16" max="16" width="4.59765625" style="24" customWidth="1"/>
    <col min="17" max="17" width="5.1328125" style="21" customWidth="1"/>
    <col min="18" max="18" width="16.86328125" style="21" bestFit="1" customWidth="1"/>
    <col min="19" max="19" width="9.3984375" style="53" customWidth="1"/>
    <col min="20" max="23" width="14.1328125" style="53"/>
    <col min="24" max="16384" width="14.1328125" style="21"/>
  </cols>
  <sheetData>
    <row r="1" spans="1:23" s="71" customFormat="1" ht="16.149999999999999" customHeight="1" x14ac:dyDescent="0.45">
      <c r="A1" s="85"/>
      <c r="G1" s="72"/>
      <c r="H1" s="72"/>
      <c r="P1" s="73"/>
      <c r="S1" s="74"/>
      <c r="T1" s="74"/>
      <c r="U1" s="74"/>
      <c r="V1" s="74"/>
      <c r="W1" s="74"/>
    </row>
    <row r="2" spans="1:23" s="71" customFormat="1" ht="16.149999999999999" customHeight="1" x14ac:dyDescent="0.45">
      <c r="G2" s="72"/>
      <c r="H2" s="72"/>
      <c r="P2" s="73"/>
      <c r="S2" s="74"/>
      <c r="T2" s="74"/>
      <c r="U2" s="74"/>
      <c r="V2" s="74"/>
      <c r="W2" s="74"/>
    </row>
    <row r="3" spans="1:23" ht="16.149999999999999" customHeight="1" x14ac:dyDescent="0.45">
      <c r="C3" s="94"/>
      <c r="G3" s="22"/>
      <c r="H3" s="22"/>
      <c r="J3" s="23"/>
      <c r="K3" s="23"/>
      <c r="S3" s="21"/>
    </row>
    <row r="4" spans="1:23" ht="16.149999999999999" customHeight="1" x14ac:dyDescent="0.45">
      <c r="C4" s="25"/>
      <c r="D4" s="111" t="e" vm="2">
        <v>#VALUE!</v>
      </c>
      <c r="E4" s="111"/>
      <c r="F4" s="111"/>
      <c r="G4" s="27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23" ht="16.149999999999999" customHeight="1" x14ac:dyDescent="0.45">
      <c r="C5" s="25"/>
      <c r="D5" s="111"/>
      <c r="E5" s="111"/>
      <c r="F5" s="111"/>
      <c r="G5" s="27"/>
      <c r="H5" s="26"/>
      <c r="I5" s="25"/>
      <c r="J5" s="25"/>
      <c r="K5" s="25"/>
      <c r="L5" s="25"/>
      <c r="M5" s="25"/>
      <c r="N5" s="25"/>
      <c r="O5" s="25"/>
      <c r="P5" s="28"/>
      <c r="Q5" s="25"/>
      <c r="R5" s="25"/>
      <c r="S5" s="25"/>
    </row>
    <row r="6" spans="1:23" ht="16.149999999999999" customHeight="1" x14ac:dyDescent="0.55000000000000004">
      <c r="C6" s="25"/>
      <c r="D6" s="111"/>
      <c r="E6" s="111"/>
      <c r="F6" s="111"/>
      <c r="G6" s="27"/>
      <c r="H6" s="26"/>
      <c r="I6" s="29"/>
      <c r="J6" s="30" t="s">
        <v>30</v>
      </c>
      <c r="K6" s="30"/>
      <c r="L6" s="25"/>
      <c r="M6" s="30"/>
      <c r="N6" s="31" t="s">
        <v>0</v>
      </c>
      <c r="O6" s="25"/>
      <c r="P6" s="25"/>
      <c r="Q6" s="25"/>
      <c r="R6" s="25"/>
      <c r="S6" s="25"/>
    </row>
    <row r="7" spans="1:23" ht="16.149999999999999" customHeight="1" x14ac:dyDescent="0.45">
      <c r="C7" s="25"/>
      <c r="D7" s="111"/>
      <c r="E7" s="111"/>
      <c r="F7" s="111"/>
      <c r="G7" s="27"/>
      <c r="H7" s="26"/>
      <c r="I7" s="32"/>
      <c r="J7" s="33"/>
      <c r="K7" s="33"/>
      <c r="L7" s="32"/>
      <c r="M7" s="34"/>
      <c r="N7" s="35" t="s">
        <v>108</v>
      </c>
      <c r="O7" s="25"/>
      <c r="P7" s="25"/>
      <c r="Q7" s="25"/>
      <c r="R7" s="25"/>
      <c r="S7" s="25"/>
    </row>
    <row r="8" spans="1:23" ht="16.149999999999999" customHeight="1" x14ac:dyDescent="0.45">
      <c r="C8" s="25"/>
      <c r="D8" s="111"/>
      <c r="E8" s="111"/>
      <c r="F8" s="111"/>
      <c r="G8" s="27"/>
      <c r="H8" s="26"/>
      <c r="I8" s="32"/>
      <c r="J8" s="33"/>
      <c r="K8" s="33"/>
      <c r="L8" s="36"/>
      <c r="M8" s="34"/>
      <c r="N8" s="25"/>
      <c r="O8" s="112">
        <v>0</v>
      </c>
      <c r="P8" s="25"/>
      <c r="Q8" s="25"/>
      <c r="R8" s="25"/>
      <c r="S8" s="68" t="s">
        <v>854</v>
      </c>
    </row>
    <row r="9" spans="1:23" ht="15.75" customHeight="1" x14ac:dyDescent="0.45">
      <c r="C9" s="25"/>
      <c r="D9" s="111"/>
      <c r="E9" s="111"/>
      <c r="F9" s="111"/>
      <c r="G9" s="27"/>
      <c r="H9" s="26"/>
      <c r="I9" s="32" t="str">
        <f>INDEX(Wsad_Ofertowy[#Data],MATCH(S8,Wsad_Ofertowy[Kod],0),21)</f>
        <v>12</v>
      </c>
      <c r="J9" s="33" t="s">
        <v>31</v>
      </c>
      <c r="K9" s="33"/>
      <c r="L9" s="36"/>
      <c r="M9" s="36"/>
      <c r="N9" s="25"/>
      <c r="O9" s="113"/>
      <c r="P9" s="25"/>
      <c r="Q9" s="25"/>
      <c r="R9" s="25"/>
      <c r="S9" s="25"/>
    </row>
    <row r="10" spans="1:23" ht="16.149999999999999" customHeight="1" x14ac:dyDescent="0.45">
      <c r="C10" s="25"/>
      <c r="D10" s="111"/>
      <c r="E10" s="111"/>
      <c r="F10" s="111"/>
      <c r="G10" s="27"/>
      <c r="H10" s="26"/>
      <c r="I10" s="32"/>
      <c r="J10" s="90"/>
      <c r="K10" s="34"/>
      <c r="L10" s="36"/>
      <c r="M10" s="36"/>
      <c r="N10" s="25"/>
      <c r="O10" s="28"/>
      <c r="P10" s="25"/>
      <c r="Q10" s="25"/>
      <c r="R10" s="25"/>
      <c r="S10" s="25"/>
    </row>
    <row r="11" spans="1:23" ht="16.149999999999999" customHeight="1" x14ac:dyDescent="0.65">
      <c r="C11" s="25"/>
      <c r="D11" s="37" t="str">
        <f>INDEX(Wsad_Ofertowy[#Data],MATCH(S8,Wsad_Ofertowy[Kod],0),4)</f>
        <v>Kos gaz do zapalniczek 250 ml</v>
      </c>
      <c r="E11" s="25"/>
      <c r="F11" s="38"/>
      <c r="G11" s="54" cm="1">
        <f t="array" ref="G11">INDEX(Wsad_Ofertowy[#Data],MATCH(S8,Wsad_Ofertowy[Kod],0),'Generowanie podsumowania zam'!$U$1)</f>
        <v>4.6900000000000004</v>
      </c>
      <c r="H11" s="40"/>
      <c r="I11" s="32"/>
      <c r="J11" s="34"/>
      <c r="K11" s="34"/>
      <c r="L11" s="41"/>
      <c r="M11" s="25"/>
      <c r="N11" s="42"/>
      <c r="O11" s="25"/>
      <c r="P11" s="25"/>
      <c r="Q11" s="25"/>
      <c r="R11" s="43">
        <f>I9*G11*O8</f>
        <v>0</v>
      </c>
      <c r="S11" s="25"/>
    </row>
    <row r="12" spans="1:23" ht="16.149999999999999" customHeight="1" x14ac:dyDescent="0.45">
      <c r="C12" s="25"/>
      <c r="D12" s="25"/>
      <c r="E12" s="44">
        <f>INDEX(Wsad_Ofertowy[#Data],MATCH(S8,Wsad_Ofertowy[Kod],0),5)</f>
        <v>5907589849127</v>
      </c>
      <c r="F12" s="45"/>
      <c r="G12" s="40" t="s">
        <v>32</v>
      </c>
      <c r="H12" s="39"/>
      <c r="I12" s="25"/>
      <c r="J12" s="25"/>
      <c r="K12" s="25"/>
      <c r="L12" s="25"/>
      <c r="M12" s="25"/>
      <c r="N12" s="40"/>
      <c r="O12" s="25"/>
      <c r="P12" s="28"/>
      <c r="Q12" s="25"/>
      <c r="R12" s="40" t="s">
        <v>29</v>
      </c>
      <c r="S12" s="25"/>
    </row>
    <row r="13" spans="1:23" ht="16.149999999999999" customHeight="1" x14ac:dyDescent="0.45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8"/>
      <c r="Q13" s="25"/>
      <c r="R13" s="25"/>
      <c r="S13" s="25"/>
    </row>
    <row r="14" spans="1:23" ht="16.149999999999999" customHeight="1" x14ac:dyDescent="0.45">
      <c r="G14" s="22"/>
      <c r="H14" s="22"/>
      <c r="J14" s="23"/>
      <c r="K14" s="23"/>
      <c r="S14" s="21"/>
    </row>
    <row r="15" spans="1:23" ht="16.149999999999999" customHeight="1" x14ac:dyDescent="0.45">
      <c r="C15" s="25"/>
      <c r="D15" s="111" t="e" vm="3">
        <v>#VALUE!</v>
      </c>
      <c r="E15" s="111"/>
      <c r="F15" s="111"/>
      <c r="G15" s="27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1:23" ht="16.149999999999999" customHeight="1" x14ac:dyDescent="0.45">
      <c r="C16" s="25"/>
      <c r="D16" s="111"/>
      <c r="E16" s="111"/>
      <c r="F16" s="111"/>
      <c r="G16" s="27"/>
      <c r="H16" s="26"/>
      <c r="I16" s="25"/>
      <c r="J16" s="25"/>
      <c r="K16" s="25"/>
      <c r="L16" s="25"/>
      <c r="M16" s="25"/>
      <c r="N16" s="25"/>
      <c r="O16" s="25"/>
      <c r="P16" s="28"/>
      <c r="Q16" s="25"/>
      <c r="R16" s="25"/>
      <c r="S16" s="25"/>
    </row>
    <row r="17" spans="3:19" ht="16.149999999999999" customHeight="1" x14ac:dyDescent="0.55000000000000004">
      <c r="C17" s="25"/>
      <c r="D17" s="111"/>
      <c r="E17" s="111"/>
      <c r="F17" s="111"/>
      <c r="G17" s="27"/>
      <c r="H17" s="26"/>
      <c r="I17" s="29"/>
      <c r="J17" s="30" t="s">
        <v>30</v>
      </c>
      <c r="K17" s="30"/>
      <c r="L17" s="25"/>
      <c r="M17" s="30"/>
      <c r="N17" s="31" t="s">
        <v>0</v>
      </c>
      <c r="O17" s="25"/>
      <c r="P17" s="25"/>
      <c r="Q17" s="25"/>
      <c r="R17" s="25"/>
      <c r="S17" s="25"/>
    </row>
    <row r="18" spans="3:19" ht="16.149999999999999" customHeight="1" x14ac:dyDescent="0.45">
      <c r="C18" s="25"/>
      <c r="D18" s="111"/>
      <c r="E18" s="111"/>
      <c r="F18" s="111"/>
      <c r="G18" s="27"/>
      <c r="H18" s="26"/>
      <c r="I18" s="32"/>
      <c r="J18" s="33"/>
      <c r="K18" s="33"/>
      <c r="L18" s="32"/>
      <c r="M18" s="34"/>
      <c r="N18" s="35" t="s">
        <v>108</v>
      </c>
      <c r="O18" s="25"/>
      <c r="P18" s="25"/>
      <c r="Q18" s="25"/>
      <c r="R18" s="25"/>
      <c r="S18" s="25"/>
    </row>
    <row r="19" spans="3:19" ht="16.149999999999999" customHeight="1" x14ac:dyDescent="0.45">
      <c r="C19" s="25"/>
      <c r="D19" s="111"/>
      <c r="E19" s="111"/>
      <c r="F19" s="111"/>
      <c r="G19" s="27"/>
      <c r="H19" s="26"/>
      <c r="I19" s="32"/>
      <c r="J19" s="33"/>
      <c r="K19" s="33"/>
      <c r="L19" s="36"/>
      <c r="M19" s="34"/>
      <c r="N19" s="25"/>
      <c r="O19" s="112">
        <v>0</v>
      </c>
      <c r="P19" s="25"/>
      <c r="Q19" s="25"/>
      <c r="R19" s="25"/>
      <c r="S19" s="68" t="s">
        <v>836</v>
      </c>
    </row>
    <row r="20" spans="3:19" ht="16.149999999999999" customHeight="1" x14ac:dyDescent="0.45">
      <c r="C20" s="25"/>
      <c r="D20" s="111"/>
      <c r="E20" s="111"/>
      <c r="F20" s="111"/>
      <c r="G20" s="27"/>
      <c r="H20" s="26"/>
      <c r="I20" s="32" t="str">
        <f>INDEX(Wsad_Ofertowy[#Data],MATCH(S19,Wsad_Ofertowy[Kod],0),21)</f>
        <v>12</v>
      </c>
      <c r="J20" s="33" t="s">
        <v>31</v>
      </c>
      <c r="K20" s="33"/>
      <c r="L20" s="36"/>
      <c r="M20" s="36"/>
      <c r="N20" s="25"/>
      <c r="O20" s="113"/>
      <c r="P20" s="25"/>
      <c r="Q20" s="25"/>
      <c r="R20" s="25"/>
      <c r="S20" s="25"/>
    </row>
    <row r="21" spans="3:19" ht="16.149999999999999" customHeight="1" x14ac:dyDescent="0.45">
      <c r="C21" s="25"/>
      <c r="D21" s="111"/>
      <c r="E21" s="111"/>
      <c r="F21" s="111"/>
      <c r="G21" s="27"/>
      <c r="H21" s="26"/>
      <c r="I21" s="32"/>
      <c r="J21" s="90"/>
      <c r="K21" s="34"/>
      <c r="L21" s="36"/>
      <c r="M21" s="36"/>
      <c r="N21" s="25"/>
      <c r="O21" s="28"/>
      <c r="P21" s="25"/>
      <c r="Q21" s="25"/>
      <c r="R21" s="25"/>
      <c r="S21" s="25"/>
    </row>
    <row r="22" spans="3:19" ht="16.149999999999999" customHeight="1" x14ac:dyDescent="0.65">
      <c r="C22" s="25"/>
      <c r="D22" s="37" t="str">
        <f>INDEX(Wsad_Ofertowy[#Data],MATCH(S19,Wsad_Ofertowy[Kod],0),4)</f>
        <v>Kos gaz do zapalniczek 90 ml</v>
      </c>
      <c r="E22" s="25"/>
      <c r="F22" s="38"/>
      <c r="G22" s="54" cm="1">
        <f t="array" ref="G22">INDEX(Wsad_Ofertowy[#Data],MATCH(S19,Wsad_Ofertowy[Kod],0),'Generowanie podsumowania zam'!$U$1)</f>
        <v>2.79</v>
      </c>
      <c r="H22" s="40"/>
      <c r="I22" s="32"/>
      <c r="J22" s="34"/>
      <c r="K22" s="34"/>
      <c r="L22" s="41"/>
      <c r="M22" s="25"/>
      <c r="N22" s="42"/>
      <c r="O22" s="25"/>
      <c r="P22" s="25"/>
      <c r="Q22" s="25"/>
      <c r="R22" s="43">
        <f>I20*G22*O19</f>
        <v>0</v>
      </c>
      <c r="S22" s="25"/>
    </row>
    <row r="23" spans="3:19" ht="16.149999999999999" customHeight="1" x14ac:dyDescent="0.45">
      <c r="C23" s="25"/>
      <c r="D23" s="25"/>
      <c r="E23" s="44">
        <f>INDEX(Wsad_Ofertowy[#Data],MATCH(S19,Wsad_Ofertowy[Kod],0),5)</f>
        <v>5907589849110</v>
      </c>
      <c r="F23" s="45"/>
      <c r="G23" s="40" t="s">
        <v>32</v>
      </c>
      <c r="H23" s="39"/>
      <c r="I23" s="25"/>
      <c r="J23" s="25"/>
      <c r="K23" s="25"/>
      <c r="L23" s="25"/>
      <c r="M23" s="25"/>
      <c r="N23" s="40"/>
      <c r="O23" s="25"/>
      <c r="P23" s="28"/>
      <c r="Q23" s="25"/>
      <c r="R23" s="40" t="s">
        <v>29</v>
      </c>
      <c r="S23" s="25"/>
    </row>
    <row r="24" spans="3:19" ht="16.149999999999999" customHeight="1" x14ac:dyDescent="0.4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  <c r="Q24" s="25"/>
      <c r="R24" s="25"/>
      <c r="S24" s="25"/>
    </row>
    <row r="25" spans="3:19" ht="16.149999999999999" customHeight="1" x14ac:dyDescent="0.45">
      <c r="G25" s="22"/>
      <c r="H25" s="22"/>
      <c r="J25" s="23"/>
      <c r="K25" s="23"/>
      <c r="S25" s="21"/>
    </row>
    <row r="26" spans="3:19" ht="16.149999999999999" customHeight="1" x14ac:dyDescent="0.45">
      <c r="C26" s="25"/>
      <c r="D26" s="111" t="e" vm="4">
        <v>#VALUE!</v>
      </c>
      <c r="E26" s="111"/>
      <c r="F26" s="111"/>
      <c r="G26" s="27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3:19" ht="16.149999999999999" customHeight="1" x14ac:dyDescent="0.45">
      <c r="C27" s="25"/>
      <c r="D27" s="111"/>
      <c r="E27" s="111"/>
      <c r="F27" s="111"/>
      <c r="G27" s="27"/>
      <c r="H27" s="26"/>
      <c r="I27" s="25"/>
      <c r="J27" s="25"/>
      <c r="K27" s="25"/>
      <c r="L27" s="25"/>
      <c r="M27" s="25"/>
      <c r="N27" s="25"/>
      <c r="O27" s="25"/>
      <c r="P27" s="28"/>
      <c r="Q27" s="25"/>
      <c r="R27" s="25"/>
      <c r="S27" s="25"/>
    </row>
    <row r="28" spans="3:19" ht="16.149999999999999" customHeight="1" x14ac:dyDescent="0.55000000000000004">
      <c r="C28" s="25"/>
      <c r="D28" s="111"/>
      <c r="E28" s="111"/>
      <c r="F28" s="111"/>
      <c r="G28" s="27"/>
      <c r="H28" s="26"/>
      <c r="I28" s="29"/>
      <c r="J28" s="30" t="s">
        <v>30</v>
      </c>
      <c r="K28" s="30"/>
      <c r="L28" s="25"/>
      <c r="M28" s="30"/>
      <c r="N28" s="31" t="s">
        <v>0</v>
      </c>
      <c r="O28" s="25"/>
      <c r="P28" s="25"/>
      <c r="Q28" s="25"/>
      <c r="R28" s="25"/>
      <c r="S28" s="25"/>
    </row>
    <row r="29" spans="3:19" ht="16.149999999999999" customHeight="1" x14ac:dyDescent="0.45">
      <c r="C29" s="25"/>
      <c r="D29" s="111"/>
      <c r="E29" s="111"/>
      <c r="F29" s="111"/>
      <c r="G29" s="27"/>
      <c r="H29" s="26"/>
      <c r="I29" s="32"/>
      <c r="J29" s="33"/>
      <c r="K29" s="33"/>
      <c r="L29" s="32"/>
      <c r="M29" s="34"/>
      <c r="N29" s="35" t="s">
        <v>108</v>
      </c>
      <c r="O29" s="25"/>
      <c r="P29" s="25"/>
      <c r="Q29" s="25"/>
      <c r="R29" s="25"/>
      <c r="S29" s="25"/>
    </row>
    <row r="30" spans="3:19" ht="16.149999999999999" customHeight="1" x14ac:dyDescent="0.45">
      <c r="C30" s="25"/>
      <c r="D30" s="111"/>
      <c r="E30" s="111"/>
      <c r="F30" s="111"/>
      <c r="G30" s="27"/>
      <c r="H30" s="26"/>
      <c r="I30" s="32"/>
      <c r="J30" s="33"/>
      <c r="K30" s="33"/>
      <c r="L30" s="36"/>
      <c r="M30" s="34"/>
      <c r="N30" s="25"/>
      <c r="O30" s="112">
        <v>0</v>
      </c>
      <c r="P30" s="25"/>
      <c r="Q30" s="25"/>
      <c r="R30" s="25"/>
      <c r="S30" s="68" t="s">
        <v>830</v>
      </c>
    </row>
    <row r="31" spans="3:19" ht="16.149999999999999" customHeight="1" x14ac:dyDescent="0.45">
      <c r="C31" s="25"/>
      <c r="D31" s="111"/>
      <c r="E31" s="111"/>
      <c r="F31" s="111"/>
      <c r="G31" s="27"/>
      <c r="H31" s="26"/>
      <c r="I31" s="32" t="str">
        <f>INDEX(Wsad_Ofertowy[#Data],MATCH(S30,Wsad_Ofertowy[Kod],0),21)</f>
        <v>25</v>
      </c>
      <c r="J31" s="33" t="s">
        <v>31</v>
      </c>
      <c r="K31" s="33"/>
      <c r="L31" s="36"/>
      <c r="M31" s="36"/>
      <c r="N31" s="25"/>
      <c r="O31" s="113"/>
      <c r="P31" s="25"/>
      <c r="Q31" s="25"/>
      <c r="R31" s="25"/>
      <c r="S31" s="25"/>
    </row>
    <row r="32" spans="3:19" ht="16.149999999999999" customHeight="1" x14ac:dyDescent="0.45">
      <c r="C32" s="25"/>
      <c r="D32" s="111"/>
      <c r="E32" s="111"/>
      <c r="F32" s="111"/>
      <c r="G32" s="27"/>
      <c r="H32" s="26"/>
      <c r="I32" s="32"/>
      <c r="J32" s="90"/>
      <c r="K32" s="34"/>
      <c r="L32" s="36"/>
      <c r="M32" s="36"/>
      <c r="N32" s="25"/>
      <c r="O32" s="28"/>
      <c r="P32" s="25"/>
      <c r="Q32" s="25"/>
      <c r="R32" s="25"/>
      <c r="S32" s="25"/>
    </row>
    <row r="33" spans="3:19" ht="16.149999999999999" customHeight="1" x14ac:dyDescent="0.65">
      <c r="C33" s="25"/>
      <c r="D33" s="37" t="str">
        <f>INDEX(Wsad_Ofertowy[#Data],MATCH(S30,Wsad_Ofertowy[Kod],0),4)</f>
        <v>Kos Zapalarka Antenka</v>
      </c>
      <c r="E33" s="25"/>
      <c r="F33" s="38"/>
      <c r="G33" s="54" cm="1">
        <f t="array" ref="G33">INDEX(Wsad_Ofertowy[#Data],MATCH(S30,Wsad_Ofertowy[Kod],0),'Generowanie podsumowania zam'!$U$1)</f>
        <v>1.94</v>
      </c>
      <c r="H33" s="40"/>
      <c r="I33" s="32"/>
      <c r="J33" s="34"/>
      <c r="K33" s="34"/>
      <c r="L33" s="41"/>
      <c r="M33" s="25"/>
      <c r="N33" s="42"/>
      <c r="O33" s="25"/>
      <c r="P33" s="25"/>
      <c r="Q33" s="25"/>
      <c r="R33" s="43">
        <f>I31*G33*O30</f>
        <v>0</v>
      </c>
      <c r="S33" s="25"/>
    </row>
    <row r="34" spans="3:19" ht="16.149999999999999" customHeight="1" x14ac:dyDescent="0.45">
      <c r="C34" s="25"/>
      <c r="D34" s="25"/>
      <c r="E34" s="44">
        <f>INDEX(Wsad_Ofertowy[#Data],MATCH(S30,Wsad_Ofertowy[Kod],0),5)</f>
        <v>5907589849158</v>
      </c>
      <c r="F34" s="45"/>
      <c r="G34" s="40" t="s">
        <v>32</v>
      </c>
      <c r="H34" s="39"/>
      <c r="I34" s="25"/>
      <c r="J34" s="25"/>
      <c r="K34" s="25"/>
      <c r="L34" s="25"/>
      <c r="M34" s="25"/>
      <c r="N34" s="40"/>
      <c r="O34" s="25"/>
      <c r="P34" s="28"/>
      <c r="Q34" s="25"/>
      <c r="R34" s="40" t="s">
        <v>29</v>
      </c>
      <c r="S34" s="25"/>
    </row>
    <row r="35" spans="3:19" ht="16.149999999999999" customHeight="1" x14ac:dyDescent="0.4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8"/>
      <c r="Q35" s="25"/>
      <c r="R35" s="25"/>
      <c r="S35" s="25"/>
    </row>
    <row r="36" spans="3:19" ht="16.149999999999999" customHeight="1" x14ac:dyDescent="0.45">
      <c r="G36" s="22"/>
      <c r="H36" s="22"/>
      <c r="J36" s="23"/>
      <c r="K36" s="23"/>
      <c r="S36" s="21"/>
    </row>
    <row r="37" spans="3:19" ht="16.149999999999999" customHeight="1" x14ac:dyDescent="0.45">
      <c r="C37" s="25"/>
      <c r="D37" s="111" t="e" vm="5">
        <v>#VALUE!</v>
      </c>
      <c r="E37" s="111"/>
      <c r="F37" s="111"/>
      <c r="G37" s="27"/>
      <c r="H37" s="26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ht="16.149999999999999" customHeight="1" x14ac:dyDescent="0.45">
      <c r="C38" s="25"/>
      <c r="D38" s="111"/>
      <c r="E38" s="111"/>
      <c r="F38" s="111"/>
      <c r="G38" s="27"/>
      <c r="H38" s="26"/>
      <c r="I38" s="25"/>
      <c r="J38" s="25"/>
      <c r="K38" s="25"/>
      <c r="L38" s="25"/>
      <c r="M38" s="25"/>
      <c r="N38" s="25"/>
      <c r="O38" s="25"/>
      <c r="P38" s="28"/>
      <c r="Q38" s="25"/>
      <c r="R38" s="25"/>
      <c r="S38" s="25"/>
    </row>
    <row r="39" spans="3:19" ht="16.149999999999999" customHeight="1" x14ac:dyDescent="0.55000000000000004">
      <c r="C39" s="25"/>
      <c r="D39" s="111"/>
      <c r="E39" s="111"/>
      <c r="F39" s="111"/>
      <c r="G39" s="27"/>
      <c r="H39" s="26"/>
      <c r="I39" s="29"/>
      <c r="J39" s="30" t="s">
        <v>30</v>
      </c>
      <c r="K39" s="30"/>
      <c r="L39" s="25"/>
      <c r="M39" s="30"/>
      <c r="N39" s="31" t="s">
        <v>0</v>
      </c>
      <c r="O39" s="25"/>
      <c r="P39" s="25"/>
      <c r="Q39" s="25"/>
      <c r="R39" s="25"/>
      <c r="S39" s="25"/>
    </row>
    <row r="40" spans="3:19" ht="16.149999999999999" customHeight="1" x14ac:dyDescent="0.45">
      <c r="C40" s="25"/>
      <c r="D40" s="111"/>
      <c r="E40" s="111"/>
      <c r="F40" s="111"/>
      <c r="G40" s="27"/>
      <c r="H40" s="26"/>
      <c r="I40" s="32"/>
      <c r="J40" s="33"/>
      <c r="K40" s="33"/>
      <c r="L40" s="32"/>
      <c r="M40" s="34"/>
      <c r="N40" s="35" t="s">
        <v>108</v>
      </c>
      <c r="O40" s="25"/>
      <c r="P40" s="25"/>
      <c r="Q40" s="25"/>
      <c r="R40" s="25"/>
      <c r="S40" s="25"/>
    </row>
    <row r="41" spans="3:19" ht="16.149999999999999" customHeight="1" x14ac:dyDescent="0.45">
      <c r="C41" s="25"/>
      <c r="D41" s="111"/>
      <c r="E41" s="111"/>
      <c r="F41" s="111"/>
      <c r="G41" s="27"/>
      <c r="H41" s="26"/>
      <c r="I41" s="32"/>
      <c r="J41" s="33"/>
      <c r="K41" s="33"/>
      <c r="L41" s="36"/>
      <c r="M41" s="34"/>
      <c r="N41" s="25"/>
      <c r="O41" s="112">
        <v>0</v>
      </c>
      <c r="P41" s="25"/>
      <c r="Q41" s="25"/>
      <c r="R41" s="25"/>
      <c r="S41" s="68" t="s">
        <v>845</v>
      </c>
    </row>
    <row r="42" spans="3:19" ht="16.149999999999999" customHeight="1" x14ac:dyDescent="0.45">
      <c r="C42" s="25"/>
      <c r="D42" s="111"/>
      <c r="E42" s="111"/>
      <c r="F42" s="111"/>
      <c r="G42" s="27"/>
      <c r="H42" s="26"/>
      <c r="I42" s="32" t="str">
        <f>INDEX(Wsad_Ofertowy[#Data],MATCH(S41,Wsad_Ofertowy[Kod],0),21)</f>
        <v>16</v>
      </c>
      <c r="J42" s="33" t="s">
        <v>31</v>
      </c>
      <c r="K42" s="33"/>
      <c r="L42" s="36"/>
      <c r="M42" s="36"/>
      <c r="N42" s="25"/>
      <c r="O42" s="113"/>
      <c r="P42" s="25"/>
      <c r="Q42" s="25"/>
      <c r="R42" s="25"/>
      <c r="S42" s="25"/>
    </row>
    <row r="43" spans="3:19" ht="16.149999999999999" customHeight="1" x14ac:dyDescent="0.45">
      <c r="C43" s="25"/>
      <c r="D43" s="111"/>
      <c r="E43" s="111"/>
      <c r="F43" s="111"/>
      <c r="G43" s="27"/>
      <c r="H43" s="26"/>
      <c r="I43" s="32"/>
      <c r="J43" s="90"/>
      <c r="K43" s="34"/>
      <c r="L43" s="36"/>
      <c r="M43" s="36"/>
      <c r="N43" s="25"/>
      <c r="O43" s="28"/>
      <c r="P43" s="25"/>
      <c r="Q43" s="25"/>
      <c r="R43" s="25"/>
      <c r="S43" s="25"/>
    </row>
    <row r="44" spans="3:19" ht="16.149999999999999" customHeight="1" x14ac:dyDescent="0.65">
      <c r="C44" s="25"/>
      <c r="D44" s="37" t="str">
        <f>INDEX(Wsad_Ofertowy[#Data],MATCH(S41,Wsad_Ofertowy[Kod],0),4)</f>
        <v>Kos Zapalarka Długa 28</v>
      </c>
      <c r="E44" s="25"/>
      <c r="F44" s="38"/>
      <c r="G44" s="54" cm="1">
        <f t="array" ref="G44">INDEX(Wsad_Ofertowy[#Data],MATCH(S41,Wsad_Ofertowy[Kod],0),'Generowanie podsumowania zam'!$U$1)</f>
        <v>2.99</v>
      </c>
      <c r="H44" s="40"/>
      <c r="I44" s="32"/>
      <c r="J44" s="34"/>
      <c r="K44" s="34"/>
      <c r="L44" s="41"/>
      <c r="M44" s="25"/>
      <c r="N44" s="42"/>
      <c r="O44" s="25"/>
      <c r="P44" s="25"/>
      <c r="Q44" s="25"/>
      <c r="R44" s="43">
        <f>I42*G44*O41</f>
        <v>0</v>
      </c>
      <c r="S44" s="25"/>
    </row>
    <row r="45" spans="3:19" ht="16.149999999999999" customHeight="1" x14ac:dyDescent="0.45">
      <c r="C45" s="25"/>
      <c r="D45" s="25"/>
      <c r="E45" s="44">
        <f>INDEX(Wsad_Ofertowy[#Data],MATCH(S41,Wsad_Ofertowy[Kod],0),5)</f>
        <v>5907589849134</v>
      </c>
      <c r="F45" s="45"/>
      <c r="G45" s="40" t="s">
        <v>32</v>
      </c>
      <c r="H45" s="39"/>
      <c r="I45" s="25"/>
      <c r="J45" s="25"/>
      <c r="K45" s="25"/>
      <c r="L45" s="25"/>
      <c r="M45" s="25"/>
      <c r="N45" s="40"/>
      <c r="O45" s="25"/>
      <c r="P45" s="28"/>
      <c r="Q45" s="25"/>
      <c r="R45" s="40" t="s">
        <v>29</v>
      </c>
      <c r="S45" s="25"/>
    </row>
    <row r="46" spans="3:19" ht="16.149999999999999" customHeight="1" x14ac:dyDescent="0.4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8"/>
      <c r="Q46" s="25"/>
      <c r="R46" s="25"/>
      <c r="S46" s="25"/>
    </row>
    <row r="47" spans="3:19" ht="16.149999999999999" customHeight="1" x14ac:dyDescent="0.45">
      <c r="G47" s="22"/>
      <c r="H47" s="22"/>
      <c r="J47" s="23"/>
      <c r="K47" s="23"/>
      <c r="S47" s="21"/>
    </row>
    <row r="48" spans="3:19" ht="16.149999999999999" customHeight="1" x14ac:dyDescent="0.45">
      <c r="C48" s="25"/>
      <c r="D48" s="111" t="e" vm="6">
        <v>#VALUE!</v>
      </c>
      <c r="E48" s="111"/>
      <c r="F48" s="111"/>
      <c r="G48" s="27"/>
      <c r="H48" s="26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ht="16.149999999999999" customHeight="1" x14ac:dyDescent="0.45">
      <c r="C49" s="25"/>
      <c r="D49" s="111"/>
      <c r="E49" s="111"/>
      <c r="F49" s="111"/>
      <c r="G49" s="27"/>
      <c r="H49" s="26"/>
      <c r="I49" s="25"/>
      <c r="J49" s="25"/>
      <c r="K49" s="25"/>
      <c r="L49" s="25"/>
      <c r="M49" s="25"/>
      <c r="N49" s="25"/>
      <c r="O49" s="25"/>
      <c r="P49" s="28"/>
      <c r="Q49" s="25"/>
      <c r="R49" s="25"/>
      <c r="S49" s="25"/>
    </row>
    <row r="50" spans="3:19" ht="16.149999999999999" customHeight="1" x14ac:dyDescent="0.55000000000000004">
      <c r="C50" s="25"/>
      <c r="D50" s="111"/>
      <c r="E50" s="111"/>
      <c r="F50" s="111"/>
      <c r="G50" s="27"/>
      <c r="H50" s="26"/>
      <c r="I50" s="29"/>
      <c r="J50" s="30" t="s">
        <v>30</v>
      </c>
      <c r="K50" s="30"/>
      <c r="L50" s="25"/>
      <c r="M50" s="30"/>
      <c r="N50" s="31" t="s">
        <v>0</v>
      </c>
      <c r="O50" s="25"/>
      <c r="P50" s="25"/>
      <c r="Q50" s="25"/>
      <c r="R50" s="25"/>
      <c r="S50" s="25"/>
    </row>
    <row r="51" spans="3:19" ht="16.149999999999999" customHeight="1" x14ac:dyDescent="0.45">
      <c r="C51" s="25"/>
      <c r="D51" s="111"/>
      <c r="E51" s="111"/>
      <c r="F51" s="111"/>
      <c r="G51" s="27"/>
      <c r="H51" s="26"/>
      <c r="I51" s="32"/>
      <c r="J51" s="33"/>
      <c r="K51" s="33"/>
      <c r="L51" s="32"/>
      <c r="M51" s="34"/>
      <c r="N51" s="35" t="s">
        <v>108</v>
      </c>
      <c r="O51" s="25"/>
      <c r="P51" s="25"/>
      <c r="Q51" s="25"/>
      <c r="R51" s="25"/>
      <c r="S51" s="25"/>
    </row>
    <row r="52" spans="3:19" ht="16.149999999999999" customHeight="1" x14ac:dyDescent="0.45">
      <c r="C52" s="25"/>
      <c r="D52" s="111"/>
      <c r="E52" s="111"/>
      <c r="F52" s="111"/>
      <c r="G52" s="27"/>
      <c r="H52" s="26"/>
      <c r="I52" s="32"/>
      <c r="J52" s="33"/>
      <c r="K52" s="33"/>
      <c r="L52" s="36"/>
      <c r="M52" s="34"/>
      <c r="N52" s="25"/>
      <c r="O52" s="112">
        <v>0</v>
      </c>
      <c r="P52" s="25"/>
      <c r="Q52" s="25"/>
      <c r="R52" s="25"/>
      <c r="S52" s="68" t="s">
        <v>822</v>
      </c>
    </row>
    <row r="53" spans="3:19" ht="16.149999999999999" customHeight="1" x14ac:dyDescent="0.45">
      <c r="C53" s="25"/>
      <c r="D53" s="111"/>
      <c r="E53" s="111"/>
      <c r="F53" s="111"/>
      <c r="G53" s="27"/>
      <c r="H53" s="26"/>
      <c r="I53" s="32" t="str">
        <f>INDEX(Wsad_Ofertowy[#Data],MATCH(S52,Wsad_Ofertowy[Kod],0),21)</f>
        <v>25</v>
      </c>
      <c r="J53" s="33" t="s">
        <v>31</v>
      </c>
      <c r="K53" s="33"/>
      <c r="L53" s="36"/>
      <c r="M53" s="36"/>
      <c r="N53" s="25"/>
      <c r="O53" s="113"/>
      <c r="P53" s="25"/>
      <c r="Q53" s="25"/>
      <c r="R53" s="25"/>
      <c r="S53" s="25"/>
    </row>
    <row r="54" spans="3:19" ht="16.149999999999999" customHeight="1" x14ac:dyDescent="0.45">
      <c r="C54" s="25"/>
      <c r="D54" s="111"/>
      <c r="E54" s="111"/>
      <c r="F54" s="111"/>
      <c r="G54" s="27"/>
      <c r="H54" s="26"/>
      <c r="I54" s="32"/>
      <c r="J54" s="90"/>
      <c r="K54" s="34"/>
      <c r="L54" s="36"/>
      <c r="M54" s="36"/>
      <c r="N54" s="25"/>
      <c r="O54" s="28"/>
      <c r="P54" s="25"/>
      <c r="Q54" s="25"/>
      <c r="R54" s="25"/>
      <c r="S54" s="25"/>
    </row>
    <row r="55" spans="3:19" ht="16.149999999999999" customHeight="1" x14ac:dyDescent="0.65">
      <c r="C55" s="25"/>
      <c r="D55" s="37" t="str">
        <f>INDEX(Wsad_Ofertowy[#Data],MATCH(S52,Wsad_Ofertowy[Kod],0),4)</f>
        <v>Kos Zapalarka krótka</v>
      </c>
      <c r="E55" s="25"/>
      <c r="F55" s="38"/>
      <c r="G55" s="54" cm="1">
        <f t="array" ref="G55">INDEX(Wsad_Ofertowy[#Data],MATCH(S52,Wsad_Ofertowy[Kod],0),'Generowanie podsumowania zam'!$U$1)</f>
        <v>1.65</v>
      </c>
      <c r="H55" s="40"/>
      <c r="I55" s="32"/>
      <c r="J55" s="34"/>
      <c r="K55" s="34"/>
      <c r="L55" s="41"/>
      <c r="M55" s="25"/>
      <c r="N55" s="42"/>
      <c r="O55" s="25"/>
      <c r="P55" s="25"/>
      <c r="Q55" s="25"/>
      <c r="R55" s="43">
        <f>I53*G55*O52</f>
        <v>0</v>
      </c>
      <c r="S55" s="25"/>
    </row>
    <row r="56" spans="3:19" ht="16.149999999999999" customHeight="1" x14ac:dyDescent="0.45">
      <c r="C56" s="25"/>
      <c r="D56" s="25"/>
      <c r="E56" s="44">
        <f>INDEX(Wsad_Ofertowy[#Data],MATCH(S52,Wsad_Ofertowy[Kod],0),5)</f>
        <v>5907589849141</v>
      </c>
      <c r="F56" s="45"/>
      <c r="G56" s="40" t="s">
        <v>32</v>
      </c>
      <c r="H56" s="39"/>
      <c r="I56" s="25"/>
      <c r="J56" s="25"/>
      <c r="K56" s="25"/>
      <c r="L56" s="25"/>
      <c r="M56" s="25"/>
      <c r="N56" s="40"/>
      <c r="O56" s="25"/>
      <c r="P56" s="28"/>
      <c r="Q56" s="25"/>
      <c r="R56" s="40" t="s">
        <v>29</v>
      </c>
      <c r="S56" s="25"/>
    </row>
    <row r="57" spans="3:19" ht="16.149999999999999" customHeight="1" x14ac:dyDescent="0.4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8"/>
      <c r="Q57" s="25"/>
      <c r="R57" s="25"/>
      <c r="S57" s="25"/>
    </row>
    <row r="58" spans="3:19" ht="16.149999999999999" customHeight="1" x14ac:dyDescent="0.45">
      <c r="G58" s="22"/>
      <c r="H58" s="22"/>
      <c r="J58" s="23"/>
      <c r="K58" s="23"/>
      <c r="S58" s="21"/>
    </row>
    <row r="59" spans="3:19" ht="16.149999999999999" customHeight="1" x14ac:dyDescent="0.45">
      <c r="C59" s="25"/>
      <c r="D59" s="111"/>
      <c r="E59" s="111"/>
      <c r="F59" s="111"/>
      <c r="G59" s="27"/>
      <c r="H59" s="26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ht="16.149999999999999" customHeight="1" x14ac:dyDescent="0.45">
      <c r="C60" s="25"/>
      <c r="D60" s="111"/>
      <c r="E60" s="111"/>
      <c r="F60" s="111"/>
      <c r="G60" s="27"/>
      <c r="H60" s="26"/>
      <c r="I60" s="25"/>
      <c r="J60" s="25"/>
      <c r="K60" s="25"/>
      <c r="L60" s="25"/>
      <c r="M60" s="25"/>
      <c r="N60" s="25"/>
      <c r="O60" s="25"/>
      <c r="P60" s="28"/>
      <c r="Q60" s="25"/>
      <c r="R60" s="25"/>
      <c r="S60" s="25"/>
    </row>
    <row r="61" spans="3:19" ht="16.149999999999999" customHeight="1" x14ac:dyDescent="0.55000000000000004">
      <c r="C61" s="25"/>
      <c r="D61" s="111"/>
      <c r="E61" s="111"/>
      <c r="F61" s="111"/>
      <c r="G61" s="27"/>
      <c r="H61" s="26"/>
      <c r="I61" s="29"/>
      <c r="J61" s="30" t="s">
        <v>30</v>
      </c>
      <c r="K61" s="30"/>
      <c r="L61" s="25"/>
      <c r="M61" s="30"/>
      <c r="N61" s="31" t="s">
        <v>0</v>
      </c>
      <c r="O61" s="25"/>
      <c r="P61" s="25"/>
      <c r="Q61" s="25"/>
      <c r="R61" s="25"/>
      <c r="S61" s="25"/>
    </row>
    <row r="62" spans="3:19" ht="16.149999999999999" customHeight="1" x14ac:dyDescent="0.45">
      <c r="C62" s="25"/>
      <c r="D62" s="111"/>
      <c r="E62" s="111"/>
      <c r="F62" s="111"/>
      <c r="G62" s="27"/>
      <c r="H62" s="26"/>
      <c r="I62" s="32"/>
      <c r="J62" s="33"/>
      <c r="K62" s="33"/>
      <c r="L62" s="32"/>
      <c r="M62" s="34"/>
      <c r="N62" s="35" t="s">
        <v>108</v>
      </c>
      <c r="O62" s="25"/>
      <c r="P62" s="25"/>
      <c r="Q62" s="25"/>
      <c r="R62" s="25"/>
      <c r="S62" s="25"/>
    </row>
    <row r="63" spans="3:19" ht="16.149999999999999" customHeight="1" x14ac:dyDescent="0.45">
      <c r="C63" s="25"/>
      <c r="D63" s="111"/>
      <c r="E63" s="111"/>
      <c r="F63" s="111"/>
      <c r="G63" s="27"/>
      <c r="H63" s="26"/>
      <c r="I63" s="32"/>
      <c r="J63" s="33"/>
      <c r="K63" s="33"/>
      <c r="L63" s="36"/>
      <c r="M63" s="34"/>
      <c r="N63" s="25"/>
      <c r="O63" s="112">
        <v>0</v>
      </c>
      <c r="P63" s="25"/>
      <c r="Q63" s="25"/>
      <c r="R63" s="25"/>
      <c r="S63" s="68" t="s">
        <v>827</v>
      </c>
    </row>
    <row r="64" spans="3:19" ht="16.149999999999999" customHeight="1" x14ac:dyDescent="0.45">
      <c r="C64" s="25"/>
      <c r="D64" s="111"/>
      <c r="E64" s="111"/>
      <c r="F64" s="111"/>
      <c r="G64" s="27"/>
      <c r="H64" s="26"/>
      <c r="I64" s="32" t="str">
        <f>INDEX(Wsad_Ofertowy[#Data],MATCH(S63,Wsad_Ofertowy[Kod],0),21)</f>
        <v>25</v>
      </c>
      <c r="J64" s="33" t="s">
        <v>31</v>
      </c>
      <c r="K64" s="33"/>
      <c r="L64" s="36"/>
      <c r="M64" s="36"/>
      <c r="N64" s="25"/>
      <c r="O64" s="113"/>
      <c r="P64" s="25"/>
      <c r="Q64" s="25"/>
      <c r="R64" s="25"/>
      <c r="S64" s="25"/>
    </row>
    <row r="65" spans="3:19" ht="16.149999999999999" customHeight="1" x14ac:dyDescent="0.45">
      <c r="C65" s="25"/>
      <c r="D65" s="111"/>
      <c r="E65" s="111"/>
      <c r="F65" s="111"/>
      <c r="G65" s="27"/>
      <c r="H65" s="26"/>
      <c r="I65" s="32"/>
      <c r="J65" s="90"/>
      <c r="K65" s="34"/>
      <c r="L65" s="36"/>
      <c r="M65" s="36"/>
      <c r="N65" s="25"/>
      <c r="O65" s="28"/>
      <c r="P65" s="25"/>
      <c r="Q65" s="25"/>
      <c r="R65" s="25"/>
      <c r="S65" s="25"/>
    </row>
    <row r="66" spans="3:19" ht="16.149999999999999" customHeight="1" x14ac:dyDescent="0.65">
      <c r="C66" s="25"/>
      <c r="D66" s="37" t="str">
        <f>INDEX(Wsad_Ofertowy[#Data],MATCH(S63,Wsad_Ofertowy[Kod],0),4)</f>
        <v>Kos Zapalarka krótka żarowa</v>
      </c>
      <c r="E66" s="25"/>
      <c r="F66" s="38"/>
      <c r="G66" s="54" cm="1">
        <f t="array" ref="G66">INDEX(Wsad_Ofertowy[#Data],MATCH(S63,Wsad_Ofertowy[Kod],0),'Generowanie podsumowania zam'!$U$1)</f>
        <v>1.79</v>
      </c>
      <c r="H66" s="40"/>
      <c r="I66" s="32"/>
      <c r="J66" s="34"/>
      <c r="K66" s="34"/>
      <c r="L66" s="41"/>
      <c r="M66" s="25"/>
      <c r="N66" s="42"/>
      <c r="O66" s="25"/>
      <c r="P66" s="25"/>
      <c r="Q66" s="25"/>
      <c r="R66" s="43">
        <f>I64*G66*O63</f>
        <v>0</v>
      </c>
      <c r="S66" s="25"/>
    </row>
    <row r="67" spans="3:19" ht="16.149999999999999" customHeight="1" x14ac:dyDescent="0.45">
      <c r="C67" s="25"/>
      <c r="D67" s="25"/>
      <c r="E67" s="44">
        <f>INDEX(Wsad_Ofertowy[#Data],MATCH(S63,Wsad_Ofertowy[Kod],0),5)</f>
        <v>5903240024766</v>
      </c>
      <c r="F67" s="45"/>
      <c r="G67" s="40" t="s">
        <v>32</v>
      </c>
      <c r="H67" s="39"/>
      <c r="I67" s="25"/>
      <c r="J67" s="25"/>
      <c r="K67" s="25"/>
      <c r="L67" s="25"/>
      <c r="M67" s="25"/>
      <c r="N67" s="40"/>
      <c r="O67" s="25"/>
      <c r="P67" s="28"/>
      <c r="Q67" s="25"/>
      <c r="R67" s="40" t="s">
        <v>29</v>
      </c>
      <c r="S67" s="25"/>
    </row>
    <row r="68" spans="3:19" ht="16.149999999999999" customHeight="1" x14ac:dyDescent="0.4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8"/>
      <c r="Q68" s="25"/>
      <c r="R68" s="25"/>
      <c r="S68" s="25"/>
    </row>
    <row r="69" spans="3:19" ht="16.149999999999999" customHeight="1" x14ac:dyDescent="0.45">
      <c r="G69" s="22"/>
      <c r="H69" s="22"/>
      <c r="J69" s="23"/>
      <c r="K69" s="23"/>
      <c r="S69" s="21"/>
    </row>
    <row r="70" spans="3:19" ht="16.149999999999999" customHeight="1" x14ac:dyDescent="0.45">
      <c r="C70" s="25"/>
      <c r="D70" s="111" t="e" vm="7">
        <v>#VALUE!</v>
      </c>
      <c r="E70" s="111"/>
      <c r="F70" s="111"/>
      <c r="G70" s="27"/>
      <c r="H70" s="26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ht="16.149999999999999" customHeight="1" x14ac:dyDescent="0.45">
      <c r="C71" s="25"/>
      <c r="D71" s="111"/>
      <c r="E71" s="111"/>
      <c r="F71" s="111"/>
      <c r="G71" s="27"/>
      <c r="H71" s="26"/>
      <c r="I71" s="25"/>
      <c r="J71" s="25"/>
      <c r="K71" s="25"/>
      <c r="L71" s="25"/>
      <c r="M71" s="25"/>
      <c r="N71" s="25"/>
      <c r="O71" s="25"/>
      <c r="P71" s="28"/>
      <c r="Q71" s="25"/>
      <c r="R71" s="25"/>
      <c r="S71" s="25"/>
    </row>
    <row r="72" spans="3:19" ht="16.149999999999999" customHeight="1" x14ac:dyDescent="0.55000000000000004">
      <c r="C72" s="25"/>
      <c r="D72" s="111"/>
      <c r="E72" s="111"/>
      <c r="F72" s="111"/>
      <c r="G72" s="27"/>
      <c r="H72" s="26"/>
      <c r="I72" s="29"/>
      <c r="J72" s="30" t="s">
        <v>30</v>
      </c>
      <c r="K72" s="30"/>
      <c r="L72" s="25"/>
      <c r="M72" s="30"/>
      <c r="N72" s="31" t="s">
        <v>0</v>
      </c>
      <c r="O72" s="25"/>
      <c r="P72" s="25"/>
      <c r="Q72" s="25"/>
      <c r="R72" s="25"/>
      <c r="S72" s="25"/>
    </row>
    <row r="73" spans="3:19" ht="16.149999999999999" customHeight="1" x14ac:dyDescent="0.45">
      <c r="C73" s="25"/>
      <c r="D73" s="111"/>
      <c r="E73" s="111"/>
      <c r="F73" s="111"/>
      <c r="G73" s="27"/>
      <c r="H73" s="26"/>
      <c r="I73" s="32"/>
      <c r="J73" s="33"/>
      <c r="K73" s="33"/>
      <c r="L73" s="32"/>
      <c r="M73" s="34"/>
      <c r="N73" s="35" t="s">
        <v>108</v>
      </c>
      <c r="O73" s="25"/>
      <c r="P73" s="25"/>
      <c r="Q73" s="25"/>
      <c r="R73" s="25"/>
      <c r="S73" s="25"/>
    </row>
    <row r="74" spans="3:19" ht="16.149999999999999" customHeight="1" x14ac:dyDescent="0.45">
      <c r="C74" s="25"/>
      <c r="D74" s="111"/>
      <c r="E74" s="111"/>
      <c r="F74" s="111"/>
      <c r="G74" s="27"/>
      <c r="H74" s="26"/>
      <c r="I74" s="32"/>
      <c r="J74" s="33"/>
      <c r="K74" s="33"/>
      <c r="L74" s="36"/>
      <c r="M74" s="34"/>
      <c r="N74" s="25"/>
      <c r="O74" s="112">
        <v>0</v>
      </c>
      <c r="P74" s="25"/>
      <c r="Q74" s="25"/>
      <c r="R74" s="25"/>
      <c r="S74" s="68" t="s">
        <v>841</v>
      </c>
    </row>
    <row r="75" spans="3:19" ht="16.149999999999999" customHeight="1" x14ac:dyDescent="0.45">
      <c r="C75" s="25"/>
      <c r="D75" s="111"/>
      <c r="E75" s="111"/>
      <c r="F75" s="111"/>
      <c r="G75" s="27"/>
      <c r="H75" s="26"/>
      <c r="I75" s="32" t="str">
        <f>INDEX(Wsad_Ofertowy[#Data],MATCH(S74,Wsad_Ofertowy[Kod],0),21)</f>
        <v>16</v>
      </c>
      <c r="J75" s="33" t="s">
        <v>31</v>
      </c>
      <c r="K75" s="33"/>
      <c r="L75" s="36"/>
      <c r="M75" s="36"/>
      <c r="N75" s="25"/>
      <c r="O75" s="113"/>
      <c r="P75" s="25"/>
      <c r="Q75" s="25"/>
      <c r="R75" s="25"/>
      <c r="S75" s="25"/>
    </row>
    <row r="76" spans="3:19" ht="16.149999999999999" customHeight="1" x14ac:dyDescent="0.45">
      <c r="C76" s="25"/>
      <c r="D76" s="111"/>
      <c r="E76" s="111"/>
      <c r="F76" s="111"/>
      <c r="G76" s="27"/>
      <c r="H76" s="26"/>
      <c r="I76" s="32"/>
      <c r="J76" s="90"/>
      <c r="K76" s="34"/>
      <c r="L76" s="36"/>
      <c r="M76" s="36"/>
      <c r="N76" s="25"/>
      <c r="O76" s="28"/>
      <c r="P76" s="25"/>
      <c r="Q76" s="25"/>
      <c r="R76" s="25"/>
      <c r="S76" s="25"/>
    </row>
    <row r="77" spans="3:19" ht="16.149999999999999" customHeight="1" x14ac:dyDescent="0.65">
      <c r="C77" s="25"/>
      <c r="D77" s="37" t="str">
        <f>INDEX(Wsad_Ofertowy[#Data],MATCH(S74,Wsad_Ofertowy[Kod],0),4)</f>
        <v>Kos Zapalarka Okrągła 21-ZG-07</v>
      </c>
      <c r="E77" s="25"/>
      <c r="F77" s="38"/>
      <c r="G77" s="54" cm="1">
        <f t="array" ref="G77">INDEX(Wsad_Ofertowy[#Data],MATCH(S74,Wsad_Ofertowy[Kod],0),'Generowanie podsumowania zam'!$U$1)</f>
        <v>2.99</v>
      </c>
      <c r="H77" s="40"/>
      <c r="I77" s="32"/>
      <c r="J77" s="34"/>
      <c r="K77" s="34"/>
      <c r="L77" s="41"/>
      <c r="M77" s="25"/>
      <c r="N77" s="42"/>
      <c r="O77" s="25"/>
      <c r="P77" s="25"/>
      <c r="Q77" s="25"/>
      <c r="R77" s="43">
        <f>I75*G77*O74</f>
        <v>0</v>
      </c>
      <c r="S77" s="25"/>
    </row>
    <row r="78" spans="3:19" ht="16.149999999999999" customHeight="1" x14ac:dyDescent="0.45">
      <c r="C78" s="25"/>
      <c r="D78" s="25"/>
      <c r="E78" s="44">
        <f>INDEX(Wsad_Ofertowy[#Data],MATCH(S74,Wsad_Ofertowy[Kod],0),5)</f>
        <v>5903240024476</v>
      </c>
      <c r="F78" s="45"/>
      <c r="G78" s="40" t="s">
        <v>32</v>
      </c>
      <c r="H78" s="39"/>
      <c r="I78" s="25"/>
      <c r="J78" s="25"/>
      <c r="K78" s="25"/>
      <c r="L78" s="25"/>
      <c r="M78" s="25"/>
      <c r="N78" s="40"/>
      <c r="O78" s="25"/>
      <c r="P78" s="28"/>
      <c r="Q78" s="25"/>
      <c r="R78" s="40" t="s">
        <v>29</v>
      </c>
      <c r="S78" s="25"/>
    </row>
    <row r="79" spans="3:19" ht="16.149999999999999" customHeight="1" x14ac:dyDescent="0.4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8"/>
      <c r="Q79" s="25"/>
      <c r="R79" s="25"/>
      <c r="S79" s="25"/>
    </row>
    <row r="80" spans="3:19" ht="16.149999999999999" customHeight="1" x14ac:dyDescent="0.45">
      <c r="G80" s="22"/>
      <c r="H80" s="22"/>
      <c r="J80" s="23"/>
      <c r="K80" s="23"/>
      <c r="S80" s="21"/>
    </row>
    <row r="81" spans="3:19" ht="16.149999999999999" customHeight="1" x14ac:dyDescent="0.45">
      <c r="C81" s="25"/>
      <c r="D81" s="111" t="e" vm="8">
        <v>#VALUE!</v>
      </c>
      <c r="E81" s="111"/>
      <c r="F81" s="111"/>
      <c r="G81" s="27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ht="16.149999999999999" customHeight="1" x14ac:dyDescent="0.45">
      <c r="C82" s="25"/>
      <c r="D82" s="111"/>
      <c r="E82" s="111"/>
      <c r="F82" s="111"/>
      <c r="G82" s="27"/>
      <c r="H82" s="26"/>
      <c r="I82" s="25"/>
      <c r="J82" s="25"/>
      <c r="K82" s="25"/>
      <c r="L82" s="25"/>
      <c r="M82" s="25"/>
      <c r="N82" s="25"/>
      <c r="O82" s="25"/>
      <c r="P82" s="28"/>
      <c r="Q82" s="25"/>
      <c r="R82" s="25"/>
      <c r="S82" s="25"/>
    </row>
    <row r="83" spans="3:19" ht="16.149999999999999" customHeight="1" x14ac:dyDescent="0.55000000000000004">
      <c r="C83" s="25"/>
      <c r="D83" s="111"/>
      <c r="E83" s="111"/>
      <c r="F83" s="111"/>
      <c r="G83" s="27"/>
      <c r="H83" s="26"/>
      <c r="I83" s="29"/>
      <c r="J83" s="30" t="s">
        <v>30</v>
      </c>
      <c r="K83" s="30"/>
      <c r="L83" s="25"/>
      <c r="M83" s="30"/>
      <c r="N83" s="31" t="s">
        <v>0</v>
      </c>
      <c r="O83" s="25"/>
      <c r="P83" s="25"/>
      <c r="Q83" s="25"/>
      <c r="R83" s="25"/>
      <c r="S83" s="25"/>
    </row>
    <row r="84" spans="3:19" ht="16.149999999999999" customHeight="1" x14ac:dyDescent="0.45">
      <c r="C84" s="25"/>
      <c r="D84" s="111"/>
      <c r="E84" s="111"/>
      <c r="F84" s="111"/>
      <c r="G84" s="27"/>
      <c r="H84" s="26"/>
      <c r="I84" s="32"/>
      <c r="J84" s="33"/>
      <c r="K84" s="33"/>
      <c r="L84" s="32"/>
      <c r="M84" s="34"/>
      <c r="N84" s="35" t="s">
        <v>108</v>
      </c>
      <c r="O84" s="25"/>
      <c r="P84" s="25"/>
      <c r="Q84" s="25"/>
      <c r="R84" s="25"/>
      <c r="S84" s="25"/>
    </row>
    <row r="85" spans="3:19" ht="16.149999999999999" customHeight="1" x14ac:dyDescent="0.45">
      <c r="C85" s="25"/>
      <c r="D85" s="111"/>
      <c r="E85" s="111"/>
      <c r="F85" s="111"/>
      <c r="G85" s="27"/>
      <c r="H85" s="26"/>
      <c r="I85" s="32"/>
      <c r="J85" s="33"/>
      <c r="K85" s="33"/>
      <c r="L85" s="36"/>
      <c r="M85" s="34"/>
      <c r="N85" s="25"/>
      <c r="O85" s="112">
        <v>0</v>
      </c>
      <c r="P85" s="25"/>
      <c r="Q85" s="25"/>
      <c r="R85" s="25"/>
      <c r="S85" s="68" t="s">
        <v>279</v>
      </c>
    </row>
    <row r="86" spans="3:19" ht="16.149999999999999" customHeight="1" x14ac:dyDescent="0.45">
      <c r="C86" s="25"/>
      <c r="D86" s="111"/>
      <c r="E86" s="111"/>
      <c r="F86" s="111"/>
      <c r="G86" s="27"/>
      <c r="H86" s="26"/>
      <c r="I86" s="32" t="str">
        <f>INDEX(Wsad_Ofertowy[#Data],MATCH(S85,Wsad_Ofertowy[Kod],0),21)</f>
        <v>12</v>
      </c>
      <c r="J86" s="33" t="s">
        <v>31</v>
      </c>
      <c r="K86" s="33"/>
      <c r="L86" s="36"/>
      <c r="M86" s="36"/>
      <c r="N86" s="25"/>
      <c r="O86" s="113"/>
      <c r="P86" s="25"/>
      <c r="Q86" s="25"/>
      <c r="R86" s="25"/>
      <c r="S86" s="25"/>
    </row>
    <row r="87" spans="3:19" ht="16.149999999999999" customHeight="1" x14ac:dyDescent="0.45">
      <c r="C87" s="25"/>
      <c r="D87" s="111"/>
      <c r="E87" s="111"/>
      <c r="F87" s="111"/>
      <c r="G87" s="27"/>
      <c r="H87" s="26"/>
      <c r="I87" s="32"/>
      <c r="J87" s="90"/>
      <c r="K87" s="34"/>
      <c r="L87" s="36"/>
      <c r="M87" s="36"/>
      <c r="N87" s="25"/>
      <c r="O87" s="28"/>
      <c r="P87" s="25"/>
      <c r="Q87" s="25"/>
      <c r="R87" s="25"/>
      <c r="S87" s="25"/>
    </row>
    <row r="88" spans="3:19" ht="16.149999999999999" customHeight="1" x14ac:dyDescent="0.65">
      <c r="C88" s="25"/>
      <c r="D88" s="37" t="str">
        <f>INDEX(Wsad_Ofertowy[#Data],MATCH(S85,Wsad_Ofertowy[Kod],0),4)</f>
        <v>Kos zapalarka palnik gazowy Torch T1</v>
      </c>
      <c r="E88" s="25"/>
      <c r="F88" s="38"/>
      <c r="G88" s="54" cm="1">
        <f t="array" ref="G88">INDEX(Wsad_Ofertowy[#Data],MATCH(S85,Wsad_Ofertowy[Kod],0),'Generowanie podsumowania zam'!$U$1)</f>
        <v>4.99</v>
      </c>
      <c r="H88" s="40"/>
      <c r="I88" s="32"/>
      <c r="J88" s="34"/>
      <c r="K88" s="34"/>
      <c r="L88" s="41"/>
      <c r="M88" s="25"/>
      <c r="N88" s="42"/>
      <c r="O88" s="25"/>
      <c r="P88" s="25"/>
      <c r="Q88" s="25"/>
      <c r="R88" s="43">
        <f>I86*G88*O85</f>
        <v>0</v>
      </c>
      <c r="S88" s="25"/>
    </row>
    <row r="89" spans="3:19" ht="16.149999999999999" customHeight="1" x14ac:dyDescent="0.45">
      <c r="C89" s="25"/>
      <c r="D89" s="25"/>
      <c r="E89" s="44">
        <f>INDEX(Wsad_Ofertowy[#Data],MATCH(S85,Wsad_Ofertowy[Kod],0),5)</f>
        <v>5903240024124</v>
      </c>
      <c r="F89" s="45"/>
      <c r="G89" s="40" t="s">
        <v>32</v>
      </c>
      <c r="H89" s="39"/>
      <c r="I89" s="25"/>
      <c r="J89" s="25"/>
      <c r="K89" s="25"/>
      <c r="L89" s="25"/>
      <c r="M89" s="25"/>
      <c r="N89" s="40"/>
      <c r="O89" s="25"/>
      <c r="P89" s="28"/>
      <c r="Q89" s="25"/>
      <c r="R89" s="40" t="s">
        <v>29</v>
      </c>
      <c r="S89" s="25"/>
    </row>
    <row r="90" spans="3:19" ht="16.149999999999999" customHeight="1" x14ac:dyDescent="0.45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8"/>
      <c r="Q90" s="25"/>
      <c r="R90" s="25"/>
      <c r="S90" s="25"/>
    </row>
    <row r="91" spans="3:19" ht="16.149999999999999" customHeight="1" x14ac:dyDescent="0.45">
      <c r="G91" s="22"/>
      <c r="H91" s="22"/>
      <c r="J91" s="23"/>
      <c r="K91" s="23"/>
      <c r="S91" s="21"/>
    </row>
    <row r="92" spans="3:19" ht="16.149999999999999" customHeight="1" x14ac:dyDescent="0.45">
      <c r="C92" s="25"/>
      <c r="D92" s="111" t="e" vm="9">
        <v>#VALUE!</v>
      </c>
      <c r="E92" s="111"/>
      <c r="F92" s="111"/>
      <c r="G92" s="27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3:19" ht="16.149999999999999" customHeight="1" x14ac:dyDescent="0.45">
      <c r="C93" s="25"/>
      <c r="D93" s="111"/>
      <c r="E93" s="111"/>
      <c r="F93" s="111"/>
      <c r="G93" s="27"/>
      <c r="H93" s="26"/>
      <c r="I93" s="25"/>
      <c r="J93" s="25"/>
      <c r="K93" s="25"/>
      <c r="L93" s="25"/>
      <c r="M93" s="25"/>
      <c r="N93" s="25"/>
      <c r="O93" s="25"/>
      <c r="P93" s="28"/>
      <c r="Q93" s="25"/>
      <c r="R93" s="25"/>
      <c r="S93" s="25"/>
    </row>
    <row r="94" spans="3:19" ht="16.149999999999999" customHeight="1" x14ac:dyDescent="0.55000000000000004">
      <c r="C94" s="25"/>
      <c r="D94" s="111"/>
      <c r="E94" s="111"/>
      <c r="F94" s="111"/>
      <c r="G94" s="27"/>
      <c r="H94" s="26"/>
      <c r="I94" s="29"/>
      <c r="J94" s="30" t="s">
        <v>30</v>
      </c>
      <c r="K94" s="30"/>
      <c r="L94" s="25"/>
      <c r="M94" s="30"/>
      <c r="N94" s="31" t="s">
        <v>0</v>
      </c>
      <c r="O94" s="25"/>
      <c r="P94" s="25"/>
      <c r="Q94" s="25"/>
      <c r="R94" s="25"/>
      <c r="S94" s="25"/>
    </row>
    <row r="95" spans="3:19" ht="16.149999999999999" customHeight="1" x14ac:dyDescent="0.45">
      <c r="C95" s="25"/>
      <c r="D95" s="111"/>
      <c r="E95" s="111"/>
      <c r="F95" s="111"/>
      <c r="G95" s="27"/>
      <c r="H95" s="26"/>
      <c r="I95" s="32"/>
      <c r="J95" s="33"/>
      <c r="K95" s="33"/>
      <c r="L95" s="32"/>
      <c r="M95" s="34"/>
      <c r="N95" s="35" t="s">
        <v>108</v>
      </c>
      <c r="O95" s="25"/>
      <c r="P95" s="25"/>
      <c r="Q95" s="25"/>
      <c r="R95" s="25"/>
      <c r="S95" s="25"/>
    </row>
    <row r="96" spans="3:19" ht="16.149999999999999" customHeight="1" x14ac:dyDescent="0.45">
      <c r="C96" s="25"/>
      <c r="D96" s="111"/>
      <c r="E96" s="111"/>
      <c r="F96" s="111"/>
      <c r="G96" s="27"/>
      <c r="H96" s="26"/>
      <c r="I96" s="32"/>
      <c r="J96" s="33"/>
      <c r="K96" s="33"/>
      <c r="L96" s="36"/>
      <c r="M96" s="34"/>
      <c r="N96" s="25"/>
      <c r="O96" s="112">
        <v>0</v>
      </c>
      <c r="P96" s="25"/>
      <c r="Q96" s="25"/>
      <c r="R96" s="25"/>
      <c r="S96" s="68" t="s">
        <v>281</v>
      </c>
    </row>
    <row r="97" spans="3:19" ht="16.149999999999999" customHeight="1" x14ac:dyDescent="0.45">
      <c r="C97" s="25"/>
      <c r="D97" s="111"/>
      <c r="E97" s="111"/>
      <c r="F97" s="111"/>
      <c r="G97" s="27"/>
      <c r="H97" s="26"/>
      <c r="I97" s="32" t="str">
        <f>INDEX(Wsad_Ofertowy[#Data],MATCH(S96,Wsad_Ofertowy[Kod],0),21)</f>
        <v>16</v>
      </c>
      <c r="J97" s="33" t="s">
        <v>31</v>
      </c>
      <c r="K97" s="33"/>
      <c r="L97" s="36"/>
      <c r="M97" s="36"/>
      <c r="N97" s="25"/>
      <c r="O97" s="113"/>
      <c r="P97" s="25"/>
      <c r="Q97" s="25"/>
      <c r="R97" s="25"/>
      <c r="S97" s="25"/>
    </row>
    <row r="98" spans="3:19" ht="16.149999999999999" customHeight="1" x14ac:dyDescent="0.45">
      <c r="C98" s="25"/>
      <c r="D98" s="111"/>
      <c r="E98" s="111"/>
      <c r="F98" s="111"/>
      <c r="G98" s="27"/>
      <c r="H98" s="26"/>
      <c r="I98" s="32"/>
      <c r="J98" s="90"/>
      <c r="K98" s="34"/>
      <c r="L98" s="36"/>
      <c r="M98" s="36"/>
      <c r="N98" s="25"/>
      <c r="O98" s="28"/>
      <c r="P98" s="25"/>
      <c r="Q98" s="25"/>
      <c r="R98" s="25"/>
      <c r="S98" s="25"/>
    </row>
    <row r="99" spans="3:19" ht="16.149999999999999" customHeight="1" x14ac:dyDescent="0.65">
      <c r="C99" s="25"/>
      <c r="D99" s="37" t="str">
        <f>INDEX(Wsad_Ofertowy[#Data],MATCH(S96,Wsad_Ofertowy[Kod],0),4)</f>
        <v>Kos Zapalarka Składana</v>
      </c>
      <c r="E99" s="25"/>
      <c r="F99" s="38"/>
      <c r="G99" s="54" cm="1">
        <f t="array" ref="G99">INDEX(Wsad_Ofertowy[#Data],MATCH(S96,Wsad_Ofertowy[Kod],0),'Generowanie podsumowania zam'!$U$1)</f>
        <v>2.59</v>
      </c>
      <c r="H99" s="40"/>
      <c r="I99" s="32"/>
      <c r="J99" s="34"/>
      <c r="K99" s="34"/>
      <c r="L99" s="41"/>
      <c r="M99" s="25"/>
      <c r="N99" s="42"/>
      <c r="O99" s="25"/>
      <c r="P99" s="25"/>
      <c r="Q99" s="25"/>
      <c r="R99" s="43">
        <f>I97*G99*O96</f>
        <v>0</v>
      </c>
      <c r="S99" s="25"/>
    </row>
    <row r="100" spans="3:19" ht="16.149999999999999" customHeight="1" x14ac:dyDescent="0.45">
      <c r="C100" s="25"/>
      <c r="D100" s="25"/>
      <c r="E100" s="44">
        <f>INDEX(Wsad_Ofertowy[#Data],MATCH(S96,Wsad_Ofertowy[Kod],0),5)</f>
        <v>5907589849592</v>
      </c>
      <c r="F100" s="45"/>
      <c r="G100" s="40" t="s">
        <v>32</v>
      </c>
      <c r="H100" s="39"/>
      <c r="I100" s="25"/>
      <c r="J100" s="25"/>
      <c r="K100" s="25"/>
      <c r="L100" s="25"/>
      <c r="M100" s="25"/>
      <c r="N100" s="40"/>
      <c r="O100" s="25"/>
      <c r="P100" s="28"/>
      <c r="Q100" s="25"/>
      <c r="R100" s="40" t="s">
        <v>29</v>
      </c>
      <c r="S100" s="25"/>
    </row>
    <row r="101" spans="3:19" ht="16.149999999999999" customHeight="1" x14ac:dyDescent="0.45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8"/>
      <c r="Q101" s="25"/>
      <c r="R101" s="25"/>
      <c r="S101" s="25"/>
    </row>
    <row r="102" spans="3:19" ht="16.149999999999999" customHeight="1" x14ac:dyDescent="0.45">
      <c r="G102" s="22"/>
      <c r="H102" s="22"/>
      <c r="J102" s="23"/>
      <c r="K102" s="23"/>
      <c r="S102" s="21"/>
    </row>
    <row r="103" spans="3:19" ht="16.149999999999999" customHeight="1" x14ac:dyDescent="0.45">
      <c r="C103" s="25"/>
      <c r="D103" s="111" t="e" vm="10">
        <v>#VALUE!</v>
      </c>
      <c r="E103" s="111"/>
      <c r="F103" s="111"/>
      <c r="G103" s="27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3:19" ht="16.149999999999999" customHeight="1" x14ac:dyDescent="0.45">
      <c r="C104" s="25"/>
      <c r="D104" s="111"/>
      <c r="E104" s="111"/>
      <c r="F104" s="111"/>
      <c r="G104" s="27"/>
      <c r="H104" s="26"/>
      <c r="I104" s="25"/>
      <c r="J104" s="25"/>
      <c r="K104" s="25"/>
      <c r="L104" s="25"/>
      <c r="M104" s="25"/>
      <c r="N104" s="25"/>
      <c r="O104" s="25"/>
      <c r="P104" s="28"/>
      <c r="Q104" s="25"/>
      <c r="R104" s="25"/>
      <c r="S104" s="25"/>
    </row>
    <row r="105" spans="3:19" ht="16.149999999999999" customHeight="1" x14ac:dyDescent="0.55000000000000004">
      <c r="C105" s="25"/>
      <c r="D105" s="111"/>
      <c r="E105" s="111"/>
      <c r="F105" s="111"/>
      <c r="G105" s="27"/>
      <c r="H105" s="26"/>
      <c r="I105" s="29"/>
      <c r="J105" s="30" t="s">
        <v>30</v>
      </c>
      <c r="K105" s="30"/>
      <c r="L105" s="25"/>
      <c r="M105" s="30"/>
      <c r="N105" s="31" t="s">
        <v>0</v>
      </c>
      <c r="O105" s="25"/>
      <c r="P105" s="25"/>
      <c r="Q105" s="25"/>
      <c r="R105" s="25"/>
      <c r="S105" s="25"/>
    </row>
    <row r="106" spans="3:19" ht="16.149999999999999" customHeight="1" x14ac:dyDescent="0.45">
      <c r="C106" s="25"/>
      <c r="D106" s="111"/>
      <c r="E106" s="111"/>
      <c r="F106" s="111"/>
      <c r="G106" s="27"/>
      <c r="H106" s="26"/>
      <c r="I106" s="32"/>
      <c r="J106" s="33"/>
      <c r="K106" s="33"/>
      <c r="L106" s="32"/>
      <c r="M106" s="34"/>
      <c r="N106" s="35" t="s">
        <v>108</v>
      </c>
      <c r="O106" s="25"/>
      <c r="P106" s="25"/>
      <c r="Q106" s="25"/>
      <c r="R106" s="25"/>
      <c r="S106" s="25"/>
    </row>
    <row r="107" spans="3:19" ht="16.149999999999999" customHeight="1" x14ac:dyDescent="0.45">
      <c r="C107" s="25"/>
      <c r="D107" s="111"/>
      <c r="E107" s="111"/>
      <c r="F107" s="111"/>
      <c r="G107" s="27"/>
      <c r="H107" s="26"/>
      <c r="I107" s="32"/>
      <c r="J107" s="33"/>
      <c r="K107" s="33"/>
      <c r="L107" s="36"/>
      <c r="M107" s="34"/>
      <c r="N107" s="25"/>
      <c r="O107" s="112">
        <v>0</v>
      </c>
      <c r="P107" s="25"/>
      <c r="Q107" s="25"/>
      <c r="R107" s="25"/>
      <c r="S107" s="68" t="s">
        <v>849</v>
      </c>
    </row>
    <row r="108" spans="3:19" ht="16.149999999999999" customHeight="1" x14ac:dyDescent="0.45">
      <c r="C108" s="25"/>
      <c r="D108" s="111"/>
      <c r="E108" s="111"/>
      <c r="F108" s="111"/>
      <c r="G108" s="27"/>
      <c r="H108" s="26"/>
      <c r="I108" s="32" t="str">
        <f>INDEX(Wsad_Ofertowy[#Data],MATCH(S107,Wsad_Ofertowy[Kod],0),21)</f>
        <v>25</v>
      </c>
      <c r="J108" s="33" t="s">
        <v>31</v>
      </c>
      <c r="K108" s="33"/>
      <c r="L108" s="36"/>
      <c r="M108" s="36"/>
      <c r="N108" s="25"/>
      <c r="O108" s="113"/>
      <c r="P108" s="25"/>
      <c r="Q108" s="25"/>
      <c r="R108" s="25"/>
      <c r="S108" s="25"/>
    </row>
    <row r="109" spans="3:19" ht="16.149999999999999" customHeight="1" x14ac:dyDescent="0.45">
      <c r="C109" s="25"/>
      <c r="D109" s="111"/>
      <c r="E109" s="111"/>
      <c r="F109" s="111"/>
      <c r="G109" s="27"/>
      <c r="H109" s="26"/>
      <c r="I109" s="32"/>
      <c r="J109" s="90"/>
      <c r="K109" s="34"/>
      <c r="L109" s="36"/>
      <c r="M109" s="36"/>
      <c r="N109" s="25"/>
      <c r="O109" s="28"/>
      <c r="P109" s="25"/>
      <c r="Q109" s="25"/>
      <c r="R109" s="25"/>
      <c r="S109" s="25"/>
    </row>
    <row r="110" spans="3:19" ht="16.149999999999999" customHeight="1" x14ac:dyDescent="0.65">
      <c r="C110" s="25"/>
      <c r="D110" s="37" t="str">
        <f>INDEX(Wsad_Ofertowy[#Data],MATCH(S107,Wsad_Ofertowy[Kod],0),4)</f>
        <v>Kos Zapalarka Tuba</v>
      </c>
      <c r="E110" s="25"/>
      <c r="F110" s="38"/>
      <c r="G110" s="54" cm="1">
        <f t="array" ref="G110">INDEX(Wsad_Ofertowy[#Data],MATCH(S107,Wsad_Ofertowy[Kod],0),'Generowanie podsumowania zam'!$U$1)</f>
        <v>4.1500000000000004</v>
      </c>
      <c r="H110" s="40"/>
      <c r="I110" s="32"/>
      <c r="J110" s="34"/>
      <c r="K110" s="34"/>
      <c r="L110" s="41"/>
      <c r="M110" s="25"/>
      <c r="N110" s="42"/>
      <c r="O110" s="25"/>
      <c r="P110" s="25"/>
      <c r="Q110" s="25"/>
      <c r="R110" s="43">
        <f>I108*G110*O107</f>
        <v>0</v>
      </c>
      <c r="S110" s="25"/>
    </row>
    <row r="111" spans="3:19" ht="16.149999999999999" customHeight="1" x14ac:dyDescent="0.45">
      <c r="C111" s="25"/>
      <c r="D111" s="25"/>
      <c r="E111" s="44">
        <f>INDEX(Wsad_Ofertowy[#Data],MATCH(S107,Wsad_Ofertowy[Kod],0),5)</f>
        <v>5903240024636</v>
      </c>
      <c r="F111" s="45"/>
      <c r="G111" s="40" t="s">
        <v>32</v>
      </c>
      <c r="H111" s="39"/>
      <c r="I111" s="25"/>
      <c r="J111" s="25"/>
      <c r="K111" s="25"/>
      <c r="L111" s="25"/>
      <c r="M111" s="25"/>
      <c r="N111" s="40"/>
      <c r="O111" s="25"/>
      <c r="P111" s="28"/>
      <c r="Q111" s="25"/>
      <c r="R111" s="40" t="s">
        <v>29</v>
      </c>
      <c r="S111" s="25"/>
    </row>
    <row r="112" spans="3:19" ht="16.149999999999999" customHeight="1" x14ac:dyDescent="0.45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8"/>
      <c r="Q112" s="25"/>
      <c r="R112" s="25"/>
      <c r="S112" s="25"/>
    </row>
    <row r="113" spans="3:19" ht="16.149999999999999" customHeight="1" x14ac:dyDescent="0.45">
      <c r="G113" s="22"/>
      <c r="H113" s="22"/>
      <c r="J113" s="23"/>
      <c r="K113" s="23"/>
      <c r="S113" s="21"/>
    </row>
    <row r="114" spans="3:19" ht="16.149999999999999" customHeight="1" x14ac:dyDescent="0.45">
      <c r="C114" s="25"/>
      <c r="D114" s="111"/>
      <c r="E114" s="111"/>
      <c r="F114" s="111"/>
      <c r="G114" s="27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3:19" ht="16.149999999999999" customHeight="1" x14ac:dyDescent="0.45">
      <c r="C115" s="25"/>
      <c r="D115" s="111"/>
      <c r="E115" s="111"/>
      <c r="F115" s="111"/>
      <c r="G115" s="27"/>
      <c r="H115" s="26"/>
      <c r="I115" s="25"/>
      <c r="J115" s="25"/>
      <c r="K115" s="25"/>
      <c r="L115" s="25"/>
      <c r="M115" s="25"/>
      <c r="N115" s="25"/>
      <c r="O115" s="25"/>
      <c r="P115" s="28"/>
      <c r="Q115" s="25"/>
      <c r="R115" s="25"/>
      <c r="S115" s="25"/>
    </row>
    <row r="116" spans="3:19" ht="16.149999999999999" customHeight="1" x14ac:dyDescent="0.55000000000000004">
      <c r="C116" s="25"/>
      <c r="D116" s="111"/>
      <c r="E116" s="111"/>
      <c r="F116" s="111"/>
      <c r="G116" s="27"/>
      <c r="H116" s="26"/>
      <c r="I116" s="29"/>
      <c r="J116" s="30" t="s">
        <v>30</v>
      </c>
      <c r="K116" s="30"/>
      <c r="L116" s="25"/>
      <c r="M116" s="30"/>
      <c r="N116" s="31" t="s">
        <v>0</v>
      </c>
      <c r="O116" s="25"/>
      <c r="P116" s="25"/>
      <c r="Q116" s="25"/>
      <c r="R116" s="25"/>
      <c r="S116" s="25"/>
    </row>
    <row r="117" spans="3:19" ht="16.149999999999999" customHeight="1" x14ac:dyDescent="0.45">
      <c r="C117" s="25"/>
      <c r="D117" s="111"/>
      <c r="E117" s="111"/>
      <c r="F117" s="111"/>
      <c r="G117" s="27"/>
      <c r="H117" s="26"/>
      <c r="I117" s="32"/>
      <c r="J117" s="33"/>
      <c r="K117" s="33"/>
      <c r="L117" s="32"/>
      <c r="M117" s="34"/>
      <c r="N117" s="35" t="s">
        <v>108</v>
      </c>
      <c r="O117" s="25"/>
      <c r="P117" s="25"/>
      <c r="Q117" s="25"/>
      <c r="R117" s="25"/>
      <c r="S117" s="25"/>
    </row>
    <row r="118" spans="3:19" ht="16.149999999999999" customHeight="1" x14ac:dyDescent="0.45">
      <c r="C118" s="25"/>
      <c r="D118" s="111"/>
      <c r="E118" s="111"/>
      <c r="F118" s="111"/>
      <c r="G118" s="27"/>
      <c r="H118" s="26"/>
      <c r="I118" s="32"/>
      <c r="J118" s="33"/>
      <c r="K118" s="33"/>
      <c r="L118" s="36"/>
      <c r="M118" s="34"/>
      <c r="N118" s="25"/>
      <c r="O118" s="112">
        <v>0</v>
      </c>
      <c r="P118" s="25"/>
      <c r="Q118" s="25"/>
      <c r="R118" s="25"/>
      <c r="S118" s="68" t="s">
        <v>816</v>
      </c>
    </row>
    <row r="119" spans="3:19" ht="16.149999999999999" customHeight="1" x14ac:dyDescent="0.45">
      <c r="C119" s="25"/>
      <c r="D119" s="111"/>
      <c r="E119" s="111"/>
      <c r="F119" s="111"/>
      <c r="G119" s="27"/>
      <c r="H119" s="26"/>
      <c r="I119" s="32" t="str">
        <f>INDEX(Wsad_Ofertowy[#Data],MATCH(S118,Wsad_Ofertowy[Kod],0),21)</f>
        <v>25</v>
      </c>
      <c r="J119" s="33" t="s">
        <v>31</v>
      </c>
      <c r="K119" s="33"/>
      <c r="L119" s="36"/>
      <c r="M119" s="36"/>
      <c r="N119" s="25"/>
      <c r="O119" s="113"/>
      <c r="P119" s="25"/>
      <c r="Q119" s="25"/>
      <c r="R119" s="25"/>
      <c r="S119" s="25"/>
    </row>
    <row r="120" spans="3:19" ht="16.149999999999999" customHeight="1" x14ac:dyDescent="0.45">
      <c r="C120" s="25"/>
      <c r="D120" s="111"/>
      <c r="E120" s="111"/>
      <c r="F120" s="111"/>
      <c r="G120" s="27"/>
      <c r="H120" s="26"/>
      <c r="I120" s="32"/>
      <c r="J120" s="90"/>
      <c r="K120" s="34"/>
      <c r="L120" s="36"/>
      <c r="M120" s="36"/>
      <c r="N120" s="25"/>
      <c r="O120" s="28"/>
      <c r="P120" s="25"/>
      <c r="Q120" s="25"/>
      <c r="R120" s="25"/>
      <c r="S120" s="25"/>
    </row>
    <row r="121" spans="3:19" ht="16.149999999999999" customHeight="1" x14ac:dyDescent="0.65">
      <c r="C121" s="25"/>
      <c r="D121" s="37" t="str">
        <f>INDEX(Wsad_Ofertowy[#Data],MATCH(S118,Wsad_Ofertowy[Kod],0),4)</f>
        <v>Kos Zapalniczka K-06 color mix</v>
      </c>
      <c r="E121" s="25"/>
      <c r="F121" s="38"/>
      <c r="G121" s="54" cm="1">
        <f t="array" ref="G121">INDEX(Wsad_Ofertowy[#Data],MATCH(S118,Wsad_Ofertowy[Kod],0),'Generowanie podsumowania zam'!$U$1)</f>
        <v>0.59</v>
      </c>
      <c r="H121" s="40"/>
      <c r="I121" s="32"/>
      <c r="J121" s="34"/>
      <c r="K121" s="34"/>
      <c r="L121" s="41"/>
      <c r="M121" s="25"/>
      <c r="N121" s="42"/>
      <c r="O121" s="25"/>
      <c r="P121" s="25"/>
      <c r="Q121" s="25"/>
      <c r="R121" s="43">
        <f>I119*G121*O118</f>
        <v>0</v>
      </c>
      <c r="S121" s="25"/>
    </row>
    <row r="122" spans="3:19" ht="16.149999999999999" customHeight="1" x14ac:dyDescent="0.45">
      <c r="C122" s="25"/>
      <c r="D122" s="25"/>
      <c r="E122" s="44">
        <f>INDEX(Wsad_Ofertowy[#Data],MATCH(S118,Wsad_Ofertowy[Kod],0),5)</f>
        <v>5907589849653</v>
      </c>
      <c r="F122" s="45"/>
      <c r="G122" s="40" t="s">
        <v>32</v>
      </c>
      <c r="H122" s="39"/>
      <c r="I122" s="25"/>
      <c r="J122" s="25"/>
      <c r="K122" s="25"/>
      <c r="L122" s="25"/>
      <c r="M122" s="25"/>
      <c r="N122" s="40"/>
      <c r="O122" s="25"/>
      <c r="P122" s="28"/>
      <c r="Q122" s="25"/>
      <c r="R122" s="40" t="s">
        <v>29</v>
      </c>
      <c r="S122" s="25"/>
    </row>
    <row r="123" spans="3:19" ht="16.149999999999999" customHeight="1" x14ac:dyDescent="0.45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8"/>
      <c r="Q123" s="25"/>
      <c r="R123" s="25"/>
      <c r="S123" s="25"/>
    </row>
    <row r="124" spans="3:19" ht="16.149999999999999" customHeight="1" x14ac:dyDescent="0.45">
      <c r="G124" s="22"/>
      <c r="H124" s="22"/>
      <c r="J124" s="23"/>
      <c r="K124" s="23"/>
      <c r="S124" s="21"/>
    </row>
    <row r="125" spans="3:19" ht="16.149999999999999" customHeight="1" x14ac:dyDescent="0.45">
      <c r="C125" s="25"/>
      <c r="D125" s="111"/>
      <c r="E125" s="111"/>
      <c r="F125" s="111"/>
      <c r="G125" s="27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3:19" ht="16.149999999999999" customHeight="1" x14ac:dyDescent="0.45">
      <c r="C126" s="25"/>
      <c r="D126" s="111"/>
      <c r="E126" s="111"/>
      <c r="F126" s="111"/>
      <c r="G126" s="27"/>
      <c r="H126" s="26"/>
      <c r="I126" s="25"/>
      <c r="J126" s="25"/>
      <c r="K126" s="25"/>
      <c r="L126" s="25"/>
      <c r="M126" s="25"/>
      <c r="N126" s="25"/>
      <c r="O126" s="25"/>
      <c r="P126" s="28"/>
      <c r="Q126" s="25"/>
      <c r="R126" s="25"/>
      <c r="S126" s="25"/>
    </row>
    <row r="127" spans="3:19" ht="16.149999999999999" customHeight="1" x14ac:dyDescent="0.55000000000000004">
      <c r="C127" s="25"/>
      <c r="D127" s="111"/>
      <c r="E127" s="111"/>
      <c r="F127" s="111"/>
      <c r="G127" s="27"/>
      <c r="H127" s="26"/>
      <c r="I127" s="29"/>
      <c r="J127" s="30" t="s">
        <v>30</v>
      </c>
      <c r="K127" s="30"/>
      <c r="L127" s="25"/>
      <c r="M127" s="30"/>
      <c r="N127" s="31" t="s">
        <v>0</v>
      </c>
      <c r="O127" s="25"/>
      <c r="P127" s="25"/>
      <c r="Q127" s="25"/>
      <c r="R127" s="25"/>
      <c r="S127" s="25"/>
    </row>
    <row r="128" spans="3:19" ht="16.149999999999999" customHeight="1" x14ac:dyDescent="0.45">
      <c r="C128" s="25"/>
      <c r="D128" s="111"/>
      <c r="E128" s="111"/>
      <c r="F128" s="111"/>
      <c r="G128" s="27"/>
      <c r="H128" s="26"/>
      <c r="I128" s="32"/>
      <c r="J128" s="33"/>
      <c r="K128" s="33"/>
      <c r="L128" s="32"/>
      <c r="M128" s="34"/>
      <c r="N128" s="35" t="s">
        <v>108</v>
      </c>
      <c r="O128" s="25"/>
      <c r="P128" s="25"/>
      <c r="Q128" s="25"/>
      <c r="R128" s="25"/>
      <c r="S128" s="25"/>
    </row>
    <row r="129" spans="3:19" ht="16.149999999999999" customHeight="1" x14ac:dyDescent="0.45">
      <c r="C129" s="25"/>
      <c r="D129" s="111"/>
      <c r="E129" s="111"/>
      <c r="F129" s="111"/>
      <c r="G129" s="27"/>
      <c r="H129" s="26"/>
      <c r="I129" s="32"/>
      <c r="J129" s="33"/>
      <c r="K129" s="33"/>
      <c r="L129" s="36"/>
      <c r="M129" s="34"/>
      <c r="N129" s="25"/>
      <c r="O129" s="112">
        <v>0</v>
      </c>
      <c r="P129" s="25"/>
      <c r="Q129" s="25"/>
      <c r="R129" s="25"/>
      <c r="S129" s="68" t="s">
        <v>818</v>
      </c>
    </row>
    <row r="130" spans="3:19" ht="16.149999999999999" customHeight="1" x14ac:dyDescent="0.45">
      <c r="C130" s="25"/>
      <c r="D130" s="111"/>
      <c r="E130" s="111"/>
      <c r="F130" s="111"/>
      <c r="G130" s="27"/>
      <c r="H130" s="26"/>
      <c r="I130" s="32" t="str">
        <f>INDEX(Wsad_Ofertowy[#Data],MATCH(S129,Wsad_Ofertowy[Kod],0),21)</f>
        <v>25</v>
      </c>
      <c r="J130" s="33" t="s">
        <v>31</v>
      </c>
      <c r="K130" s="33"/>
      <c r="L130" s="36"/>
      <c r="M130" s="36"/>
      <c r="N130" s="25"/>
      <c r="O130" s="113"/>
      <c r="P130" s="25"/>
      <c r="Q130" s="25"/>
      <c r="R130" s="25"/>
      <c r="S130" s="25"/>
    </row>
    <row r="131" spans="3:19" ht="16.149999999999999" customHeight="1" x14ac:dyDescent="0.45">
      <c r="C131" s="25"/>
      <c r="D131" s="111"/>
      <c r="E131" s="111"/>
      <c r="F131" s="111"/>
      <c r="G131" s="27"/>
      <c r="H131" s="26"/>
      <c r="I131" s="32"/>
      <c r="J131" s="90"/>
      <c r="K131" s="34"/>
      <c r="L131" s="36"/>
      <c r="M131" s="36"/>
      <c r="N131" s="25"/>
      <c r="O131" s="28"/>
      <c r="P131" s="25"/>
      <c r="Q131" s="25"/>
      <c r="R131" s="25"/>
      <c r="S131" s="25"/>
    </row>
    <row r="132" spans="3:19" ht="16.149999999999999" customHeight="1" x14ac:dyDescent="0.65">
      <c r="C132" s="25"/>
      <c r="D132" s="37" t="str">
        <f>INDEX(Wsad_Ofertowy[#Data],MATCH(S129,Wsad_Ofertowy[Kod],0),4)</f>
        <v>Kos Zapalniczka K-06 żaba</v>
      </c>
      <c r="E132" s="25"/>
      <c r="F132" s="38"/>
      <c r="G132" s="54" cm="1">
        <f t="array" ref="G132">INDEX(Wsad_Ofertowy[#Data],MATCH(S129,Wsad_Ofertowy[Kod],0),'Generowanie podsumowania zam'!$U$1)</f>
        <v>0.79</v>
      </c>
      <c r="H132" s="40"/>
      <c r="I132" s="32"/>
      <c r="J132" s="34"/>
      <c r="K132" s="34"/>
      <c r="L132" s="41"/>
      <c r="M132" s="25"/>
      <c r="N132" s="42"/>
      <c r="O132" s="25"/>
      <c r="P132" s="25"/>
      <c r="Q132" s="25"/>
      <c r="R132" s="43">
        <f>I130*G132*O129</f>
        <v>0</v>
      </c>
      <c r="S132" s="25"/>
    </row>
    <row r="133" spans="3:19" ht="16.149999999999999" customHeight="1" x14ac:dyDescent="0.45">
      <c r="C133" s="25"/>
      <c r="D133" s="25"/>
      <c r="E133" s="44">
        <f>INDEX(Wsad_Ofertowy[#Data],MATCH(S129,Wsad_Ofertowy[Kod],0),5)</f>
        <v>5907589849295</v>
      </c>
      <c r="F133" s="45"/>
      <c r="G133" s="40" t="s">
        <v>32</v>
      </c>
      <c r="H133" s="39"/>
      <c r="I133" s="25"/>
      <c r="J133" s="25"/>
      <c r="K133" s="25"/>
      <c r="L133" s="25"/>
      <c r="M133" s="25"/>
      <c r="N133" s="40"/>
      <c r="O133" s="25"/>
      <c r="P133" s="28"/>
      <c r="Q133" s="25"/>
      <c r="R133" s="40" t="s">
        <v>29</v>
      </c>
      <c r="S133" s="25"/>
    </row>
    <row r="134" spans="3:19" ht="16.149999999999999" customHeight="1" x14ac:dyDescent="0.45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8"/>
      <c r="Q134" s="25"/>
      <c r="R134" s="25"/>
      <c r="S134" s="25"/>
    </row>
    <row r="135" spans="3:19" ht="16.149999999999999" customHeight="1" x14ac:dyDescent="0.45">
      <c r="G135" s="22"/>
      <c r="H135" s="22"/>
      <c r="J135" s="23"/>
      <c r="K135" s="23"/>
      <c r="S135" s="21"/>
    </row>
    <row r="136" spans="3:19" ht="16.149999999999999" customHeight="1" x14ac:dyDescent="0.45">
      <c r="C136" s="25"/>
      <c r="D136" s="111"/>
      <c r="E136" s="111"/>
      <c r="F136" s="111"/>
      <c r="G136" s="27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spans="3:19" ht="16.149999999999999" customHeight="1" x14ac:dyDescent="0.45">
      <c r="C137" s="25"/>
      <c r="D137" s="111"/>
      <c r="E137" s="111"/>
      <c r="F137" s="111"/>
      <c r="G137" s="27"/>
      <c r="H137" s="26"/>
      <c r="I137" s="25"/>
      <c r="J137" s="25"/>
      <c r="K137" s="25"/>
      <c r="L137" s="25"/>
      <c r="M137" s="25"/>
      <c r="N137" s="25"/>
      <c r="O137" s="25"/>
      <c r="P137" s="28"/>
      <c r="Q137" s="25"/>
      <c r="R137" s="25"/>
      <c r="S137" s="25"/>
    </row>
    <row r="138" spans="3:19" ht="16.149999999999999" customHeight="1" x14ac:dyDescent="0.55000000000000004">
      <c r="C138" s="25"/>
      <c r="D138" s="111"/>
      <c r="E138" s="111"/>
      <c r="F138" s="111"/>
      <c r="G138" s="27"/>
      <c r="H138" s="26"/>
      <c r="I138" s="29"/>
      <c r="J138" s="30" t="s">
        <v>30</v>
      </c>
      <c r="K138" s="30"/>
      <c r="L138" s="25"/>
      <c r="M138" s="30"/>
      <c r="N138" s="31" t="s">
        <v>0</v>
      </c>
      <c r="O138" s="25"/>
      <c r="P138" s="25"/>
      <c r="Q138" s="25"/>
      <c r="R138" s="25"/>
      <c r="S138" s="25"/>
    </row>
    <row r="139" spans="3:19" ht="16.149999999999999" customHeight="1" x14ac:dyDescent="0.45">
      <c r="C139" s="25"/>
      <c r="D139" s="111"/>
      <c r="E139" s="111"/>
      <c r="F139" s="111"/>
      <c r="G139" s="27"/>
      <c r="H139" s="26"/>
      <c r="I139" s="32"/>
      <c r="J139" s="33"/>
      <c r="K139" s="33"/>
      <c r="L139" s="32"/>
      <c r="M139" s="34"/>
      <c r="N139" s="35" t="s">
        <v>108</v>
      </c>
      <c r="O139" s="25"/>
      <c r="P139" s="25"/>
      <c r="Q139" s="25"/>
      <c r="R139" s="25"/>
      <c r="S139" s="25"/>
    </row>
    <row r="140" spans="3:19" ht="16.149999999999999" customHeight="1" x14ac:dyDescent="0.45">
      <c r="C140" s="25"/>
      <c r="D140" s="111"/>
      <c r="E140" s="111"/>
      <c r="F140" s="111"/>
      <c r="G140" s="27"/>
      <c r="H140" s="26"/>
      <c r="I140" s="32"/>
      <c r="J140" s="33"/>
      <c r="K140" s="33"/>
      <c r="L140" s="36"/>
      <c r="M140" s="34"/>
      <c r="N140" s="25"/>
      <c r="O140" s="112">
        <v>0</v>
      </c>
      <c r="P140" s="25"/>
      <c r="Q140" s="25"/>
      <c r="R140" s="25"/>
      <c r="S140" s="68" t="s">
        <v>814</v>
      </c>
    </row>
    <row r="141" spans="3:19" ht="16.149999999999999" customHeight="1" x14ac:dyDescent="0.45">
      <c r="C141" s="25"/>
      <c r="D141" s="111"/>
      <c r="E141" s="111"/>
      <c r="F141" s="111"/>
      <c r="G141" s="27"/>
      <c r="H141" s="26"/>
      <c r="I141" s="32" t="str">
        <f>INDEX(Wsad_Ofertowy[#Data],MATCH(S140,Wsad_Ofertowy[Kod],0),21)</f>
        <v>25</v>
      </c>
      <c r="J141" s="33" t="s">
        <v>31</v>
      </c>
      <c r="K141" s="33"/>
      <c r="L141" s="36"/>
      <c r="M141" s="36"/>
      <c r="N141" s="25"/>
      <c r="O141" s="113"/>
      <c r="P141" s="25"/>
      <c r="Q141" s="25"/>
      <c r="R141" s="25"/>
      <c r="S141" s="25"/>
    </row>
    <row r="142" spans="3:19" ht="16.149999999999999" customHeight="1" x14ac:dyDescent="0.45">
      <c r="C142" s="25"/>
      <c r="D142" s="111"/>
      <c r="E142" s="111"/>
      <c r="F142" s="111"/>
      <c r="G142" s="27"/>
      <c r="H142" s="26"/>
      <c r="I142" s="32"/>
      <c r="J142" s="90"/>
      <c r="K142" s="34"/>
      <c r="L142" s="36"/>
      <c r="M142" s="36"/>
      <c r="N142" s="25"/>
      <c r="O142" s="28"/>
      <c r="P142" s="25"/>
      <c r="Q142" s="25"/>
      <c r="R142" s="25"/>
      <c r="S142" s="25"/>
    </row>
    <row r="143" spans="3:19" ht="16.149999999999999" customHeight="1" x14ac:dyDescent="0.65">
      <c r="C143" s="25"/>
      <c r="D143" s="37" t="str">
        <f>INDEX(Wsad_Ofertowy[#Data],MATCH(S140,Wsad_Ofertowy[Kod],0),4)</f>
        <v>Kos Zapalniczka K-09 Koniczyna</v>
      </c>
      <c r="E143" s="25"/>
      <c r="F143" s="38"/>
      <c r="G143" s="54" cm="1">
        <f t="array" ref="G143">INDEX(Wsad_Ofertowy[#Data],MATCH(S140,Wsad_Ofertowy[Kod],0),'Generowanie podsumowania zam'!$U$1)</f>
        <v>0.59</v>
      </c>
      <c r="H143" s="40"/>
      <c r="I143" s="32"/>
      <c r="J143" s="34"/>
      <c r="K143" s="34"/>
      <c r="L143" s="41"/>
      <c r="M143" s="25"/>
      <c r="N143" s="42"/>
      <c r="O143" s="25"/>
      <c r="P143" s="25"/>
      <c r="Q143" s="25"/>
      <c r="R143" s="43">
        <f>I141*G143*O140</f>
        <v>0</v>
      </c>
      <c r="S143" s="25"/>
    </row>
    <row r="144" spans="3:19" ht="16.149999999999999" customHeight="1" x14ac:dyDescent="0.45">
      <c r="C144" s="25"/>
      <c r="D144" s="25"/>
      <c r="E144" s="44">
        <f>INDEX(Wsad_Ofertowy[#Data],MATCH(S140,Wsad_Ofertowy[Kod],0),5)</f>
        <v>5907589849349</v>
      </c>
      <c r="F144" s="45"/>
      <c r="G144" s="40" t="s">
        <v>32</v>
      </c>
      <c r="H144" s="39"/>
      <c r="I144" s="25"/>
      <c r="J144" s="25"/>
      <c r="K144" s="25"/>
      <c r="L144" s="25"/>
      <c r="M144" s="25"/>
      <c r="N144" s="40"/>
      <c r="O144" s="25"/>
      <c r="P144" s="28"/>
      <c r="Q144" s="25"/>
      <c r="R144" s="40" t="s">
        <v>29</v>
      </c>
      <c r="S144" s="25"/>
    </row>
    <row r="145" spans="3:19" ht="16.149999999999999" customHeight="1" x14ac:dyDescent="0.45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8"/>
      <c r="Q145" s="25"/>
      <c r="R145" s="25"/>
      <c r="S145" s="25"/>
    </row>
    <row r="146" spans="3:19" ht="16.149999999999999" customHeight="1" x14ac:dyDescent="0.45">
      <c r="G146" s="22"/>
      <c r="H146" s="22"/>
      <c r="J146" s="23"/>
      <c r="K146" s="23"/>
      <c r="S146" s="21"/>
    </row>
    <row r="147" spans="3:19" ht="16.149999999999999" customHeight="1" x14ac:dyDescent="0.45">
      <c r="C147" s="25"/>
      <c r="D147" s="111"/>
      <c r="E147" s="111"/>
      <c r="F147" s="111"/>
      <c r="G147" s="27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3:19" ht="16.149999999999999" customHeight="1" x14ac:dyDescent="0.45">
      <c r="C148" s="25"/>
      <c r="D148" s="111"/>
      <c r="E148" s="111"/>
      <c r="F148" s="111"/>
      <c r="G148" s="27"/>
      <c r="H148" s="26"/>
      <c r="I148" s="25"/>
      <c r="J148" s="25"/>
      <c r="K148" s="25"/>
      <c r="L148" s="25"/>
      <c r="M148" s="25"/>
      <c r="N148" s="25"/>
      <c r="O148" s="25"/>
      <c r="P148" s="28"/>
      <c r="Q148" s="25"/>
      <c r="R148" s="25"/>
      <c r="S148" s="25"/>
    </row>
    <row r="149" spans="3:19" ht="16.149999999999999" customHeight="1" x14ac:dyDescent="0.55000000000000004">
      <c r="C149" s="25"/>
      <c r="D149" s="111"/>
      <c r="E149" s="111"/>
      <c r="F149" s="111"/>
      <c r="G149" s="27"/>
      <c r="H149" s="26"/>
      <c r="I149" s="29"/>
      <c r="J149" s="30" t="s">
        <v>30</v>
      </c>
      <c r="K149" s="30"/>
      <c r="L149" s="25"/>
      <c r="M149" s="30"/>
      <c r="N149" s="31" t="s">
        <v>0</v>
      </c>
      <c r="O149" s="25"/>
      <c r="P149" s="25"/>
      <c r="Q149" s="25"/>
      <c r="R149" s="25"/>
      <c r="S149" s="25"/>
    </row>
    <row r="150" spans="3:19" ht="16.149999999999999" customHeight="1" x14ac:dyDescent="0.45">
      <c r="C150" s="25"/>
      <c r="D150" s="111"/>
      <c r="E150" s="111"/>
      <c r="F150" s="111"/>
      <c r="G150" s="27"/>
      <c r="H150" s="26"/>
      <c r="I150" s="32"/>
      <c r="J150" s="33"/>
      <c r="K150" s="33"/>
      <c r="L150" s="32"/>
      <c r="M150" s="34"/>
      <c r="N150" s="35" t="s">
        <v>108</v>
      </c>
      <c r="O150" s="25"/>
      <c r="P150" s="25"/>
      <c r="Q150" s="25"/>
      <c r="R150" s="25"/>
      <c r="S150" s="25"/>
    </row>
    <row r="151" spans="3:19" ht="16.149999999999999" customHeight="1" x14ac:dyDescent="0.45">
      <c r="C151" s="25"/>
      <c r="D151" s="111"/>
      <c r="E151" s="111"/>
      <c r="F151" s="111"/>
      <c r="G151" s="27"/>
      <c r="H151" s="26"/>
      <c r="I151" s="32"/>
      <c r="J151" s="33"/>
      <c r="K151" s="33"/>
      <c r="L151" s="36"/>
      <c r="M151" s="34"/>
      <c r="N151" s="25"/>
      <c r="O151" s="112">
        <v>0</v>
      </c>
      <c r="P151" s="25"/>
      <c r="Q151" s="25"/>
      <c r="R151" s="25"/>
      <c r="S151" s="68" t="s">
        <v>820</v>
      </c>
    </row>
    <row r="152" spans="3:19" ht="16.149999999999999" customHeight="1" x14ac:dyDescent="0.45">
      <c r="C152" s="25"/>
      <c r="D152" s="111"/>
      <c r="E152" s="111"/>
      <c r="F152" s="111"/>
      <c r="G152" s="27"/>
      <c r="H152" s="26"/>
      <c r="I152" s="32" t="str">
        <f>INDEX(Wsad_Ofertowy[#Data],MATCH(S151,Wsad_Ofertowy[Kod],0),21)</f>
        <v>25</v>
      </c>
      <c r="J152" s="33" t="s">
        <v>31</v>
      </c>
      <c r="K152" s="33"/>
      <c r="L152" s="36"/>
      <c r="M152" s="36"/>
      <c r="N152" s="25"/>
      <c r="O152" s="113"/>
      <c r="P152" s="25"/>
      <c r="Q152" s="25"/>
      <c r="R152" s="25"/>
      <c r="S152" s="25"/>
    </row>
    <row r="153" spans="3:19" ht="16.149999999999999" customHeight="1" x14ac:dyDescent="0.45">
      <c r="C153" s="25"/>
      <c r="D153" s="111"/>
      <c r="E153" s="111"/>
      <c r="F153" s="111"/>
      <c r="G153" s="27"/>
      <c r="H153" s="26"/>
      <c r="I153" s="32"/>
      <c r="J153" s="90"/>
      <c r="K153" s="34"/>
      <c r="L153" s="36"/>
      <c r="M153" s="36"/>
      <c r="N153" s="25"/>
      <c r="O153" s="28"/>
      <c r="P153" s="25"/>
      <c r="Q153" s="25"/>
      <c r="R153" s="25"/>
      <c r="S153" s="25"/>
    </row>
    <row r="154" spans="3:19" ht="16.149999999999999" customHeight="1" x14ac:dyDescent="0.65">
      <c r="C154" s="25"/>
      <c r="D154" s="37" t="str">
        <f>INDEX(Wsad_Ofertowy[#Data],MATCH(S151,Wsad_Ofertowy[Kod],0),4)</f>
        <v>Kos Zapalniczka K-33 żarowa</v>
      </c>
      <c r="E154" s="25"/>
      <c r="F154" s="38"/>
      <c r="G154" s="54" cm="1">
        <f t="array" ref="G154">INDEX(Wsad_Ofertowy[#Data],MATCH(S151,Wsad_Ofertowy[Kod],0),'Generowanie podsumowania zam'!$U$1)</f>
        <v>1.59</v>
      </c>
      <c r="H154" s="40"/>
      <c r="I154" s="32"/>
      <c r="J154" s="34"/>
      <c r="K154" s="34"/>
      <c r="L154" s="41"/>
      <c r="M154" s="25"/>
      <c r="N154" s="42"/>
      <c r="O154" s="25"/>
      <c r="P154" s="25"/>
      <c r="Q154" s="25"/>
      <c r="R154" s="43">
        <f>I152*G154*O151</f>
        <v>0</v>
      </c>
      <c r="S154" s="25"/>
    </row>
    <row r="155" spans="3:19" ht="16.149999999999999" customHeight="1" x14ac:dyDescent="0.45">
      <c r="C155" s="25"/>
      <c r="D155" s="25"/>
      <c r="E155" s="44">
        <f>INDEX(Wsad_Ofertowy[#Data],MATCH(S151,Wsad_Ofertowy[Kod],0),5)</f>
        <v>5903240024544</v>
      </c>
      <c r="F155" s="45"/>
      <c r="G155" s="40" t="s">
        <v>32</v>
      </c>
      <c r="H155" s="39"/>
      <c r="I155" s="25"/>
      <c r="J155" s="25"/>
      <c r="K155" s="25"/>
      <c r="L155" s="25"/>
      <c r="M155" s="25"/>
      <c r="N155" s="40"/>
      <c r="O155" s="25"/>
      <c r="P155" s="28"/>
      <c r="Q155" s="25"/>
      <c r="R155" s="40" t="s">
        <v>29</v>
      </c>
      <c r="S155" s="25"/>
    </row>
    <row r="156" spans="3:19" ht="16.149999999999999" customHeight="1" x14ac:dyDescent="0.45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8"/>
      <c r="Q156" s="25"/>
      <c r="R156" s="25"/>
      <c r="S156" s="25"/>
    </row>
    <row r="157" spans="3:19" ht="16.149999999999999" customHeight="1" x14ac:dyDescent="0.45">
      <c r="G157" s="22"/>
      <c r="H157" s="22"/>
      <c r="J157" s="23"/>
      <c r="K157" s="23"/>
      <c r="S157" s="21"/>
    </row>
    <row r="158" spans="3:19" ht="16.149999999999999" customHeight="1" x14ac:dyDescent="0.45">
      <c r="C158" s="25"/>
      <c r="D158" s="111"/>
      <c r="E158" s="111"/>
      <c r="F158" s="111"/>
      <c r="G158" s="27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3:19" ht="16.149999999999999" customHeight="1" x14ac:dyDescent="0.45">
      <c r="C159" s="25"/>
      <c r="D159" s="111"/>
      <c r="E159" s="111"/>
      <c r="F159" s="111"/>
      <c r="G159" s="27"/>
      <c r="H159" s="26"/>
      <c r="I159" s="25"/>
      <c r="J159" s="25"/>
      <c r="K159" s="25"/>
      <c r="L159" s="25"/>
      <c r="M159" s="25"/>
      <c r="N159" s="25"/>
      <c r="O159" s="25"/>
      <c r="P159" s="28"/>
      <c r="Q159" s="25"/>
      <c r="R159" s="25"/>
      <c r="S159" s="25"/>
    </row>
    <row r="160" spans="3:19" ht="16.149999999999999" customHeight="1" x14ac:dyDescent="0.55000000000000004">
      <c r="C160" s="25"/>
      <c r="D160" s="111"/>
      <c r="E160" s="111"/>
      <c r="F160" s="111"/>
      <c r="G160" s="27"/>
      <c r="H160" s="26"/>
      <c r="I160" s="29"/>
      <c r="J160" s="30" t="s">
        <v>30</v>
      </c>
      <c r="K160" s="30"/>
      <c r="L160" s="25"/>
      <c r="M160" s="30"/>
      <c r="N160" s="31" t="s">
        <v>0</v>
      </c>
      <c r="O160" s="25"/>
      <c r="P160" s="25"/>
      <c r="Q160" s="25"/>
      <c r="R160" s="25"/>
      <c r="S160" s="25"/>
    </row>
    <row r="161" spans="3:19" ht="16.149999999999999" customHeight="1" x14ac:dyDescent="0.45">
      <c r="C161" s="25"/>
      <c r="D161" s="111"/>
      <c r="E161" s="111"/>
      <c r="F161" s="111"/>
      <c r="G161" s="27"/>
      <c r="H161" s="26"/>
      <c r="I161" s="32"/>
      <c r="J161" s="33"/>
      <c r="K161" s="33"/>
      <c r="L161" s="32"/>
      <c r="M161" s="34"/>
      <c r="N161" s="35" t="s">
        <v>108</v>
      </c>
      <c r="O161" s="25"/>
      <c r="P161" s="25"/>
      <c r="Q161" s="25"/>
      <c r="R161" s="25"/>
      <c r="S161" s="25"/>
    </row>
    <row r="162" spans="3:19" ht="16.149999999999999" customHeight="1" x14ac:dyDescent="0.45">
      <c r="C162" s="25"/>
      <c r="D162" s="111"/>
      <c r="E162" s="111"/>
      <c r="F162" s="111"/>
      <c r="G162" s="27"/>
      <c r="H162" s="26"/>
      <c r="I162" s="32"/>
      <c r="J162" s="33"/>
      <c r="K162" s="33"/>
      <c r="L162" s="36"/>
      <c r="M162" s="34"/>
      <c r="N162" s="25"/>
      <c r="O162" s="112">
        <v>0</v>
      </c>
      <c r="P162" s="25"/>
      <c r="Q162" s="25"/>
      <c r="R162" s="25"/>
      <c r="S162" s="68" t="s">
        <v>811</v>
      </c>
    </row>
    <row r="163" spans="3:19" ht="16.149999999999999" customHeight="1" x14ac:dyDescent="0.45">
      <c r="C163" s="25"/>
      <c r="D163" s="111"/>
      <c r="E163" s="111"/>
      <c r="F163" s="111"/>
      <c r="G163" s="27"/>
      <c r="H163" s="26"/>
      <c r="I163" s="32" t="str">
        <f>INDEX(Wsad_Ofertowy[#Data],MATCH(S162,Wsad_Ofertowy[Kod],0),21)</f>
        <v>50</v>
      </c>
      <c r="J163" s="33" t="s">
        <v>31</v>
      </c>
      <c r="K163" s="33"/>
      <c r="L163" s="36"/>
      <c r="M163" s="36"/>
      <c r="N163" s="25"/>
      <c r="O163" s="113"/>
      <c r="P163" s="25"/>
      <c r="Q163" s="25"/>
      <c r="R163" s="25"/>
      <c r="S163" s="25"/>
    </row>
    <row r="164" spans="3:19" ht="16.149999999999999" customHeight="1" x14ac:dyDescent="0.45">
      <c r="C164" s="25"/>
      <c r="D164" s="111"/>
      <c r="E164" s="111"/>
      <c r="F164" s="111"/>
      <c r="G164" s="27"/>
      <c r="H164" s="26"/>
      <c r="I164" s="32"/>
      <c r="J164" s="90"/>
      <c r="K164" s="34"/>
      <c r="L164" s="36"/>
      <c r="M164" s="36"/>
      <c r="N164" s="25"/>
      <c r="O164" s="28"/>
      <c r="P164" s="25"/>
      <c r="Q164" s="25"/>
      <c r="R164" s="25"/>
      <c r="S164" s="25"/>
    </row>
    <row r="165" spans="3:19" ht="16.149999999999999" customHeight="1" x14ac:dyDescent="0.65">
      <c r="C165" s="25"/>
      <c r="D165" s="37" t="str">
        <f>INDEX(Wsad_Ofertowy[#Data],MATCH(S162,Wsad_Ofertowy[Kod],0),4)</f>
        <v>Kos Zapalniczka KR-01 krzesiwowa</v>
      </c>
      <c r="E165" s="25"/>
      <c r="F165" s="38"/>
      <c r="G165" s="54" cm="1">
        <f t="array" ref="G165">INDEX(Wsad_Ofertowy[#Data],MATCH(S162,Wsad_Ofertowy[Kod],0),'Generowanie podsumowania zam'!$U$1)</f>
        <v>0.49</v>
      </c>
      <c r="H165" s="40"/>
      <c r="I165" s="32"/>
      <c r="J165" s="34"/>
      <c r="K165" s="34"/>
      <c r="L165" s="41"/>
      <c r="M165" s="25"/>
      <c r="N165" s="42"/>
      <c r="O165" s="25"/>
      <c r="P165" s="25"/>
      <c r="Q165" s="25"/>
      <c r="R165" s="43">
        <f>I163*G165*O162</f>
        <v>0</v>
      </c>
      <c r="S165" s="25"/>
    </row>
    <row r="166" spans="3:19" ht="16.149999999999999" customHeight="1" x14ac:dyDescent="0.45">
      <c r="C166" s="25"/>
      <c r="D166" s="25"/>
      <c r="E166" s="44">
        <f>INDEX(Wsad_Ofertowy[#Data],MATCH(S162,Wsad_Ofertowy[Kod],0),5)</f>
        <v>5907589849363</v>
      </c>
      <c r="F166" s="45"/>
      <c r="G166" s="40" t="s">
        <v>32</v>
      </c>
      <c r="H166" s="39"/>
      <c r="I166" s="25"/>
      <c r="J166" s="25"/>
      <c r="K166" s="25"/>
      <c r="L166" s="25"/>
      <c r="M166" s="25"/>
      <c r="N166" s="40"/>
      <c r="O166" s="25"/>
      <c r="P166" s="28"/>
      <c r="Q166" s="25"/>
      <c r="R166" s="40" t="s">
        <v>29</v>
      </c>
      <c r="S166" s="25"/>
    </row>
    <row r="167" spans="3:19" ht="16.149999999999999" customHeight="1" x14ac:dyDescent="0.45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8"/>
      <c r="Q167" s="25"/>
      <c r="R167" s="25"/>
      <c r="S167" s="25"/>
    </row>
    <row r="168" spans="3:19" ht="16.149999999999999" customHeight="1" x14ac:dyDescent="0.45">
      <c r="G168" s="22"/>
      <c r="H168" s="22"/>
      <c r="J168" s="23"/>
      <c r="K168" s="23"/>
      <c r="S168" s="21"/>
    </row>
  </sheetData>
  <sheetProtection sheet="1" objects="1" scenarios="1" selectLockedCells="1"/>
  <mergeCells count="30">
    <mergeCell ref="D4:F10"/>
    <mergeCell ref="O8:O9"/>
    <mergeCell ref="D15:F21"/>
    <mergeCell ref="O19:O20"/>
    <mergeCell ref="D26:F32"/>
    <mergeCell ref="O30:O31"/>
    <mergeCell ref="D37:F43"/>
    <mergeCell ref="O41:O42"/>
    <mergeCell ref="D48:F54"/>
    <mergeCell ref="O52:O53"/>
    <mergeCell ref="D59:F65"/>
    <mergeCell ref="O63:O64"/>
    <mergeCell ref="D70:F76"/>
    <mergeCell ref="O74:O75"/>
    <mergeCell ref="D81:F87"/>
    <mergeCell ref="O85:O86"/>
    <mergeCell ref="D92:F98"/>
    <mergeCell ref="O96:O97"/>
    <mergeCell ref="D103:F109"/>
    <mergeCell ref="O107:O108"/>
    <mergeCell ref="D114:F120"/>
    <mergeCell ref="O118:O119"/>
    <mergeCell ref="D125:F131"/>
    <mergeCell ref="O129:O130"/>
    <mergeCell ref="D136:F142"/>
    <mergeCell ref="O140:O141"/>
    <mergeCell ref="D147:F153"/>
    <mergeCell ref="O151:O152"/>
    <mergeCell ref="D158:F164"/>
    <mergeCell ref="O162:O163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E4C9-7981-41EA-BBC2-BBB1161B0323}">
  <sheetPr codeName="Arkusz7">
    <tabColor theme="5"/>
  </sheetPr>
  <dimension ref="A1:L686"/>
  <sheetViews>
    <sheetView showGridLines="0" showRowColHeader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4.1328125" defaultRowHeight="14.25" x14ac:dyDescent="0.45"/>
  <cols>
    <col min="1" max="2" width="14.1328125" style="7"/>
    <col min="3" max="3" width="6.3984375" style="48" customWidth="1"/>
    <col min="4" max="4" width="4.86328125" style="6" customWidth="1"/>
    <col min="5" max="5" width="54.1328125" style="5" customWidth="1"/>
    <col min="6" max="6" width="11.1328125" style="51" customWidth="1"/>
    <col min="7" max="7" width="16.86328125" style="50" customWidth="1"/>
    <col min="8" max="8" width="17" style="50" bestFit="1" customWidth="1"/>
    <col min="9" max="12" width="14.1328125" style="6"/>
    <col min="13" max="13" width="6.59765625" style="6" customWidth="1"/>
    <col min="14" max="16384" width="14.1328125" style="6"/>
  </cols>
  <sheetData>
    <row r="1" spans="3:12" s="77" customFormat="1" ht="16.149999999999999" customHeight="1" x14ac:dyDescent="0.45">
      <c r="C1" s="76"/>
      <c r="E1" s="78"/>
      <c r="F1" s="79"/>
    </row>
    <row r="2" spans="3:12" s="77" customFormat="1" ht="16.149999999999999" customHeight="1" x14ac:dyDescent="0.45">
      <c r="C2" s="76"/>
      <c r="E2" s="78"/>
      <c r="F2" s="79"/>
    </row>
    <row r="3" spans="3:12" ht="16.149999999999999" customHeight="1" x14ac:dyDescent="0.45">
      <c r="C3" s="94"/>
      <c r="G3" s="6"/>
      <c r="H3" s="6"/>
      <c r="K3" s="115"/>
    </row>
    <row r="4" spans="3:12" ht="16.149999999999999" customHeight="1" x14ac:dyDescent="0.45">
      <c r="E4" s="114" t="s">
        <v>24</v>
      </c>
      <c r="F4" s="114"/>
      <c r="G4" s="6"/>
      <c r="H4" s="115">
        <f ca="1">SUM(H8:H1048576)</f>
        <v>0</v>
      </c>
      <c r="K4" s="115"/>
      <c r="L4" s="12"/>
    </row>
    <row r="5" spans="3:12" ht="16.149999999999999" customHeight="1" x14ac:dyDescent="0.45">
      <c r="E5" s="114"/>
      <c r="F5" s="114"/>
      <c r="G5" s="6"/>
      <c r="H5" s="115"/>
      <c r="L5" s="13"/>
    </row>
    <row r="6" spans="3:12" ht="16.149999999999999" customHeight="1" x14ac:dyDescent="0.45">
      <c r="G6" s="6"/>
      <c r="H6" s="6"/>
      <c r="L6" s="116"/>
    </row>
    <row r="7" spans="3:12" ht="16.149999999999999" customHeight="1" x14ac:dyDescent="0.45">
      <c r="C7" s="5"/>
      <c r="D7" s="80" t="s">
        <v>25</v>
      </c>
      <c r="E7" s="81" t="s">
        <v>6</v>
      </c>
      <c r="F7" s="82" t="s">
        <v>26</v>
      </c>
      <c r="G7" s="83" t="s">
        <v>27</v>
      </c>
      <c r="H7" s="84" t="s">
        <v>28</v>
      </c>
      <c r="J7" s="62">
        <f ca="1">MAX(Generowanie_Zamówienia[Zliczanie])</f>
        <v>0</v>
      </c>
      <c r="L7" s="116"/>
    </row>
    <row r="8" spans="3:12" ht="16.149999999999999" customHeight="1" x14ac:dyDescent="0.45">
      <c r="C8" s="49"/>
      <c r="D8" s="58">
        <v>1</v>
      </c>
      <c r="E8" s="55" t="str">
        <f ca="1">IF(Podsumowanie_[[#This Row],[L.p.]]&lt;=$J$7,INDEX(Generowanie_Zamówienia[],MATCH(Podsumowanie_[[#This Row],[L.p.]],Generowanie_Zamówienia[Zliczanie],0),9),"")</f>
        <v/>
      </c>
      <c r="F8" s="56" t="str">
        <f ca="1">IF(Podsumowanie_[[#This Row],[L.p.]]&lt;=$J$7,INDEX(Generowanie_Zamówienia[],MATCH(Podsumowanie_[[#This Row],[L.p.]],Generowanie_Zamówienia[Zliczanie],0),2),"")</f>
        <v/>
      </c>
      <c r="G8" s="60" t="str">
        <f ca="1">IF(Podsumowanie_[[#This Row],[L.p.]]&lt;=$J$7,INDEX(Generowanie_Zamówienia[],MATCH(Podsumowanie_[[#This Row],[L.p.]],Generowanie_Zamówienia[Zliczanie],0),4),"")</f>
        <v/>
      </c>
      <c r="H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" spans="3:12" ht="16.149999999999999" customHeight="1" x14ac:dyDescent="0.45">
      <c r="C9" s="6"/>
      <c r="D9" s="58">
        <v>2</v>
      </c>
      <c r="E9" s="59" t="str">
        <f ca="1">IF(Podsumowanie_[[#This Row],[L.p.]]&lt;=$J$7,INDEX(Generowanie_Zamówienia[],MATCH(Podsumowanie_[[#This Row],[L.p.]],Generowanie_Zamówienia[Zliczanie],0),9),"")</f>
        <v/>
      </c>
      <c r="F9" s="57" t="str">
        <f ca="1">IF(Podsumowanie_[[#This Row],[L.p.]]&lt;=$J$7,INDEX(Generowanie_Zamówienia[],MATCH(Podsumowanie_[[#This Row],[L.p.]],Generowanie_Zamówienia[Zliczanie],0),2),"")</f>
        <v/>
      </c>
      <c r="G9" s="60" t="str">
        <f ca="1">IF(Podsumowanie_[[#This Row],[L.p.]]&lt;=$J$7,INDEX(Generowanie_Zamówienia[],MATCH(Podsumowanie_[[#This Row],[L.p.]],Generowanie_Zamówienia[Zliczanie],0),4),"")</f>
        <v/>
      </c>
      <c r="H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" spans="3:12" ht="16.149999999999999" customHeight="1" x14ac:dyDescent="0.45">
      <c r="C10" s="6"/>
      <c r="D10" s="58">
        <v>3</v>
      </c>
      <c r="E10" s="55" t="str">
        <f ca="1">IF(Podsumowanie_[[#This Row],[L.p.]]&lt;=$J$7,INDEX(Generowanie_Zamówienia[],MATCH(Podsumowanie_[[#This Row],[L.p.]],Generowanie_Zamówienia[Zliczanie],0),9),"")</f>
        <v/>
      </c>
      <c r="F10" s="56" t="str">
        <f ca="1">IF(Podsumowanie_[[#This Row],[L.p.]]&lt;=$J$7,INDEX(Generowanie_Zamówienia[],MATCH(Podsumowanie_[[#This Row],[L.p.]],Generowanie_Zamówienia[Zliczanie],0),2),"")</f>
        <v/>
      </c>
      <c r="G10" s="60" t="str">
        <f ca="1">IF(Podsumowanie_[[#This Row],[L.p.]]&lt;=$J$7,INDEX(Generowanie_Zamówienia[],MATCH(Podsumowanie_[[#This Row],[L.p.]],Generowanie_Zamówienia[Zliczanie],0),4),"")</f>
        <v/>
      </c>
      <c r="H1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" spans="3:12" ht="16.149999999999999" customHeight="1" x14ac:dyDescent="0.45">
      <c r="C11" s="6"/>
      <c r="D11" s="58">
        <v>4</v>
      </c>
      <c r="E11" s="59" t="str">
        <f ca="1">IF(Podsumowanie_[[#This Row],[L.p.]]&lt;=$J$7,INDEX(Generowanie_Zamówienia[],MATCH(Podsumowanie_[[#This Row],[L.p.]],Generowanie_Zamówienia[Zliczanie],0),9),"")</f>
        <v/>
      </c>
      <c r="F11" s="57" t="str">
        <f ca="1">IF(Podsumowanie_[[#This Row],[L.p.]]&lt;=$J$7,INDEX(Generowanie_Zamówienia[],MATCH(Podsumowanie_[[#This Row],[L.p.]],Generowanie_Zamówienia[Zliczanie],0),2),"")</f>
        <v/>
      </c>
      <c r="G11" s="60" t="str">
        <f ca="1">IF(Podsumowanie_[[#This Row],[L.p.]]&lt;=$J$7,INDEX(Generowanie_Zamówienia[],MATCH(Podsumowanie_[[#This Row],[L.p.]],Generowanie_Zamówienia[Zliczanie],0),4),"")</f>
        <v/>
      </c>
      <c r="H1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" spans="3:12" ht="16.149999999999999" customHeight="1" x14ac:dyDescent="0.45">
      <c r="C12" s="6"/>
      <c r="D12" s="58">
        <v>5</v>
      </c>
      <c r="E12" s="55" t="str">
        <f ca="1">IF(Podsumowanie_[[#This Row],[L.p.]]&lt;=$J$7,INDEX(Generowanie_Zamówienia[],MATCH(Podsumowanie_[[#This Row],[L.p.]],Generowanie_Zamówienia[Zliczanie],0),9),"")</f>
        <v/>
      </c>
      <c r="F12" s="56" t="str">
        <f ca="1">IF(Podsumowanie_[[#This Row],[L.p.]]&lt;=$J$7,INDEX(Generowanie_Zamówienia[],MATCH(Podsumowanie_[[#This Row],[L.p.]],Generowanie_Zamówienia[Zliczanie],0),2),"")</f>
        <v/>
      </c>
      <c r="G12" s="60" t="str">
        <f ca="1">IF(Podsumowanie_[[#This Row],[L.p.]]&lt;=$J$7,INDEX(Generowanie_Zamówienia[],MATCH(Podsumowanie_[[#This Row],[L.p.]],Generowanie_Zamówienia[Zliczanie],0),4),"")</f>
        <v/>
      </c>
      <c r="H1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" spans="3:12" ht="16.149999999999999" customHeight="1" x14ac:dyDescent="0.45">
      <c r="C13" s="6"/>
      <c r="D13" s="58">
        <v>6</v>
      </c>
      <c r="E13" s="59" t="str">
        <f ca="1">IF(Podsumowanie_[[#This Row],[L.p.]]&lt;=$J$7,INDEX(Generowanie_Zamówienia[],MATCH(Podsumowanie_[[#This Row],[L.p.]],Generowanie_Zamówienia[Zliczanie],0),9),"")</f>
        <v/>
      </c>
      <c r="F13" s="57" t="str">
        <f ca="1">IF(Podsumowanie_[[#This Row],[L.p.]]&lt;=$J$7,INDEX(Generowanie_Zamówienia[],MATCH(Podsumowanie_[[#This Row],[L.p.]],Generowanie_Zamówienia[Zliczanie],0),2),"")</f>
        <v/>
      </c>
      <c r="G13" s="60" t="str">
        <f ca="1">IF(Podsumowanie_[[#This Row],[L.p.]]&lt;=$J$7,INDEX(Generowanie_Zamówienia[],MATCH(Podsumowanie_[[#This Row],[L.p.]],Generowanie_Zamówienia[Zliczanie],0),4),"")</f>
        <v/>
      </c>
      <c r="H1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13" s="52"/>
    </row>
    <row r="14" spans="3:12" ht="16.149999999999999" customHeight="1" x14ac:dyDescent="0.45">
      <c r="C14" s="6"/>
      <c r="D14" s="58">
        <v>7</v>
      </c>
      <c r="E14" s="55" t="str">
        <f ca="1">IF(Podsumowanie_[[#This Row],[L.p.]]&lt;=$J$7,INDEX(Generowanie_Zamówienia[],MATCH(Podsumowanie_[[#This Row],[L.p.]],Generowanie_Zamówienia[Zliczanie],0),9),"")</f>
        <v/>
      </c>
      <c r="F14" s="56" t="str">
        <f ca="1">IF(Podsumowanie_[[#This Row],[L.p.]]&lt;=$J$7,INDEX(Generowanie_Zamówienia[],MATCH(Podsumowanie_[[#This Row],[L.p.]],Generowanie_Zamówienia[Zliczanie],0),2),"")</f>
        <v/>
      </c>
      <c r="G14" s="60" t="str">
        <f ca="1">IF(Podsumowanie_[[#This Row],[L.p.]]&lt;=$J$7,INDEX(Generowanie_Zamówienia[],MATCH(Podsumowanie_[[#This Row],[L.p.]],Generowanie_Zamówienia[Zliczanie],0),4),"")</f>
        <v/>
      </c>
      <c r="H1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14" s="52"/>
      <c r="L14" s="12"/>
    </row>
    <row r="15" spans="3:12" ht="16.149999999999999" customHeight="1" x14ac:dyDescent="0.45">
      <c r="C15" s="6"/>
      <c r="D15" s="58">
        <v>8</v>
      </c>
      <c r="E15" s="59" t="str">
        <f ca="1">IF(Podsumowanie_[[#This Row],[L.p.]]&lt;=$J$7,INDEX(Generowanie_Zamówienia[],MATCH(Podsumowanie_[[#This Row],[L.p.]],Generowanie_Zamówienia[Zliczanie],0),9),"")</f>
        <v/>
      </c>
      <c r="F15" s="57" t="str">
        <f ca="1">IF(Podsumowanie_[[#This Row],[L.p.]]&lt;=$J$7,INDEX(Generowanie_Zamówienia[],MATCH(Podsumowanie_[[#This Row],[L.p.]],Generowanie_Zamówienia[Zliczanie],0),2),"")</f>
        <v/>
      </c>
      <c r="G15" s="60" t="str">
        <f ca="1">IF(Podsumowanie_[[#This Row],[L.p.]]&lt;=$J$7,INDEX(Generowanie_Zamówienia[],MATCH(Podsumowanie_[[#This Row],[L.p.]],Generowanie_Zamówienia[Zliczanie],0),4),"")</f>
        <v/>
      </c>
      <c r="H1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15" s="52"/>
      <c r="L15" s="13"/>
    </row>
    <row r="16" spans="3:12" ht="16.149999999999999" customHeight="1" x14ac:dyDescent="0.45">
      <c r="C16" s="6"/>
      <c r="D16" s="58">
        <v>9</v>
      </c>
      <c r="E16" s="55" t="str">
        <f ca="1">IF(Podsumowanie_[[#This Row],[L.p.]]&lt;=$J$7,INDEX(Generowanie_Zamówienia[],MATCH(Podsumowanie_[[#This Row],[L.p.]],Generowanie_Zamówienia[Zliczanie],0),9),"")</f>
        <v/>
      </c>
      <c r="F16" s="56" t="str">
        <f ca="1">IF(Podsumowanie_[[#This Row],[L.p.]]&lt;=$J$7,INDEX(Generowanie_Zamówienia[],MATCH(Podsumowanie_[[#This Row],[L.p.]],Generowanie_Zamówienia[Zliczanie],0),2),"")</f>
        <v/>
      </c>
      <c r="G16" s="60" t="str">
        <f ca="1">IF(Podsumowanie_[[#This Row],[L.p.]]&lt;=$J$7,INDEX(Generowanie_Zamówienia[],MATCH(Podsumowanie_[[#This Row],[L.p.]],Generowanie_Zamówienia[Zliczanie],0),4),"")</f>
        <v/>
      </c>
      <c r="H1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16" s="52"/>
      <c r="L16" s="47"/>
    </row>
    <row r="17" spans="3:12" ht="16.149999999999999" customHeight="1" x14ac:dyDescent="0.45">
      <c r="C17" s="6"/>
      <c r="D17" s="58">
        <v>10</v>
      </c>
      <c r="E17" s="59" t="str">
        <f ca="1">IF(Podsumowanie_[[#This Row],[L.p.]]&lt;=$J$7,INDEX(Generowanie_Zamówienia[],MATCH(Podsumowanie_[[#This Row],[L.p.]],Generowanie_Zamówienia[Zliczanie],0),9),"")</f>
        <v/>
      </c>
      <c r="F17" s="57" t="str">
        <f ca="1">IF(Podsumowanie_[[#This Row],[L.p.]]&lt;=$J$7,INDEX(Generowanie_Zamówienia[],MATCH(Podsumowanie_[[#This Row],[L.p.]],Generowanie_Zamówienia[Zliczanie],0),2),"")</f>
        <v/>
      </c>
      <c r="G17" s="60" t="str">
        <f ca="1">IF(Podsumowanie_[[#This Row],[L.p.]]&lt;=$J$7,INDEX(Generowanie_Zamówienia[],MATCH(Podsumowanie_[[#This Row],[L.p.]],Generowanie_Zamówienia[Zliczanie],0),4),"")</f>
        <v/>
      </c>
      <c r="H1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17" s="5"/>
      <c r="L17" s="47"/>
    </row>
    <row r="18" spans="3:12" ht="16.149999999999999" customHeight="1" x14ac:dyDescent="0.45">
      <c r="C18" s="6"/>
      <c r="D18" s="58">
        <v>11</v>
      </c>
      <c r="E18" s="55" t="str">
        <f ca="1">IF(Podsumowanie_[[#This Row],[L.p.]]&lt;=$J$7,INDEX(Generowanie_Zamówienia[],MATCH(Podsumowanie_[[#This Row],[L.p.]],Generowanie_Zamówienia[Zliczanie],0),9),"")</f>
        <v/>
      </c>
      <c r="F18" s="56" t="str">
        <f ca="1">IF(Podsumowanie_[[#This Row],[L.p.]]&lt;=$J$7,INDEX(Generowanie_Zamówienia[],MATCH(Podsumowanie_[[#This Row],[L.p.]],Generowanie_Zamówienia[Zliczanie],0),2),"")</f>
        <v/>
      </c>
      <c r="G18" s="60" t="str">
        <f ca="1">IF(Podsumowanie_[[#This Row],[L.p.]]&lt;=$J$7,INDEX(Generowanie_Zamówienia[],MATCH(Podsumowanie_[[#This Row],[L.p.]],Generowanie_Zamówienia[Zliczanie],0),4),"")</f>
        <v/>
      </c>
      <c r="H1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18" s="5"/>
    </row>
    <row r="19" spans="3:12" ht="16.149999999999999" customHeight="1" x14ac:dyDescent="0.45">
      <c r="C19" s="6"/>
      <c r="D19" s="58">
        <v>12</v>
      </c>
      <c r="E19" s="59" t="str">
        <f ca="1">IF(Podsumowanie_[[#This Row],[L.p.]]&lt;=$J$7,INDEX(Generowanie_Zamówienia[],MATCH(Podsumowanie_[[#This Row],[L.p.]],Generowanie_Zamówienia[Zliczanie],0),9),"")</f>
        <v/>
      </c>
      <c r="F19" s="57" t="str">
        <f ca="1">IF(Podsumowanie_[[#This Row],[L.p.]]&lt;=$J$7,INDEX(Generowanie_Zamówienia[],MATCH(Podsumowanie_[[#This Row],[L.p.]],Generowanie_Zamówienia[Zliczanie],0),2),"")</f>
        <v/>
      </c>
      <c r="G19" s="60" t="str">
        <f ca="1">IF(Podsumowanie_[[#This Row],[L.p.]]&lt;=$J$7,INDEX(Generowanie_Zamówienia[],MATCH(Podsumowanie_[[#This Row],[L.p.]],Generowanie_Zamówienia[Zliczanie],0),4),"")</f>
        <v/>
      </c>
      <c r="H1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19" s="52"/>
    </row>
    <row r="20" spans="3:12" ht="16.149999999999999" customHeight="1" x14ac:dyDescent="0.45">
      <c r="D20" s="58">
        <v>13</v>
      </c>
      <c r="E20" s="55" t="str">
        <f ca="1">IF(Podsumowanie_[[#This Row],[L.p.]]&lt;=$J$7,INDEX(Generowanie_Zamówienia[],MATCH(Podsumowanie_[[#This Row],[L.p.]],Generowanie_Zamówienia[Zliczanie],0),9),"")</f>
        <v/>
      </c>
      <c r="F20" s="56" t="str">
        <f ca="1">IF(Podsumowanie_[[#This Row],[L.p.]]&lt;=$J$7,INDEX(Generowanie_Zamówienia[],MATCH(Podsumowanie_[[#This Row],[L.p.]],Generowanie_Zamówienia[Zliczanie],0),2),"")</f>
        <v/>
      </c>
      <c r="G20" s="60" t="str">
        <f ca="1">IF(Podsumowanie_[[#This Row],[L.p.]]&lt;=$J$7,INDEX(Generowanie_Zamówienia[],MATCH(Podsumowanie_[[#This Row],[L.p.]],Generowanie_Zamówienia[Zliczanie],0),4),"")</f>
        <v/>
      </c>
      <c r="H2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" spans="3:12" ht="16.149999999999999" customHeight="1" x14ac:dyDescent="0.45">
      <c r="D21" s="58">
        <v>14</v>
      </c>
      <c r="E21" s="59" t="str">
        <f ca="1">IF(Podsumowanie_[[#This Row],[L.p.]]&lt;=$J$7,INDEX(Generowanie_Zamówienia[],MATCH(Podsumowanie_[[#This Row],[L.p.]],Generowanie_Zamówienia[Zliczanie],0),9),"")</f>
        <v/>
      </c>
      <c r="F21" s="57" t="str">
        <f ca="1">IF(Podsumowanie_[[#This Row],[L.p.]]&lt;=$J$7,INDEX(Generowanie_Zamówienia[],MATCH(Podsumowanie_[[#This Row],[L.p.]],Generowanie_Zamówienia[Zliczanie],0),2),"")</f>
        <v/>
      </c>
      <c r="G21" s="60" t="str">
        <f ca="1">IF(Podsumowanie_[[#This Row],[L.p.]]&lt;=$J$7,INDEX(Generowanie_Zamówienia[],MATCH(Podsumowanie_[[#This Row],[L.p.]],Generowanie_Zamówienia[Zliczanie],0),4),"")</f>
        <v/>
      </c>
      <c r="H2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" spans="3:12" ht="16.149999999999999" customHeight="1" x14ac:dyDescent="0.45">
      <c r="D22" s="58">
        <v>15</v>
      </c>
      <c r="E22" s="55" t="str">
        <f ca="1">IF(Podsumowanie_[[#This Row],[L.p.]]&lt;=$J$7,INDEX(Generowanie_Zamówienia[],MATCH(Podsumowanie_[[#This Row],[L.p.]],Generowanie_Zamówienia[Zliczanie],0),9),"")</f>
        <v/>
      </c>
      <c r="F22" s="56" t="str">
        <f ca="1">IF(Podsumowanie_[[#This Row],[L.p.]]&lt;=$J$7,INDEX(Generowanie_Zamówienia[],MATCH(Podsumowanie_[[#This Row],[L.p.]],Generowanie_Zamówienia[Zliczanie],0),2),"")</f>
        <v/>
      </c>
      <c r="G22" s="60" t="str">
        <f ca="1">IF(Podsumowanie_[[#This Row],[L.p.]]&lt;=$J$7,INDEX(Generowanie_Zamówienia[],MATCH(Podsumowanie_[[#This Row],[L.p.]],Generowanie_Zamówienia[Zliczanie],0),4),"")</f>
        <v/>
      </c>
      <c r="H2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22" s="14"/>
    </row>
    <row r="23" spans="3:12" ht="16.149999999999999" customHeight="1" x14ac:dyDescent="0.45">
      <c r="D23" s="58">
        <v>16</v>
      </c>
      <c r="E23" s="59" t="str">
        <f ca="1">IF(Podsumowanie_[[#This Row],[L.p.]]&lt;=$J$7,INDEX(Generowanie_Zamówienia[],MATCH(Podsumowanie_[[#This Row],[L.p.]],Generowanie_Zamówienia[Zliczanie],0),9),"")</f>
        <v/>
      </c>
      <c r="F23" s="57" t="str">
        <f ca="1">IF(Podsumowanie_[[#This Row],[L.p.]]&lt;=$J$7,INDEX(Generowanie_Zamówienia[],MATCH(Podsumowanie_[[#This Row],[L.p.]],Generowanie_Zamówienia[Zliczanie],0),2),"")</f>
        <v/>
      </c>
      <c r="G23" s="60" t="str">
        <f ca="1">IF(Podsumowanie_[[#This Row],[L.p.]]&lt;=$J$7,INDEX(Generowanie_Zamówienia[],MATCH(Podsumowanie_[[#This Row],[L.p.]],Generowanie_Zamówienia[Zliczanie],0),4),"")</f>
        <v/>
      </c>
      <c r="H2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23" s="8"/>
      <c r="J23" s="15"/>
    </row>
    <row r="24" spans="3:12" ht="16.149999999999999" customHeight="1" x14ac:dyDescent="0.45">
      <c r="D24" s="58">
        <v>17</v>
      </c>
      <c r="E24" s="55" t="str">
        <f ca="1">IF(Podsumowanie_[[#This Row],[L.p.]]&lt;=$J$7,INDEX(Generowanie_Zamówienia[],MATCH(Podsumowanie_[[#This Row],[L.p.]],Generowanie_Zamówienia[Zliczanie],0),9),"")</f>
        <v/>
      </c>
      <c r="F24" s="56" t="str">
        <f ca="1">IF(Podsumowanie_[[#This Row],[L.p.]]&lt;=$J$7,INDEX(Generowanie_Zamówienia[],MATCH(Podsumowanie_[[#This Row],[L.p.]],Generowanie_Zamówienia[Zliczanie],0),2),"")</f>
        <v/>
      </c>
      <c r="G24" s="60" t="str">
        <f ca="1">IF(Podsumowanie_[[#This Row],[L.p.]]&lt;=$J$7,INDEX(Generowanie_Zamówienia[],MATCH(Podsumowanie_[[#This Row],[L.p.]],Generowanie_Zamówienia[Zliczanie],0),4),"")</f>
        <v/>
      </c>
      <c r="H2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24" s="16"/>
      <c r="J24" s="16"/>
    </row>
    <row r="25" spans="3:12" ht="16.149999999999999" customHeight="1" x14ac:dyDescent="0.45">
      <c r="D25" s="58">
        <v>18</v>
      </c>
      <c r="E25" s="59" t="str">
        <f ca="1">IF(Podsumowanie_[[#This Row],[L.p.]]&lt;=$J$7,INDEX(Generowanie_Zamówienia[],MATCH(Podsumowanie_[[#This Row],[L.p.]],Generowanie_Zamówienia[Zliczanie],0),9),"")</f>
        <v/>
      </c>
      <c r="F25" s="57" t="str">
        <f ca="1">IF(Podsumowanie_[[#This Row],[L.p.]]&lt;=$J$7,INDEX(Generowanie_Zamówienia[],MATCH(Podsumowanie_[[#This Row],[L.p.]],Generowanie_Zamówienia[Zliczanie],0),2),"")</f>
        <v/>
      </c>
      <c r="G25" s="60" t="str">
        <f ca="1">IF(Podsumowanie_[[#This Row],[L.p.]]&lt;=$J$7,INDEX(Generowanie_Zamówienia[],MATCH(Podsumowanie_[[#This Row],[L.p.]],Generowanie_Zamówienia[Zliczanie],0),4),"")</f>
        <v/>
      </c>
      <c r="H2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25" s="12"/>
    </row>
    <row r="26" spans="3:12" ht="16.149999999999999" customHeight="1" x14ac:dyDescent="0.55000000000000004">
      <c r="D26" s="58">
        <v>19</v>
      </c>
      <c r="E26" s="55" t="str">
        <f ca="1">IF(Podsumowanie_[[#This Row],[L.p.]]&lt;=$J$7,INDEX(Generowanie_Zamówienia[],MATCH(Podsumowanie_[[#This Row],[L.p.]],Generowanie_Zamówienia[Zliczanie],0),9),"")</f>
        <v/>
      </c>
      <c r="F26" s="56" t="str">
        <f ca="1">IF(Podsumowanie_[[#This Row],[L.p.]]&lt;=$J$7,INDEX(Generowanie_Zamówienia[],MATCH(Podsumowanie_[[#This Row],[L.p.]],Generowanie_Zamówienia[Zliczanie],0),2),"")</f>
        <v/>
      </c>
      <c r="G26" s="60" t="str">
        <f ca="1">IF(Podsumowanie_[[#This Row],[L.p.]]&lt;=$J$7,INDEX(Generowanie_Zamówienia[],MATCH(Podsumowanie_[[#This Row],[L.p.]],Generowanie_Zamówienia[Zliczanie],0),4),"")</f>
        <v/>
      </c>
      <c r="H2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26" s="17"/>
      <c r="L26" s="13"/>
    </row>
    <row r="27" spans="3:12" ht="16.149999999999999" customHeight="1" x14ac:dyDescent="0.45">
      <c r="D27" s="58">
        <v>20</v>
      </c>
      <c r="E27" s="59" t="str">
        <f ca="1">IF(Podsumowanie_[[#This Row],[L.p.]]&lt;=$J$7,INDEX(Generowanie_Zamówienia[],MATCH(Podsumowanie_[[#This Row],[L.p.]],Generowanie_Zamówienia[Zliczanie],0),9),"")</f>
        <v/>
      </c>
      <c r="F27" s="57" t="str">
        <f ca="1">IF(Podsumowanie_[[#This Row],[L.p.]]&lt;=$J$7,INDEX(Generowanie_Zamówienia[],MATCH(Podsumowanie_[[#This Row],[L.p.]],Generowanie_Zamówienia[Zliczanie],0),2),"")</f>
        <v/>
      </c>
      <c r="G27" s="60" t="str">
        <f ca="1">IF(Podsumowanie_[[#This Row],[L.p.]]&lt;=$J$7,INDEX(Generowanie_Zamówienia[],MATCH(Podsumowanie_[[#This Row],[L.p.]],Generowanie_Zamówienia[Zliczanie],0),4),"")</f>
        <v/>
      </c>
      <c r="H2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27" s="18"/>
      <c r="L27" s="116"/>
    </row>
    <row r="28" spans="3:12" ht="16.149999999999999" customHeight="1" x14ac:dyDescent="0.45">
      <c r="D28" s="58">
        <v>21</v>
      </c>
      <c r="E28" s="55" t="str">
        <f ca="1">IF(Podsumowanie_[[#This Row],[L.p.]]&lt;=$J$7,INDEX(Generowanie_Zamówienia[],MATCH(Podsumowanie_[[#This Row],[L.p.]],Generowanie_Zamówienia[Zliczanie],0),9),"")</f>
        <v/>
      </c>
      <c r="F28" s="56" t="str">
        <f ca="1">IF(Podsumowanie_[[#This Row],[L.p.]]&lt;=$J$7,INDEX(Generowanie_Zamówienia[],MATCH(Podsumowanie_[[#This Row],[L.p.]],Generowanie_Zamówienia[Zliczanie],0),2),"")</f>
        <v/>
      </c>
      <c r="G28" s="60" t="str">
        <f ca="1">IF(Podsumowanie_[[#This Row],[L.p.]]&lt;=$J$7,INDEX(Generowanie_Zamówienia[],MATCH(Podsumowanie_[[#This Row],[L.p.]],Generowanie_Zamówienia[Zliczanie],0),4),"")</f>
        <v/>
      </c>
      <c r="H2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28" s="116"/>
    </row>
    <row r="29" spans="3:12" ht="16.149999999999999" customHeight="1" x14ac:dyDescent="0.45">
      <c r="D29" s="58">
        <v>22</v>
      </c>
      <c r="E29" s="59" t="str">
        <f ca="1">IF(Podsumowanie_[[#This Row],[L.p.]]&lt;=$J$7,INDEX(Generowanie_Zamówienia[],MATCH(Podsumowanie_[[#This Row],[L.p.]],Generowanie_Zamówienia[Zliczanie],0),9),"")</f>
        <v/>
      </c>
      <c r="F29" s="57" t="str">
        <f ca="1">IF(Podsumowanie_[[#This Row],[L.p.]]&lt;=$J$7,INDEX(Generowanie_Zamówienia[],MATCH(Podsumowanie_[[#This Row],[L.p.]],Generowanie_Zamówienia[Zliczanie],0),2),"")</f>
        <v/>
      </c>
      <c r="G29" s="60" t="str">
        <f ca="1">IF(Podsumowanie_[[#This Row],[L.p.]]&lt;=$J$7,INDEX(Generowanie_Zamówienia[],MATCH(Podsumowanie_[[#This Row],[L.p.]],Generowanie_Zamówienia[Zliczanie],0),4),"")</f>
        <v/>
      </c>
      <c r="H2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" spans="3:12" ht="16.149999999999999" customHeight="1" x14ac:dyDescent="0.45">
      <c r="D30" s="58">
        <v>23</v>
      </c>
      <c r="E30" s="55" t="str">
        <f ca="1">IF(Podsumowanie_[[#This Row],[L.p.]]&lt;=$J$7,INDEX(Generowanie_Zamówienia[],MATCH(Podsumowanie_[[#This Row],[L.p.]],Generowanie_Zamówienia[Zliczanie],0),9),"")</f>
        <v/>
      </c>
      <c r="F30" s="56" t="str">
        <f ca="1">IF(Podsumowanie_[[#This Row],[L.p.]]&lt;=$J$7,INDEX(Generowanie_Zamówienia[],MATCH(Podsumowanie_[[#This Row],[L.p.]],Generowanie_Zamówienia[Zliczanie],0),2),"")</f>
        <v/>
      </c>
      <c r="G30" s="60" t="str">
        <f ca="1">IF(Podsumowanie_[[#This Row],[L.p.]]&lt;=$J$7,INDEX(Generowanie_Zamówienia[],MATCH(Podsumowanie_[[#This Row],[L.p.]],Generowanie_Zamówienia[Zliczanie],0),4),"")</f>
        <v/>
      </c>
      <c r="H3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" spans="3:12" ht="16.149999999999999" customHeight="1" x14ac:dyDescent="0.45">
      <c r="D31" s="58">
        <v>24</v>
      </c>
      <c r="E31" s="59" t="str">
        <f ca="1">IF(Podsumowanie_[[#This Row],[L.p.]]&lt;=$J$7,INDEX(Generowanie_Zamówienia[],MATCH(Podsumowanie_[[#This Row],[L.p.]],Generowanie_Zamówienia[Zliczanie],0),9),"")</f>
        <v/>
      </c>
      <c r="F31" s="57" t="str">
        <f ca="1">IF(Podsumowanie_[[#This Row],[L.p.]]&lt;=$J$7,INDEX(Generowanie_Zamówienia[],MATCH(Podsumowanie_[[#This Row],[L.p.]],Generowanie_Zamówienia[Zliczanie],0),2),"")</f>
        <v/>
      </c>
      <c r="G31" s="60" t="str">
        <f ca="1">IF(Podsumowanie_[[#This Row],[L.p.]]&lt;=$J$7,INDEX(Generowanie_Zamówienia[],MATCH(Podsumowanie_[[#This Row],[L.p.]],Generowanie_Zamówienia[Zliczanie],0),4),"")</f>
        <v/>
      </c>
      <c r="H3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" spans="3:12" ht="16.149999999999999" customHeight="1" x14ac:dyDescent="0.45">
      <c r="D32" s="58">
        <v>25</v>
      </c>
      <c r="E32" s="55" t="str">
        <f ca="1">IF(Podsumowanie_[[#This Row],[L.p.]]&lt;=$J$7,INDEX(Generowanie_Zamówienia[],MATCH(Podsumowanie_[[#This Row],[L.p.]],Generowanie_Zamówienia[Zliczanie],0),9),"")</f>
        <v/>
      </c>
      <c r="F32" s="56" t="str">
        <f ca="1">IF(Podsumowanie_[[#This Row],[L.p.]]&lt;=$J$7,INDEX(Generowanie_Zamówienia[],MATCH(Podsumowanie_[[#This Row],[L.p.]],Generowanie_Zamówienia[Zliczanie],0),2),"")</f>
        <v/>
      </c>
      <c r="G32" s="60" t="str">
        <f ca="1">IF(Podsumowanie_[[#This Row],[L.p.]]&lt;=$J$7,INDEX(Generowanie_Zamówienia[],MATCH(Podsumowanie_[[#This Row],[L.p.]],Generowanie_Zamówienia[Zliczanie],0),4),"")</f>
        <v/>
      </c>
      <c r="H3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" spans="4:12" ht="16.149999999999999" customHeight="1" x14ac:dyDescent="0.45">
      <c r="D33" s="58">
        <v>26</v>
      </c>
      <c r="E33" s="59" t="str">
        <f ca="1">IF(Podsumowanie_[[#This Row],[L.p.]]&lt;=$J$7,INDEX(Generowanie_Zamówienia[],MATCH(Podsumowanie_[[#This Row],[L.p.]],Generowanie_Zamówienia[Zliczanie],0),9),"")</f>
        <v/>
      </c>
      <c r="F33" s="57" t="str">
        <f ca="1">IF(Podsumowanie_[[#This Row],[L.p.]]&lt;=$J$7,INDEX(Generowanie_Zamówienia[],MATCH(Podsumowanie_[[#This Row],[L.p.]],Generowanie_Zamówienia[Zliczanie],0),2),"")</f>
        <v/>
      </c>
      <c r="G33" s="60" t="str">
        <f ca="1">IF(Podsumowanie_[[#This Row],[L.p.]]&lt;=$J$7,INDEX(Generowanie_Zamówienia[],MATCH(Podsumowanie_[[#This Row],[L.p.]],Generowanie_Zamówienia[Zliczanie],0),4),"")</f>
        <v/>
      </c>
      <c r="H3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33" s="14"/>
    </row>
    <row r="34" spans="4:12" ht="16.149999999999999" customHeight="1" x14ac:dyDescent="0.45">
      <c r="D34" s="58">
        <v>27</v>
      </c>
      <c r="E34" s="55" t="str">
        <f ca="1">IF(Podsumowanie_[[#This Row],[L.p.]]&lt;=$J$7,INDEX(Generowanie_Zamówienia[],MATCH(Podsumowanie_[[#This Row],[L.p.]],Generowanie_Zamówienia[Zliczanie],0),9),"")</f>
        <v/>
      </c>
      <c r="F34" s="56" t="str">
        <f ca="1">IF(Podsumowanie_[[#This Row],[L.p.]]&lt;=$J$7,INDEX(Generowanie_Zamówienia[],MATCH(Podsumowanie_[[#This Row],[L.p.]],Generowanie_Zamówienia[Zliczanie],0),2),"")</f>
        <v/>
      </c>
      <c r="G34" s="60" t="str">
        <f ca="1">IF(Podsumowanie_[[#This Row],[L.p.]]&lt;=$J$7,INDEX(Generowanie_Zamówienia[],MATCH(Podsumowanie_[[#This Row],[L.p.]],Generowanie_Zamówienia[Zliczanie],0),4),"")</f>
        <v/>
      </c>
      <c r="H3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34" s="8"/>
      <c r="J34" s="15"/>
    </row>
    <row r="35" spans="4:12" ht="16.149999999999999" customHeight="1" x14ac:dyDescent="0.45">
      <c r="D35" s="58">
        <v>28</v>
      </c>
      <c r="E35" s="59" t="str">
        <f ca="1">IF(Podsumowanie_[[#This Row],[L.p.]]&lt;=$J$7,INDEX(Generowanie_Zamówienia[],MATCH(Podsumowanie_[[#This Row],[L.p.]],Generowanie_Zamówienia[Zliczanie],0),9),"")</f>
        <v/>
      </c>
      <c r="F35" s="57" t="str">
        <f ca="1">IF(Podsumowanie_[[#This Row],[L.p.]]&lt;=$J$7,INDEX(Generowanie_Zamówienia[],MATCH(Podsumowanie_[[#This Row],[L.p.]],Generowanie_Zamówienia[Zliczanie],0),2),"")</f>
        <v/>
      </c>
      <c r="G35" s="60" t="str">
        <f ca="1">IF(Podsumowanie_[[#This Row],[L.p.]]&lt;=$J$7,INDEX(Generowanie_Zamówienia[],MATCH(Podsumowanie_[[#This Row],[L.p.]],Generowanie_Zamówienia[Zliczanie],0),4),"")</f>
        <v/>
      </c>
      <c r="H3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35" s="16"/>
      <c r="J35" s="16"/>
    </row>
    <row r="36" spans="4:12" ht="16.149999999999999" customHeight="1" x14ac:dyDescent="0.45">
      <c r="D36" s="58">
        <v>29</v>
      </c>
      <c r="E36" s="55" t="str">
        <f ca="1">IF(Podsumowanie_[[#This Row],[L.p.]]&lt;=$J$7,INDEX(Generowanie_Zamówienia[],MATCH(Podsumowanie_[[#This Row],[L.p.]],Generowanie_Zamówienia[Zliczanie],0),9),"")</f>
        <v/>
      </c>
      <c r="F36" s="56" t="str">
        <f ca="1">IF(Podsumowanie_[[#This Row],[L.p.]]&lt;=$J$7,INDEX(Generowanie_Zamówienia[],MATCH(Podsumowanie_[[#This Row],[L.p.]],Generowanie_Zamówienia[Zliczanie],0),2),"")</f>
        <v/>
      </c>
      <c r="G36" s="60" t="str">
        <f ca="1">IF(Podsumowanie_[[#This Row],[L.p.]]&lt;=$J$7,INDEX(Generowanie_Zamówienia[],MATCH(Podsumowanie_[[#This Row],[L.p.]],Generowanie_Zamówienia[Zliczanie],0),4),"")</f>
        <v/>
      </c>
      <c r="H3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36" s="61"/>
      <c r="L36" s="12"/>
    </row>
    <row r="37" spans="4:12" ht="16.149999999999999" customHeight="1" x14ac:dyDescent="0.55000000000000004">
      <c r="D37" s="58">
        <v>30</v>
      </c>
      <c r="E37" s="59" t="str">
        <f ca="1">IF(Podsumowanie_[[#This Row],[L.p.]]&lt;=$J$7,INDEX(Generowanie_Zamówienia[],MATCH(Podsumowanie_[[#This Row],[L.p.]],Generowanie_Zamówienia[Zliczanie],0),9),"")</f>
        <v/>
      </c>
      <c r="F37" s="57" t="str">
        <f ca="1">IF(Podsumowanie_[[#This Row],[L.p.]]&lt;=$J$7,INDEX(Generowanie_Zamówienia[],MATCH(Podsumowanie_[[#This Row],[L.p.]],Generowanie_Zamówienia[Zliczanie],0),2),"")</f>
        <v/>
      </c>
      <c r="G37" s="60" t="str">
        <f ca="1">IF(Podsumowanie_[[#This Row],[L.p.]]&lt;=$J$7,INDEX(Generowanie_Zamówienia[],MATCH(Podsumowanie_[[#This Row],[L.p.]],Generowanie_Zamówienia[Zliczanie],0),4),"")</f>
        <v/>
      </c>
      <c r="H3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37" s="17"/>
      <c r="L37" s="13"/>
    </row>
    <row r="38" spans="4:12" ht="16.149999999999999" customHeight="1" x14ac:dyDescent="0.45">
      <c r="D38" s="58">
        <v>31</v>
      </c>
      <c r="E38" s="55" t="str">
        <f ca="1">IF(Podsumowanie_[[#This Row],[L.p.]]&lt;=$J$7,INDEX(Generowanie_Zamówienia[],MATCH(Podsumowanie_[[#This Row],[L.p.]],Generowanie_Zamówienia[Zliczanie],0),9),"")</f>
        <v/>
      </c>
      <c r="F38" s="56" t="str">
        <f ca="1">IF(Podsumowanie_[[#This Row],[L.p.]]&lt;=$J$7,INDEX(Generowanie_Zamówienia[],MATCH(Podsumowanie_[[#This Row],[L.p.]],Generowanie_Zamówienia[Zliczanie],0),2),"")</f>
        <v/>
      </c>
      <c r="G38" s="60" t="str">
        <f ca="1">IF(Podsumowanie_[[#This Row],[L.p.]]&lt;=$J$7,INDEX(Generowanie_Zamówienia[],MATCH(Podsumowanie_[[#This Row],[L.p.]],Generowanie_Zamówienia[Zliczanie],0),4),"")</f>
        <v/>
      </c>
      <c r="H3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38" s="18"/>
      <c r="L38" s="116"/>
    </row>
    <row r="39" spans="4:12" ht="16.149999999999999" customHeight="1" x14ac:dyDescent="0.45">
      <c r="D39" s="58">
        <v>32</v>
      </c>
      <c r="E39" s="59" t="str">
        <f ca="1">IF(Podsumowanie_[[#This Row],[L.p.]]&lt;=$J$7,INDEX(Generowanie_Zamówienia[],MATCH(Podsumowanie_[[#This Row],[L.p.]],Generowanie_Zamówienia[Zliczanie],0),9),"")</f>
        <v/>
      </c>
      <c r="F39" s="57" t="str">
        <f ca="1">IF(Podsumowanie_[[#This Row],[L.p.]]&lt;=$J$7,INDEX(Generowanie_Zamówienia[],MATCH(Podsumowanie_[[#This Row],[L.p.]],Generowanie_Zamówienia[Zliczanie],0),2),"")</f>
        <v/>
      </c>
      <c r="G39" s="60" t="str">
        <f ca="1">IF(Podsumowanie_[[#This Row],[L.p.]]&lt;=$J$7,INDEX(Generowanie_Zamówienia[],MATCH(Podsumowanie_[[#This Row],[L.p.]],Generowanie_Zamówienia[Zliczanie],0),4),"")</f>
        <v/>
      </c>
      <c r="H3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39" s="116"/>
    </row>
    <row r="40" spans="4:12" ht="16.149999999999999" customHeight="1" x14ac:dyDescent="0.45">
      <c r="D40" s="58">
        <v>33</v>
      </c>
      <c r="E40" s="55" t="str">
        <f ca="1">IF(Podsumowanie_[[#This Row],[L.p.]]&lt;=$J$7,INDEX(Generowanie_Zamówienia[],MATCH(Podsumowanie_[[#This Row],[L.p.]],Generowanie_Zamówienia[Zliczanie],0),9),"")</f>
        <v/>
      </c>
      <c r="F40" s="56" t="str">
        <f ca="1">IF(Podsumowanie_[[#This Row],[L.p.]]&lt;=$J$7,INDEX(Generowanie_Zamówienia[],MATCH(Podsumowanie_[[#This Row],[L.p.]],Generowanie_Zamówienia[Zliczanie],0),2),"")</f>
        <v/>
      </c>
      <c r="G40" s="60" t="str">
        <f ca="1">IF(Podsumowanie_[[#This Row],[L.p.]]&lt;=$J$7,INDEX(Generowanie_Zamówienia[],MATCH(Podsumowanie_[[#This Row],[L.p.]],Generowanie_Zamówienia[Zliczanie],0),4),"")</f>
        <v/>
      </c>
      <c r="H4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" spans="4:12" ht="16.149999999999999" customHeight="1" x14ac:dyDescent="0.45">
      <c r="D41" s="58">
        <v>34</v>
      </c>
      <c r="E41" s="59" t="str">
        <f ca="1">IF(Podsumowanie_[[#This Row],[L.p.]]&lt;=$J$7,INDEX(Generowanie_Zamówienia[],MATCH(Podsumowanie_[[#This Row],[L.p.]],Generowanie_Zamówienia[Zliczanie],0),9),"")</f>
        <v/>
      </c>
      <c r="F41" s="57" t="str">
        <f ca="1">IF(Podsumowanie_[[#This Row],[L.p.]]&lt;=$J$7,INDEX(Generowanie_Zamówienia[],MATCH(Podsumowanie_[[#This Row],[L.p.]],Generowanie_Zamówienia[Zliczanie],0),2),"")</f>
        <v/>
      </c>
      <c r="G41" s="60" t="str">
        <f ca="1">IF(Podsumowanie_[[#This Row],[L.p.]]&lt;=$J$7,INDEX(Generowanie_Zamówienia[],MATCH(Podsumowanie_[[#This Row],[L.p.]],Generowanie_Zamówienia[Zliczanie],0),4),"")</f>
        <v/>
      </c>
      <c r="H4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" spans="4:12" ht="16.149999999999999" customHeight="1" x14ac:dyDescent="0.45">
      <c r="D42" s="58">
        <v>35</v>
      </c>
      <c r="E42" s="55" t="str">
        <f ca="1">IF(Podsumowanie_[[#This Row],[L.p.]]&lt;=$J$7,INDEX(Generowanie_Zamówienia[],MATCH(Podsumowanie_[[#This Row],[L.p.]],Generowanie_Zamówienia[Zliczanie],0),9),"")</f>
        <v/>
      </c>
      <c r="F42" s="56" t="str">
        <f ca="1">IF(Podsumowanie_[[#This Row],[L.p.]]&lt;=$J$7,INDEX(Generowanie_Zamówienia[],MATCH(Podsumowanie_[[#This Row],[L.p.]],Generowanie_Zamówienia[Zliczanie],0),2),"")</f>
        <v/>
      </c>
      <c r="G42" s="60" t="str">
        <f ca="1">IF(Podsumowanie_[[#This Row],[L.p.]]&lt;=$J$7,INDEX(Generowanie_Zamówienia[],MATCH(Podsumowanie_[[#This Row],[L.p.]],Generowanie_Zamówienia[Zliczanie],0),4),"")</f>
        <v/>
      </c>
      <c r="H4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" spans="4:12" ht="16.149999999999999" customHeight="1" x14ac:dyDescent="0.45">
      <c r="D43" s="58">
        <v>36</v>
      </c>
      <c r="E43" s="59" t="str">
        <f ca="1">IF(Podsumowanie_[[#This Row],[L.p.]]&lt;=$J$7,INDEX(Generowanie_Zamówienia[],MATCH(Podsumowanie_[[#This Row],[L.p.]],Generowanie_Zamówienia[Zliczanie],0),9),"")</f>
        <v/>
      </c>
      <c r="F43" s="57" t="str">
        <f ca="1">IF(Podsumowanie_[[#This Row],[L.p.]]&lt;=$J$7,INDEX(Generowanie_Zamówienia[],MATCH(Podsumowanie_[[#This Row],[L.p.]],Generowanie_Zamówienia[Zliczanie],0),2),"")</f>
        <v/>
      </c>
      <c r="G43" s="60" t="str">
        <f ca="1">IF(Podsumowanie_[[#This Row],[L.p.]]&lt;=$J$7,INDEX(Generowanie_Zamówienia[],MATCH(Podsumowanie_[[#This Row],[L.p.]],Generowanie_Zamówienia[Zliczanie],0),4),"")</f>
        <v/>
      </c>
      <c r="H4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" spans="4:12" ht="16.149999999999999" customHeight="1" x14ac:dyDescent="0.45">
      <c r="D44" s="58">
        <v>37</v>
      </c>
      <c r="E44" s="55" t="str">
        <f ca="1">IF(Podsumowanie_[[#This Row],[L.p.]]&lt;=$J$7,INDEX(Generowanie_Zamówienia[],MATCH(Podsumowanie_[[#This Row],[L.p.]],Generowanie_Zamówienia[Zliczanie],0),9),"")</f>
        <v/>
      </c>
      <c r="F44" s="56" t="str">
        <f ca="1">IF(Podsumowanie_[[#This Row],[L.p.]]&lt;=$J$7,INDEX(Generowanie_Zamówienia[],MATCH(Podsumowanie_[[#This Row],[L.p.]],Generowanie_Zamówienia[Zliczanie],0),2),"")</f>
        <v/>
      </c>
      <c r="G44" s="60" t="str">
        <f ca="1">IF(Podsumowanie_[[#This Row],[L.p.]]&lt;=$J$7,INDEX(Generowanie_Zamówienia[],MATCH(Podsumowanie_[[#This Row],[L.p.]],Generowanie_Zamówienia[Zliczanie],0),4),"")</f>
        <v/>
      </c>
      <c r="H4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44" s="14"/>
    </row>
    <row r="45" spans="4:12" ht="16.149999999999999" customHeight="1" x14ac:dyDescent="0.45">
      <c r="D45" s="58">
        <v>38</v>
      </c>
      <c r="E45" s="59" t="str">
        <f ca="1">IF(Podsumowanie_[[#This Row],[L.p.]]&lt;=$J$7,INDEX(Generowanie_Zamówienia[],MATCH(Podsumowanie_[[#This Row],[L.p.]],Generowanie_Zamówienia[Zliczanie],0),9),"")</f>
        <v/>
      </c>
      <c r="F45" s="57" t="str">
        <f ca="1">IF(Podsumowanie_[[#This Row],[L.p.]]&lt;=$J$7,INDEX(Generowanie_Zamówienia[],MATCH(Podsumowanie_[[#This Row],[L.p.]],Generowanie_Zamówienia[Zliczanie],0),2),"")</f>
        <v/>
      </c>
      <c r="G45" s="60" t="str">
        <f ca="1">IF(Podsumowanie_[[#This Row],[L.p.]]&lt;=$J$7,INDEX(Generowanie_Zamówienia[],MATCH(Podsumowanie_[[#This Row],[L.p.]],Generowanie_Zamówienia[Zliczanie],0),4),"")</f>
        <v/>
      </c>
      <c r="H4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45" s="8"/>
      <c r="J45" s="15"/>
    </row>
    <row r="46" spans="4:12" ht="16.149999999999999" customHeight="1" x14ac:dyDescent="0.45">
      <c r="D46" s="58">
        <v>39</v>
      </c>
      <c r="E46" s="55" t="str">
        <f ca="1">IF(Podsumowanie_[[#This Row],[L.p.]]&lt;=$J$7,INDEX(Generowanie_Zamówienia[],MATCH(Podsumowanie_[[#This Row],[L.p.]],Generowanie_Zamówienia[Zliczanie],0),9),"")</f>
        <v/>
      </c>
      <c r="F46" s="56" t="str">
        <f ca="1">IF(Podsumowanie_[[#This Row],[L.p.]]&lt;=$J$7,INDEX(Generowanie_Zamówienia[],MATCH(Podsumowanie_[[#This Row],[L.p.]],Generowanie_Zamówienia[Zliczanie],0),2),"")</f>
        <v/>
      </c>
      <c r="G46" s="60" t="str">
        <f ca="1">IF(Podsumowanie_[[#This Row],[L.p.]]&lt;=$J$7,INDEX(Generowanie_Zamówienia[],MATCH(Podsumowanie_[[#This Row],[L.p.]],Generowanie_Zamówienia[Zliczanie],0),4),"")</f>
        <v/>
      </c>
      <c r="H4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46" s="16"/>
      <c r="J46" s="16"/>
    </row>
    <row r="47" spans="4:12" ht="16.149999999999999" customHeight="1" x14ac:dyDescent="0.45">
      <c r="D47" s="58">
        <v>40</v>
      </c>
      <c r="E47" s="59" t="str">
        <f ca="1">IF(Podsumowanie_[[#This Row],[L.p.]]&lt;=$J$7,INDEX(Generowanie_Zamówienia[],MATCH(Podsumowanie_[[#This Row],[L.p.]],Generowanie_Zamówienia[Zliczanie],0),9),"")</f>
        <v/>
      </c>
      <c r="F47" s="57" t="str">
        <f ca="1">IF(Podsumowanie_[[#This Row],[L.p.]]&lt;=$J$7,INDEX(Generowanie_Zamówienia[],MATCH(Podsumowanie_[[#This Row],[L.p.]],Generowanie_Zamówienia[Zliczanie],0),2),"")</f>
        <v/>
      </c>
      <c r="G47" s="60" t="str">
        <f ca="1">IF(Podsumowanie_[[#This Row],[L.p.]]&lt;=$J$7,INDEX(Generowanie_Zamówienia[],MATCH(Podsumowanie_[[#This Row],[L.p.]],Generowanie_Zamówienia[Zliczanie],0),4),"")</f>
        <v/>
      </c>
      <c r="H4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47" s="12"/>
    </row>
    <row r="48" spans="4:12" ht="16.149999999999999" customHeight="1" x14ac:dyDescent="0.55000000000000004">
      <c r="D48" s="58">
        <v>41</v>
      </c>
      <c r="E48" s="55" t="str">
        <f ca="1">IF(Podsumowanie_[[#This Row],[L.p.]]&lt;=$J$7,INDEX(Generowanie_Zamówienia[],MATCH(Podsumowanie_[[#This Row],[L.p.]],Generowanie_Zamówienia[Zliczanie],0),9),"")</f>
        <v/>
      </c>
      <c r="F48" s="56" t="str">
        <f ca="1">IF(Podsumowanie_[[#This Row],[L.p.]]&lt;=$J$7,INDEX(Generowanie_Zamówienia[],MATCH(Podsumowanie_[[#This Row],[L.p.]],Generowanie_Zamówienia[Zliczanie],0),2),"")</f>
        <v/>
      </c>
      <c r="G48" s="60" t="str">
        <f ca="1">IF(Podsumowanie_[[#This Row],[L.p.]]&lt;=$J$7,INDEX(Generowanie_Zamówienia[],MATCH(Podsumowanie_[[#This Row],[L.p.]],Generowanie_Zamówienia[Zliczanie],0),4),"")</f>
        <v/>
      </c>
      <c r="H4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48" s="17"/>
      <c r="L48" s="13"/>
    </row>
    <row r="49" spans="4:12" ht="16.149999999999999" customHeight="1" x14ac:dyDescent="0.45">
      <c r="D49" s="58">
        <v>42</v>
      </c>
      <c r="E49" s="59" t="str">
        <f ca="1">IF(Podsumowanie_[[#This Row],[L.p.]]&lt;=$J$7,INDEX(Generowanie_Zamówienia[],MATCH(Podsumowanie_[[#This Row],[L.p.]],Generowanie_Zamówienia[Zliczanie],0),9),"")</f>
        <v/>
      </c>
      <c r="F49" s="57" t="str">
        <f ca="1">IF(Podsumowanie_[[#This Row],[L.p.]]&lt;=$J$7,INDEX(Generowanie_Zamówienia[],MATCH(Podsumowanie_[[#This Row],[L.p.]],Generowanie_Zamówienia[Zliczanie],0),2),"")</f>
        <v/>
      </c>
      <c r="G49" s="60" t="str">
        <f ca="1">IF(Podsumowanie_[[#This Row],[L.p.]]&lt;=$J$7,INDEX(Generowanie_Zamówienia[],MATCH(Podsumowanie_[[#This Row],[L.p.]],Generowanie_Zamówienia[Zliczanie],0),4),"")</f>
        <v/>
      </c>
      <c r="H4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49" s="18"/>
      <c r="L49" s="116"/>
    </row>
    <row r="50" spans="4:12" ht="16.149999999999999" customHeight="1" x14ac:dyDescent="0.45">
      <c r="D50" s="58">
        <v>43</v>
      </c>
      <c r="E50" s="55" t="str">
        <f ca="1">IF(Podsumowanie_[[#This Row],[L.p.]]&lt;=$J$7,INDEX(Generowanie_Zamówienia[],MATCH(Podsumowanie_[[#This Row],[L.p.]],Generowanie_Zamówienia[Zliczanie],0),9),"")</f>
        <v/>
      </c>
      <c r="F50" s="56" t="str">
        <f ca="1">IF(Podsumowanie_[[#This Row],[L.p.]]&lt;=$J$7,INDEX(Generowanie_Zamówienia[],MATCH(Podsumowanie_[[#This Row],[L.p.]],Generowanie_Zamówienia[Zliczanie],0),2),"")</f>
        <v/>
      </c>
      <c r="G50" s="60" t="str">
        <f ca="1">IF(Podsumowanie_[[#This Row],[L.p.]]&lt;=$J$7,INDEX(Generowanie_Zamówienia[],MATCH(Podsumowanie_[[#This Row],[L.p.]],Generowanie_Zamówienia[Zliczanie],0),4),"")</f>
        <v/>
      </c>
      <c r="H5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50" s="116"/>
    </row>
    <row r="51" spans="4:12" ht="16.149999999999999" customHeight="1" x14ac:dyDescent="0.45">
      <c r="D51" s="58">
        <v>44</v>
      </c>
      <c r="E51" s="59" t="str">
        <f ca="1">IF(Podsumowanie_[[#This Row],[L.p.]]&lt;=$J$7,INDEX(Generowanie_Zamówienia[],MATCH(Podsumowanie_[[#This Row],[L.p.]],Generowanie_Zamówienia[Zliczanie],0),9),"")</f>
        <v/>
      </c>
      <c r="F51" s="57" t="str">
        <f ca="1">IF(Podsumowanie_[[#This Row],[L.p.]]&lt;=$J$7,INDEX(Generowanie_Zamówienia[],MATCH(Podsumowanie_[[#This Row],[L.p.]],Generowanie_Zamówienia[Zliczanie],0),2),"")</f>
        <v/>
      </c>
      <c r="G51" s="60" t="str">
        <f ca="1">IF(Podsumowanie_[[#This Row],[L.p.]]&lt;=$J$7,INDEX(Generowanie_Zamówienia[],MATCH(Podsumowanie_[[#This Row],[L.p.]],Generowanie_Zamówienia[Zliczanie],0),4),"")</f>
        <v/>
      </c>
      <c r="H5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" spans="4:12" ht="16.149999999999999" customHeight="1" x14ac:dyDescent="0.45">
      <c r="D52" s="58">
        <v>45</v>
      </c>
      <c r="E52" s="55" t="str">
        <f ca="1">IF(Podsumowanie_[[#This Row],[L.p.]]&lt;=$J$7,INDEX(Generowanie_Zamówienia[],MATCH(Podsumowanie_[[#This Row],[L.p.]],Generowanie_Zamówienia[Zliczanie],0),9),"")</f>
        <v/>
      </c>
      <c r="F52" s="56" t="str">
        <f ca="1">IF(Podsumowanie_[[#This Row],[L.p.]]&lt;=$J$7,INDEX(Generowanie_Zamówienia[],MATCH(Podsumowanie_[[#This Row],[L.p.]],Generowanie_Zamówienia[Zliczanie],0),2),"")</f>
        <v/>
      </c>
      <c r="G52" s="60" t="str">
        <f ca="1">IF(Podsumowanie_[[#This Row],[L.p.]]&lt;=$J$7,INDEX(Generowanie_Zamówienia[],MATCH(Podsumowanie_[[#This Row],[L.p.]],Generowanie_Zamówienia[Zliczanie],0),4),"")</f>
        <v/>
      </c>
      <c r="H5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" spans="4:12" ht="16.149999999999999" customHeight="1" x14ac:dyDescent="0.45">
      <c r="D53" s="58">
        <v>46</v>
      </c>
      <c r="E53" s="59" t="str">
        <f ca="1">IF(Podsumowanie_[[#This Row],[L.p.]]&lt;=$J$7,INDEX(Generowanie_Zamówienia[],MATCH(Podsumowanie_[[#This Row],[L.p.]],Generowanie_Zamówienia[Zliczanie],0),9),"")</f>
        <v/>
      </c>
      <c r="F53" s="57" t="str">
        <f ca="1">IF(Podsumowanie_[[#This Row],[L.p.]]&lt;=$J$7,INDEX(Generowanie_Zamówienia[],MATCH(Podsumowanie_[[#This Row],[L.p.]],Generowanie_Zamówienia[Zliczanie],0),2),"")</f>
        <v/>
      </c>
      <c r="G53" s="60" t="str">
        <f ca="1">IF(Podsumowanie_[[#This Row],[L.p.]]&lt;=$J$7,INDEX(Generowanie_Zamówienia[],MATCH(Podsumowanie_[[#This Row],[L.p.]],Generowanie_Zamówienia[Zliczanie],0),4),"")</f>
        <v/>
      </c>
      <c r="H5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" spans="4:12" ht="16.149999999999999" customHeight="1" x14ac:dyDescent="0.45">
      <c r="D54" s="58">
        <v>47</v>
      </c>
      <c r="E54" s="55" t="str">
        <f ca="1">IF(Podsumowanie_[[#This Row],[L.p.]]&lt;=$J$7,INDEX(Generowanie_Zamówienia[],MATCH(Podsumowanie_[[#This Row],[L.p.]],Generowanie_Zamówienia[Zliczanie],0),9),"")</f>
        <v/>
      </c>
      <c r="F54" s="56" t="str">
        <f ca="1">IF(Podsumowanie_[[#This Row],[L.p.]]&lt;=$J$7,INDEX(Generowanie_Zamówienia[],MATCH(Podsumowanie_[[#This Row],[L.p.]],Generowanie_Zamówienia[Zliczanie],0),2),"")</f>
        <v/>
      </c>
      <c r="G54" s="60" t="str">
        <f ca="1">IF(Podsumowanie_[[#This Row],[L.p.]]&lt;=$J$7,INDEX(Generowanie_Zamówienia[],MATCH(Podsumowanie_[[#This Row],[L.p.]],Generowanie_Zamówienia[Zliczanie],0),4),"")</f>
        <v/>
      </c>
      <c r="H5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" spans="4:12" ht="16.149999999999999" customHeight="1" x14ac:dyDescent="0.45">
      <c r="D55" s="58">
        <v>48</v>
      </c>
      <c r="E55" s="59" t="str">
        <f ca="1">IF(Podsumowanie_[[#This Row],[L.p.]]&lt;=$J$7,INDEX(Generowanie_Zamówienia[],MATCH(Podsumowanie_[[#This Row],[L.p.]],Generowanie_Zamówienia[Zliczanie],0),9),"")</f>
        <v/>
      </c>
      <c r="F55" s="57" t="str">
        <f ca="1">IF(Podsumowanie_[[#This Row],[L.p.]]&lt;=$J$7,INDEX(Generowanie_Zamówienia[],MATCH(Podsumowanie_[[#This Row],[L.p.]],Generowanie_Zamówienia[Zliczanie],0),2),"")</f>
        <v/>
      </c>
      <c r="G55" s="60" t="str">
        <f ca="1">IF(Podsumowanie_[[#This Row],[L.p.]]&lt;=$J$7,INDEX(Generowanie_Zamówienia[],MATCH(Podsumowanie_[[#This Row],[L.p.]],Generowanie_Zamówienia[Zliczanie],0),4),"")</f>
        <v/>
      </c>
      <c r="H5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55" s="14"/>
    </row>
    <row r="56" spans="4:12" ht="16.149999999999999" customHeight="1" x14ac:dyDescent="0.45">
      <c r="D56" s="58">
        <v>49</v>
      </c>
      <c r="E56" s="55" t="str">
        <f ca="1">IF(Podsumowanie_[[#This Row],[L.p.]]&lt;=$J$7,INDEX(Generowanie_Zamówienia[],MATCH(Podsumowanie_[[#This Row],[L.p.]],Generowanie_Zamówienia[Zliczanie],0),9),"")</f>
        <v/>
      </c>
      <c r="F56" s="56" t="str">
        <f ca="1">IF(Podsumowanie_[[#This Row],[L.p.]]&lt;=$J$7,INDEX(Generowanie_Zamówienia[],MATCH(Podsumowanie_[[#This Row],[L.p.]],Generowanie_Zamówienia[Zliczanie],0),2),"")</f>
        <v/>
      </c>
      <c r="G56" s="60" t="str">
        <f ca="1">IF(Podsumowanie_[[#This Row],[L.p.]]&lt;=$J$7,INDEX(Generowanie_Zamówienia[],MATCH(Podsumowanie_[[#This Row],[L.p.]],Generowanie_Zamówienia[Zliczanie],0),4),"")</f>
        <v/>
      </c>
      <c r="H5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56" s="8"/>
      <c r="J56" s="15"/>
    </row>
    <row r="57" spans="4:12" ht="16.149999999999999" customHeight="1" x14ac:dyDescent="0.45">
      <c r="D57" s="58">
        <v>50</v>
      </c>
      <c r="E57" s="59" t="str">
        <f ca="1">IF(Podsumowanie_[[#This Row],[L.p.]]&lt;=$J$7,INDEX(Generowanie_Zamówienia[],MATCH(Podsumowanie_[[#This Row],[L.p.]],Generowanie_Zamówienia[Zliczanie],0),9),"")</f>
        <v/>
      </c>
      <c r="F57" s="57" t="str">
        <f ca="1">IF(Podsumowanie_[[#This Row],[L.p.]]&lt;=$J$7,INDEX(Generowanie_Zamówienia[],MATCH(Podsumowanie_[[#This Row],[L.p.]],Generowanie_Zamówienia[Zliczanie],0),2),"")</f>
        <v/>
      </c>
      <c r="G57" s="60" t="str">
        <f ca="1">IF(Podsumowanie_[[#This Row],[L.p.]]&lt;=$J$7,INDEX(Generowanie_Zamówienia[],MATCH(Podsumowanie_[[#This Row],[L.p.]],Generowanie_Zamówienia[Zliczanie],0),4),"")</f>
        <v/>
      </c>
      <c r="H5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57" s="16"/>
      <c r="J57" s="16"/>
    </row>
    <row r="58" spans="4:12" ht="16.149999999999999" customHeight="1" x14ac:dyDescent="0.45">
      <c r="D58" s="58">
        <v>51</v>
      </c>
      <c r="E58" s="55" t="str">
        <f ca="1">IF(Podsumowanie_[[#This Row],[L.p.]]&lt;=$J$7,INDEX(Generowanie_Zamówienia[],MATCH(Podsumowanie_[[#This Row],[L.p.]],Generowanie_Zamówienia[Zliczanie],0),9),"")</f>
        <v/>
      </c>
      <c r="F58" s="56" t="str">
        <f ca="1">IF(Podsumowanie_[[#This Row],[L.p.]]&lt;=$J$7,INDEX(Generowanie_Zamówienia[],MATCH(Podsumowanie_[[#This Row],[L.p.]],Generowanie_Zamówienia[Zliczanie],0),2),"")</f>
        <v/>
      </c>
      <c r="G58" s="60" t="str">
        <f ca="1">IF(Podsumowanie_[[#This Row],[L.p.]]&lt;=$J$7,INDEX(Generowanie_Zamówienia[],MATCH(Podsumowanie_[[#This Row],[L.p.]],Generowanie_Zamówienia[Zliczanie],0),4),"")</f>
        <v/>
      </c>
      <c r="H5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58" s="12"/>
    </row>
    <row r="59" spans="4:12" ht="16.149999999999999" customHeight="1" x14ac:dyDescent="0.55000000000000004">
      <c r="D59" s="58">
        <v>52</v>
      </c>
      <c r="E59" s="59" t="str">
        <f ca="1">IF(Podsumowanie_[[#This Row],[L.p.]]&lt;=$J$7,INDEX(Generowanie_Zamówienia[],MATCH(Podsumowanie_[[#This Row],[L.p.]],Generowanie_Zamówienia[Zliczanie],0),9),"")</f>
        <v/>
      </c>
      <c r="F59" s="57" t="str">
        <f ca="1">IF(Podsumowanie_[[#This Row],[L.p.]]&lt;=$J$7,INDEX(Generowanie_Zamówienia[],MATCH(Podsumowanie_[[#This Row],[L.p.]],Generowanie_Zamówienia[Zliczanie],0),2),"")</f>
        <v/>
      </c>
      <c r="G59" s="60" t="str">
        <f ca="1">IF(Podsumowanie_[[#This Row],[L.p.]]&lt;=$J$7,INDEX(Generowanie_Zamówienia[],MATCH(Podsumowanie_[[#This Row],[L.p.]],Generowanie_Zamówienia[Zliczanie],0),4),"")</f>
        <v/>
      </c>
      <c r="H5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59" s="17"/>
      <c r="L59" s="13"/>
    </row>
    <row r="60" spans="4:12" ht="16.149999999999999" customHeight="1" x14ac:dyDescent="0.45">
      <c r="D60" s="58">
        <v>53</v>
      </c>
      <c r="E60" s="55" t="str">
        <f ca="1">IF(Podsumowanie_[[#This Row],[L.p.]]&lt;=$J$7,INDEX(Generowanie_Zamówienia[],MATCH(Podsumowanie_[[#This Row],[L.p.]],Generowanie_Zamówienia[Zliczanie],0),9),"")</f>
        <v/>
      </c>
      <c r="F60" s="56" t="str">
        <f ca="1">IF(Podsumowanie_[[#This Row],[L.p.]]&lt;=$J$7,INDEX(Generowanie_Zamówienia[],MATCH(Podsumowanie_[[#This Row],[L.p.]],Generowanie_Zamówienia[Zliczanie],0),2),"")</f>
        <v/>
      </c>
      <c r="G60" s="60" t="str">
        <f ca="1">IF(Podsumowanie_[[#This Row],[L.p.]]&lt;=$J$7,INDEX(Generowanie_Zamówienia[],MATCH(Podsumowanie_[[#This Row],[L.p.]],Generowanie_Zamówienia[Zliczanie],0),4),"")</f>
        <v/>
      </c>
      <c r="H6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60" s="18"/>
      <c r="L60" s="116"/>
    </row>
    <row r="61" spans="4:12" ht="16.149999999999999" customHeight="1" x14ac:dyDescent="0.45">
      <c r="D61" s="58">
        <v>54</v>
      </c>
      <c r="E61" s="59" t="str">
        <f ca="1">IF(Podsumowanie_[[#This Row],[L.p.]]&lt;=$J$7,INDEX(Generowanie_Zamówienia[],MATCH(Podsumowanie_[[#This Row],[L.p.]],Generowanie_Zamówienia[Zliczanie],0),9),"")</f>
        <v/>
      </c>
      <c r="F61" s="57" t="str">
        <f ca="1">IF(Podsumowanie_[[#This Row],[L.p.]]&lt;=$J$7,INDEX(Generowanie_Zamówienia[],MATCH(Podsumowanie_[[#This Row],[L.p.]],Generowanie_Zamówienia[Zliczanie],0),2),"")</f>
        <v/>
      </c>
      <c r="G61" s="60" t="str">
        <f ca="1">IF(Podsumowanie_[[#This Row],[L.p.]]&lt;=$J$7,INDEX(Generowanie_Zamówienia[],MATCH(Podsumowanie_[[#This Row],[L.p.]],Generowanie_Zamówienia[Zliczanie],0),4),"")</f>
        <v/>
      </c>
      <c r="H6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61" s="116"/>
    </row>
    <row r="62" spans="4:12" ht="16.149999999999999" customHeight="1" x14ac:dyDescent="0.45">
      <c r="D62" s="58">
        <v>55</v>
      </c>
      <c r="E62" s="55" t="str">
        <f ca="1">IF(Podsumowanie_[[#This Row],[L.p.]]&lt;=$J$7,INDEX(Generowanie_Zamówienia[],MATCH(Podsumowanie_[[#This Row],[L.p.]],Generowanie_Zamówienia[Zliczanie],0),9),"")</f>
        <v/>
      </c>
      <c r="F62" s="56" t="str">
        <f ca="1">IF(Podsumowanie_[[#This Row],[L.p.]]&lt;=$J$7,INDEX(Generowanie_Zamówienia[],MATCH(Podsumowanie_[[#This Row],[L.p.]],Generowanie_Zamówienia[Zliczanie],0),2),"")</f>
        <v/>
      </c>
      <c r="G62" s="60" t="str">
        <f ca="1">IF(Podsumowanie_[[#This Row],[L.p.]]&lt;=$J$7,INDEX(Generowanie_Zamówienia[],MATCH(Podsumowanie_[[#This Row],[L.p.]],Generowanie_Zamówienia[Zliczanie],0),4),"")</f>
        <v/>
      </c>
      <c r="H6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" spans="4:12" ht="16.149999999999999" customHeight="1" x14ac:dyDescent="0.45">
      <c r="D63" s="58">
        <v>56</v>
      </c>
      <c r="E63" s="59" t="str">
        <f ca="1">IF(Podsumowanie_[[#This Row],[L.p.]]&lt;=$J$7,INDEX(Generowanie_Zamówienia[],MATCH(Podsumowanie_[[#This Row],[L.p.]],Generowanie_Zamówienia[Zliczanie],0),9),"")</f>
        <v/>
      </c>
      <c r="F63" s="57" t="str">
        <f ca="1">IF(Podsumowanie_[[#This Row],[L.p.]]&lt;=$J$7,INDEX(Generowanie_Zamówienia[],MATCH(Podsumowanie_[[#This Row],[L.p.]],Generowanie_Zamówienia[Zliczanie],0),2),"")</f>
        <v/>
      </c>
      <c r="G63" s="60" t="str">
        <f ca="1">IF(Podsumowanie_[[#This Row],[L.p.]]&lt;=$J$7,INDEX(Generowanie_Zamówienia[],MATCH(Podsumowanie_[[#This Row],[L.p.]],Generowanie_Zamówienia[Zliczanie],0),4),"")</f>
        <v/>
      </c>
      <c r="H6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" spans="4:12" ht="16.149999999999999" customHeight="1" x14ac:dyDescent="0.45">
      <c r="D64" s="58">
        <v>57</v>
      </c>
      <c r="E64" s="55" t="str">
        <f ca="1">IF(Podsumowanie_[[#This Row],[L.p.]]&lt;=$J$7,INDEX(Generowanie_Zamówienia[],MATCH(Podsumowanie_[[#This Row],[L.p.]],Generowanie_Zamówienia[Zliczanie],0),9),"")</f>
        <v/>
      </c>
      <c r="F64" s="56" t="str">
        <f ca="1">IF(Podsumowanie_[[#This Row],[L.p.]]&lt;=$J$7,INDEX(Generowanie_Zamówienia[],MATCH(Podsumowanie_[[#This Row],[L.p.]],Generowanie_Zamówienia[Zliczanie],0),2),"")</f>
        <v/>
      </c>
      <c r="G64" s="60" t="str">
        <f ca="1">IF(Podsumowanie_[[#This Row],[L.p.]]&lt;=$J$7,INDEX(Generowanie_Zamówienia[],MATCH(Podsumowanie_[[#This Row],[L.p.]],Generowanie_Zamówienia[Zliczanie],0),4),"")</f>
        <v/>
      </c>
      <c r="H6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" spans="4:12" ht="16.149999999999999" customHeight="1" x14ac:dyDescent="0.45">
      <c r="D65" s="58">
        <v>58</v>
      </c>
      <c r="E65" s="59" t="str">
        <f ca="1">IF(Podsumowanie_[[#This Row],[L.p.]]&lt;=$J$7,INDEX(Generowanie_Zamówienia[],MATCH(Podsumowanie_[[#This Row],[L.p.]],Generowanie_Zamówienia[Zliczanie],0),9),"")</f>
        <v/>
      </c>
      <c r="F65" s="57" t="str">
        <f ca="1">IF(Podsumowanie_[[#This Row],[L.p.]]&lt;=$J$7,INDEX(Generowanie_Zamówienia[],MATCH(Podsumowanie_[[#This Row],[L.p.]],Generowanie_Zamówienia[Zliczanie],0),2),"")</f>
        <v/>
      </c>
      <c r="G65" s="60" t="str">
        <f ca="1">IF(Podsumowanie_[[#This Row],[L.p.]]&lt;=$J$7,INDEX(Generowanie_Zamówienia[],MATCH(Podsumowanie_[[#This Row],[L.p.]],Generowanie_Zamówienia[Zliczanie],0),4),"")</f>
        <v/>
      </c>
      <c r="H6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" spans="4:12" ht="16.149999999999999" customHeight="1" x14ac:dyDescent="0.45">
      <c r="D66" s="58">
        <v>59</v>
      </c>
      <c r="E66" s="55" t="str">
        <f ca="1">IF(Podsumowanie_[[#This Row],[L.p.]]&lt;=$J$7,INDEX(Generowanie_Zamówienia[],MATCH(Podsumowanie_[[#This Row],[L.p.]],Generowanie_Zamówienia[Zliczanie],0),9),"")</f>
        <v/>
      </c>
      <c r="F66" s="56" t="str">
        <f ca="1">IF(Podsumowanie_[[#This Row],[L.p.]]&lt;=$J$7,INDEX(Generowanie_Zamówienia[],MATCH(Podsumowanie_[[#This Row],[L.p.]],Generowanie_Zamówienia[Zliczanie],0),2),"")</f>
        <v/>
      </c>
      <c r="G66" s="60" t="str">
        <f ca="1">IF(Podsumowanie_[[#This Row],[L.p.]]&lt;=$J$7,INDEX(Generowanie_Zamówienia[],MATCH(Podsumowanie_[[#This Row],[L.p.]],Generowanie_Zamówienia[Zliczanie],0),4),"")</f>
        <v/>
      </c>
      <c r="H6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66" s="14"/>
    </row>
    <row r="67" spans="4:12" ht="16.149999999999999" customHeight="1" x14ac:dyDescent="0.45">
      <c r="D67" s="58">
        <v>60</v>
      </c>
      <c r="E67" s="59" t="str">
        <f ca="1">IF(Podsumowanie_[[#This Row],[L.p.]]&lt;=$J$7,INDEX(Generowanie_Zamówienia[],MATCH(Podsumowanie_[[#This Row],[L.p.]],Generowanie_Zamówienia[Zliczanie],0),9),"")</f>
        <v/>
      </c>
      <c r="F67" s="57" t="str">
        <f ca="1">IF(Podsumowanie_[[#This Row],[L.p.]]&lt;=$J$7,INDEX(Generowanie_Zamówienia[],MATCH(Podsumowanie_[[#This Row],[L.p.]],Generowanie_Zamówienia[Zliczanie],0),2),"")</f>
        <v/>
      </c>
      <c r="G67" s="60" t="str">
        <f ca="1">IF(Podsumowanie_[[#This Row],[L.p.]]&lt;=$J$7,INDEX(Generowanie_Zamówienia[],MATCH(Podsumowanie_[[#This Row],[L.p.]],Generowanie_Zamówienia[Zliczanie],0),4),"")</f>
        <v/>
      </c>
      <c r="H6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67" s="8"/>
      <c r="J67" s="15"/>
    </row>
    <row r="68" spans="4:12" ht="16.149999999999999" customHeight="1" x14ac:dyDescent="0.45">
      <c r="D68" s="58">
        <v>61</v>
      </c>
      <c r="E68" s="55" t="str">
        <f ca="1">IF(Podsumowanie_[[#This Row],[L.p.]]&lt;=$J$7,INDEX(Generowanie_Zamówienia[],MATCH(Podsumowanie_[[#This Row],[L.p.]],Generowanie_Zamówienia[Zliczanie],0),9),"")</f>
        <v/>
      </c>
      <c r="F68" s="56" t="str">
        <f ca="1">IF(Podsumowanie_[[#This Row],[L.p.]]&lt;=$J$7,INDEX(Generowanie_Zamówienia[],MATCH(Podsumowanie_[[#This Row],[L.p.]],Generowanie_Zamówienia[Zliczanie],0),2),"")</f>
        <v/>
      </c>
      <c r="G68" s="60" t="str">
        <f ca="1">IF(Podsumowanie_[[#This Row],[L.p.]]&lt;=$J$7,INDEX(Generowanie_Zamówienia[],MATCH(Podsumowanie_[[#This Row],[L.p.]],Generowanie_Zamówienia[Zliczanie],0),4),"")</f>
        <v/>
      </c>
      <c r="H6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68" s="16"/>
      <c r="J68" s="16"/>
    </row>
    <row r="69" spans="4:12" ht="16.149999999999999" customHeight="1" x14ac:dyDescent="0.45">
      <c r="D69" s="58">
        <v>62</v>
      </c>
      <c r="E69" s="59" t="str">
        <f ca="1">IF(Podsumowanie_[[#This Row],[L.p.]]&lt;=$J$7,INDEX(Generowanie_Zamówienia[],MATCH(Podsumowanie_[[#This Row],[L.p.]],Generowanie_Zamówienia[Zliczanie],0),9),"")</f>
        <v/>
      </c>
      <c r="F69" s="57" t="str">
        <f ca="1">IF(Podsumowanie_[[#This Row],[L.p.]]&lt;=$J$7,INDEX(Generowanie_Zamówienia[],MATCH(Podsumowanie_[[#This Row],[L.p.]],Generowanie_Zamówienia[Zliczanie],0),2),"")</f>
        <v/>
      </c>
      <c r="G69" s="60" t="str">
        <f ca="1">IF(Podsumowanie_[[#This Row],[L.p.]]&lt;=$J$7,INDEX(Generowanie_Zamówienia[],MATCH(Podsumowanie_[[#This Row],[L.p.]],Generowanie_Zamówienia[Zliczanie],0),4),"")</f>
        <v/>
      </c>
      <c r="H6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69" s="12"/>
    </row>
    <row r="70" spans="4:12" ht="16.149999999999999" customHeight="1" x14ac:dyDescent="0.55000000000000004">
      <c r="D70" s="58">
        <v>63</v>
      </c>
      <c r="E70" s="55" t="str">
        <f ca="1">IF(Podsumowanie_[[#This Row],[L.p.]]&lt;=$J$7,INDEX(Generowanie_Zamówienia[],MATCH(Podsumowanie_[[#This Row],[L.p.]],Generowanie_Zamówienia[Zliczanie],0),9),"")</f>
        <v/>
      </c>
      <c r="F70" s="56" t="str">
        <f ca="1">IF(Podsumowanie_[[#This Row],[L.p.]]&lt;=$J$7,INDEX(Generowanie_Zamówienia[],MATCH(Podsumowanie_[[#This Row],[L.p.]],Generowanie_Zamówienia[Zliczanie],0),2),"")</f>
        <v/>
      </c>
      <c r="G70" s="60" t="str">
        <f ca="1">IF(Podsumowanie_[[#This Row],[L.p.]]&lt;=$J$7,INDEX(Generowanie_Zamówienia[],MATCH(Podsumowanie_[[#This Row],[L.p.]],Generowanie_Zamówienia[Zliczanie],0),4),"")</f>
        <v/>
      </c>
      <c r="H7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70" s="17"/>
      <c r="L70" s="13"/>
    </row>
    <row r="71" spans="4:12" ht="16.149999999999999" customHeight="1" x14ac:dyDescent="0.45">
      <c r="D71" s="58">
        <v>64</v>
      </c>
      <c r="E71" s="59" t="str">
        <f ca="1">IF(Podsumowanie_[[#This Row],[L.p.]]&lt;=$J$7,INDEX(Generowanie_Zamówienia[],MATCH(Podsumowanie_[[#This Row],[L.p.]],Generowanie_Zamówienia[Zliczanie],0),9),"")</f>
        <v/>
      </c>
      <c r="F71" s="57" t="str">
        <f ca="1">IF(Podsumowanie_[[#This Row],[L.p.]]&lt;=$J$7,INDEX(Generowanie_Zamówienia[],MATCH(Podsumowanie_[[#This Row],[L.p.]],Generowanie_Zamówienia[Zliczanie],0),2),"")</f>
        <v/>
      </c>
      <c r="G71" s="60" t="str">
        <f ca="1">IF(Podsumowanie_[[#This Row],[L.p.]]&lt;=$J$7,INDEX(Generowanie_Zamówienia[],MATCH(Podsumowanie_[[#This Row],[L.p.]],Generowanie_Zamówienia[Zliczanie],0),4),"")</f>
        <v/>
      </c>
      <c r="H7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71" s="18"/>
      <c r="L71" s="116"/>
    </row>
    <row r="72" spans="4:12" ht="16.149999999999999" customHeight="1" x14ac:dyDescent="0.45">
      <c r="D72" s="58">
        <v>65</v>
      </c>
      <c r="E72" s="55" t="str">
        <f ca="1">IF(Podsumowanie_[[#This Row],[L.p.]]&lt;=$J$7,INDEX(Generowanie_Zamówienia[],MATCH(Podsumowanie_[[#This Row],[L.p.]],Generowanie_Zamówienia[Zliczanie],0),9),"")</f>
        <v/>
      </c>
      <c r="F72" s="56" t="str">
        <f ca="1">IF(Podsumowanie_[[#This Row],[L.p.]]&lt;=$J$7,INDEX(Generowanie_Zamówienia[],MATCH(Podsumowanie_[[#This Row],[L.p.]],Generowanie_Zamówienia[Zliczanie],0),2),"")</f>
        <v/>
      </c>
      <c r="G72" s="60" t="str">
        <f ca="1">IF(Podsumowanie_[[#This Row],[L.p.]]&lt;=$J$7,INDEX(Generowanie_Zamówienia[],MATCH(Podsumowanie_[[#This Row],[L.p.]],Generowanie_Zamówienia[Zliczanie],0),4),"")</f>
        <v/>
      </c>
      <c r="H7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72" s="116"/>
    </row>
    <row r="73" spans="4:12" ht="16.149999999999999" customHeight="1" x14ac:dyDescent="0.45">
      <c r="D73" s="58">
        <v>66</v>
      </c>
      <c r="E73" s="59" t="str">
        <f ca="1">IF(Podsumowanie_[[#This Row],[L.p.]]&lt;=$J$7,INDEX(Generowanie_Zamówienia[],MATCH(Podsumowanie_[[#This Row],[L.p.]],Generowanie_Zamówienia[Zliczanie],0),9),"")</f>
        <v/>
      </c>
      <c r="F73" s="57" t="str">
        <f ca="1">IF(Podsumowanie_[[#This Row],[L.p.]]&lt;=$J$7,INDEX(Generowanie_Zamówienia[],MATCH(Podsumowanie_[[#This Row],[L.p.]],Generowanie_Zamówienia[Zliczanie],0),2),"")</f>
        <v/>
      </c>
      <c r="G73" s="60" t="str">
        <f ca="1">IF(Podsumowanie_[[#This Row],[L.p.]]&lt;=$J$7,INDEX(Generowanie_Zamówienia[],MATCH(Podsumowanie_[[#This Row],[L.p.]],Generowanie_Zamówienia[Zliczanie],0),4),"")</f>
        <v/>
      </c>
      <c r="H7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74" spans="4:12" ht="16.149999999999999" customHeight="1" x14ac:dyDescent="0.45">
      <c r="D74" s="58">
        <v>67</v>
      </c>
      <c r="E74" s="55" t="str">
        <f ca="1">IF(Podsumowanie_[[#This Row],[L.p.]]&lt;=$J$7,INDEX(Generowanie_Zamówienia[],MATCH(Podsumowanie_[[#This Row],[L.p.]],Generowanie_Zamówienia[Zliczanie],0),9),"")</f>
        <v/>
      </c>
      <c r="F74" s="56" t="str">
        <f ca="1">IF(Podsumowanie_[[#This Row],[L.p.]]&lt;=$J$7,INDEX(Generowanie_Zamówienia[],MATCH(Podsumowanie_[[#This Row],[L.p.]],Generowanie_Zamówienia[Zliczanie],0),2),"")</f>
        <v/>
      </c>
      <c r="G74" s="60" t="str">
        <f ca="1">IF(Podsumowanie_[[#This Row],[L.p.]]&lt;=$J$7,INDEX(Generowanie_Zamówienia[],MATCH(Podsumowanie_[[#This Row],[L.p.]],Generowanie_Zamówienia[Zliczanie],0),4),"")</f>
        <v/>
      </c>
      <c r="H7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75" spans="4:12" ht="16.149999999999999" customHeight="1" x14ac:dyDescent="0.45">
      <c r="D75" s="58">
        <v>68</v>
      </c>
      <c r="E75" s="59" t="str">
        <f ca="1">IF(Podsumowanie_[[#This Row],[L.p.]]&lt;=$J$7,INDEX(Generowanie_Zamówienia[],MATCH(Podsumowanie_[[#This Row],[L.p.]],Generowanie_Zamówienia[Zliczanie],0),9),"")</f>
        <v/>
      </c>
      <c r="F75" s="57" t="str">
        <f ca="1">IF(Podsumowanie_[[#This Row],[L.p.]]&lt;=$J$7,INDEX(Generowanie_Zamówienia[],MATCH(Podsumowanie_[[#This Row],[L.p.]],Generowanie_Zamówienia[Zliczanie],0),2),"")</f>
        <v/>
      </c>
      <c r="G75" s="60" t="str">
        <f ca="1">IF(Podsumowanie_[[#This Row],[L.p.]]&lt;=$J$7,INDEX(Generowanie_Zamówienia[],MATCH(Podsumowanie_[[#This Row],[L.p.]],Generowanie_Zamówienia[Zliczanie],0),4),"")</f>
        <v/>
      </c>
      <c r="H7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75" s="12"/>
    </row>
    <row r="76" spans="4:12" ht="16.149999999999999" customHeight="1" x14ac:dyDescent="0.45">
      <c r="D76" s="58">
        <v>69</v>
      </c>
      <c r="E76" s="55" t="str">
        <f ca="1">IF(Podsumowanie_[[#This Row],[L.p.]]&lt;=$J$7,INDEX(Generowanie_Zamówienia[],MATCH(Podsumowanie_[[#This Row],[L.p.]],Generowanie_Zamówienia[Zliczanie],0),9),"")</f>
        <v/>
      </c>
      <c r="F76" s="56" t="str">
        <f ca="1">IF(Podsumowanie_[[#This Row],[L.p.]]&lt;=$J$7,INDEX(Generowanie_Zamówienia[],MATCH(Podsumowanie_[[#This Row],[L.p.]],Generowanie_Zamówienia[Zliczanie],0),2),"")</f>
        <v/>
      </c>
      <c r="G76" s="60" t="str">
        <f ca="1">IF(Podsumowanie_[[#This Row],[L.p.]]&lt;=$J$7,INDEX(Generowanie_Zamówienia[],MATCH(Podsumowanie_[[#This Row],[L.p.]],Generowanie_Zamówienia[Zliczanie],0),4),"")</f>
        <v/>
      </c>
      <c r="H7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76" s="13"/>
    </row>
    <row r="77" spans="4:12" ht="16.149999999999999" customHeight="1" x14ac:dyDescent="0.45">
      <c r="D77" s="58">
        <v>70</v>
      </c>
      <c r="E77" s="59" t="str">
        <f ca="1">IF(Podsumowanie_[[#This Row],[L.p.]]&lt;=$J$7,INDEX(Generowanie_Zamówienia[],MATCH(Podsumowanie_[[#This Row],[L.p.]],Generowanie_Zamówienia[Zliczanie],0),9),"")</f>
        <v/>
      </c>
      <c r="F77" s="57" t="str">
        <f ca="1">IF(Podsumowanie_[[#This Row],[L.p.]]&lt;=$J$7,INDEX(Generowanie_Zamówienia[],MATCH(Podsumowanie_[[#This Row],[L.p.]],Generowanie_Zamówienia[Zliczanie],0),2),"")</f>
        <v/>
      </c>
      <c r="G77" s="60" t="str">
        <f ca="1">IF(Podsumowanie_[[#This Row],[L.p.]]&lt;=$J$7,INDEX(Generowanie_Zamówienia[],MATCH(Podsumowanie_[[#This Row],[L.p.]],Generowanie_Zamówienia[Zliczanie],0),4),"")</f>
        <v/>
      </c>
      <c r="H7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77" s="116"/>
    </row>
    <row r="78" spans="4:12" ht="16.149999999999999" customHeight="1" x14ac:dyDescent="0.45">
      <c r="D78" s="58">
        <v>71</v>
      </c>
      <c r="E78" s="55" t="str">
        <f ca="1">IF(Podsumowanie_[[#This Row],[L.p.]]&lt;=$J$7,INDEX(Generowanie_Zamówienia[],MATCH(Podsumowanie_[[#This Row],[L.p.]],Generowanie_Zamówienia[Zliczanie],0),9),"")</f>
        <v/>
      </c>
      <c r="F78" s="56" t="str">
        <f ca="1">IF(Podsumowanie_[[#This Row],[L.p.]]&lt;=$J$7,INDEX(Generowanie_Zamówienia[],MATCH(Podsumowanie_[[#This Row],[L.p.]],Generowanie_Zamówienia[Zliczanie],0),2),"")</f>
        <v/>
      </c>
      <c r="G78" s="60" t="str">
        <f ca="1">IF(Podsumowanie_[[#This Row],[L.p.]]&lt;=$J$7,INDEX(Generowanie_Zamówienia[],MATCH(Podsumowanie_[[#This Row],[L.p.]],Generowanie_Zamówienia[Zliczanie],0),4),"")</f>
        <v/>
      </c>
      <c r="H7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78" s="116"/>
    </row>
    <row r="79" spans="4:12" ht="16.149999999999999" customHeight="1" x14ac:dyDescent="0.45">
      <c r="D79" s="58">
        <v>72</v>
      </c>
      <c r="E79" s="59" t="str">
        <f ca="1">IF(Podsumowanie_[[#This Row],[L.p.]]&lt;=$J$7,INDEX(Generowanie_Zamówienia[],MATCH(Podsumowanie_[[#This Row],[L.p.]],Generowanie_Zamówienia[Zliczanie],0),9),"")</f>
        <v/>
      </c>
      <c r="F79" s="57" t="str">
        <f ca="1">IF(Podsumowanie_[[#This Row],[L.p.]]&lt;=$J$7,INDEX(Generowanie_Zamówienia[],MATCH(Podsumowanie_[[#This Row],[L.p.]],Generowanie_Zamówienia[Zliczanie],0),2),"")</f>
        <v/>
      </c>
      <c r="G79" s="60" t="str">
        <f ca="1">IF(Podsumowanie_[[#This Row],[L.p.]]&lt;=$J$7,INDEX(Generowanie_Zamówienia[],MATCH(Podsumowanie_[[#This Row],[L.p.]],Generowanie_Zamówienia[Zliczanie],0),4),"")</f>
        <v/>
      </c>
      <c r="H7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80" spans="4:12" ht="16.149999999999999" customHeight="1" x14ac:dyDescent="0.45">
      <c r="D80" s="58">
        <v>73</v>
      </c>
      <c r="E80" s="55" t="str">
        <f ca="1">IF(Podsumowanie_[[#This Row],[L.p.]]&lt;=$J$7,INDEX(Generowanie_Zamówienia[],MATCH(Podsumowanie_[[#This Row],[L.p.]],Generowanie_Zamówienia[Zliczanie],0),9),"")</f>
        <v/>
      </c>
      <c r="F80" s="56" t="str">
        <f ca="1">IF(Podsumowanie_[[#This Row],[L.p.]]&lt;=$J$7,INDEX(Generowanie_Zamówienia[],MATCH(Podsumowanie_[[#This Row],[L.p.]],Generowanie_Zamówienia[Zliczanie],0),2),"")</f>
        <v/>
      </c>
      <c r="G80" s="60" t="str">
        <f ca="1">IF(Podsumowanie_[[#This Row],[L.p.]]&lt;=$J$7,INDEX(Generowanie_Zamówienia[],MATCH(Podsumowanie_[[#This Row],[L.p.]],Generowanie_Zamówienia[Zliczanie],0),4),"")</f>
        <v/>
      </c>
      <c r="H8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81" spans="4:12" ht="16.149999999999999" customHeight="1" x14ac:dyDescent="0.45">
      <c r="D81" s="58">
        <v>74</v>
      </c>
      <c r="E81" s="59" t="str">
        <f ca="1">IF(Podsumowanie_[[#This Row],[L.p.]]&lt;=$J$7,INDEX(Generowanie_Zamówienia[],MATCH(Podsumowanie_[[#This Row],[L.p.]],Generowanie_Zamówienia[Zliczanie],0),9),"")</f>
        <v/>
      </c>
      <c r="F81" s="57" t="str">
        <f ca="1">IF(Podsumowanie_[[#This Row],[L.p.]]&lt;=$J$7,INDEX(Generowanie_Zamówienia[],MATCH(Podsumowanie_[[#This Row],[L.p.]],Generowanie_Zamówienia[Zliczanie],0),2),"")</f>
        <v/>
      </c>
      <c r="G81" s="60" t="str">
        <f ca="1">IF(Podsumowanie_[[#This Row],[L.p.]]&lt;=$J$7,INDEX(Generowanie_Zamówienia[],MATCH(Podsumowanie_[[#This Row],[L.p.]],Generowanie_Zamówienia[Zliczanie],0),4),"")</f>
        <v/>
      </c>
      <c r="H8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82" spans="4:12" ht="16.149999999999999" customHeight="1" x14ac:dyDescent="0.45">
      <c r="D82" s="58">
        <v>75</v>
      </c>
      <c r="E82" s="55" t="str">
        <f ca="1">IF(Podsumowanie_[[#This Row],[L.p.]]&lt;=$J$7,INDEX(Generowanie_Zamówienia[],MATCH(Podsumowanie_[[#This Row],[L.p.]],Generowanie_Zamówienia[Zliczanie],0),9),"")</f>
        <v/>
      </c>
      <c r="F82" s="56" t="str">
        <f ca="1">IF(Podsumowanie_[[#This Row],[L.p.]]&lt;=$J$7,INDEX(Generowanie_Zamówienia[],MATCH(Podsumowanie_[[#This Row],[L.p.]],Generowanie_Zamówienia[Zliczanie],0),2),"")</f>
        <v/>
      </c>
      <c r="G82" s="60" t="str">
        <f ca="1">IF(Podsumowanie_[[#This Row],[L.p.]]&lt;=$J$7,INDEX(Generowanie_Zamówienia[],MATCH(Podsumowanie_[[#This Row],[L.p.]],Generowanie_Zamówienia[Zliczanie],0),4),"")</f>
        <v/>
      </c>
      <c r="H8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82" s="14"/>
    </row>
    <row r="83" spans="4:12" ht="16.149999999999999" customHeight="1" x14ac:dyDescent="0.45">
      <c r="D83" s="58">
        <v>76</v>
      </c>
      <c r="E83" s="59" t="str">
        <f ca="1">IF(Podsumowanie_[[#This Row],[L.p.]]&lt;=$J$7,INDEX(Generowanie_Zamówienia[],MATCH(Podsumowanie_[[#This Row],[L.p.]],Generowanie_Zamówienia[Zliczanie],0),9),"")</f>
        <v/>
      </c>
      <c r="F83" s="57" t="str">
        <f ca="1">IF(Podsumowanie_[[#This Row],[L.p.]]&lt;=$J$7,INDEX(Generowanie_Zamówienia[],MATCH(Podsumowanie_[[#This Row],[L.p.]],Generowanie_Zamówienia[Zliczanie],0),2),"")</f>
        <v/>
      </c>
      <c r="G83" s="60" t="str">
        <f ca="1">IF(Podsumowanie_[[#This Row],[L.p.]]&lt;=$J$7,INDEX(Generowanie_Zamówienia[],MATCH(Podsumowanie_[[#This Row],[L.p.]],Generowanie_Zamówienia[Zliczanie],0),4),"")</f>
        <v/>
      </c>
      <c r="H8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83" s="8"/>
      <c r="J83" s="15"/>
    </row>
    <row r="84" spans="4:12" ht="16.149999999999999" customHeight="1" x14ac:dyDescent="0.45">
      <c r="D84" s="58">
        <v>77</v>
      </c>
      <c r="E84" s="55" t="str">
        <f ca="1">IF(Podsumowanie_[[#This Row],[L.p.]]&lt;=$J$7,INDEX(Generowanie_Zamówienia[],MATCH(Podsumowanie_[[#This Row],[L.p.]],Generowanie_Zamówienia[Zliczanie],0),9),"")</f>
        <v/>
      </c>
      <c r="F84" s="56" t="str">
        <f ca="1">IF(Podsumowanie_[[#This Row],[L.p.]]&lt;=$J$7,INDEX(Generowanie_Zamówienia[],MATCH(Podsumowanie_[[#This Row],[L.p.]],Generowanie_Zamówienia[Zliczanie],0),2),"")</f>
        <v/>
      </c>
      <c r="G84" s="60" t="str">
        <f ca="1">IF(Podsumowanie_[[#This Row],[L.p.]]&lt;=$J$7,INDEX(Generowanie_Zamówienia[],MATCH(Podsumowanie_[[#This Row],[L.p.]],Generowanie_Zamówienia[Zliczanie],0),4),"")</f>
        <v/>
      </c>
      <c r="H8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I84" s="16"/>
      <c r="J84" s="16"/>
    </row>
    <row r="85" spans="4:12" ht="16.149999999999999" customHeight="1" x14ac:dyDescent="0.45">
      <c r="D85" s="58">
        <v>78</v>
      </c>
      <c r="E85" s="59" t="str">
        <f ca="1">IF(Podsumowanie_[[#This Row],[L.p.]]&lt;=$J$7,INDEX(Generowanie_Zamówienia[],MATCH(Podsumowanie_[[#This Row],[L.p.]],Generowanie_Zamówienia[Zliczanie],0),9),"")</f>
        <v/>
      </c>
      <c r="F85" s="57" t="str">
        <f ca="1">IF(Podsumowanie_[[#This Row],[L.p.]]&lt;=$J$7,INDEX(Generowanie_Zamówienia[],MATCH(Podsumowanie_[[#This Row],[L.p.]],Generowanie_Zamówienia[Zliczanie],0),2),"")</f>
        <v/>
      </c>
      <c r="G85" s="60" t="str">
        <f ca="1">IF(Podsumowanie_[[#This Row],[L.p.]]&lt;=$J$7,INDEX(Generowanie_Zamówienia[],MATCH(Podsumowanie_[[#This Row],[L.p.]],Generowanie_Zamówienia[Zliczanie],0),4),"")</f>
        <v/>
      </c>
      <c r="H8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85" s="12"/>
    </row>
    <row r="86" spans="4:12" ht="16.149999999999999" customHeight="1" x14ac:dyDescent="0.55000000000000004">
      <c r="D86" s="58">
        <v>79</v>
      </c>
      <c r="E86" s="55" t="str">
        <f ca="1">IF(Podsumowanie_[[#This Row],[L.p.]]&lt;=$J$7,INDEX(Generowanie_Zamówienia[],MATCH(Podsumowanie_[[#This Row],[L.p.]],Generowanie_Zamówienia[Zliczanie],0),9),"")</f>
        <v/>
      </c>
      <c r="F86" s="56" t="str">
        <f ca="1">IF(Podsumowanie_[[#This Row],[L.p.]]&lt;=$J$7,INDEX(Generowanie_Zamówienia[],MATCH(Podsumowanie_[[#This Row],[L.p.]],Generowanie_Zamówienia[Zliczanie],0),2),"")</f>
        <v/>
      </c>
      <c r="G86" s="60" t="str">
        <f ca="1">IF(Podsumowanie_[[#This Row],[L.p.]]&lt;=$J$7,INDEX(Generowanie_Zamówienia[],MATCH(Podsumowanie_[[#This Row],[L.p.]],Generowanie_Zamówienia[Zliczanie],0),4),"")</f>
        <v/>
      </c>
      <c r="H8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86" s="17"/>
      <c r="L86" s="13"/>
    </row>
    <row r="87" spans="4:12" ht="16.149999999999999" customHeight="1" x14ac:dyDescent="0.45">
      <c r="D87" s="58">
        <v>80</v>
      </c>
      <c r="E87" s="59" t="str">
        <f ca="1">IF(Podsumowanie_[[#This Row],[L.p.]]&lt;=$J$7,INDEX(Generowanie_Zamówienia[],MATCH(Podsumowanie_[[#This Row],[L.p.]],Generowanie_Zamówienia[Zliczanie],0),9),"")</f>
        <v/>
      </c>
      <c r="F87" s="57" t="str">
        <f ca="1">IF(Podsumowanie_[[#This Row],[L.p.]]&lt;=$J$7,INDEX(Generowanie_Zamówienia[],MATCH(Podsumowanie_[[#This Row],[L.p.]],Generowanie_Zamówienia[Zliczanie],0),2),"")</f>
        <v/>
      </c>
      <c r="G87" s="60" t="str">
        <f ca="1">IF(Podsumowanie_[[#This Row],[L.p.]]&lt;=$J$7,INDEX(Generowanie_Zamówienia[],MATCH(Podsumowanie_[[#This Row],[L.p.]],Generowanie_Zamówienia[Zliczanie],0),4),"")</f>
        <v/>
      </c>
      <c r="H8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J87" s="18"/>
      <c r="L87" s="117"/>
    </row>
    <row r="88" spans="4:12" ht="16.149999999999999" customHeight="1" x14ac:dyDescent="0.45">
      <c r="D88" s="58">
        <v>81</v>
      </c>
      <c r="E88" s="55" t="str">
        <f ca="1">IF(Podsumowanie_[[#This Row],[L.p.]]&lt;=$J$7,INDEX(Generowanie_Zamówienia[],MATCH(Podsumowanie_[[#This Row],[L.p.]],Generowanie_Zamówienia[Zliczanie],0),9),"")</f>
        <v/>
      </c>
      <c r="F88" s="56" t="str">
        <f ca="1">IF(Podsumowanie_[[#This Row],[L.p.]]&lt;=$J$7,INDEX(Generowanie_Zamówienia[],MATCH(Podsumowanie_[[#This Row],[L.p.]],Generowanie_Zamówienia[Zliczanie],0),2),"")</f>
        <v/>
      </c>
      <c r="G88" s="60" t="str">
        <f ca="1">IF(Podsumowanie_[[#This Row],[L.p.]]&lt;=$J$7,INDEX(Generowanie_Zamówienia[],MATCH(Podsumowanie_[[#This Row],[L.p.]],Generowanie_Zamówienia[Zliczanie],0),4),"")</f>
        <v/>
      </c>
      <c r="H8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  <c r="L88" s="117"/>
    </row>
    <row r="89" spans="4:12" ht="16.149999999999999" customHeight="1" x14ac:dyDescent="0.45">
      <c r="D89" s="58">
        <v>82</v>
      </c>
      <c r="E89" s="59" t="str">
        <f ca="1">IF(Podsumowanie_[[#This Row],[L.p.]]&lt;=$J$7,INDEX(Generowanie_Zamówienia[],MATCH(Podsumowanie_[[#This Row],[L.p.]],Generowanie_Zamówienia[Zliczanie],0),9),"")</f>
        <v/>
      </c>
      <c r="F89" s="57" t="str">
        <f ca="1">IF(Podsumowanie_[[#This Row],[L.p.]]&lt;=$J$7,INDEX(Generowanie_Zamówienia[],MATCH(Podsumowanie_[[#This Row],[L.p.]],Generowanie_Zamówienia[Zliczanie],0),2),"")</f>
        <v/>
      </c>
      <c r="G89" s="60" t="str">
        <f ca="1">IF(Podsumowanie_[[#This Row],[L.p.]]&lt;=$J$7,INDEX(Generowanie_Zamówienia[],MATCH(Podsumowanie_[[#This Row],[L.p.]],Generowanie_Zamówienia[Zliczanie],0),4),"")</f>
        <v/>
      </c>
      <c r="H8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0" spans="4:12" ht="16.149999999999999" customHeight="1" x14ac:dyDescent="0.45">
      <c r="D90" s="58">
        <v>83</v>
      </c>
      <c r="E90" s="55" t="str">
        <f ca="1">IF(Podsumowanie_[[#This Row],[L.p.]]&lt;=$J$7,INDEX(Generowanie_Zamówienia[],MATCH(Podsumowanie_[[#This Row],[L.p.]],Generowanie_Zamówienia[Zliczanie],0),9),"")</f>
        <v/>
      </c>
      <c r="F90" s="56" t="str">
        <f ca="1">IF(Podsumowanie_[[#This Row],[L.p.]]&lt;=$J$7,INDEX(Generowanie_Zamówienia[],MATCH(Podsumowanie_[[#This Row],[L.p.]],Generowanie_Zamówienia[Zliczanie],0),2),"")</f>
        <v/>
      </c>
      <c r="G90" s="60" t="str">
        <f ca="1">IF(Podsumowanie_[[#This Row],[L.p.]]&lt;=$J$7,INDEX(Generowanie_Zamówienia[],MATCH(Podsumowanie_[[#This Row],[L.p.]],Generowanie_Zamówienia[Zliczanie],0),4),"")</f>
        <v/>
      </c>
      <c r="H9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1" spans="4:12" ht="16.149999999999999" customHeight="1" x14ac:dyDescent="0.45">
      <c r="D91" s="58">
        <v>84</v>
      </c>
      <c r="E91" s="59" t="str">
        <f ca="1">IF(Podsumowanie_[[#This Row],[L.p.]]&lt;=$J$7,INDEX(Generowanie_Zamówienia[],MATCH(Podsumowanie_[[#This Row],[L.p.]],Generowanie_Zamówienia[Zliczanie],0),9),"")</f>
        <v/>
      </c>
      <c r="F91" s="57" t="str">
        <f ca="1">IF(Podsumowanie_[[#This Row],[L.p.]]&lt;=$J$7,INDEX(Generowanie_Zamówienia[],MATCH(Podsumowanie_[[#This Row],[L.p.]],Generowanie_Zamówienia[Zliczanie],0),2),"")</f>
        <v/>
      </c>
      <c r="G91" s="60" t="str">
        <f ca="1">IF(Podsumowanie_[[#This Row],[L.p.]]&lt;=$J$7,INDEX(Generowanie_Zamówienia[],MATCH(Podsumowanie_[[#This Row],[L.p.]],Generowanie_Zamówienia[Zliczanie],0),4),"")</f>
        <v/>
      </c>
      <c r="H9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2" spans="4:12" ht="16.149999999999999" customHeight="1" x14ac:dyDescent="0.45">
      <c r="D92" s="58">
        <v>85</v>
      </c>
      <c r="E92" s="55" t="str">
        <f ca="1">IF(Podsumowanie_[[#This Row],[L.p.]]&lt;=$J$7,INDEX(Generowanie_Zamówienia[],MATCH(Podsumowanie_[[#This Row],[L.p.]],Generowanie_Zamówienia[Zliczanie],0),9),"")</f>
        <v/>
      </c>
      <c r="F92" s="56" t="str">
        <f ca="1">IF(Podsumowanie_[[#This Row],[L.p.]]&lt;=$J$7,INDEX(Generowanie_Zamówienia[],MATCH(Podsumowanie_[[#This Row],[L.p.]],Generowanie_Zamówienia[Zliczanie],0),2),"")</f>
        <v/>
      </c>
      <c r="G92" s="60" t="str">
        <f ca="1">IF(Podsumowanie_[[#This Row],[L.p.]]&lt;=$J$7,INDEX(Generowanie_Zamówienia[],MATCH(Podsumowanie_[[#This Row],[L.p.]],Generowanie_Zamówienia[Zliczanie],0),4),"")</f>
        <v/>
      </c>
      <c r="H9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3" spans="4:12" ht="16.149999999999999" customHeight="1" x14ac:dyDescent="0.45">
      <c r="D93" s="58">
        <v>86</v>
      </c>
      <c r="E93" s="59" t="str">
        <f ca="1">IF(Podsumowanie_[[#This Row],[L.p.]]&lt;=$J$7,INDEX(Generowanie_Zamówienia[],MATCH(Podsumowanie_[[#This Row],[L.p.]],Generowanie_Zamówienia[Zliczanie],0),9),"")</f>
        <v/>
      </c>
      <c r="F93" s="57" t="str">
        <f ca="1">IF(Podsumowanie_[[#This Row],[L.p.]]&lt;=$J$7,INDEX(Generowanie_Zamówienia[],MATCH(Podsumowanie_[[#This Row],[L.p.]],Generowanie_Zamówienia[Zliczanie],0),2),"")</f>
        <v/>
      </c>
      <c r="G93" s="60" t="str">
        <f ca="1">IF(Podsumowanie_[[#This Row],[L.p.]]&lt;=$J$7,INDEX(Generowanie_Zamówienia[],MATCH(Podsumowanie_[[#This Row],[L.p.]],Generowanie_Zamówienia[Zliczanie],0),4),"")</f>
        <v/>
      </c>
      <c r="H9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4" spans="4:12" ht="16.149999999999999" customHeight="1" x14ac:dyDescent="0.45">
      <c r="D94" s="58">
        <v>87</v>
      </c>
      <c r="E94" s="55" t="str">
        <f ca="1">IF(Podsumowanie_[[#This Row],[L.p.]]&lt;=$J$7,INDEX(Generowanie_Zamówienia[],MATCH(Podsumowanie_[[#This Row],[L.p.]],Generowanie_Zamówienia[Zliczanie],0),9),"")</f>
        <v/>
      </c>
      <c r="F94" s="56" t="str">
        <f ca="1">IF(Podsumowanie_[[#This Row],[L.p.]]&lt;=$J$7,INDEX(Generowanie_Zamówienia[],MATCH(Podsumowanie_[[#This Row],[L.p.]],Generowanie_Zamówienia[Zliczanie],0),2),"")</f>
        <v/>
      </c>
      <c r="G94" s="60" t="str">
        <f ca="1">IF(Podsumowanie_[[#This Row],[L.p.]]&lt;=$J$7,INDEX(Generowanie_Zamówienia[],MATCH(Podsumowanie_[[#This Row],[L.p.]],Generowanie_Zamówienia[Zliczanie],0),4),"")</f>
        <v/>
      </c>
      <c r="H9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5" spans="4:12" ht="16.149999999999999" customHeight="1" x14ac:dyDescent="0.45">
      <c r="D95" s="58">
        <v>88</v>
      </c>
      <c r="E95" s="59" t="str">
        <f ca="1">IF(Podsumowanie_[[#This Row],[L.p.]]&lt;=$J$7,INDEX(Generowanie_Zamówienia[],MATCH(Podsumowanie_[[#This Row],[L.p.]],Generowanie_Zamówienia[Zliczanie],0),9),"")</f>
        <v/>
      </c>
      <c r="F95" s="57" t="str">
        <f ca="1">IF(Podsumowanie_[[#This Row],[L.p.]]&lt;=$J$7,INDEX(Generowanie_Zamówienia[],MATCH(Podsumowanie_[[#This Row],[L.p.]],Generowanie_Zamówienia[Zliczanie],0),2),"")</f>
        <v/>
      </c>
      <c r="G95" s="60" t="str">
        <f ca="1">IF(Podsumowanie_[[#This Row],[L.p.]]&lt;=$J$7,INDEX(Generowanie_Zamówienia[],MATCH(Podsumowanie_[[#This Row],[L.p.]],Generowanie_Zamówienia[Zliczanie],0),4),"")</f>
        <v/>
      </c>
      <c r="H9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6" spans="4:12" ht="16.149999999999999" customHeight="1" x14ac:dyDescent="0.45">
      <c r="D96" s="58">
        <v>89</v>
      </c>
      <c r="E96" s="55" t="str">
        <f ca="1">IF(Podsumowanie_[[#This Row],[L.p.]]&lt;=$J$7,INDEX(Generowanie_Zamówienia[],MATCH(Podsumowanie_[[#This Row],[L.p.]],Generowanie_Zamówienia[Zliczanie],0),9),"")</f>
        <v/>
      </c>
      <c r="F96" s="56" t="str">
        <f ca="1">IF(Podsumowanie_[[#This Row],[L.p.]]&lt;=$J$7,INDEX(Generowanie_Zamówienia[],MATCH(Podsumowanie_[[#This Row],[L.p.]],Generowanie_Zamówienia[Zliczanie],0),2),"")</f>
        <v/>
      </c>
      <c r="G96" s="60" t="str">
        <f ca="1">IF(Podsumowanie_[[#This Row],[L.p.]]&lt;=$J$7,INDEX(Generowanie_Zamówienia[],MATCH(Podsumowanie_[[#This Row],[L.p.]],Generowanie_Zamówienia[Zliczanie],0),4),"")</f>
        <v/>
      </c>
      <c r="H9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7" spans="4:8" ht="16.149999999999999" customHeight="1" x14ac:dyDescent="0.45">
      <c r="D97" s="58">
        <v>90</v>
      </c>
      <c r="E97" s="59" t="str">
        <f ca="1">IF(Podsumowanie_[[#This Row],[L.p.]]&lt;=$J$7,INDEX(Generowanie_Zamówienia[],MATCH(Podsumowanie_[[#This Row],[L.p.]],Generowanie_Zamówienia[Zliczanie],0),9),"")</f>
        <v/>
      </c>
      <c r="F97" s="57" t="str">
        <f ca="1">IF(Podsumowanie_[[#This Row],[L.p.]]&lt;=$J$7,INDEX(Generowanie_Zamówienia[],MATCH(Podsumowanie_[[#This Row],[L.p.]],Generowanie_Zamówienia[Zliczanie],0),2),"")</f>
        <v/>
      </c>
      <c r="G97" s="60" t="str">
        <f ca="1">IF(Podsumowanie_[[#This Row],[L.p.]]&lt;=$J$7,INDEX(Generowanie_Zamówienia[],MATCH(Podsumowanie_[[#This Row],[L.p.]],Generowanie_Zamówienia[Zliczanie],0),4),"")</f>
        <v/>
      </c>
      <c r="H9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8" spans="4:8" ht="16.149999999999999" customHeight="1" x14ac:dyDescent="0.45">
      <c r="D98" s="58">
        <v>91</v>
      </c>
      <c r="E98" s="55" t="str">
        <f ca="1">IF(Podsumowanie_[[#This Row],[L.p.]]&lt;=$J$7,INDEX(Generowanie_Zamówienia[],MATCH(Podsumowanie_[[#This Row],[L.p.]],Generowanie_Zamówienia[Zliczanie],0),9),"")</f>
        <v/>
      </c>
      <c r="F98" s="56" t="str">
        <f ca="1">IF(Podsumowanie_[[#This Row],[L.p.]]&lt;=$J$7,INDEX(Generowanie_Zamówienia[],MATCH(Podsumowanie_[[#This Row],[L.p.]],Generowanie_Zamówienia[Zliczanie],0),2),"")</f>
        <v/>
      </c>
      <c r="G98" s="60" t="str">
        <f ca="1">IF(Podsumowanie_[[#This Row],[L.p.]]&lt;=$J$7,INDEX(Generowanie_Zamówienia[],MATCH(Podsumowanie_[[#This Row],[L.p.]],Generowanie_Zamówienia[Zliczanie],0),4),"")</f>
        <v/>
      </c>
      <c r="H9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99" spans="4:8" ht="16.149999999999999" customHeight="1" x14ac:dyDescent="0.45">
      <c r="D99" s="58">
        <v>92</v>
      </c>
      <c r="E99" s="59" t="str">
        <f ca="1">IF(Podsumowanie_[[#This Row],[L.p.]]&lt;=$J$7,INDEX(Generowanie_Zamówienia[],MATCH(Podsumowanie_[[#This Row],[L.p.]],Generowanie_Zamówienia[Zliczanie],0),9),"")</f>
        <v/>
      </c>
      <c r="F99" s="57" t="str">
        <f ca="1">IF(Podsumowanie_[[#This Row],[L.p.]]&lt;=$J$7,INDEX(Generowanie_Zamówienia[],MATCH(Podsumowanie_[[#This Row],[L.p.]],Generowanie_Zamówienia[Zliczanie],0),2),"")</f>
        <v/>
      </c>
      <c r="G99" s="60" t="str">
        <f ca="1">IF(Podsumowanie_[[#This Row],[L.p.]]&lt;=$J$7,INDEX(Generowanie_Zamówienia[],MATCH(Podsumowanie_[[#This Row],[L.p.]],Generowanie_Zamówienia[Zliczanie],0),4),"")</f>
        <v/>
      </c>
      <c r="H9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0" spans="4:8" ht="16.149999999999999" customHeight="1" x14ac:dyDescent="0.45">
      <c r="D100" s="58">
        <v>93</v>
      </c>
      <c r="E100" s="55" t="str">
        <f ca="1">IF(Podsumowanie_[[#This Row],[L.p.]]&lt;=$J$7,INDEX(Generowanie_Zamówienia[],MATCH(Podsumowanie_[[#This Row],[L.p.]],Generowanie_Zamówienia[Zliczanie],0),9),"")</f>
        <v/>
      </c>
      <c r="F100" s="56" t="str">
        <f ca="1">IF(Podsumowanie_[[#This Row],[L.p.]]&lt;=$J$7,INDEX(Generowanie_Zamówienia[],MATCH(Podsumowanie_[[#This Row],[L.p.]],Generowanie_Zamówienia[Zliczanie],0),2),"")</f>
        <v/>
      </c>
      <c r="G100" s="60" t="str">
        <f ca="1">IF(Podsumowanie_[[#This Row],[L.p.]]&lt;=$J$7,INDEX(Generowanie_Zamówienia[],MATCH(Podsumowanie_[[#This Row],[L.p.]],Generowanie_Zamówienia[Zliczanie],0),4),"")</f>
        <v/>
      </c>
      <c r="H10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1" spans="4:8" ht="16.149999999999999" customHeight="1" x14ac:dyDescent="0.45">
      <c r="D101" s="58">
        <v>94</v>
      </c>
      <c r="E101" s="59" t="str">
        <f ca="1">IF(Podsumowanie_[[#This Row],[L.p.]]&lt;=$J$7,INDEX(Generowanie_Zamówienia[],MATCH(Podsumowanie_[[#This Row],[L.p.]],Generowanie_Zamówienia[Zliczanie],0),9),"")</f>
        <v/>
      </c>
      <c r="F101" s="57" t="str">
        <f ca="1">IF(Podsumowanie_[[#This Row],[L.p.]]&lt;=$J$7,INDEX(Generowanie_Zamówienia[],MATCH(Podsumowanie_[[#This Row],[L.p.]],Generowanie_Zamówienia[Zliczanie],0),2),"")</f>
        <v/>
      </c>
      <c r="G101" s="60" t="str">
        <f ca="1">IF(Podsumowanie_[[#This Row],[L.p.]]&lt;=$J$7,INDEX(Generowanie_Zamówienia[],MATCH(Podsumowanie_[[#This Row],[L.p.]],Generowanie_Zamówienia[Zliczanie],0),4),"")</f>
        <v/>
      </c>
      <c r="H10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2" spans="4:8" ht="16.149999999999999" customHeight="1" x14ac:dyDescent="0.45">
      <c r="D102" s="58">
        <v>95</v>
      </c>
      <c r="E102" s="55" t="str">
        <f ca="1">IF(Podsumowanie_[[#This Row],[L.p.]]&lt;=$J$7,INDEX(Generowanie_Zamówienia[],MATCH(Podsumowanie_[[#This Row],[L.p.]],Generowanie_Zamówienia[Zliczanie],0),9),"")</f>
        <v/>
      </c>
      <c r="F102" s="56" t="str">
        <f ca="1">IF(Podsumowanie_[[#This Row],[L.p.]]&lt;=$J$7,INDEX(Generowanie_Zamówienia[],MATCH(Podsumowanie_[[#This Row],[L.p.]],Generowanie_Zamówienia[Zliczanie],0),2),"")</f>
        <v/>
      </c>
      <c r="G102" s="60" t="str">
        <f ca="1">IF(Podsumowanie_[[#This Row],[L.p.]]&lt;=$J$7,INDEX(Generowanie_Zamówienia[],MATCH(Podsumowanie_[[#This Row],[L.p.]],Generowanie_Zamówienia[Zliczanie],0),4),"")</f>
        <v/>
      </c>
      <c r="H10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3" spans="4:8" ht="16.149999999999999" customHeight="1" x14ac:dyDescent="0.45">
      <c r="D103" s="58">
        <v>96</v>
      </c>
      <c r="E103" s="59" t="str">
        <f ca="1">IF(Podsumowanie_[[#This Row],[L.p.]]&lt;=$J$7,INDEX(Generowanie_Zamówienia[],MATCH(Podsumowanie_[[#This Row],[L.p.]],Generowanie_Zamówienia[Zliczanie],0),9),"")</f>
        <v/>
      </c>
      <c r="F103" s="57" t="str">
        <f ca="1">IF(Podsumowanie_[[#This Row],[L.p.]]&lt;=$J$7,INDEX(Generowanie_Zamówienia[],MATCH(Podsumowanie_[[#This Row],[L.p.]],Generowanie_Zamówienia[Zliczanie],0),2),"")</f>
        <v/>
      </c>
      <c r="G103" s="60" t="str">
        <f ca="1">IF(Podsumowanie_[[#This Row],[L.p.]]&lt;=$J$7,INDEX(Generowanie_Zamówienia[],MATCH(Podsumowanie_[[#This Row],[L.p.]],Generowanie_Zamówienia[Zliczanie],0),4),"")</f>
        <v/>
      </c>
      <c r="H10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4" spans="4:8" ht="16.149999999999999" customHeight="1" x14ac:dyDescent="0.45">
      <c r="D104" s="58">
        <v>97</v>
      </c>
      <c r="E104" s="55" t="str">
        <f ca="1">IF(Podsumowanie_[[#This Row],[L.p.]]&lt;=$J$7,INDEX(Generowanie_Zamówienia[],MATCH(Podsumowanie_[[#This Row],[L.p.]],Generowanie_Zamówienia[Zliczanie],0),9),"")</f>
        <v/>
      </c>
      <c r="F104" s="56" t="str">
        <f ca="1">IF(Podsumowanie_[[#This Row],[L.p.]]&lt;=$J$7,INDEX(Generowanie_Zamówienia[],MATCH(Podsumowanie_[[#This Row],[L.p.]],Generowanie_Zamówienia[Zliczanie],0),2),"")</f>
        <v/>
      </c>
      <c r="G104" s="60" t="str">
        <f ca="1">IF(Podsumowanie_[[#This Row],[L.p.]]&lt;=$J$7,INDEX(Generowanie_Zamówienia[],MATCH(Podsumowanie_[[#This Row],[L.p.]],Generowanie_Zamówienia[Zliczanie],0),4),"")</f>
        <v/>
      </c>
      <c r="H10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5" spans="4:8" ht="16.149999999999999" customHeight="1" x14ac:dyDescent="0.45">
      <c r="D105" s="58">
        <v>98</v>
      </c>
      <c r="E105" s="59" t="str">
        <f ca="1">IF(Podsumowanie_[[#This Row],[L.p.]]&lt;=$J$7,INDEX(Generowanie_Zamówienia[],MATCH(Podsumowanie_[[#This Row],[L.p.]],Generowanie_Zamówienia[Zliczanie],0),9),"")</f>
        <v/>
      </c>
      <c r="F105" s="57" t="str">
        <f ca="1">IF(Podsumowanie_[[#This Row],[L.p.]]&lt;=$J$7,INDEX(Generowanie_Zamówienia[],MATCH(Podsumowanie_[[#This Row],[L.p.]],Generowanie_Zamówienia[Zliczanie],0),2),"")</f>
        <v/>
      </c>
      <c r="G105" s="60" t="str">
        <f ca="1">IF(Podsumowanie_[[#This Row],[L.p.]]&lt;=$J$7,INDEX(Generowanie_Zamówienia[],MATCH(Podsumowanie_[[#This Row],[L.p.]],Generowanie_Zamówienia[Zliczanie],0),4),"")</f>
        <v/>
      </c>
      <c r="H10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6" spans="4:8" ht="16.149999999999999" customHeight="1" x14ac:dyDescent="0.45">
      <c r="D106" s="58">
        <v>99</v>
      </c>
      <c r="E106" s="55" t="str">
        <f ca="1">IF(Podsumowanie_[[#This Row],[L.p.]]&lt;=$J$7,INDEX(Generowanie_Zamówienia[],MATCH(Podsumowanie_[[#This Row],[L.p.]],Generowanie_Zamówienia[Zliczanie],0),9),"")</f>
        <v/>
      </c>
      <c r="F106" s="56" t="str">
        <f ca="1">IF(Podsumowanie_[[#This Row],[L.p.]]&lt;=$J$7,INDEX(Generowanie_Zamówienia[],MATCH(Podsumowanie_[[#This Row],[L.p.]],Generowanie_Zamówienia[Zliczanie],0),2),"")</f>
        <v/>
      </c>
      <c r="G106" s="60" t="str">
        <f ca="1">IF(Podsumowanie_[[#This Row],[L.p.]]&lt;=$J$7,INDEX(Generowanie_Zamówienia[],MATCH(Podsumowanie_[[#This Row],[L.p.]],Generowanie_Zamówienia[Zliczanie],0),4),"")</f>
        <v/>
      </c>
      <c r="H10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7" spans="4:8" ht="16.149999999999999" customHeight="1" x14ac:dyDescent="0.45">
      <c r="D107" s="58">
        <v>100</v>
      </c>
      <c r="E107" s="59" t="str">
        <f ca="1">IF(Podsumowanie_[[#This Row],[L.p.]]&lt;=$J$7,INDEX(Generowanie_Zamówienia[],MATCH(Podsumowanie_[[#This Row],[L.p.]],Generowanie_Zamówienia[Zliczanie],0),9),"")</f>
        <v/>
      </c>
      <c r="F107" s="57" t="str">
        <f ca="1">IF(Podsumowanie_[[#This Row],[L.p.]]&lt;=$J$7,INDEX(Generowanie_Zamówienia[],MATCH(Podsumowanie_[[#This Row],[L.p.]],Generowanie_Zamówienia[Zliczanie],0),2),"")</f>
        <v/>
      </c>
      <c r="G107" s="60" t="str">
        <f ca="1">IF(Podsumowanie_[[#This Row],[L.p.]]&lt;=$J$7,INDEX(Generowanie_Zamówienia[],MATCH(Podsumowanie_[[#This Row],[L.p.]],Generowanie_Zamówienia[Zliczanie],0),4),"")</f>
        <v/>
      </c>
      <c r="H10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8" spans="4:8" ht="16.149999999999999" customHeight="1" x14ac:dyDescent="0.45">
      <c r="D108" s="58">
        <v>101</v>
      </c>
      <c r="E108" s="55" t="str">
        <f ca="1">IF(Podsumowanie_[[#This Row],[L.p.]]&lt;=$J$7,INDEX(Generowanie_Zamówienia[],MATCH(Podsumowanie_[[#This Row],[L.p.]],Generowanie_Zamówienia[Zliczanie],0),9),"")</f>
        <v/>
      </c>
      <c r="F108" s="56" t="str">
        <f ca="1">IF(Podsumowanie_[[#This Row],[L.p.]]&lt;=$J$7,INDEX(Generowanie_Zamówienia[],MATCH(Podsumowanie_[[#This Row],[L.p.]],Generowanie_Zamówienia[Zliczanie],0),2),"")</f>
        <v/>
      </c>
      <c r="G108" s="60" t="str">
        <f ca="1">IF(Podsumowanie_[[#This Row],[L.p.]]&lt;=$J$7,INDEX(Generowanie_Zamówienia[],MATCH(Podsumowanie_[[#This Row],[L.p.]],Generowanie_Zamówienia[Zliczanie],0),4),"")</f>
        <v/>
      </c>
      <c r="H10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09" spans="4:8" ht="16.149999999999999" customHeight="1" x14ac:dyDescent="0.45">
      <c r="D109" s="58">
        <v>102</v>
      </c>
      <c r="E109" s="59" t="str">
        <f ca="1">IF(Podsumowanie_[[#This Row],[L.p.]]&lt;=$J$7,INDEX(Generowanie_Zamówienia[],MATCH(Podsumowanie_[[#This Row],[L.p.]],Generowanie_Zamówienia[Zliczanie],0),9),"")</f>
        <v/>
      </c>
      <c r="F109" s="57" t="str">
        <f ca="1">IF(Podsumowanie_[[#This Row],[L.p.]]&lt;=$J$7,INDEX(Generowanie_Zamówienia[],MATCH(Podsumowanie_[[#This Row],[L.p.]],Generowanie_Zamówienia[Zliczanie],0),2),"")</f>
        <v/>
      </c>
      <c r="G109" s="60" t="str">
        <f ca="1">IF(Podsumowanie_[[#This Row],[L.p.]]&lt;=$J$7,INDEX(Generowanie_Zamówienia[],MATCH(Podsumowanie_[[#This Row],[L.p.]],Generowanie_Zamówienia[Zliczanie],0),4),"")</f>
        <v/>
      </c>
      <c r="H10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0" spans="4:8" ht="16.149999999999999" customHeight="1" x14ac:dyDescent="0.45">
      <c r="D110" s="58">
        <v>103</v>
      </c>
      <c r="E110" s="55" t="str">
        <f ca="1">IF(Podsumowanie_[[#This Row],[L.p.]]&lt;=$J$7,INDEX(Generowanie_Zamówienia[],MATCH(Podsumowanie_[[#This Row],[L.p.]],Generowanie_Zamówienia[Zliczanie],0),9),"")</f>
        <v/>
      </c>
      <c r="F110" s="56" t="str">
        <f ca="1">IF(Podsumowanie_[[#This Row],[L.p.]]&lt;=$J$7,INDEX(Generowanie_Zamówienia[],MATCH(Podsumowanie_[[#This Row],[L.p.]],Generowanie_Zamówienia[Zliczanie],0),2),"")</f>
        <v/>
      </c>
      <c r="G110" s="60" t="str">
        <f ca="1">IF(Podsumowanie_[[#This Row],[L.p.]]&lt;=$J$7,INDEX(Generowanie_Zamówienia[],MATCH(Podsumowanie_[[#This Row],[L.p.]],Generowanie_Zamówienia[Zliczanie],0),4),"")</f>
        <v/>
      </c>
      <c r="H11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1" spans="4:8" ht="16.149999999999999" customHeight="1" x14ac:dyDescent="0.45">
      <c r="D111" s="58">
        <v>104</v>
      </c>
      <c r="E111" s="59" t="str">
        <f ca="1">IF(Podsumowanie_[[#This Row],[L.p.]]&lt;=$J$7,INDEX(Generowanie_Zamówienia[],MATCH(Podsumowanie_[[#This Row],[L.p.]],Generowanie_Zamówienia[Zliczanie],0),9),"")</f>
        <v/>
      </c>
      <c r="F111" s="57" t="str">
        <f ca="1">IF(Podsumowanie_[[#This Row],[L.p.]]&lt;=$J$7,INDEX(Generowanie_Zamówienia[],MATCH(Podsumowanie_[[#This Row],[L.p.]],Generowanie_Zamówienia[Zliczanie],0),2),"")</f>
        <v/>
      </c>
      <c r="G111" s="60" t="str">
        <f ca="1">IF(Podsumowanie_[[#This Row],[L.p.]]&lt;=$J$7,INDEX(Generowanie_Zamówienia[],MATCH(Podsumowanie_[[#This Row],[L.p.]],Generowanie_Zamówienia[Zliczanie],0),4),"")</f>
        <v/>
      </c>
      <c r="H11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2" spans="4:8" ht="16.149999999999999" customHeight="1" x14ac:dyDescent="0.45">
      <c r="D112" s="58">
        <v>105</v>
      </c>
      <c r="E112" s="55" t="str">
        <f ca="1">IF(Podsumowanie_[[#This Row],[L.p.]]&lt;=$J$7,INDEX(Generowanie_Zamówienia[],MATCH(Podsumowanie_[[#This Row],[L.p.]],Generowanie_Zamówienia[Zliczanie],0),9),"")</f>
        <v/>
      </c>
      <c r="F112" s="56" t="str">
        <f ca="1">IF(Podsumowanie_[[#This Row],[L.p.]]&lt;=$J$7,INDEX(Generowanie_Zamówienia[],MATCH(Podsumowanie_[[#This Row],[L.p.]],Generowanie_Zamówienia[Zliczanie],0),2),"")</f>
        <v/>
      </c>
      <c r="G112" s="60" t="str">
        <f ca="1">IF(Podsumowanie_[[#This Row],[L.p.]]&lt;=$J$7,INDEX(Generowanie_Zamówienia[],MATCH(Podsumowanie_[[#This Row],[L.p.]],Generowanie_Zamówienia[Zliczanie],0),4),"")</f>
        <v/>
      </c>
      <c r="H11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3" spans="4:8" ht="16.149999999999999" customHeight="1" x14ac:dyDescent="0.45">
      <c r="D113" s="58">
        <v>106</v>
      </c>
      <c r="E113" s="59" t="str">
        <f ca="1">IF(Podsumowanie_[[#This Row],[L.p.]]&lt;=$J$7,INDEX(Generowanie_Zamówienia[],MATCH(Podsumowanie_[[#This Row],[L.p.]],Generowanie_Zamówienia[Zliczanie],0),9),"")</f>
        <v/>
      </c>
      <c r="F113" s="57" t="str">
        <f ca="1">IF(Podsumowanie_[[#This Row],[L.p.]]&lt;=$J$7,INDEX(Generowanie_Zamówienia[],MATCH(Podsumowanie_[[#This Row],[L.p.]],Generowanie_Zamówienia[Zliczanie],0),2),"")</f>
        <v/>
      </c>
      <c r="G113" s="60" t="str">
        <f ca="1">IF(Podsumowanie_[[#This Row],[L.p.]]&lt;=$J$7,INDEX(Generowanie_Zamówienia[],MATCH(Podsumowanie_[[#This Row],[L.p.]],Generowanie_Zamówienia[Zliczanie],0),4),"")</f>
        <v/>
      </c>
      <c r="H11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4" spans="4:8" ht="16.149999999999999" customHeight="1" x14ac:dyDescent="0.45">
      <c r="D114" s="58">
        <v>107</v>
      </c>
      <c r="E114" s="55" t="str">
        <f ca="1">IF(Podsumowanie_[[#This Row],[L.p.]]&lt;=$J$7,INDEX(Generowanie_Zamówienia[],MATCH(Podsumowanie_[[#This Row],[L.p.]],Generowanie_Zamówienia[Zliczanie],0),9),"")</f>
        <v/>
      </c>
      <c r="F114" s="56" t="str">
        <f ca="1">IF(Podsumowanie_[[#This Row],[L.p.]]&lt;=$J$7,INDEX(Generowanie_Zamówienia[],MATCH(Podsumowanie_[[#This Row],[L.p.]],Generowanie_Zamówienia[Zliczanie],0),2),"")</f>
        <v/>
      </c>
      <c r="G114" s="60" t="str">
        <f ca="1">IF(Podsumowanie_[[#This Row],[L.p.]]&lt;=$J$7,INDEX(Generowanie_Zamówienia[],MATCH(Podsumowanie_[[#This Row],[L.p.]],Generowanie_Zamówienia[Zliczanie],0),4),"")</f>
        <v/>
      </c>
      <c r="H11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5" spans="4:8" ht="16.149999999999999" customHeight="1" x14ac:dyDescent="0.45">
      <c r="D115" s="58">
        <v>108</v>
      </c>
      <c r="E115" s="59" t="str">
        <f ca="1">IF(Podsumowanie_[[#This Row],[L.p.]]&lt;=$J$7,INDEX(Generowanie_Zamówienia[],MATCH(Podsumowanie_[[#This Row],[L.p.]],Generowanie_Zamówienia[Zliczanie],0),9),"")</f>
        <v/>
      </c>
      <c r="F115" s="57" t="str">
        <f ca="1">IF(Podsumowanie_[[#This Row],[L.p.]]&lt;=$J$7,INDEX(Generowanie_Zamówienia[],MATCH(Podsumowanie_[[#This Row],[L.p.]],Generowanie_Zamówienia[Zliczanie],0),2),"")</f>
        <v/>
      </c>
      <c r="G115" s="60" t="str">
        <f ca="1">IF(Podsumowanie_[[#This Row],[L.p.]]&lt;=$J$7,INDEX(Generowanie_Zamówienia[],MATCH(Podsumowanie_[[#This Row],[L.p.]],Generowanie_Zamówienia[Zliczanie],0),4),"")</f>
        <v/>
      </c>
      <c r="H11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6" spans="4:8" ht="16.149999999999999" customHeight="1" x14ac:dyDescent="0.45">
      <c r="D116" s="58">
        <v>109</v>
      </c>
      <c r="E116" s="55" t="str">
        <f ca="1">IF(Podsumowanie_[[#This Row],[L.p.]]&lt;=$J$7,INDEX(Generowanie_Zamówienia[],MATCH(Podsumowanie_[[#This Row],[L.p.]],Generowanie_Zamówienia[Zliczanie],0),9),"")</f>
        <v/>
      </c>
      <c r="F116" s="56" t="str">
        <f ca="1">IF(Podsumowanie_[[#This Row],[L.p.]]&lt;=$J$7,INDEX(Generowanie_Zamówienia[],MATCH(Podsumowanie_[[#This Row],[L.p.]],Generowanie_Zamówienia[Zliczanie],0),2),"")</f>
        <v/>
      </c>
      <c r="G116" s="60" t="str">
        <f ca="1">IF(Podsumowanie_[[#This Row],[L.p.]]&lt;=$J$7,INDEX(Generowanie_Zamówienia[],MATCH(Podsumowanie_[[#This Row],[L.p.]],Generowanie_Zamówienia[Zliczanie],0),4),"")</f>
        <v/>
      </c>
      <c r="H11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7" spans="4:8" ht="16.149999999999999" customHeight="1" x14ac:dyDescent="0.45">
      <c r="D117" s="58">
        <v>110</v>
      </c>
      <c r="E117" s="59" t="str">
        <f ca="1">IF(Podsumowanie_[[#This Row],[L.p.]]&lt;=$J$7,INDEX(Generowanie_Zamówienia[],MATCH(Podsumowanie_[[#This Row],[L.p.]],Generowanie_Zamówienia[Zliczanie],0),9),"")</f>
        <v/>
      </c>
      <c r="F117" s="57" t="str">
        <f ca="1">IF(Podsumowanie_[[#This Row],[L.p.]]&lt;=$J$7,INDEX(Generowanie_Zamówienia[],MATCH(Podsumowanie_[[#This Row],[L.p.]],Generowanie_Zamówienia[Zliczanie],0),2),"")</f>
        <v/>
      </c>
      <c r="G117" s="60" t="str">
        <f ca="1">IF(Podsumowanie_[[#This Row],[L.p.]]&lt;=$J$7,INDEX(Generowanie_Zamówienia[],MATCH(Podsumowanie_[[#This Row],[L.p.]],Generowanie_Zamówienia[Zliczanie],0),4),"")</f>
        <v/>
      </c>
      <c r="H11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8" spans="4:8" ht="16.149999999999999" customHeight="1" x14ac:dyDescent="0.45">
      <c r="D118" s="58">
        <v>111</v>
      </c>
      <c r="E118" s="55" t="str">
        <f ca="1">IF(Podsumowanie_[[#This Row],[L.p.]]&lt;=$J$7,INDEX(Generowanie_Zamówienia[],MATCH(Podsumowanie_[[#This Row],[L.p.]],Generowanie_Zamówienia[Zliczanie],0),9),"")</f>
        <v/>
      </c>
      <c r="F118" s="56" t="str">
        <f ca="1">IF(Podsumowanie_[[#This Row],[L.p.]]&lt;=$J$7,INDEX(Generowanie_Zamówienia[],MATCH(Podsumowanie_[[#This Row],[L.p.]],Generowanie_Zamówienia[Zliczanie],0),2),"")</f>
        <v/>
      </c>
      <c r="G118" s="60" t="str">
        <f ca="1">IF(Podsumowanie_[[#This Row],[L.p.]]&lt;=$J$7,INDEX(Generowanie_Zamówienia[],MATCH(Podsumowanie_[[#This Row],[L.p.]],Generowanie_Zamówienia[Zliczanie],0),4),"")</f>
        <v/>
      </c>
      <c r="H11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19" spans="4:8" ht="16.149999999999999" customHeight="1" x14ac:dyDescent="0.45">
      <c r="D119" s="58">
        <v>112</v>
      </c>
      <c r="E119" s="59" t="str">
        <f ca="1">IF(Podsumowanie_[[#This Row],[L.p.]]&lt;=$J$7,INDEX(Generowanie_Zamówienia[],MATCH(Podsumowanie_[[#This Row],[L.p.]],Generowanie_Zamówienia[Zliczanie],0),9),"")</f>
        <v/>
      </c>
      <c r="F119" s="57" t="str">
        <f ca="1">IF(Podsumowanie_[[#This Row],[L.p.]]&lt;=$J$7,INDEX(Generowanie_Zamówienia[],MATCH(Podsumowanie_[[#This Row],[L.p.]],Generowanie_Zamówienia[Zliczanie],0),2),"")</f>
        <v/>
      </c>
      <c r="G119" s="60" t="str">
        <f ca="1">IF(Podsumowanie_[[#This Row],[L.p.]]&lt;=$J$7,INDEX(Generowanie_Zamówienia[],MATCH(Podsumowanie_[[#This Row],[L.p.]],Generowanie_Zamówienia[Zliczanie],0),4),"")</f>
        <v/>
      </c>
      <c r="H11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0" spans="4:8" ht="16.149999999999999" customHeight="1" x14ac:dyDescent="0.45">
      <c r="D120" s="58">
        <v>113</v>
      </c>
      <c r="E120" s="55" t="str">
        <f ca="1">IF(Podsumowanie_[[#This Row],[L.p.]]&lt;=$J$7,INDEX(Generowanie_Zamówienia[],MATCH(Podsumowanie_[[#This Row],[L.p.]],Generowanie_Zamówienia[Zliczanie],0),9),"")</f>
        <v/>
      </c>
      <c r="F120" s="56" t="str">
        <f ca="1">IF(Podsumowanie_[[#This Row],[L.p.]]&lt;=$J$7,INDEX(Generowanie_Zamówienia[],MATCH(Podsumowanie_[[#This Row],[L.p.]],Generowanie_Zamówienia[Zliczanie],0),2),"")</f>
        <v/>
      </c>
      <c r="G120" s="60" t="str">
        <f ca="1">IF(Podsumowanie_[[#This Row],[L.p.]]&lt;=$J$7,INDEX(Generowanie_Zamówienia[],MATCH(Podsumowanie_[[#This Row],[L.p.]],Generowanie_Zamówienia[Zliczanie],0),4),"")</f>
        <v/>
      </c>
      <c r="H12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1" spans="4:8" ht="16.149999999999999" customHeight="1" x14ac:dyDescent="0.45">
      <c r="D121" s="58">
        <v>114</v>
      </c>
      <c r="E121" s="59" t="str">
        <f ca="1">IF(Podsumowanie_[[#This Row],[L.p.]]&lt;=$J$7,INDEX(Generowanie_Zamówienia[],MATCH(Podsumowanie_[[#This Row],[L.p.]],Generowanie_Zamówienia[Zliczanie],0),9),"")</f>
        <v/>
      </c>
      <c r="F121" s="57" t="str">
        <f ca="1">IF(Podsumowanie_[[#This Row],[L.p.]]&lt;=$J$7,INDEX(Generowanie_Zamówienia[],MATCH(Podsumowanie_[[#This Row],[L.p.]],Generowanie_Zamówienia[Zliczanie],0),2),"")</f>
        <v/>
      </c>
      <c r="G121" s="60" t="str">
        <f ca="1">IF(Podsumowanie_[[#This Row],[L.p.]]&lt;=$J$7,INDEX(Generowanie_Zamówienia[],MATCH(Podsumowanie_[[#This Row],[L.p.]],Generowanie_Zamówienia[Zliczanie],0),4),"")</f>
        <v/>
      </c>
      <c r="H12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2" spans="4:8" ht="16.149999999999999" customHeight="1" x14ac:dyDescent="0.45">
      <c r="D122" s="58">
        <v>115</v>
      </c>
      <c r="E122" s="55" t="str">
        <f ca="1">IF(Podsumowanie_[[#This Row],[L.p.]]&lt;=$J$7,INDEX(Generowanie_Zamówienia[],MATCH(Podsumowanie_[[#This Row],[L.p.]],Generowanie_Zamówienia[Zliczanie],0),9),"")</f>
        <v/>
      </c>
      <c r="F122" s="56" t="str">
        <f ca="1">IF(Podsumowanie_[[#This Row],[L.p.]]&lt;=$J$7,INDEX(Generowanie_Zamówienia[],MATCH(Podsumowanie_[[#This Row],[L.p.]],Generowanie_Zamówienia[Zliczanie],0),2),"")</f>
        <v/>
      </c>
      <c r="G122" s="60" t="str">
        <f ca="1">IF(Podsumowanie_[[#This Row],[L.p.]]&lt;=$J$7,INDEX(Generowanie_Zamówienia[],MATCH(Podsumowanie_[[#This Row],[L.p.]],Generowanie_Zamówienia[Zliczanie],0),4),"")</f>
        <v/>
      </c>
      <c r="H12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3" spans="4:8" ht="16.149999999999999" customHeight="1" x14ac:dyDescent="0.45">
      <c r="D123" s="58">
        <v>116</v>
      </c>
      <c r="E123" s="59" t="str">
        <f ca="1">IF(Podsumowanie_[[#This Row],[L.p.]]&lt;=$J$7,INDEX(Generowanie_Zamówienia[],MATCH(Podsumowanie_[[#This Row],[L.p.]],Generowanie_Zamówienia[Zliczanie],0),9),"")</f>
        <v/>
      </c>
      <c r="F123" s="57" t="str">
        <f ca="1">IF(Podsumowanie_[[#This Row],[L.p.]]&lt;=$J$7,INDEX(Generowanie_Zamówienia[],MATCH(Podsumowanie_[[#This Row],[L.p.]],Generowanie_Zamówienia[Zliczanie],0),2),"")</f>
        <v/>
      </c>
      <c r="G123" s="60" t="str">
        <f ca="1">IF(Podsumowanie_[[#This Row],[L.p.]]&lt;=$J$7,INDEX(Generowanie_Zamówienia[],MATCH(Podsumowanie_[[#This Row],[L.p.]],Generowanie_Zamówienia[Zliczanie],0),4),"")</f>
        <v/>
      </c>
      <c r="H12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4" spans="4:8" ht="16.149999999999999" customHeight="1" x14ac:dyDescent="0.45">
      <c r="D124" s="58">
        <v>117</v>
      </c>
      <c r="E124" s="55" t="str">
        <f ca="1">IF(Podsumowanie_[[#This Row],[L.p.]]&lt;=$J$7,INDEX(Generowanie_Zamówienia[],MATCH(Podsumowanie_[[#This Row],[L.p.]],Generowanie_Zamówienia[Zliczanie],0),9),"")</f>
        <v/>
      </c>
      <c r="F124" s="56" t="str">
        <f ca="1">IF(Podsumowanie_[[#This Row],[L.p.]]&lt;=$J$7,INDEX(Generowanie_Zamówienia[],MATCH(Podsumowanie_[[#This Row],[L.p.]],Generowanie_Zamówienia[Zliczanie],0),2),"")</f>
        <v/>
      </c>
      <c r="G124" s="60" t="str">
        <f ca="1">IF(Podsumowanie_[[#This Row],[L.p.]]&lt;=$J$7,INDEX(Generowanie_Zamówienia[],MATCH(Podsumowanie_[[#This Row],[L.p.]],Generowanie_Zamówienia[Zliczanie],0),4),"")</f>
        <v/>
      </c>
      <c r="H12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5" spans="4:8" ht="16.149999999999999" customHeight="1" x14ac:dyDescent="0.45">
      <c r="D125" s="58">
        <v>118</v>
      </c>
      <c r="E125" s="59" t="str">
        <f ca="1">IF(Podsumowanie_[[#This Row],[L.p.]]&lt;=$J$7,INDEX(Generowanie_Zamówienia[],MATCH(Podsumowanie_[[#This Row],[L.p.]],Generowanie_Zamówienia[Zliczanie],0),9),"")</f>
        <v/>
      </c>
      <c r="F125" s="57" t="str">
        <f ca="1">IF(Podsumowanie_[[#This Row],[L.p.]]&lt;=$J$7,INDEX(Generowanie_Zamówienia[],MATCH(Podsumowanie_[[#This Row],[L.p.]],Generowanie_Zamówienia[Zliczanie],0),2),"")</f>
        <v/>
      </c>
      <c r="G125" s="60" t="str">
        <f ca="1">IF(Podsumowanie_[[#This Row],[L.p.]]&lt;=$J$7,INDEX(Generowanie_Zamówienia[],MATCH(Podsumowanie_[[#This Row],[L.p.]],Generowanie_Zamówienia[Zliczanie],0),4),"")</f>
        <v/>
      </c>
      <c r="H12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6" spans="4:8" ht="16.149999999999999" customHeight="1" x14ac:dyDescent="0.45">
      <c r="D126" s="58">
        <v>119</v>
      </c>
      <c r="E126" s="55" t="str">
        <f ca="1">IF(Podsumowanie_[[#This Row],[L.p.]]&lt;=$J$7,INDEX(Generowanie_Zamówienia[],MATCH(Podsumowanie_[[#This Row],[L.p.]],Generowanie_Zamówienia[Zliczanie],0),9),"")</f>
        <v/>
      </c>
      <c r="F126" s="56" t="str">
        <f ca="1">IF(Podsumowanie_[[#This Row],[L.p.]]&lt;=$J$7,INDEX(Generowanie_Zamówienia[],MATCH(Podsumowanie_[[#This Row],[L.p.]],Generowanie_Zamówienia[Zliczanie],0),2),"")</f>
        <v/>
      </c>
      <c r="G126" s="60" t="str">
        <f ca="1">IF(Podsumowanie_[[#This Row],[L.p.]]&lt;=$J$7,INDEX(Generowanie_Zamówienia[],MATCH(Podsumowanie_[[#This Row],[L.p.]],Generowanie_Zamówienia[Zliczanie],0),4),"")</f>
        <v/>
      </c>
      <c r="H12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7" spans="4:8" ht="16.149999999999999" customHeight="1" x14ac:dyDescent="0.45">
      <c r="D127" s="58">
        <v>120</v>
      </c>
      <c r="E127" s="59" t="str">
        <f ca="1">IF(Podsumowanie_[[#This Row],[L.p.]]&lt;=$J$7,INDEX(Generowanie_Zamówienia[],MATCH(Podsumowanie_[[#This Row],[L.p.]],Generowanie_Zamówienia[Zliczanie],0),9),"")</f>
        <v/>
      </c>
      <c r="F127" s="57" t="str">
        <f ca="1">IF(Podsumowanie_[[#This Row],[L.p.]]&lt;=$J$7,INDEX(Generowanie_Zamówienia[],MATCH(Podsumowanie_[[#This Row],[L.p.]],Generowanie_Zamówienia[Zliczanie],0),2),"")</f>
        <v/>
      </c>
      <c r="G127" s="60" t="str">
        <f ca="1">IF(Podsumowanie_[[#This Row],[L.p.]]&lt;=$J$7,INDEX(Generowanie_Zamówienia[],MATCH(Podsumowanie_[[#This Row],[L.p.]],Generowanie_Zamówienia[Zliczanie],0),4),"")</f>
        <v/>
      </c>
      <c r="H12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8" spans="4:8" ht="16.149999999999999" customHeight="1" x14ac:dyDescent="0.45">
      <c r="D128" s="58">
        <v>121</v>
      </c>
      <c r="E128" s="55" t="str">
        <f ca="1">IF(Podsumowanie_[[#This Row],[L.p.]]&lt;=$J$7,INDEX(Generowanie_Zamówienia[],MATCH(Podsumowanie_[[#This Row],[L.p.]],Generowanie_Zamówienia[Zliczanie],0),9),"")</f>
        <v/>
      </c>
      <c r="F128" s="56" t="str">
        <f ca="1">IF(Podsumowanie_[[#This Row],[L.p.]]&lt;=$J$7,INDEX(Generowanie_Zamówienia[],MATCH(Podsumowanie_[[#This Row],[L.p.]],Generowanie_Zamówienia[Zliczanie],0),2),"")</f>
        <v/>
      </c>
      <c r="G128" s="60" t="str">
        <f ca="1">IF(Podsumowanie_[[#This Row],[L.p.]]&lt;=$J$7,INDEX(Generowanie_Zamówienia[],MATCH(Podsumowanie_[[#This Row],[L.p.]],Generowanie_Zamówienia[Zliczanie],0),4),"")</f>
        <v/>
      </c>
      <c r="H12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29" spans="4:8" ht="16.149999999999999" customHeight="1" x14ac:dyDescent="0.45">
      <c r="D129" s="58">
        <v>122</v>
      </c>
      <c r="E129" s="59" t="str">
        <f ca="1">IF(Podsumowanie_[[#This Row],[L.p.]]&lt;=$J$7,INDEX(Generowanie_Zamówienia[],MATCH(Podsumowanie_[[#This Row],[L.p.]],Generowanie_Zamówienia[Zliczanie],0),9),"")</f>
        <v/>
      </c>
      <c r="F129" s="57" t="str">
        <f ca="1">IF(Podsumowanie_[[#This Row],[L.p.]]&lt;=$J$7,INDEX(Generowanie_Zamówienia[],MATCH(Podsumowanie_[[#This Row],[L.p.]],Generowanie_Zamówienia[Zliczanie],0),2),"")</f>
        <v/>
      </c>
      <c r="G129" s="60" t="str">
        <f ca="1">IF(Podsumowanie_[[#This Row],[L.p.]]&lt;=$J$7,INDEX(Generowanie_Zamówienia[],MATCH(Podsumowanie_[[#This Row],[L.p.]],Generowanie_Zamówienia[Zliczanie],0),4),"")</f>
        <v/>
      </c>
      <c r="H12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0" spans="4:8" ht="16.149999999999999" customHeight="1" x14ac:dyDescent="0.45">
      <c r="D130" s="58">
        <v>123</v>
      </c>
      <c r="E130" s="55" t="str">
        <f ca="1">IF(Podsumowanie_[[#This Row],[L.p.]]&lt;=$J$7,INDEX(Generowanie_Zamówienia[],MATCH(Podsumowanie_[[#This Row],[L.p.]],Generowanie_Zamówienia[Zliczanie],0),9),"")</f>
        <v/>
      </c>
      <c r="F130" s="56" t="str">
        <f ca="1">IF(Podsumowanie_[[#This Row],[L.p.]]&lt;=$J$7,INDEX(Generowanie_Zamówienia[],MATCH(Podsumowanie_[[#This Row],[L.p.]],Generowanie_Zamówienia[Zliczanie],0),2),"")</f>
        <v/>
      </c>
      <c r="G130" s="60" t="str">
        <f ca="1">IF(Podsumowanie_[[#This Row],[L.p.]]&lt;=$J$7,INDEX(Generowanie_Zamówienia[],MATCH(Podsumowanie_[[#This Row],[L.p.]],Generowanie_Zamówienia[Zliczanie],0),4),"")</f>
        <v/>
      </c>
      <c r="H13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1" spans="4:8" ht="16.149999999999999" customHeight="1" x14ac:dyDescent="0.45">
      <c r="D131" s="58">
        <v>124</v>
      </c>
      <c r="E131" s="59" t="str">
        <f ca="1">IF(Podsumowanie_[[#This Row],[L.p.]]&lt;=$J$7,INDEX(Generowanie_Zamówienia[],MATCH(Podsumowanie_[[#This Row],[L.p.]],Generowanie_Zamówienia[Zliczanie],0),9),"")</f>
        <v/>
      </c>
      <c r="F131" s="57" t="str">
        <f ca="1">IF(Podsumowanie_[[#This Row],[L.p.]]&lt;=$J$7,INDEX(Generowanie_Zamówienia[],MATCH(Podsumowanie_[[#This Row],[L.p.]],Generowanie_Zamówienia[Zliczanie],0),2),"")</f>
        <v/>
      </c>
      <c r="G131" s="60" t="str">
        <f ca="1">IF(Podsumowanie_[[#This Row],[L.p.]]&lt;=$J$7,INDEX(Generowanie_Zamówienia[],MATCH(Podsumowanie_[[#This Row],[L.p.]],Generowanie_Zamówienia[Zliczanie],0),4),"")</f>
        <v/>
      </c>
      <c r="H13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2" spans="4:8" ht="16.149999999999999" customHeight="1" x14ac:dyDescent="0.45">
      <c r="D132" s="58">
        <v>125</v>
      </c>
      <c r="E132" s="55" t="str">
        <f ca="1">IF(Podsumowanie_[[#This Row],[L.p.]]&lt;=$J$7,INDEX(Generowanie_Zamówienia[],MATCH(Podsumowanie_[[#This Row],[L.p.]],Generowanie_Zamówienia[Zliczanie],0),9),"")</f>
        <v/>
      </c>
      <c r="F132" s="56" t="str">
        <f ca="1">IF(Podsumowanie_[[#This Row],[L.p.]]&lt;=$J$7,INDEX(Generowanie_Zamówienia[],MATCH(Podsumowanie_[[#This Row],[L.p.]],Generowanie_Zamówienia[Zliczanie],0),2),"")</f>
        <v/>
      </c>
      <c r="G132" s="60" t="str">
        <f ca="1">IF(Podsumowanie_[[#This Row],[L.p.]]&lt;=$J$7,INDEX(Generowanie_Zamówienia[],MATCH(Podsumowanie_[[#This Row],[L.p.]],Generowanie_Zamówienia[Zliczanie],0),4),"")</f>
        <v/>
      </c>
      <c r="H13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3" spans="4:8" ht="16.149999999999999" customHeight="1" x14ac:dyDescent="0.45">
      <c r="D133" s="58">
        <v>126</v>
      </c>
      <c r="E133" s="59" t="str">
        <f ca="1">IF(Podsumowanie_[[#This Row],[L.p.]]&lt;=$J$7,INDEX(Generowanie_Zamówienia[],MATCH(Podsumowanie_[[#This Row],[L.p.]],Generowanie_Zamówienia[Zliczanie],0),9),"")</f>
        <v/>
      </c>
      <c r="F133" s="57" t="str">
        <f ca="1">IF(Podsumowanie_[[#This Row],[L.p.]]&lt;=$J$7,INDEX(Generowanie_Zamówienia[],MATCH(Podsumowanie_[[#This Row],[L.p.]],Generowanie_Zamówienia[Zliczanie],0),2),"")</f>
        <v/>
      </c>
      <c r="G133" s="60" t="str">
        <f ca="1">IF(Podsumowanie_[[#This Row],[L.p.]]&lt;=$J$7,INDEX(Generowanie_Zamówienia[],MATCH(Podsumowanie_[[#This Row],[L.p.]],Generowanie_Zamówienia[Zliczanie],0),4),"")</f>
        <v/>
      </c>
      <c r="H13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4" spans="4:8" ht="16.149999999999999" customHeight="1" x14ac:dyDescent="0.45">
      <c r="D134" s="58">
        <v>127</v>
      </c>
      <c r="E134" s="55" t="str">
        <f ca="1">IF(Podsumowanie_[[#This Row],[L.p.]]&lt;=$J$7,INDEX(Generowanie_Zamówienia[],MATCH(Podsumowanie_[[#This Row],[L.p.]],Generowanie_Zamówienia[Zliczanie],0),9),"")</f>
        <v/>
      </c>
      <c r="F134" s="56" t="str">
        <f ca="1">IF(Podsumowanie_[[#This Row],[L.p.]]&lt;=$J$7,INDEX(Generowanie_Zamówienia[],MATCH(Podsumowanie_[[#This Row],[L.p.]],Generowanie_Zamówienia[Zliczanie],0),2),"")</f>
        <v/>
      </c>
      <c r="G134" s="60" t="str">
        <f ca="1">IF(Podsumowanie_[[#This Row],[L.p.]]&lt;=$J$7,INDEX(Generowanie_Zamówienia[],MATCH(Podsumowanie_[[#This Row],[L.p.]],Generowanie_Zamówienia[Zliczanie],0),4),"")</f>
        <v/>
      </c>
      <c r="H13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5" spans="4:8" ht="16.149999999999999" customHeight="1" x14ac:dyDescent="0.45">
      <c r="D135" s="58">
        <v>128</v>
      </c>
      <c r="E135" s="59" t="str">
        <f ca="1">IF(Podsumowanie_[[#This Row],[L.p.]]&lt;=$J$7,INDEX(Generowanie_Zamówienia[],MATCH(Podsumowanie_[[#This Row],[L.p.]],Generowanie_Zamówienia[Zliczanie],0),9),"")</f>
        <v/>
      </c>
      <c r="F135" s="57" t="str">
        <f ca="1">IF(Podsumowanie_[[#This Row],[L.p.]]&lt;=$J$7,INDEX(Generowanie_Zamówienia[],MATCH(Podsumowanie_[[#This Row],[L.p.]],Generowanie_Zamówienia[Zliczanie],0),2),"")</f>
        <v/>
      </c>
      <c r="G135" s="60" t="str">
        <f ca="1">IF(Podsumowanie_[[#This Row],[L.p.]]&lt;=$J$7,INDEX(Generowanie_Zamówienia[],MATCH(Podsumowanie_[[#This Row],[L.p.]],Generowanie_Zamówienia[Zliczanie],0),4),"")</f>
        <v/>
      </c>
      <c r="H13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6" spans="4:8" ht="16.149999999999999" customHeight="1" x14ac:dyDescent="0.45">
      <c r="D136" s="58">
        <v>129</v>
      </c>
      <c r="E136" s="55" t="str">
        <f ca="1">IF(Podsumowanie_[[#This Row],[L.p.]]&lt;=$J$7,INDEX(Generowanie_Zamówienia[],MATCH(Podsumowanie_[[#This Row],[L.p.]],Generowanie_Zamówienia[Zliczanie],0),9),"")</f>
        <v/>
      </c>
      <c r="F136" s="56" t="str">
        <f ca="1">IF(Podsumowanie_[[#This Row],[L.p.]]&lt;=$J$7,INDEX(Generowanie_Zamówienia[],MATCH(Podsumowanie_[[#This Row],[L.p.]],Generowanie_Zamówienia[Zliczanie],0),2),"")</f>
        <v/>
      </c>
      <c r="G136" s="60" t="str">
        <f ca="1">IF(Podsumowanie_[[#This Row],[L.p.]]&lt;=$J$7,INDEX(Generowanie_Zamówienia[],MATCH(Podsumowanie_[[#This Row],[L.p.]],Generowanie_Zamówienia[Zliczanie],0),4),"")</f>
        <v/>
      </c>
      <c r="H13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7" spans="4:8" ht="16.149999999999999" customHeight="1" x14ac:dyDescent="0.45">
      <c r="D137" s="58">
        <v>130</v>
      </c>
      <c r="E137" s="59" t="str">
        <f ca="1">IF(Podsumowanie_[[#This Row],[L.p.]]&lt;=$J$7,INDEX(Generowanie_Zamówienia[],MATCH(Podsumowanie_[[#This Row],[L.p.]],Generowanie_Zamówienia[Zliczanie],0),9),"")</f>
        <v/>
      </c>
      <c r="F137" s="57" t="str">
        <f ca="1">IF(Podsumowanie_[[#This Row],[L.p.]]&lt;=$J$7,INDEX(Generowanie_Zamówienia[],MATCH(Podsumowanie_[[#This Row],[L.p.]],Generowanie_Zamówienia[Zliczanie],0),2),"")</f>
        <v/>
      </c>
      <c r="G137" s="60" t="str">
        <f ca="1">IF(Podsumowanie_[[#This Row],[L.p.]]&lt;=$J$7,INDEX(Generowanie_Zamówienia[],MATCH(Podsumowanie_[[#This Row],[L.p.]],Generowanie_Zamówienia[Zliczanie],0),4),"")</f>
        <v/>
      </c>
      <c r="H13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8" spans="4:8" ht="16.149999999999999" customHeight="1" x14ac:dyDescent="0.45">
      <c r="D138" s="58">
        <v>131</v>
      </c>
      <c r="E138" s="55" t="str">
        <f ca="1">IF(Podsumowanie_[[#This Row],[L.p.]]&lt;=$J$7,INDEX(Generowanie_Zamówienia[],MATCH(Podsumowanie_[[#This Row],[L.p.]],Generowanie_Zamówienia[Zliczanie],0),9),"")</f>
        <v/>
      </c>
      <c r="F138" s="56" t="str">
        <f ca="1">IF(Podsumowanie_[[#This Row],[L.p.]]&lt;=$J$7,INDEX(Generowanie_Zamówienia[],MATCH(Podsumowanie_[[#This Row],[L.p.]],Generowanie_Zamówienia[Zliczanie],0),2),"")</f>
        <v/>
      </c>
      <c r="G138" s="60" t="str">
        <f ca="1">IF(Podsumowanie_[[#This Row],[L.p.]]&lt;=$J$7,INDEX(Generowanie_Zamówienia[],MATCH(Podsumowanie_[[#This Row],[L.p.]],Generowanie_Zamówienia[Zliczanie],0),4),"")</f>
        <v/>
      </c>
      <c r="H13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39" spans="4:8" ht="16.149999999999999" customHeight="1" x14ac:dyDescent="0.45">
      <c r="D139" s="58">
        <v>132</v>
      </c>
      <c r="E139" s="59" t="str">
        <f ca="1">IF(Podsumowanie_[[#This Row],[L.p.]]&lt;=$J$7,INDEX(Generowanie_Zamówienia[],MATCH(Podsumowanie_[[#This Row],[L.p.]],Generowanie_Zamówienia[Zliczanie],0),9),"")</f>
        <v/>
      </c>
      <c r="F139" s="57" t="str">
        <f ca="1">IF(Podsumowanie_[[#This Row],[L.p.]]&lt;=$J$7,INDEX(Generowanie_Zamówienia[],MATCH(Podsumowanie_[[#This Row],[L.p.]],Generowanie_Zamówienia[Zliczanie],0),2),"")</f>
        <v/>
      </c>
      <c r="G139" s="60" t="str">
        <f ca="1">IF(Podsumowanie_[[#This Row],[L.p.]]&lt;=$J$7,INDEX(Generowanie_Zamówienia[],MATCH(Podsumowanie_[[#This Row],[L.p.]],Generowanie_Zamówienia[Zliczanie],0),4),"")</f>
        <v/>
      </c>
      <c r="H13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0" spans="4:8" ht="16.149999999999999" customHeight="1" x14ac:dyDescent="0.45">
      <c r="D140" s="58">
        <v>133</v>
      </c>
      <c r="E140" s="55" t="str">
        <f ca="1">IF(Podsumowanie_[[#This Row],[L.p.]]&lt;=$J$7,INDEX(Generowanie_Zamówienia[],MATCH(Podsumowanie_[[#This Row],[L.p.]],Generowanie_Zamówienia[Zliczanie],0),9),"")</f>
        <v/>
      </c>
      <c r="F140" s="56" t="str">
        <f ca="1">IF(Podsumowanie_[[#This Row],[L.p.]]&lt;=$J$7,INDEX(Generowanie_Zamówienia[],MATCH(Podsumowanie_[[#This Row],[L.p.]],Generowanie_Zamówienia[Zliczanie],0),2),"")</f>
        <v/>
      </c>
      <c r="G140" s="60" t="str">
        <f ca="1">IF(Podsumowanie_[[#This Row],[L.p.]]&lt;=$J$7,INDEX(Generowanie_Zamówienia[],MATCH(Podsumowanie_[[#This Row],[L.p.]],Generowanie_Zamówienia[Zliczanie],0),4),"")</f>
        <v/>
      </c>
      <c r="H14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1" spans="4:8" ht="16.149999999999999" customHeight="1" x14ac:dyDescent="0.45">
      <c r="D141" s="58">
        <v>134</v>
      </c>
      <c r="E141" s="59" t="str">
        <f ca="1">IF(Podsumowanie_[[#This Row],[L.p.]]&lt;=$J$7,INDEX(Generowanie_Zamówienia[],MATCH(Podsumowanie_[[#This Row],[L.p.]],Generowanie_Zamówienia[Zliczanie],0),9),"")</f>
        <v/>
      </c>
      <c r="F141" s="57" t="str">
        <f ca="1">IF(Podsumowanie_[[#This Row],[L.p.]]&lt;=$J$7,INDEX(Generowanie_Zamówienia[],MATCH(Podsumowanie_[[#This Row],[L.p.]],Generowanie_Zamówienia[Zliczanie],0),2),"")</f>
        <v/>
      </c>
      <c r="G141" s="60" t="str">
        <f ca="1">IF(Podsumowanie_[[#This Row],[L.p.]]&lt;=$J$7,INDEX(Generowanie_Zamówienia[],MATCH(Podsumowanie_[[#This Row],[L.p.]],Generowanie_Zamówienia[Zliczanie],0),4),"")</f>
        <v/>
      </c>
      <c r="H14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2" spans="4:8" ht="16.149999999999999" customHeight="1" x14ac:dyDescent="0.45">
      <c r="D142" s="58">
        <v>135</v>
      </c>
      <c r="E142" s="55" t="str">
        <f ca="1">IF(Podsumowanie_[[#This Row],[L.p.]]&lt;=$J$7,INDEX(Generowanie_Zamówienia[],MATCH(Podsumowanie_[[#This Row],[L.p.]],Generowanie_Zamówienia[Zliczanie],0),9),"")</f>
        <v/>
      </c>
      <c r="F142" s="56" t="str">
        <f ca="1">IF(Podsumowanie_[[#This Row],[L.p.]]&lt;=$J$7,INDEX(Generowanie_Zamówienia[],MATCH(Podsumowanie_[[#This Row],[L.p.]],Generowanie_Zamówienia[Zliczanie],0),2),"")</f>
        <v/>
      </c>
      <c r="G142" s="60" t="str">
        <f ca="1">IF(Podsumowanie_[[#This Row],[L.p.]]&lt;=$J$7,INDEX(Generowanie_Zamówienia[],MATCH(Podsumowanie_[[#This Row],[L.p.]],Generowanie_Zamówienia[Zliczanie],0),4),"")</f>
        <v/>
      </c>
      <c r="H14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3" spans="4:8" ht="16.149999999999999" customHeight="1" x14ac:dyDescent="0.45">
      <c r="D143" s="58">
        <v>136</v>
      </c>
      <c r="E143" s="59" t="str">
        <f ca="1">IF(Podsumowanie_[[#This Row],[L.p.]]&lt;=$J$7,INDEX(Generowanie_Zamówienia[],MATCH(Podsumowanie_[[#This Row],[L.p.]],Generowanie_Zamówienia[Zliczanie],0),9),"")</f>
        <v/>
      </c>
      <c r="F143" s="57" t="str">
        <f ca="1">IF(Podsumowanie_[[#This Row],[L.p.]]&lt;=$J$7,INDEX(Generowanie_Zamówienia[],MATCH(Podsumowanie_[[#This Row],[L.p.]],Generowanie_Zamówienia[Zliczanie],0),2),"")</f>
        <v/>
      </c>
      <c r="G143" s="60" t="str">
        <f ca="1">IF(Podsumowanie_[[#This Row],[L.p.]]&lt;=$J$7,INDEX(Generowanie_Zamówienia[],MATCH(Podsumowanie_[[#This Row],[L.p.]],Generowanie_Zamówienia[Zliczanie],0),4),"")</f>
        <v/>
      </c>
      <c r="H14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4" spans="4:8" ht="16.149999999999999" customHeight="1" x14ac:dyDescent="0.45">
      <c r="D144" s="58">
        <v>137</v>
      </c>
      <c r="E144" s="55" t="str">
        <f ca="1">IF(Podsumowanie_[[#This Row],[L.p.]]&lt;=$J$7,INDEX(Generowanie_Zamówienia[],MATCH(Podsumowanie_[[#This Row],[L.p.]],Generowanie_Zamówienia[Zliczanie],0),9),"")</f>
        <v/>
      </c>
      <c r="F144" s="56" t="str">
        <f ca="1">IF(Podsumowanie_[[#This Row],[L.p.]]&lt;=$J$7,INDEX(Generowanie_Zamówienia[],MATCH(Podsumowanie_[[#This Row],[L.p.]],Generowanie_Zamówienia[Zliczanie],0),2),"")</f>
        <v/>
      </c>
      <c r="G144" s="60" t="str">
        <f ca="1">IF(Podsumowanie_[[#This Row],[L.p.]]&lt;=$J$7,INDEX(Generowanie_Zamówienia[],MATCH(Podsumowanie_[[#This Row],[L.p.]],Generowanie_Zamówienia[Zliczanie],0),4),"")</f>
        <v/>
      </c>
      <c r="H14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5" spans="4:8" ht="16.149999999999999" customHeight="1" x14ac:dyDescent="0.45">
      <c r="D145" s="58">
        <v>138</v>
      </c>
      <c r="E145" s="59" t="str">
        <f ca="1">IF(Podsumowanie_[[#This Row],[L.p.]]&lt;=$J$7,INDEX(Generowanie_Zamówienia[],MATCH(Podsumowanie_[[#This Row],[L.p.]],Generowanie_Zamówienia[Zliczanie],0),9),"")</f>
        <v/>
      </c>
      <c r="F145" s="57" t="str">
        <f ca="1">IF(Podsumowanie_[[#This Row],[L.p.]]&lt;=$J$7,INDEX(Generowanie_Zamówienia[],MATCH(Podsumowanie_[[#This Row],[L.p.]],Generowanie_Zamówienia[Zliczanie],0),2),"")</f>
        <v/>
      </c>
      <c r="G145" s="60" t="str">
        <f ca="1">IF(Podsumowanie_[[#This Row],[L.p.]]&lt;=$J$7,INDEX(Generowanie_Zamówienia[],MATCH(Podsumowanie_[[#This Row],[L.p.]],Generowanie_Zamówienia[Zliczanie],0),4),"")</f>
        <v/>
      </c>
      <c r="H14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6" spans="4:8" ht="16.149999999999999" customHeight="1" x14ac:dyDescent="0.45">
      <c r="D146" s="58">
        <v>139</v>
      </c>
      <c r="E146" s="55" t="str">
        <f ca="1">IF(Podsumowanie_[[#This Row],[L.p.]]&lt;=$J$7,INDEX(Generowanie_Zamówienia[],MATCH(Podsumowanie_[[#This Row],[L.p.]],Generowanie_Zamówienia[Zliczanie],0),9),"")</f>
        <v/>
      </c>
      <c r="F146" s="56" t="str">
        <f ca="1">IF(Podsumowanie_[[#This Row],[L.p.]]&lt;=$J$7,INDEX(Generowanie_Zamówienia[],MATCH(Podsumowanie_[[#This Row],[L.p.]],Generowanie_Zamówienia[Zliczanie],0),2),"")</f>
        <v/>
      </c>
      <c r="G146" s="60" t="str">
        <f ca="1">IF(Podsumowanie_[[#This Row],[L.p.]]&lt;=$J$7,INDEX(Generowanie_Zamówienia[],MATCH(Podsumowanie_[[#This Row],[L.p.]],Generowanie_Zamówienia[Zliczanie],0),4),"")</f>
        <v/>
      </c>
      <c r="H14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7" spans="4:8" ht="16.149999999999999" customHeight="1" x14ac:dyDescent="0.45">
      <c r="D147" s="58">
        <v>140</v>
      </c>
      <c r="E147" s="59" t="str">
        <f ca="1">IF(Podsumowanie_[[#This Row],[L.p.]]&lt;=$J$7,INDEX(Generowanie_Zamówienia[],MATCH(Podsumowanie_[[#This Row],[L.p.]],Generowanie_Zamówienia[Zliczanie],0),9),"")</f>
        <v/>
      </c>
      <c r="F147" s="57" t="str">
        <f ca="1">IF(Podsumowanie_[[#This Row],[L.p.]]&lt;=$J$7,INDEX(Generowanie_Zamówienia[],MATCH(Podsumowanie_[[#This Row],[L.p.]],Generowanie_Zamówienia[Zliczanie],0),2),"")</f>
        <v/>
      </c>
      <c r="G147" s="60" t="str">
        <f ca="1">IF(Podsumowanie_[[#This Row],[L.p.]]&lt;=$J$7,INDEX(Generowanie_Zamówienia[],MATCH(Podsumowanie_[[#This Row],[L.p.]],Generowanie_Zamówienia[Zliczanie],0),4),"")</f>
        <v/>
      </c>
      <c r="H14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8" spans="4:8" ht="16.149999999999999" customHeight="1" x14ac:dyDescent="0.45">
      <c r="D148" s="58">
        <v>141</v>
      </c>
      <c r="E148" s="55" t="str">
        <f ca="1">IF(Podsumowanie_[[#This Row],[L.p.]]&lt;=$J$7,INDEX(Generowanie_Zamówienia[],MATCH(Podsumowanie_[[#This Row],[L.p.]],Generowanie_Zamówienia[Zliczanie],0),9),"")</f>
        <v/>
      </c>
      <c r="F148" s="56" t="str">
        <f ca="1">IF(Podsumowanie_[[#This Row],[L.p.]]&lt;=$J$7,INDEX(Generowanie_Zamówienia[],MATCH(Podsumowanie_[[#This Row],[L.p.]],Generowanie_Zamówienia[Zliczanie],0),2),"")</f>
        <v/>
      </c>
      <c r="G148" s="60" t="str">
        <f ca="1">IF(Podsumowanie_[[#This Row],[L.p.]]&lt;=$J$7,INDEX(Generowanie_Zamówienia[],MATCH(Podsumowanie_[[#This Row],[L.p.]],Generowanie_Zamówienia[Zliczanie],0),4),"")</f>
        <v/>
      </c>
      <c r="H14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49" spans="4:8" ht="16.149999999999999" customHeight="1" x14ac:dyDescent="0.45">
      <c r="D149" s="58">
        <v>142</v>
      </c>
      <c r="E149" s="59" t="str">
        <f ca="1">IF(Podsumowanie_[[#This Row],[L.p.]]&lt;=$J$7,INDEX(Generowanie_Zamówienia[],MATCH(Podsumowanie_[[#This Row],[L.p.]],Generowanie_Zamówienia[Zliczanie],0),9),"")</f>
        <v/>
      </c>
      <c r="F149" s="57" t="str">
        <f ca="1">IF(Podsumowanie_[[#This Row],[L.p.]]&lt;=$J$7,INDEX(Generowanie_Zamówienia[],MATCH(Podsumowanie_[[#This Row],[L.p.]],Generowanie_Zamówienia[Zliczanie],0),2),"")</f>
        <v/>
      </c>
      <c r="G149" s="60" t="str">
        <f ca="1">IF(Podsumowanie_[[#This Row],[L.p.]]&lt;=$J$7,INDEX(Generowanie_Zamówienia[],MATCH(Podsumowanie_[[#This Row],[L.p.]],Generowanie_Zamówienia[Zliczanie],0),4),"")</f>
        <v/>
      </c>
      <c r="H14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0" spans="4:8" ht="16.149999999999999" customHeight="1" x14ac:dyDescent="0.45">
      <c r="D150" s="58">
        <v>143</v>
      </c>
      <c r="E150" s="55" t="str">
        <f ca="1">IF(Podsumowanie_[[#This Row],[L.p.]]&lt;=$J$7,INDEX(Generowanie_Zamówienia[],MATCH(Podsumowanie_[[#This Row],[L.p.]],Generowanie_Zamówienia[Zliczanie],0),9),"")</f>
        <v/>
      </c>
      <c r="F150" s="56" t="str">
        <f ca="1">IF(Podsumowanie_[[#This Row],[L.p.]]&lt;=$J$7,INDEX(Generowanie_Zamówienia[],MATCH(Podsumowanie_[[#This Row],[L.p.]],Generowanie_Zamówienia[Zliczanie],0),2),"")</f>
        <v/>
      </c>
      <c r="G150" s="60" t="str">
        <f ca="1">IF(Podsumowanie_[[#This Row],[L.p.]]&lt;=$J$7,INDEX(Generowanie_Zamówienia[],MATCH(Podsumowanie_[[#This Row],[L.p.]],Generowanie_Zamówienia[Zliczanie],0),4),"")</f>
        <v/>
      </c>
      <c r="H15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1" spans="4:8" ht="16.149999999999999" customHeight="1" x14ac:dyDescent="0.45">
      <c r="D151" s="58">
        <v>144</v>
      </c>
      <c r="E151" s="59" t="str">
        <f ca="1">IF(Podsumowanie_[[#This Row],[L.p.]]&lt;=$J$7,INDEX(Generowanie_Zamówienia[],MATCH(Podsumowanie_[[#This Row],[L.p.]],Generowanie_Zamówienia[Zliczanie],0),9),"")</f>
        <v/>
      </c>
      <c r="F151" s="57" t="str">
        <f ca="1">IF(Podsumowanie_[[#This Row],[L.p.]]&lt;=$J$7,INDEX(Generowanie_Zamówienia[],MATCH(Podsumowanie_[[#This Row],[L.p.]],Generowanie_Zamówienia[Zliczanie],0),2),"")</f>
        <v/>
      </c>
      <c r="G151" s="60" t="str">
        <f ca="1">IF(Podsumowanie_[[#This Row],[L.p.]]&lt;=$J$7,INDEX(Generowanie_Zamówienia[],MATCH(Podsumowanie_[[#This Row],[L.p.]],Generowanie_Zamówienia[Zliczanie],0),4),"")</f>
        <v/>
      </c>
      <c r="H15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2" spans="4:8" ht="16.149999999999999" customHeight="1" x14ac:dyDescent="0.45">
      <c r="D152" s="58">
        <v>145</v>
      </c>
      <c r="E152" s="55" t="str">
        <f ca="1">IF(Podsumowanie_[[#This Row],[L.p.]]&lt;=$J$7,INDEX(Generowanie_Zamówienia[],MATCH(Podsumowanie_[[#This Row],[L.p.]],Generowanie_Zamówienia[Zliczanie],0),9),"")</f>
        <v/>
      </c>
      <c r="F152" s="56" t="str">
        <f ca="1">IF(Podsumowanie_[[#This Row],[L.p.]]&lt;=$J$7,INDEX(Generowanie_Zamówienia[],MATCH(Podsumowanie_[[#This Row],[L.p.]],Generowanie_Zamówienia[Zliczanie],0),2),"")</f>
        <v/>
      </c>
      <c r="G152" s="60" t="str">
        <f ca="1">IF(Podsumowanie_[[#This Row],[L.p.]]&lt;=$J$7,INDEX(Generowanie_Zamówienia[],MATCH(Podsumowanie_[[#This Row],[L.p.]],Generowanie_Zamówienia[Zliczanie],0),4),"")</f>
        <v/>
      </c>
      <c r="H15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3" spans="4:8" ht="16.149999999999999" customHeight="1" x14ac:dyDescent="0.45">
      <c r="D153" s="58">
        <v>146</v>
      </c>
      <c r="E153" s="59" t="str">
        <f ca="1">IF(Podsumowanie_[[#This Row],[L.p.]]&lt;=$J$7,INDEX(Generowanie_Zamówienia[],MATCH(Podsumowanie_[[#This Row],[L.p.]],Generowanie_Zamówienia[Zliczanie],0),9),"")</f>
        <v/>
      </c>
      <c r="F153" s="57" t="str">
        <f ca="1">IF(Podsumowanie_[[#This Row],[L.p.]]&lt;=$J$7,INDEX(Generowanie_Zamówienia[],MATCH(Podsumowanie_[[#This Row],[L.p.]],Generowanie_Zamówienia[Zliczanie],0),2),"")</f>
        <v/>
      </c>
      <c r="G153" s="60" t="str">
        <f ca="1">IF(Podsumowanie_[[#This Row],[L.p.]]&lt;=$J$7,INDEX(Generowanie_Zamówienia[],MATCH(Podsumowanie_[[#This Row],[L.p.]],Generowanie_Zamówienia[Zliczanie],0),4),"")</f>
        <v/>
      </c>
      <c r="H15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4" spans="4:8" x14ac:dyDescent="0.45">
      <c r="D154" s="58">
        <v>147</v>
      </c>
      <c r="E154" s="55" t="str">
        <f ca="1">IF(Podsumowanie_[[#This Row],[L.p.]]&lt;=$J$7,INDEX(Generowanie_Zamówienia[],MATCH(Podsumowanie_[[#This Row],[L.p.]],Generowanie_Zamówienia[Zliczanie],0),9),"")</f>
        <v/>
      </c>
      <c r="F154" s="56" t="str">
        <f ca="1">IF(Podsumowanie_[[#This Row],[L.p.]]&lt;=$J$7,INDEX(Generowanie_Zamówienia[],MATCH(Podsumowanie_[[#This Row],[L.p.]],Generowanie_Zamówienia[Zliczanie],0),2),"")</f>
        <v/>
      </c>
      <c r="G154" s="60" t="str">
        <f ca="1">IF(Podsumowanie_[[#This Row],[L.p.]]&lt;=$J$7,INDEX(Generowanie_Zamówienia[],MATCH(Podsumowanie_[[#This Row],[L.p.]],Generowanie_Zamówienia[Zliczanie],0),4),"")</f>
        <v/>
      </c>
      <c r="H15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5" spans="4:8" x14ac:dyDescent="0.45">
      <c r="D155" s="58">
        <v>148</v>
      </c>
      <c r="E155" s="59" t="str">
        <f ca="1">IF(Podsumowanie_[[#This Row],[L.p.]]&lt;=$J$7,INDEX(Generowanie_Zamówienia[],MATCH(Podsumowanie_[[#This Row],[L.p.]],Generowanie_Zamówienia[Zliczanie],0),9),"")</f>
        <v/>
      </c>
      <c r="F155" s="57" t="str">
        <f ca="1">IF(Podsumowanie_[[#This Row],[L.p.]]&lt;=$J$7,INDEX(Generowanie_Zamówienia[],MATCH(Podsumowanie_[[#This Row],[L.p.]],Generowanie_Zamówienia[Zliczanie],0),2),"")</f>
        <v/>
      </c>
      <c r="G155" s="60" t="str">
        <f ca="1">IF(Podsumowanie_[[#This Row],[L.p.]]&lt;=$J$7,INDEX(Generowanie_Zamówienia[],MATCH(Podsumowanie_[[#This Row],[L.p.]],Generowanie_Zamówienia[Zliczanie],0),4),"")</f>
        <v/>
      </c>
      <c r="H15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6" spans="4:8" x14ac:dyDescent="0.45">
      <c r="D156" s="58">
        <v>149</v>
      </c>
      <c r="E156" s="55" t="str">
        <f ca="1">IF(Podsumowanie_[[#This Row],[L.p.]]&lt;=$J$7,INDEX(Generowanie_Zamówienia[],MATCH(Podsumowanie_[[#This Row],[L.p.]],Generowanie_Zamówienia[Zliczanie],0),9),"")</f>
        <v/>
      </c>
      <c r="F156" s="56" t="str">
        <f ca="1">IF(Podsumowanie_[[#This Row],[L.p.]]&lt;=$J$7,INDEX(Generowanie_Zamówienia[],MATCH(Podsumowanie_[[#This Row],[L.p.]],Generowanie_Zamówienia[Zliczanie],0),2),"")</f>
        <v/>
      </c>
      <c r="G156" s="60" t="str">
        <f ca="1">IF(Podsumowanie_[[#This Row],[L.p.]]&lt;=$J$7,INDEX(Generowanie_Zamówienia[],MATCH(Podsumowanie_[[#This Row],[L.p.]],Generowanie_Zamówienia[Zliczanie],0),4),"")</f>
        <v/>
      </c>
      <c r="H15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7" spans="4:8" x14ac:dyDescent="0.45">
      <c r="D157" s="58">
        <v>150</v>
      </c>
      <c r="E157" s="59" t="str">
        <f ca="1">IF(Podsumowanie_[[#This Row],[L.p.]]&lt;=$J$7,INDEX(Generowanie_Zamówienia[],MATCH(Podsumowanie_[[#This Row],[L.p.]],Generowanie_Zamówienia[Zliczanie],0),9),"")</f>
        <v/>
      </c>
      <c r="F157" s="57" t="str">
        <f ca="1">IF(Podsumowanie_[[#This Row],[L.p.]]&lt;=$J$7,INDEX(Generowanie_Zamówienia[],MATCH(Podsumowanie_[[#This Row],[L.p.]],Generowanie_Zamówienia[Zliczanie],0),2),"")</f>
        <v/>
      </c>
      <c r="G157" s="60" t="str">
        <f ca="1">IF(Podsumowanie_[[#This Row],[L.p.]]&lt;=$J$7,INDEX(Generowanie_Zamówienia[],MATCH(Podsumowanie_[[#This Row],[L.p.]],Generowanie_Zamówienia[Zliczanie],0),4),"")</f>
        <v/>
      </c>
      <c r="H15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8" spans="4:8" x14ac:dyDescent="0.45">
      <c r="D158" s="58">
        <v>151</v>
      </c>
      <c r="E158" s="55" t="str">
        <f ca="1">IF(Podsumowanie_[[#This Row],[L.p.]]&lt;=$J$7,INDEX(Generowanie_Zamówienia[],MATCH(Podsumowanie_[[#This Row],[L.p.]],Generowanie_Zamówienia[Zliczanie],0),9),"")</f>
        <v/>
      </c>
      <c r="F158" s="56" t="str">
        <f ca="1">IF(Podsumowanie_[[#This Row],[L.p.]]&lt;=$J$7,INDEX(Generowanie_Zamówienia[],MATCH(Podsumowanie_[[#This Row],[L.p.]],Generowanie_Zamówienia[Zliczanie],0),2),"")</f>
        <v/>
      </c>
      <c r="G158" s="60" t="str">
        <f ca="1">IF(Podsumowanie_[[#This Row],[L.p.]]&lt;=$J$7,INDEX(Generowanie_Zamówienia[],MATCH(Podsumowanie_[[#This Row],[L.p.]],Generowanie_Zamówienia[Zliczanie],0),4),"")</f>
        <v/>
      </c>
      <c r="H15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59" spans="4:8" x14ac:dyDescent="0.45">
      <c r="D159" s="58">
        <v>152</v>
      </c>
      <c r="E159" s="59" t="str">
        <f ca="1">IF(Podsumowanie_[[#This Row],[L.p.]]&lt;=$J$7,INDEX(Generowanie_Zamówienia[],MATCH(Podsumowanie_[[#This Row],[L.p.]],Generowanie_Zamówienia[Zliczanie],0),9),"")</f>
        <v/>
      </c>
      <c r="F159" s="57" t="str">
        <f ca="1">IF(Podsumowanie_[[#This Row],[L.p.]]&lt;=$J$7,INDEX(Generowanie_Zamówienia[],MATCH(Podsumowanie_[[#This Row],[L.p.]],Generowanie_Zamówienia[Zliczanie],0),2),"")</f>
        <v/>
      </c>
      <c r="G159" s="60" t="str">
        <f ca="1">IF(Podsumowanie_[[#This Row],[L.p.]]&lt;=$J$7,INDEX(Generowanie_Zamówienia[],MATCH(Podsumowanie_[[#This Row],[L.p.]],Generowanie_Zamówienia[Zliczanie],0),4),"")</f>
        <v/>
      </c>
      <c r="H15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0" spans="4:8" x14ac:dyDescent="0.45">
      <c r="D160" s="58">
        <v>153</v>
      </c>
      <c r="E160" s="55" t="str">
        <f ca="1">IF(Podsumowanie_[[#This Row],[L.p.]]&lt;=$J$7,INDEX(Generowanie_Zamówienia[],MATCH(Podsumowanie_[[#This Row],[L.p.]],Generowanie_Zamówienia[Zliczanie],0),9),"")</f>
        <v/>
      </c>
      <c r="F160" s="56" t="str">
        <f ca="1">IF(Podsumowanie_[[#This Row],[L.p.]]&lt;=$J$7,INDEX(Generowanie_Zamówienia[],MATCH(Podsumowanie_[[#This Row],[L.p.]],Generowanie_Zamówienia[Zliczanie],0),2),"")</f>
        <v/>
      </c>
      <c r="G160" s="60" t="str">
        <f ca="1">IF(Podsumowanie_[[#This Row],[L.p.]]&lt;=$J$7,INDEX(Generowanie_Zamówienia[],MATCH(Podsumowanie_[[#This Row],[L.p.]],Generowanie_Zamówienia[Zliczanie],0),4),"")</f>
        <v/>
      </c>
      <c r="H16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1" spans="4:8" x14ac:dyDescent="0.45">
      <c r="D161" s="58">
        <v>154</v>
      </c>
      <c r="E161" s="59" t="str">
        <f ca="1">IF(Podsumowanie_[[#This Row],[L.p.]]&lt;=$J$7,INDEX(Generowanie_Zamówienia[],MATCH(Podsumowanie_[[#This Row],[L.p.]],Generowanie_Zamówienia[Zliczanie],0),9),"")</f>
        <v/>
      </c>
      <c r="F161" s="57" t="str">
        <f ca="1">IF(Podsumowanie_[[#This Row],[L.p.]]&lt;=$J$7,INDEX(Generowanie_Zamówienia[],MATCH(Podsumowanie_[[#This Row],[L.p.]],Generowanie_Zamówienia[Zliczanie],0),2),"")</f>
        <v/>
      </c>
      <c r="G161" s="60" t="str">
        <f ca="1">IF(Podsumowanie_[[#This Row],[L.p.]]&lt;=$J$7,INDEX(Generowanie_Zamówienia[],MATCH(Podsumowanie_[[#This Row],[L.p.]],Generowanie_Zamówienia[Zliczanie],0),4),"")</f>
        <v/>
      </c>
      <c r="H16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2" spans="4:8" x14ac:dyDescent="0.45">
      <c r="D162" s="58">
        <v>155</v>
      </c>
      <c r="E162" s="55" t="str">
        <f ca="1">IF(Podsumowanie_[[#This Row],[L.p.]]&lt;=$J$7,INDEX(Generowanie_Zamówienia[],MATCH(Podsumowanie_[[#This Row],[L.p.]],Generowanie_Zamówienia[Zliczanie],0),9),"")</f>
        <v/>
      </c>
      <c r="F162" s="56" t="str">
        <f ca="1">IF(Podsumowanie_[[#This Row],[L.p.]]&lt;=$J$7,INDEX(Generowanie_Zamówienia[],MATCH(Podsumowanie_[[#This Row],[L.p.]],Generowanie_Zamówienia[Zliczanie],0),2),"")</f>
        <v/>
      </c>
      <c r="G162" s="60" t="str">
        <f ca="1">IF(Podsumowanie_[[#This Row],[L.p.]]&lt;=$J$7,INDEX(Generowanie_Zamówienia[],MATCH(Podsumowanie_[[#This Row],[L.p.]],Generowanie_Zamówienia[Zliczanie],0),4),"")</f>
        <v/>
      </c>
      <c r="H16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3" spans="4:8" x14ac:dyDescent="0.45">
      <c r="D163" s="58">
        <v>156</v>
      </c>
      <c r="E163" s="59" t="str">
        <f ca="1">IF(Podsumowanie_[[#This Row],[L.p.]]&lt;=$J$7,INDEX(Generowanie_Zamówienia[],MATCH(Podsumowanie_[[#This Row],[L.p.]],Generowanie_Zamówienia[Zliczanie],0),9),"")</f>
        <v/>
      </c>
      <c r="F163" s="57" t="str">
        <f ca="1">IF(Podsumowanie_[[#This Row],[L.p.]]&lt;=$J$7,INDEX(Generowanie_Zamówienia[],MATCH(Podsumowanie_[[#This Row],[L.p.]],Generowanie_Zamówienia[Zliczanie],0),2),"")</f>
        <v/>
      </c>
      <c r="G163" s="60" t="str">
        <f ca="1">IF(Podsumowanie_[[#This Row],[L.p.]]&lt;=$J$7,INDEX(Generowanie_Zamówienia[],MATCH(Podsumowanie_[[#This Row],[L.p.]],Generowanie_Zamówienia[Zliczanie],0),4),"")</f>
        <v/>
      </c>
      <c r="H16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4" spans="4:8" x14ac:dyDescent="0.45">
      <c r="D164" s="58">
        <v>157</v>
      </c>
      <c r="E164" s="55" t="str">
        <f ca="1">IF(Podsumowanie_[[#This Row],[L.p.]]&lt;=$J$7,INDEX(Generowanie_Zamówienia[],MATCH(Podsumowanie_[[#This Row],[L.p.]],Generowanie_Zamówienia[Zliczanie],0),9),"")</f>
        <v/>
      </c>
      <c r="F164" s="56" t="str">
        <f ca="1">IF(Podsumowanie_[[#This Row],[L.p.]]&lt;=$J$7,INDEX(Generowanie_Zamówienia[],MATCH(Podsumowanie_[[#This Row],[L.p.]],Generowanie_Zamówienia[Zliczanie],0),2),"")</f>
        <v/>
      </c>
      <c r="G164" s="60" t="str">
        <f ca="1">IF(Podsumowanie_[[#This Row],[L.p.]]&lt;=$J$7,INDEX(Generowanie_Zamówienia[],MATCH(Podsumowanie_[[#This Row],[L.p.]],Generowanie_Zamówienia[Zliczanie],0),4),"")</f>
        <v/>
      </c>
      <c r="H16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5" spans="4:8" x14ac:dyDescent="0.45">
      <c r="D165" s="58">
        <v>158</v>
      </c>
      <c r="E165" s="59" t="str">
        <f ca="1">IF(Podsumowanie_[[#This Row],[L.p.]]&lt;=$J$7,INDEX(Generowanie_Zamówienia[],MATCH(Podsumowanie_[[#This Row],[L.p.]],Generowanie_Zamówienia[Zliczanie],0),9),"")</f>
        <v/>
      </c>
      <c r="F165" s="57" t="str">
        <f ca="1">IF(Podsumowanie_[[#This Row],[L.p.]]&lt;=$J$7,INDEX(Generowanie_Zamówienia[],MATCH(Podsumowanie_[[#This Row],[L.p.]],Generowanie_Zamówienia[Zliczanie],0),2),"")</f>
        <v/>
      </c>
      <c r="G165" s="60" t="str">
        <f ca="1">IF(Podsumowanie_[[#This Row],[L.p.]]&lt;=$J$7,INDEX(Generowanie_Zamówienia[],MATCH(Podsumowanie_[[#This Row],[L.p.]],Generowanie_Zamówienia[Zliczanie],0),4),"")</f>
        <v/>
      </c>
      <c r="H16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6" spans="4:8" x14ac:dyDescent="0.45">
      <c r="D166" s="58">
        <v>159</v>
      </c>
      <c r="E166" s="55" t="str">
        <f ca="1">IF(Podsumowanie_[[#This Row],[L.p.]]&lt;=$J$7,INDEX(Generowanie_Zamówienia[],MATCH(Podsumowanie_[[#This Row],[L.p.]],Generowanie_Zamówienia[Zliczanie],0),9),"")</f>
        <v/>
      </c>
      <c r="F166" s="56" t="str">
        <f ca="1">IF(Podsumowanie_[[#This Row],[L.p.]]&lt;=$J$7,INDEX(Generowanie_Zamówienia[],MATCH(Podsumowanie_[[#This Row],[L.p.]],Generowanie_Zamówienia[Zliczanie],0),2),"")</f>
        <v/>
      </c>
      <c r="G166" s="60" t="str">
        <f ca="1">IF(Podsumowanie_[[#This Row],[L.p.]]&lt;=$J$7,INDEX(Generowanie_Zamówienia[],MATCH(Podsumowanie_[[#This Row],[L.p.]],Generowanie_Zamówienia[Zliczanie],0),4),"")</f>
        <v/>
      </c>
      <c r="H16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7" spans="4:8" x14ac:dyDescent="0.45">
      <c r="D167" s="58">
        <v>160</v>
      </c>
      <c r="E167" s="59" t="str">
        <f ca="1">IF(Podsumowanie_[[#This Row],[L.p.]]&lt;=$J$7,INDEX(Generowanie_Zamówienia[],MATCH(Podsumowanie_[[#This Row],[L.p.]],Generowanie_Zamówienia[Zliczanie],0),9),"")</f>
        <v/>
      </c>
      <c r="F167" s="57" t="str">
        <f ca="1">IF(Podsumowanie_[[#This Row],[L.p.]]&lt;=$J$7,INDEX(Generowanie_Zamówienia[],MATCH(Podsumowanie_[[#This Row],[L.p.]],Generowanie_Zamówienia[Zliczanie],0),2),"")</f>
        <v/>
      </c>
      <c r="G167" s="60" t="str">
        <f ca="1">IF(Podsumowanie_[[#This Row],[L.p.]]&lt;=$J$7,INDEX(Generowanie_Zamówienia[],MATCH(Podsumowanie_[[#This Row],[L.p.]],Generowanie_Zamówienia[Zliczanie],0),4),"")</f>
        <v/>
      </c>
      <c r="H16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8" spans="4:8" x14ac:dyDescent="0.45">
      <c r="D168" s="58">
        <v>161</v>
      </c>
      <c r="E168" s="55" t="str">
        <f ca="1">IF(Podsumowanie_[[#This Row],[L.p.]]&lt;=$J$7,INDEX(Generowanie_Zamówienia[],MATCH(Podsumowanie_[[#This Row],[L.p.]],Generowanie_Zamówienia[Zliczanie],0),9),"")</f>
        <v/>
      </c>
      <c r="F168" s="56" t="str">
        <f ca="1">IF(Podsumowanie_[[#This Row],[L.p.]]&lt;=$J$7,INDEX(Generowanie_Zamówienia[],MATCH(Podsumowanie_[[#This Row],[L.p.]],Generowanie_Zamówienia[Zliczanie],0),2),"")</f>
        <v/>
      </c>
      <c r="G168" s="60" t="str">
        <f ca="1">IF(Podsumowanie_[[#This Row],[L.p.]]&lt;=$J$7,INDEX(Generowanie_Zamówienia[],MATCH(Podsumowanie_[[#This Row],[L.p.]],Generowanie_Zamówienia[Zliczanie],0),4),"")</f>
        <v/>
      </c>
      <c r="H16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69" spans="4:8" x14ac:dyDescent="0.45">
      <c r="D169" s="58">
        <v>162</v>
      </c>
      <c r="E169" s="59" t="str">
        <f ca="1">IF(Podsumowanie_[[#This Row],[L.p.]]&lt;=$J$7,INDEX(Generowanie_Zamówienia[],MATCH(Podsumowanie_[[#This Row],[L.p.]],Generowanie_Zamówienia[Zliczanie],0),9),"")</f>
        <v/>
      </c>
      <c r="F169" s="57" t="str">
        <f ca="1">IF(Podsumowanie_[[#This Row],[L.p.]]&lt;=$J$7,INDEX(Generowanie_Zamówienia[],MATCH(Podsumowanie_[[#This Row],[L.p.]],Generowanie_Zamówienia[Zliczanie],0),2),"")</f>
        <v/>
      </c>
      <c r="G169" s="60" t="str">
        <f ca="1">IF(Podsumowanie_[[#This Row],[L.p.]]&lt;=$J$7,INDEX(Generowanie_Zamówienia[],MATCH(Podsumowanie_[[#This Row],[L.p.]],Generowanie_Zamówienia[Zliczanie],0),4),"")</f>
        <v/>
      </c>
      <c r="H16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0" spans="4:8" x14ac:dyDescent="0.45">
      <c r="D170" s="58">
        <v>163</v>
      </c>
      <c r="E170" s="55" t="str">
        <f ca="1">IF(Podsumowanie_[[#This Row],[L.p.]]&lt;=$J$7,INDEX(Generowanie_Zamówienia[],MATCH(Podsumowanie_[[#This Row],[L.p.]],Generowanie_Zamówienia[Zliczanie],0),9),"")</f>
        <v/>
      </c>
      <c r="F170" s="56" t="str">
        <f ca="1">IF(Podsumowanie_[[#This Row],[L.p.]]&lt;=$J$7,INDEX(Generowanie_Zamówienia[],MATCH(Podsumowanie_[[#This Row],[L.p.]],Generowanie_Zamówienia[Zliczanie],0),2),"")</f>
        <v/>
      </c>
      <c r="G170" s="60" t="str">
        <f ca="1">IF(Podsumowanie_[[#This Row],[L.p.]]&lt;=$J$7,INDEX(Generowanie_Zamówienia[],MATCH(Podsumowanie_[[#This Row],[L.p.]],Generowanie_Zamówienia[Zliczanie],0),4),"")</f>
        <v/>
      </c>
      <c r="H17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1" spans="4:8" x14ac:dyDescent="0.45">
      <c r="D171" s="58">
        <v>164</v>
      </c>
      <c r="E171" s="59" t="str">
        <f ca="1">IF(Podsumowanie_[[#This Row],[L.p.]]&lt;=$J$7,INDEX(Generowanie_Zamówienia[],MATCH(Podsumowanie_[[#This Row],[L.p.]],Generowanie_Zamówienia[Zliczanie],0),9),"")</f>
        <v/>
      </c>
      <c r="F171" s="57" t="str">
        <f ca="1">IF(Podsumowanie_[[#This Row],[L.p.]]&lt;=$J$7,INDEX(Generowanie_Zamówienia[],MATCH(Podsumowanie_[[#This Row],[L.p.]],Generowanie_Zamówienia[Zliczanie],0),2),"")</f>
        <v/>
      </c>
      <c r="G171" s="60" t="str">
        <f ca="1">IF(Podsumowanie_[[#This Row],[L.p.]]&lt;=$J$7,INDEX(Generowanie_Zamówienia[],MATCH(Podsumowanie_[[#This Row],[L.p.]],Generowanie_Zamówienia[Zliczanie],0),4),"")</f>
        <v/>
      </c>
      <c r="H17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2" spans="4:8" x14ac:dyDescent="0.45">
      <c r="D172" s="58">
        <v>165</v>
      </c>
      <c r="E172" s="55" t="str">
        <f ca="1">IF(Podsumowanie_[[#This Row],[L.p.]]&lt;=$J$7,INDEX(Generowanie_Zamówienia[],MATCH(Podsumowanie_[[#This Row],[L.p.]],Generowanie_Zamówienia[Zliczanie],0),9),"")</f>
        <v/>
      </c>
      <c r="F172" s="56" t="str">
        <f ca="1">IF(Podsumowanie_[[#This Row],[L.p.]]&lt;=$J$7,INDEX(Generowanie_Zamówienia[],MATCH(Podsumowanie_[[#This Row],[L.p.]],Generowanie_Zamówienia[Zliczanie],0),2),"")</f>
        <v/>
      </c>
      <c r="G172" s="60" t="str">
        <f ca="1">IF(Podsumowanie_[[#This Row],[L.p.]]&lt;=$J$7,INDEX(Generowanie_Zamówienia[],MATCH(Podsumowanie_[[#This Row],[L.p.]],Generowanie_Zamówienia[Zliczanie],0),4),"")</f>
        <v/>
      </c>
      <c r="H17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3" spans="4:8" x14ac:dyDescent="0.45">
      <c r="D173" s="58">
        <v>166</v>
      </c>
      <c r="E173" s="59" t="str">
        <f ca="1">IF(Podsumowanie_[[#This Row],[L.p.]]&lt;=$J$7,INDEX(Generowanie_Zamówienia[],MATCH(Podsumowanie_[[#This Row],[L.p.]],Generowanie_Zamówienia[Zliczanie],0),9),"")</f>
        <v/>
      </c>
      <c r="F173" s="57" t="str">
        <f ca="1">IF(Podsumowanie_[[#This Row],[L.p.]]&lt;=$J$7,INDEX(Generowanie_Zamówienia[],MATCH(Podsumowanie_[[#This Row],[L.p.]],Generowanie_Zamówienia[Zliczanie],0),2),"")</f>
        <v/>
      </c>
      <c r="G173" s="60" t="str">
        <f ca="1">IF(Podsumowanie_[[#This Row],[L.p.]]&lt;=$J$7,INDEX(Generowanie_Zamówienia[],MATCH(Podsumowanie_[[#This Row],[L.p.]],Generowanie_Zamówienia[Zliczanie],0),4),"")</f>
        <v/>
      </c>
      <c r="H17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4" spans="4:8" x14ac:dyDescent="0.45">
      <c r="D174" s="58">
        <v>167</v>
      </c>
      <c r="E174" s="55" t="str">
        <f ca="1">IF(Podsumowanie_[[#This Row],[L.p.]]&lt;=$J$7,INDEX(Generowanie_Zamówienia[],MATCH(Podsumowanie_[[#This Row],[L.p.]],Generowanie_Zamówienia[Zliczanie],0),9),"")</f>
        <v/>
      </c>
      <c r="F174" s="56" t="str">
        <f ca="1">IF(Podsumowanie_[[#This Row],[L.p.]]&lt;=$J$7,INDEX(Generowanie_Zamówienia[],MATCH(Podsumowanie_[[#This Row],[L.p.]],Generowanie_Zamówienia[Zliczanie],0),2),"")</f>
        <v/>
      </c>
      <c r="G174" s="60" t="str">
        <f ca="1">IF(Podsumowanie_[[#This Row],[L.p.]]&lt;=$J$7,INDEX(Generowanie_Zamówienia[],MATCH(Podsumowanie_[[#This Row],[L.p.]],Generowanie_Zamówienia[Zliczanie],0),4),"")</f>
        <v/>
      </c>
      <c r="H17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5" spans="4:8" x14ac:dyDescent="0.45">
      <c r="D175" s="58">
        <v>168</v>
      </c>
      <c r="E175" s="59" t="str">
        <f ca="1">IF(Podsumowanie_[[#This Row],[L.p.]]&lt;=$J$7,INDEX(Generowanie_Zamówienia[],MATCH(Podsumowanie_[[#This Row],[L.p.]],Generowanie_Zamówienia[Zliczanie],0),9),"")</f>
        <v/>
      </c>
      <c r="F175" s="57" t="str">
        <f ca="1">IF(Podsumowanie_[[#This Row],[L.p.]]&lt;=$J$7,INDEX(Generowanie_Zamówienia[],MATCH(Podsumowanie_[[#This Row],[L.p.]],Generowanie_Zamówienia[Zliczanie],0),2),"")</f>
        <v/>
      </c>
      <c r="G175" s="60" t="str">
        <f ca="1">IF(Podsumowanie_[[#This Row],[L.p.]]&lt;=$J$7,INDEX(Generowanie_Zamówienia[],MATCH(Podsumowanie_[[#This Row],[L.p.]],Generowanie_Zamówienia[Zliczanie],0),4),"")</f>
        <v/>
      </c>
      <c r="H17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6" spans="4:8" x14ac:dyDescent="0.45">
      <c r="D176" s="58">
        <v>169</v>
      </c>
      <c r="E176" s="55" t="str">
        <f ca="1">IF(Podsumowanie_[[#This Row],[L.p.]]&lt;=$J$7,INDEX(Generowanie_Zamówienia[],MATCH(Podsumowanie_[[#This Row],[L.p.]],Generowanie_Zamówienia[Zliczanie],0),9),"")</f>
        <v/>
      </c>
      <c r="F176" s="56" t="str">
        <f ca="1">IF(Podsumowanie_[[#This Row],[L.p.]]&lt;=$J$7,INDEX(Generowanie_Zamówienia[],MATCH(Podsumowanie_[[#This Row],[L.p.]],Generowanie_Zamówienia[Zliczanie],0),2),"")</f>
        <v/>
      </c>
      <c r="G176" s="60" t="str">
        <f ca="1">IF(Podsumowanie_[[#This Row],[L.p.]]&lt;=$J$7,INDEX(Generowanie_Zamówienia[],MATCH(Podsumowanie_[[#This Row],[L.p.]],Generowanie_Zamówienia[Zliczanie],0),4),"")</f>
        <v/>
      </c>
      <c r="H17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7" spans="4:8" x14ac:dyDescent="0.45">
      <c r="D177" s="58">
        <v>170</v>
      </c>
      <c r="E177" s="59" t="str">
        <f ca="1">IF(Podsumowanie_[[#This Row],[L.p.]]&lt;=$J$7,INDEX(Generowanie_Zamówienia[],MATCH(Podsumowanie_[[#This Row],[L.p.]],Generowanie_Zamówienia[Zliczanie],0),9),"")</f>
        <v/>
      </c>
      <c r="F177" s="57" t="str">
        <f ca="1">IF(Podsumowanie_[[#This Row],[L.p.]]&lt;=$J$7,INDEX(Generowanie_Zamówienia[],MATCH(Podsumowanie_[[#This Row],[L.p.]],Generowanie_Zamówienia[Zliczanie],0),2),"")</f>
        <v/>
      </c>
      <c r="G177" s="60" t="str">
        <f ca="1">IF(Podsumowanie_[[#This Row],[L.p.]]&lt;=$J$7,INDEX(Generowanie_Zamówienia[],MATCH(Podsumowanie_[[#This Row],[L.p.]],Generowanie_Zamówienia[Zliczanie],0),4),"")</f>
        <v/>
      </c>
      <c r="H17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8" spans="4:8" x14ac:dyDescent="0.45">
      <c r="D178" s="58">
        <v>171</v>
      </c>
      <c r="E178" s="55" t="str">
        <f ca="1">IF(Podsumowanie_[[#This Row],[L.p.]]&lt;=$J$7,INDEX(Generowanie_Zamówienia[],MATCH(Podsumowanie_[[#This Row],[L.p.]],Generowanie_Zamówienia[Zliczanie],0),9),"")</f>
        <v/>
      </c>
      <c r="F178" s="56" t="str">
        <f ca="1">IF(Podsumowanie_[[#This Row],[L.p.]]&lt;=$J$7,INDEX(Generowanie_Zamówienia[],MATCH(Podsumowanie_[[#This Row],[L.p.]],Generowanie_Zamówienia[Zliczanie],0),2),"")</f>
        <v/>
      </c>
      <c r="G178" s="60" t="str">
        <f ca="1">IF(Podsumowanie_[[#This Row],[L.p.]]&lt;=$J$7,INDEX(Generowanie_Zamówienia[],MATCH(Podsumowanie_[[#This Row],[L.p.]],Generowanie_Zamówienia[Zliczanie],0),4),"")</f>
        <v/>
      </c>
      <c r="H17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79" spans="4:8" x14ac:dyDescent="0.45">
      <c r="D179" s="58">
        <v>172</v>
      </c>
      <c r="E179" s="59" t="str">
        <f ca="1">IF(Podsumowanie_[[#This Row],[L.p.]]&lt;=$J$7,INDEX(Generowanie_Zamówienia[],MATCH(Podsumowanie_[[#This Row],[L.p.]],Generowanie_Zamówienia[Zliczanie],0),9),"")</f>
        <v/>
      </c>
      <c r="F179" s="57" t="str">
        <f ca="1">IF(Podsumowanie_[[#This Row],[L.p.]]&lt;=$J$7,INDEX(Generowanie_Zamówienia[],MATCH(Podsumowanie_[[#This Row],[L.p.]],Generowanie_Zamówienia[Zliczanie],0),2),"")</f>
        <v/>
      </c>
      <c r="G179" s="60" t="str">
        <f ca="1">IF(Podsumowanie_[[#This Row],[L.p.]]&lt;=$J$7,INDEX(Generowanie_Zamówienia[],MATCH(Podsumowanie_[[#This Row],[L.p.]],Generowanie_Zamówienia[Zliczanie],0),4),"")</f>
        <v/>
      </c>
      <c r="H17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0" spans="4:8" x14ac:dyDescent="0.45">
      <c r="D180" s="58">
        <v>173</v>
      </c>
      <c r="E180" s="55" t="str">
        <f ca="1">IF(Podsumowanie_[[#This Row],[L.p.]]&lt;=$J$7,INDEX(Generowanie_Zamówienia[],MATCH(Podsumowanie_[[#This Row],[L.p.]],Generowanie_Zamówienia[Zliczanie],0),9),"")</f>
        <v/>
      </c>
      <c r="F180" s="56" t="str">
        <f ca="1">IF(Podsumowanie_[[#This Row],[L.p.]]&lt;=$J$7,INDEX(Generowanie_Zamówienia[],MATCH(Podsumowanie_[[#This Row],[L.p.]],Generowanie_Zamówienia[Zliczanie],0),2),"")</f>
        <v/>
      </c>
      <c r="G180" s="60" t="str">
        <f ca="1">IF(Podsumowanie_[[#This Row],[L.p.]]&lt;=$J$7,INDEX(Generowanie_Zamówienia[],MATCH(Podsumowanie_[[#This Row],[L.p.]],Generowanie_Zamówienia[Zliczanie],0),4),"")</f>
        <v/>
      </c>
      <c r="H18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1" spans="4:8" x14ac:dyDescent="0.45">
      <c r="D181" s="58">
        <v>174</v>
      </c>
      <c r="E181" s="59" t="str">
        <f ca="1">IF(Podsumowanie_[[#This Row],[L.p.]]&lt;=$J$7,INDEX(Generowanie_Zamówienia[],MATCH(Podsumowanie_[[#This Row],[L.p.]],Generowanie_Zamówienia[Zliczanie],0),9),"")</f>
        <v/>
      </c>
      <c r="F181" s="57" t="str">
        <f ca="1">IF(Podsumowanie_[[#This Row],[L.p.]]&lt;=$J$7,INDEX(Generowanie_Zamówienia[],MATCH(Podsumowanie_[[#This Row],[L.p.]],Generowanie_Zamówienia[Zliczanie],0),2),"")</f>
        <v/>
      </c>
      <c r="G181" s="60" t="str">
        <f ca="1">IF(Podsumowanie_[[#This Row],[L.p.]]&lt;=$J$7,INDEX(Generowanie_Zamówienia[],MATCH(Podsumowanie_[[#This Row],[L.p.]],Generowanie_Zamówienia[Zliczanie],0),4),"")</f>
        <v/>
      </c>
      <c r="H18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2" spans="4:8" x14ac:dyDescent="0.45">
      <c r="D182" s="58">
        <v>175</v>
      </c>
      <c r="E182" s="55" t="str">
        <f ca="1">IF(Podsumowanie_[[#This Row],[L.p.]]&lt;=$J$7,INDEX(Generowanie_Zamówienia[],MATCH(Podsumowanie_[[#This Row],[L.p.]],Generowanie_Zamówienia[Zliczanie],0),9),"")</f>
        <v/>
      </c>
      <c r="F182" s="56" t="str">
        <f ca="1">IF(Podsumowanie_[[#This Row],[L.p.]]&lt;=$J$7,INDEX(Generowanie_Zamówienia[],MATCH(Podsumowanie_[[#This Row],[L.p.]],Generowanie_Zamówienia[Zliczanie],0),2),"")</f>
        <v/>
      </c>
      <c r="G182" s="60" t="str">
        <f ca="1">IF(Podsumowanie_[[#This Row],[L.p.]]&lt;=$J$7,INDEX(Generowanie_Zamówienia[],MATCH(Podsumowanie_[[#This Row],[L.p.]],Generowanie_Zamówienia[Zliczanie],0),4),"")</f>
        <v/>
      </c>
      <c r="H18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3" spans="4:8" x14ac:dyDescent="0.45">
      <c r="D183" s="58">
        <v>176</v>
      </c>
      <c r="E183" s="59" t="str">
        <f ca="1">IF(Podsumowanie_[[#This Row],[L.p.]]&lt;=$J$7,INDEX(Generowanie_Zamówienia[],MATCH(Podsumowanie_[[#This Row],[L.p.]],Generowanie_Zamówienia[Zliczanie],0),9),"")</f>
        <v/>
      </c>
      <c r="F183" s="57" t="str">
        <f ca="1">IF(Podsumowanie_[[#This Row],[L.p.]]&lt;=$J$7,INDEX(Generowanie_Zamówienia[],MATCH(Podsumowanie_[[#This Row],[L.p.]],Generowanie_Zamówienia[Zliczanie],0),2),"")</f>
        <v/>
      </c>
      <c r="G183" s="60" t="str">
        <f ca="1">IF(Podsumowanie_[[#This Row],[L.p.]]&lt;=$J$7,INDEX(Generowanie_Zamówienia[],MATCH(Podsumowanie_[[#This Row],[L.p.]],Generowanie_Zamówienia[Zliczanie],0),4),"")</f>
        <v/>
      </c>
      <c r="H18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4" spans="4:8" x14ac:dyDescent="0.45">
      <c r="D184" s="58">
        <v>177</v>
      </c>
      <c r="E184" s="55" t="str">
        <f ca="1">IF(Podsumowanie_[[#This Row],[L.p.]]&lt;=$J$7,INDEX(Generowanie_Zamówienia[],MATCH(Podsumowanie_[[#This Row],[L.p.]],Generowanie_Zamówienia[Zliczanie],0),9),"")</f>
        <v/>
      </c>
      <c r="F184" s="56" t="str">
        <f ca="1">IF(Podsumowanie_[[#This Row],[L.p.]]&lt;=$J$7,INDEX(Generowanie_Zamówienia[],MATCH(Podsumowanie_[[#This Row],[L.p.]],Generowanie_Zamówienia[Zliczanie],0),2),"")</f>
        <v/>
      </c>
      <c r="G184" s="60" t="str">
        <f ca="1">IF(Podsumowanie_[[#This Row],[L.p.]]&lt;=$J$7,INDEX(Generowanie_Zamówienia[],MATCH(Podsumowanie_[[#This Row],[L.p.]],Generowanie_Zamówienia[Zliczanie],0),4),"")</f>
        <v/>
      </c>
      <c r="H18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5" spans="4:8" x14ac:dyDescent="0.45">
      <c r="D185" s="58">
        <v>178</v>
      </c>
      <c r="E185" s="59" t="str">
        <f ca="1">IF(Podsumowanie_[[#This Row],[L.p.]]&lt;=$J$7,INDEX(Generowanie_Zamówienia[],MATCH(Podsumowanie_[[#This Row],[L.p.]],Generowanie_Zamówienia[Zliczanie],0),9),"")</f>
        <v/>
      </c>
      <c r="F185" s="57" t="str">
        <f ca="1">IF(Podsumowanie_[[#This Row],[L.p.]]&lt;=$J$7,INDEX(Generowanie_Zamówienia[],MATCH(Podsumowanie_[[#This Row],[L.p.]],Generowanie_Zamówienia[Zliczanie],0),2),"")</f>
        <v/>
      </c>
      <c r="G185" s="60" t="str">
        <f ca="1">IF(Podsumowanie_[[#This Row],[L.p.]]&lt;=$J$7,INDEX(Generowanie_Zamówienia[],MATCH(Podsumowanie_[[#This Row],[L.p.]],Generowanie_Zamówienia[Zliczanie],0),4),"")</f>
        <v/>
      </c>
      <c r="H18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6" spans="4:8" x14ac:dyDescent="0.45">
      <c r="D186" s="58">
        <v>179</v>
      </c>
      <c r="E186" s="55" t="str">
        <f ca="1">IF(Podsumowanie_[[#This Row],[L.p.]]&lt;=$J$7,INDEX(Generowanie_Zamówienia[],MATCH(Podsumowanie_[[#This Row],[L.p.]],Generowanie_Zamówienia[Zliczanie],0),9),"")</f>
        <v/>
      </c>
      <c r="F186" s="56" t="str">
        <f ca="1">IF(Podsumowanie_[[#This Row],[L.p.]]&lt;=$J$7,INDEX(Generowanie_Zamówienia[],MATCH(Podsumowanie_[[#This Row],[L.p.]],Generowanie_Zamówienia[Zliczanie],0),2),"")</f>
        <v/>
      </c>
      <c r="G186" s="60" t="str">
        <f ca="1">IF(Podsumowanie_[[#This Row],[L.p.]]&lt;=$J$7,INDEX(Generowanie_Zamówienia[],MATCH(Podsumowanie_[[#This Row],[L.p.]],Generowanie_Zamówienia[Zliczanie],0),4),"")</f>
        <v/>
      </c>
      <c r="H18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7" spans="4:8" x14ac:dyDescent="0.45">
      <c r="D187" s="58">
        <v>180</v>
      </c>
      <c r="E187" s="59" t="str">
        <f ca="1">IF(Podsumowanie_[[#This Row],[L.p.]]&lt;=$J$7,INDEX(Generowanie_Zamówienia[],MATCH(Podsumowanie_[[#This Row],[L.p.]],Generowanie_Zamówienia[Zliczanie],0),9),"")</f>
        <v/>
      </c>
      <c r="F187" s="57" t="str">
        <f ca="1">IF(Podsumowanie_[[#This Row],[L.p.]]&lt;=$J$7,INDEX(Generowanie_Zamówienia[],MATCH(Podsumowanie_[[#This Row],[L.p.]],Generowanie_Zamówienia[Zliczanie],0),2),"")</f>
        <v/>
      </c>
      <c r="G187" s="60" t="str">
        <f ca="1">IF(Podsumowanie_[[#This Row],[L.p.]]&lt;=$J$7,INDEX(Generowanie_Zamówienia[],MATCH(Podsumowanie_[[#This Row],[L.p.]],Generowanie_Zamówienia[Zliczanie],0),4),"")</f>
        <v/>
      </c>
      <c r="H18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8" spans="4:8" x14ac:dyDescent="0.45">
      <c r="D188" s="58">
        <v>181</v>
      </c>
      <c r="E188" s="55" t="str">
        <f ca="1">IF(Podsumowanie_[[#This Row],[L.p.]]&lt;=$J$7,INDEX(Generowanie_Zamówienia[],MATCH(Podsumowanie_[[#This Row],[L.p.]],Generowanie_Zamówienia[Zliczanie],0),9),"")</f>
        <v/>
      </c>
      <c r="F188" s="56" t="str">
        <f ca="1">IF(Podsumowanie_[[#This Row],[L.p.]]&lt;=$J$7,INDEX(Generowanie_Zamówienia[],MATCH(Podsumowanie_[[#This Row],[L.p.]],Generowanie_Zamówienia[Zliczanie],0),2),"")</f>
        <v/>
      </c>
      <c r="G188" s="60" t="str">
        <f ca="1">IF(Podsumowanie_[[#This Row],[L.p.]]&lt;=$J$7,INDEX(Generowanie_Zamówienia[],MATCH(Podsumowanie_[[#This Row],[L.p.]],Generowanie_Zamówienia[Zliczanie],0),4),"")</f>
        <v/>
      </c>
      <c r="H18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89" spans="4:8" x14ac:dyDescent="0.45">
      <c r="D189" s="58">
        <v>182</v>
      </c>
      <c r="E189" s="59" t="str">
        <f ca="1">IF(Podsumowanie_[[#This Row],[L.p.]]&lt;=$J$7,INDEX(Generowanie_Zamówienia[],MATCH(Podsumowanie_[[#This Row],[L.p.]],Generowanie_Zamówienia[Zliczanie],0),9),"")</f>
        <v/>
      </c>
      <c r="F189" s="57" t="str">
        <f ca="1">IF(Podsumowanie_[[#This Row],[L.p.]]&lt;=$J$7,INDEX(Generowanie_Zamówienia[],MATCH(Podsumowanie_[[#This Row],[L.p.]],Generowanie_Zamówienia[Zliczanie],0),2),"")</f>
        <v/>
      </c>
      <c r="G189" s="60" t="str">
        <f ca="1">IF(Podsumowanie_[[#This Row],[L.p.]]&lt;=$J$7,INDEX(Generowanie_Zamówienia[],MATCH(Podsumowanie_[[#This Row],[L.p.]],Generowanie_Zamówienia[Zliczanie],0),4),"")</f>
        <v/>
      </c>
      <c r="H18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0" spans="4:8" x14ac:dyDescent="0.45">
      <c r="D190" s="58">
        <v>183</v>
      </c>
      <c r="E190" s="55" t="str">
        <f ca="1">IF(Podsumowanie_[[#This Row],[L.p.]]&lt;=$J$7,INDEX(Generowanie_Zamówienia[],MATCH(Podsumowanie_[[#This Row],[L.p.]],Generowanie_Zamówienia[Zliczanie],0),9),"")</f>
        <v/>
      </c>
      <c r="F190" s="56" t="str">
        <f ca="1">IF(Podsumowanie_[[#This Row],[L.p.]]&lt;=$J$7,INDEX(Generowanie_Zamówienia[],MATCH(Podsumowanie_[[#This Row],[L.p.]],Generowanie_Zamówienia[Zliczanie],0),2),"")</f>
        <v/>
      </c>
      <c r="G190" s="60" t="str">
        <f ca="1">IF(Podsumowanie_[[#This Row],[L.p.]]&lt;=$J$7,INDEX(Generowanie_Zamówienia[],MATCH(Podsumowanie_[[#This Row],[L.p.]],Generowanie_Zamówienia[Zliczanie],0),4),"")</f>
        <v/>
      </c>
      <c r="H19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1" spans="4:8" x14ac:dyDescent="0.45">
      <c r="D191" s="58">
        <v>184</v>
      </c>
      <c r="E191" s="59" t="str">
        <f ca="1">IF(Podsumowanie_[[#This Row],[L.p.]]&lt;=$J$7,INDEX(Generowanie_Zamówienia[],MATCH(Podsumowanie_[[#This Row],[L.p.]],Generowanie_Zamówienia[Zliczanie],0),9),"")</f>
        <v/>
      </c>
      <c r="F191" s="57" t="str">
        <f ca="1">IF(Podsumowanie_[[#This Row],[L.p.]]&lt;=$J$7,INDEX(Generowanie_Zamówienia[],MATCH(Podsumowanie_[[#This Row],[L.p.]],Generowanie_Zamówienia[Zliczanie],0),2),"")</f>
        <v/>
      </c>
      <c r="G191" s="60" t="str">
        <f ca="1">IF(Podsumowanie_[[#This Row],[L.p.]]&lt;=$J$7,INDEX(Generowanie_Zamówienia[],MATCH(Podsumowanie_[[#This Row],[L.p.]],Generowanie_Zamówienia[Zliczanie],0),4),"")</f>
        <v/>
      </c>
      <c r="H19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2" spans="4:8" x14ac:dyDescent="0.45">
      <c r="D192" s="58">
        <v>185</v>
      </c>
      <c r="E192" s="55" t="str">
        <f ca="1">IF(Podsumowanie_[[#This Row],[L.p.]]&lt;=$J$7,INDEX(Generowanie_Zamówienia[],MATCH(Podsumowanie_[[#This Row],[L.p.]],Generowanie_Zamówienia[Zliczanie],0),9),"")</f>
        <v/>
      </c>
      <c r="F192" s="56" t="str">
        <f ca="1">IF(Podsumowanie_[[#This Row],[L.p.]]&lt;=$J$7,INDEX(Generowanie_Zamówienia[],MATCH(Podsumowanie_[[#This Row],[L.p.]],Generowanie_Zamówienia[Zliczanie],0),2),"")</f>
        <v/>
      </c>
      <c r="G192" s="60" t="str">
        <f ca="1">IF(Podsumowanie_[[#This Row],[L.p.]]&lt;=$J$7,INDEX(Generowanie_Zamówienia[],MATCH(Podsumowanie_[[#This Row],[L.p.]],Generowanie_Zamówienia[Zliczanie],0),4),"")</f>
        <v/>
      </c>
      <c r="H19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3" spans="4:8" x14ac:dyDescent="0.45">
      <c r="D193" s="58">
        <v>186</v>
      </c>
      <c r="E193" s="59" t="str">
        <f ca="1">IF(Podsumowanie_[[#This Row],[L.p.]]&lt;=$J$7,INDEX(Generowanie_Zamówienia[],MATCH(Podsumowanie_[[#This Row],[L.p.]],Generowanie_Zamówienia[Zliczanie],0),9),"")</f>
        <v/>
      </c>
      <c r="F193" s="57" t="str">
        <f ca="1">IF(Podsumowanie_[[#This Row],[L.p.]]&lt;=$J$7,INDEX(Generowanie_Zamówienia[],MATCH(Podsumowanie_[[#This Row],[L.p.]],Generowanie_Zamówienia[Zliczanie],0),2),"")</f>
        <v/>
      </c>
      <c r="G193" s="60" t="str">
        <f ca="1">IF(Podsumowanie_[[#This Row],[L.p.]]&lt;=$J$7,INDEX(Generowanie_Zamówienia[],MATCH(Podsumowanie_[[#This Row],[L.p.]],Generowanie_Zamówienia[Zliczanie],0),4),"")</f>
        <v/>
      </c>
      <c r="H19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4" spans="4:8" x14ac:dyDescent="0.45">
      <c r="D194" s="58">
        <v>187</v>
      </c>
      <c r="E194" s="55" t="str">
        <f ca="1">IF(Podsumowanie_[[#This Row],[L.p.]]&lt;=$J$7,INDEX(Generowanie_Zamówienia[],MATCH(Podsumowanie_[[#This Row],[L.p.]],Generowanie_Zamówienia[Zliczanie],0),9),"")</f>
        <v/>
      </c>
      <c r="F194" s="56" t="str">
        <f ca="1">IF(Podsumowanie_[[#This Row],[L.p.]]&lt;=$J$7,INDEX(Generowanie_Zamówienia[],MATCH(Podsumowanie_[[#This Row],[L.p.]],Generowanie_Zamówienia[Zliczanie],0),2),"")</f>
        <v/>
      </c>
      <c r="G194" s="60" t="str">
        <f ca="1">IF(Podsumowanie_[[#This Row],[L.p.]]&lt;=$J$7,INDEX(Generowanie_Zamówienia[],MATCH(Podsumowanie_[[#This Row],[L.p.]],Generowanie_Zamówienia[Zliczanie],0),4),"")</f>
        <v/>
      </c>
      <c r="H19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5" spans="4:8" x14ac:dyDescent="0.45">
      <c r="D195" s="58">
        <v>188</v>
      </c>
      <c r="E195" s="59" t="str">
        <f ca="1">IF(Podsumowanie_[[#This Row],[L.p.]]&lt;=$J$7,INDEX(Generowanie_Zamówienia[],MATCH(Podsumowanie_[[#This Row],[L.p.]],Generowanie_Zamówienia[Zliczanie],0),9),"")</f>
        <v/>
      </c>
      <c r="F195" s="57" t="str">
        <f ca="1">IF(Podsumowanie_[[#This Row],[L.p.]]&lt;=$J$7,INDEX(Generowanie_Zamówienia[],MATCH(Podsumowanie_[[#This Row],[L.p.]],Generowanie_Zamówienia[Zliczanie],0),2),"")</f>
        <v/>
      </c>
      <c r="G195" s="60" t="str">
        <f ca="1">IF(Podsumowanie_[[#This Row],[L.p.]]&lt;=$J$7,INDEX(Generowanie_Zamówienia[],MATCH(Podsumowanie_[[#This Row],[L.p.]],Generowanie_Zamówienia[Zliczanie],0),4),"")</f>
        <v/>
      </c>
      <c r="H19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6" spans="4:8" x14ac:dyDescent="0.45">
      <c r="D196" s="58">
        <v>189</v>
      </c>
      <c r="E196" s="55" t="str">
        <f ca="1">IF(Podsumowanie_[[#This Row],[L.p.]]&lt;=$J$7,INDEX(Generowanie_Zamówienia[],MATCH(Podsumowanie_[[#This Row],[L.p.]],Generowanie_Zamówienia[Zliczanie],0),9),"")</f>
        <v/>
      </c>
      <c r="F196" s="56" t="str">
        <f ca="1">IF(Podsumowanie_[[#This Row],[L.p.]]&lt;=$J$7,INDEX(Generowanie_Zamówienia[],MATCH(Podsumowanie_[[#This Row],[L.p.]],Generowanie_Zamówienia[Zliczanie],0),2),"")</f>
        <v/>
      </c>
      <c r="G196" s="60" t="str">
        <f ca="1">IF(Podsumowanie_[[#This Row],[L.p.]]&lt;=$J$7,INDEX(Generowanie_Zamówienia[],MATCH(Podsumowanie_[[#This Row],[L.p.]],Generowanie_Zamówienia[Zliczanie],0),4),"")</f>
        <v/>
      </c>
      <c r="H19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7" spans="4:8" x14ac:dyDescent="0.45">
      <c r="D197" s="58">
        <v>190</v>
      </c>
      <c r="E197" s="59" t="str">
        <f ca="1">IF(Podsumowanie_[[#This Row],[L.p.]]&lt;=$J$7,INDEX(Generowanie_Zamówienia[],MATCH(Podsumowanie_[[#This Row],[L.p.]],Generowanie_Zamówienia[Zliczanie],0),9),"")</f>
        <v/>
      </c>
      <c r="F197" s="57" t="str">
        <f ca="1">IF(Podsumowanie_[[#This Row],[L.p.]]&lt;=$J$7,INDEX(Generowanie_Zamówienia[],MATCH(Podsumowanie_[[#This Row],[L.p.]],Generowanie_Zamówienia[Zliczanie],0),2),"")</f>
        <v/>
      </c>
      <c r="G197" s="60" t="str">
        <f ca="1">IF(Podsumowanie_[[#This Row],[L.p.]]&lt;=$J$7,INDEX(Generowanie_Zamówienia[],MATCH(Podsumowanie_[[#This Row],[L.p.]],Generowanie_Zamówienia[Zliczanie],0),4),"")</f>
        <v/>
      </c>
      <c r="H19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8" spans="4:8" x14ac:dyDescent="0.45">
      <c r="D198" s="58">
        <v>191</v>
      </c>
      <c r="E198" s="55" t="str">
        <f ca="1">IF(Podsumowanie_[[#This Row],[L.p.]]&lt;=$J$7,INDEX(Generowanie_Zamówienia[],MATCH(Podsumowanie_[[#This Row],[L.p.]],Generowanie_Zamówienia[Zliczanie],0),9),"")</f>
        <v/>
      </c>
      <c r="F198" s="56" t="str">
        <f ca="1">IF(Podsumowanie_[[#This Row],[L.p.]]&lt;=$J$7,INDEX(Generowanie_Zamówienia[],MATCH(Podsumowanie_[[#This Row],[L.p.]],Generowanie_Zamówienia[Zliczanie],0),2),"")</f>
        <v/>
      </c>
      <c r="G198" s="60" t="str">
        <f ca="1">IF(Podsumowanie_[[#This Row],[L.p.]]&lt;=$J$7,INDEX(Generowanie_Zamówienia[],MATCH(Podsumowanie_[[#This Row],[L.p.]],Generowanie_Zamówienia[Zliczanie],0),4),"")</f>
        <v/>
      </c>
      <c r="H19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199" spans="4:8" x14ac:dyDescent="0.45">
      <c r="D199" s="58">
        <v>192</v>
      </c>
      <c r="E199" s="59" t="str">
        <f ca="1">IF(Podsumowanie_[[#This Row],[L.p.]]&lt;=$J$7,INDEX(Generowanie_Zamówienia[],MATCH(Podsumowanie_[[#This Row],[L.p.]],Generowanie_Zamówienia[Zliczanie],0),9),"")</f>
        <v/>
      </c>
      <c r="F199" s="57" t="str">
        <f ca="1">IF(Podsumowanie_[[#This Row],[L.p.]]&lt;=$J$7,INDEX(Generowanie_Zamówienia[],MATCH(Podsumowanie_[[#This Row],[L.p.]],Generowanie_Zamówienia[Zliczanie],0),2),"")</f>
        <v/>
      </c>
      <c r="G199" s="60" t="str">
        <f ca="1">IF(Podsumowanie_[[#This Row],[L.p.]]&lt;=$J$7,INDEX(Generowanie_Zamówienia[],MATCH(Podsumowanie_[[#This Row],[L.p.]],Generowanie_Zamówienia[Zliczanie],0),4),"")</f>
        <v/>
      </c>
      <c r="H19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0" spans="4:8" x14ac:dyDescent="0.45">
      <c r="D200" s="58">
        <v>193</v>
      </c>
      <c r="E200" s="55" t="str">
        <f ca="1">IF(Podsumowanie_[[#This Row],[L.p.]]&lt;=$J$7,INDEX(Generowanie_Zamówienia[],MATCH(Podsumowanie_[[#This Row],[L.p.]],Generowanie_Zamówienia[Zliczanie],0),9),"")</f>
        <v/>
      </c>
      <c r="F200" s="56" t="str">
        <f ca="1">IF(Podsumowanie_[[#This Row],[L.p.]]&lt;=$J$7,INDEX(Generowanie_Zamówienia[],MATCH(Podsumowanie_[[#This Row],[L.p.]],Generowanie_Zamówienia[Zliczanie],0),2),"")</f>
        <v/>
      </c>
      <c r="G200" s="60" t="str">
        <f ca="1">IF(Podsumowanie_[[#This Row],[L.p.]]&lt;=$J$7,INDEX(Generowanie_Zamówienia[],MATCH(Podsumowanie_[[#This Row],[L.p.]],Generowanie_Zamówienia[Zliczanie],0),4),"")</f>
        <v/>
      </c>
      <c r="H20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1" spans="4:8" x14ac:dyDescent="0.45">
      <c r="D201" s="58">
        <v>194</v>
      </c>
      <c r="E201" s="59" t="str">
        <f ca="1">IF(Podsumowanie_[[#This Row],[L.p.]]&lt;=$J$7,INDEX(Generowanie_Zamówienia[],MATCH(Podsumowanie_[[#This Row],[L.p.]],Generowanie_Zamówienia[Zliczanie],0),9),"")</f>
        <v/>
      </c>
      <c r="F201" s="57" t="str">
        <f ca="1">IF(Podsumowanie_[[#This Row],[L.p.]]&lt;=$J$7,INDEX(Generowanie_Zamówienia[],MATCH(Podsumowanie_[[#This Row],[L.p.]],Generowanie_Zamówienia[Zliczanie],0),2),"")</f>
        <v/>
      </c>
      <c r="G201" s="60" t="str">
        <f ca="1">IF(Podsumowanie_[[#This Row],[L.p.]]&lt;=$J$7,INDEX(Generowanie_Zamówienia[],MATCH(Podsumowanie_[[#This Row],[L.p.]],Generowanie_Zamówienia[Zliczanie],0),4),"")</f>
        <v/>
      </c>
      <c r="H20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2" spans="4:8" x14ac:dyDescent="0.45">
      <c r="D202" s="58">
        <v>195</v>
      </c>
      <c r="E202" s="55" t="str">
        <f ca="1">IF(Podsumowanie_[[#This Row],[L.p.]]&lt;=$J$7,INDEX(Generowanie_Zamówienia[],MATCH(Podsumowanie_[[#This Row],[L.p.]],Generowanie_Zamówienia[Zliczanie],0),9),"")</f>
        <v/>
      </c>
      <c r="F202" s="56" t="str">
        <f ca="1">IF(Podsumowanie_[[#This Row],[L.p.]]&lt;=$J$7,INDEX(Generowanie_Zamówienia[],MATCH(Podsumowanie_[[#This Row],[L.p.]],Generowanie_Zamówienia[Zliczanie],0),2),"")</f>
        <v/>
      </c>
      <c r="G202" s="60" t="str">
        <f ca="1">IF(Podsumowanie_[[#This Row],[L.p.]]&lt;=$J$7,INDEX(Generowanie_Zamówienia[],MATCH(Podsumowanie_[[#This Row],[L.p.]],Generowanie_Zamówienia[Zliczanie],0),4),"")</f>
        <v/>
      </c>
      <c r="H20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3" spans="4:8" x14ac:dyDescent="0.45">
      <c r="D203" s="58">
        <v>196</v>
      </c>
      <c r="E203" s="59" t="str">
        <f ca="1">IF(Podsumowanie_[[#This Row],[L.p.]]&lt;=$J$7,INDEX(Generowanie_Zamówienia[],MATCH(Podsumowanie_[[#This Row],[L.p.]],Generowanie_Zamówienia[Zliczanie],0),9),"")</f>
        <v/>
      </c>
      <c r="F203" s="57" t="str">
        <f ca="1">IF(Podsumowanie_[[#This Row],[L.p.]]&lt;=$J$7,INDEX(Generowanie_Zamówienia[],MATCH(Podsumowanie_[[#This Row],[L.p.]],Generowanie_Zamówienia[Zliczanie],0),2),"")</f>
        <v/>
      </c>
      <c r="G203" s="60" t="str">
        <f ca="1">IF(Podsumowanie_[[#This Row],[L.p.]]&lt;=$J$7,INDEX(Generowanie_Zamówienia[],MATCH(Podsumowanie_[[#This Row],[L.p.]],Generowanie_Zamówienia[Zliczanie],0),4),"")</f>
        <v/>
      </c>
      <c r="H20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4" spans="4:8" x14ac:dyDescent="0.45">
      <c r="D204" s="58">
        <v>197</v>
      </c>
      <c r="E204" s="55" t="str">
        <f ca="1">IF(Podsumowanie_[[#This Row],[L.p.]]&lt;=$J$7,INDEX(Generowanie_Zamówienia[],MATCH(Podsumowanie_[[#This Row],[L.p.]],Generowanie_Zamówienia[Zliczanie],0),9),"")</f>
        <v/>
      </c>
      <c r="F204" s="56" t="str">
        <f ca="1">IF(Podsumowanie_[[#This Row],[L.p.]]&lt;=$J$7,INDEX(Generowanie_Zamówienia[],MATCH(Podsumowanie_[[#This Row],[L.p.]],Generowanie_Zamówienia[Zliczanie],0),2),"")</f>
        <v/>
      </c>
      <c r="G204" s="60" t="str">
        <f ca="1">IF(Podsumowanie_[[#This Row],[L.p.]]&lt;=$J$7,INDEX(Generowanie_Zamówienia[],MATCH(Podsumowanie_[[#This Row],[L.p.]],Generowanie_Zamówienia[Zliczanie],0),4),"")</f>
        <v/>
      </c>
      <c r="H20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5" spans="4:8" x14ac:dyDescent="0.45">
      <c r="D205" s="58">
        <v>198</v>
      </c>
      <c r="E205" s="59" t="str">
        <f ca="1">IF(Podsumowanie_[[#This Row],[L.p.]]&lt;=$J$7,INDEX(Generowanie_Zamówienia[],MATCH(Podsumowanie_[[#This Row],[L.p.]],Generowanie_Zamówienia[Zliczanie],0),9),"")</f>
        <v/>
      </c>
      <c r="F205" s="57" t="str">
        <f ca="1">IF(Podsumowanie_[[#This Row],[L.p.]]&lt;=$J$7,INDEX(Generowanie_Zamówienia[],MATCH(Podsumowanie_[[#This Row],[L.p.]],Generowanie_Zamówienia[Zliczanie],0),2),"")</f>
        <v/>
      </c>
      <c r="G205" s="60" t="str">
        <f ca="1">IF(Podsumowanie_[[#This Row],[L.p.]]&lt;=$J$7,INDEX(Generowanie_Zamówienia[],MATCH(Podsumowanie_[[#This Row],[L.p.]],Generowanie_Zamówienia[Zliczanie],0),4),"")</f>
        <v/>
      </c>
      <c r="H20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6" spans="4:8" x14ac:dyDescent="0.45">
      <c r="D206" s="58">
        <v>199</v>
      </c>
      <c r="E206" s="55" t="str">
        <f ca="1">IF(Podsumowanie_[[#This Row],[L.p.]]&lt;=$J$7,INDEX(Generowanie_Zamówienia[],MATCH(Podsumowanie_[[#This Row],[L.p.]],Generowanie_Zamówienia[Zliczanie],0),9),"")</f>
        <v/>
      </c>
      <c r="F206" s="56" t="str">
        <f ca="1">IF(Podsumowanie_[[#This Row],[L.p.]]&lt;=$J$7,INDEX(Generowanie_Zamówienia[],MATCH(Podsumowanie_[[#This Row],[L.p.]],Generowanie_Zamówienia[Zliczanie],0),2),"")</f>
        <v/>
      </c>
      <c r="G206" s="60" t="str">
        <f ca="1">IF(Podsumowanie_[[#This Row],[L.p.]]&lt;=$J$7,INDEX(Generowanie_Zamówienia[],MATCH(Podsumowanie_[[#This Row],[L.p.]],Generowanie_Zamówienia[Zliczanie],0),4),"")</f>
        <v/>
      </c>
      <c r="H20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7" spans="4:8" x14ac:dyDescent="0.45">
      <c r="D207" s="58">
        <v>200</v>
      </c>
      <c r="E207" s="59" t="str">
        <f ca="1">IF(Podsumowanie_[[#This Row],[L.p.]]&lt;=$J$7,INDEX(Generowanie_Zamówienia[],MATCH(Podsumowanie_[[#This Row],[L.p.]],Generowanie_Zamówienia[Zliczanie],0),9),"")</f>
        <v/>
      </c>
      <c r="F207" s="57" t="str">
        <f ca="1">IF(Podsumowanie_[[#This Row],[L.p.]]&lt;=$J$7,INDEX(Generowanie_Zamówienia[],MATCH(Podsumowanie_[[#This Row],[L.p.]],Generowanie_Zamówienia[Zliczanie],0),2),"")</f>
        <v/>
      </c>
      <c r="G207" s="60" t="str">
        <f ca="1">IF(Podsumowanie_[[#This Row],[L.p.]]&lt;=$J$7,INDEX(Generowanie_Zamówienia[],MATCH(Podsumowanie_[[#This Row],[L.p.]],Generowanie_Zamówienia[Zliczanie],0),4),"")</f>
        <v/>
      </c>
      <c r="H20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8" spans="4:8" x14ac:dyDescent="0.45">
      <c r="D208" s="58">
        <v>201</v>
      </c>
      <c r="E208" s="55" t="str">
        <f ca="1">IF(Podsumowanie_[[#This Row],[L.p.]]&lt;=$J$7,INDEX(Generowanie_Zamówienia[],MATCH(Podsumowanie_[[#This Row],[L.p.]],Generowanie_Zamówienia[Zliczanie],0),9),"")</f>
        <v/>
      </c>
      <c r="F208" s="56" t="str">
        <f ca="1">IF(Podsumowanie_[[#This Row],[L.p.]]&lt;=$J$7,INDEX(Generowanie_Zamówienia[],MATCH(Podsumowanie_[[#This Row],[L.p.]],Generowanie_Zamówienia[Zliczanie],0),2),"")</f>
        <v/>
      </c>
      <c r="G208" s="60" t="str">
        <f ca="1">IF(Podsumowanie_[[#This Row],[L.p.]]&lt;=$J$7,INDEX(Generowanie_Zamówienia[],MATCH(Podsumowanie_[[#This Row],[L.p.]],Generowanie_Zamówienia[Zliczanie],0),4),"")</f>
        <v/>
      </c>
      <c r="H20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09" spans="4:8" x14ac:dyDescent="0.45">
      <c r="D209" s="58">
        <v>202</v>
      </c>
      <c r="E209" s="59" t="str">
        <f ca="1">IF(Podsumowanie_[[#This Row],[L.p.]]&lt;=$J$7,INDEX(Generowanie_Zamówienia[],MATCH(Podsumowanie_[[#This Row],[L.p.]],Generowanie_Zamówienia[Zliczanie],0),9),"")</f>
        <v/>
      </c>
      <c r="F209" s="57" t="str">
        <f ca="1">IF(Podsumowanie_[[#This Row],[L.p.]]&lt;=$J$7,INDEX(Generowanie_Zamówienia[],MATCH(Podsumowanie_[[#This Row],[L.p.]],Generowanie_Zamówienia[Zliczanie],0),2),"")</f>
        <v/>
      </c>
      <c r="G209" s="60" t="str">
        <f ca="1">IF(Podsumowanie_[[#This Row],[L.p.]]&lt;=$J$7,INDEX(Generowanie_Zamówienia[],MATCH(Podsumowanie_[[#This Row],[L.p.]],Generowanie_Zamówienia[Zliczanie],0),4),"")</f>
        <v/>
      </c>
      <c r="H20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0" spans="4:8" x14ac:dyDescent="0.45">
      <c r="D210" s="58">
        <v>203</v>
      </c>
      <c r="E210" s="55" t="str">
        <f ca="1">IF(Podsumowanie_[[#This Row],[L.p.]]&lt;=$J$7,INDEX(Generowanie_Zamówienia[],MATCH(Podsumowanie_[[#This Row],[L.p.]],Generowanie_Zamówienia[Zliczanie],0),9),"")</f>
        <v/>
      </c>
      <c r="F210" s="56" t="str">
        <f ca="1">IF(Podsumowanie_[[#This Row],[L.p.]]&lt;=$J$7,INDEX(Generowanie_Zamówienia[],MATCH(Podsumowanie_[[#This Row],[L.p.]],Generowanie_Zamówienia[Zliczanie],0),2),"")</f>
        <v/>
      </c>
      <c r="G210" s="60" t="str">
        <f ca="1">IF(Podsumowanie_[[#This Row],[L.p.]]&lt;=$J$7,INDEX(Generowanie_Zamówienia[],MATCH(Podsumowanie_[[#This Row],[L.p.]],Generowanie_Zamówienia[Zliczanie],0),4),"")</f>
        <v/>
      </c>
      <c r="H21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1" spans="4:8" x14ac:dyDescent="0.45">
      <c r="D211" s="58">
        <v>204</v>
      </c>
      <c r="E211" s="59" t="str">
        <f ca="1">IF(Podsumowanie_[[#This Row],[L.p.]]&lt;=$J$7,INDEX(Generowanie_Zamówienia[],MATCH(Podsumowanie_[[#This Row],[L.p.]],Generowanie_Zamówienia[Zliczanie],0),9),"")</f>
        <v/>
      </c>
      <c r="F211" s="57" t="str">
        <f ca="1">IF(Podsumowanie_[[#This Row],[L.p.]]&lt;=$J$7,INDEX(Generowanie_Zamówienia[],MATCH(Podsumowanie_[[#This Row],[L.p.]],Generowanie_Zamówienia[Zliczanie],0),2),"")</f>
        <v/>
      </c>
      <c r="G211" s="60" t="str">
        <f ca="1">IF(Podsumowanie_[[#This Row],[L.p.]]&lt;=$J$7,INDEX(Generowanie_Zamówienia[],MATCH(Podsumowanie_[[#This Row],[L.p.]],Generowanie_Zamówienia[Zliczanie],0),4),"")</f>
        <v/>
      </c>
      <c r="H21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2" spans="4:8" x14ac:dyDescent="0.45">
      <c r="D212" s="58">
        <v>205</v>
      </c>
      <c r="E212" s="55" t="str">
        <f ca="1">IF(Podsumowanie_[[#This Row],[L.p.]]&lt;=$J$7,INDEX(Generowanie_Zamówienia[],MATCH(Podsumowanie_[[#This Row],[L.p.]],Generowanie_Zamówienia[Zliczanie],0),9),"")</f>
        <v/>
      </c>
      <c r="F212" s="56" t="str">
        <f ca="1">IF(Podsumowanie_[[#This Row],[L.p.]]&lt;=$J$7,INDEX(Generowanie_Zamówienia[],MATCH(Podsumowanie_[[#This Row],[L.p.]],Generowanie_Zamówienia[Zliczanie],0),2),"")</f>
        <v/>
      </c>
      <c r="G212" s="60" t="str">
        <f ca="1">IF(Podsumowanie_[[#This Row],[L.p.]]&lt;=$J$7,INDEX(Generowanie_Zamówienia[],MATCH(Podsumowanie_[[#This Row],[L.p.]],Generowanie_Zamówienia[Zliczanie],0),4),"")</f>
        <v/>
      </c>
      <c r="H21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3" spans="4:8" x14ac:dyDescent="0.45">
      <c r="D213" s="58">
        <v>206</v>
      </c>
      <c r="E213" s="59" t="str">
        <f ca="1">IF(Podsumowanie_[[#This Row],[L.p.]]&lt;=$J$7,INDEX(Generowanie_Zamówienia[],MATCH(Podsumowanie_[[#This Row],[L.p.]],Generowanie_Zamówienia[Zliczanie],0),9),"")</f>
        <v/>
      </c>
      <c r="F213" s="57" t="str">
        <f ca="1">IF(Podsumowanie_[[#This Row],[L.p.]]&lt;=$J$7,INDEX(Generowanie_Zamówienia[],MATCH(Podsumowanie_[[#This Row],[L.p.]],Generowanie_Zamówienia[Zliczanie],0),2),"")</f>
        <v/>
      </c>
      <c r="G213" s="60" t="str">
        <f ca="1">IF(Podsumowanie_[[#This Row],[L.p.]]&lt;=$J$7,INDEX(Generowanie_Zamówienia[],MATCH(Podsumowanie_[[#This Row],[L.p.]],Generowanie_Zamówienia[Zliczanie],0),4),"")</f>
        <v/>
      </c>
      <c r="H21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4" spans="4:8" x14ac:dyDescent="0.45">
      <c r="D214" s="58">
        <v>207</v>
      </c>
      <c r="E214" s="55" t="str">
        <f ca="1">IF(Podsumowanie_[[#This Row],[L.p.]]&lt;=$J$7,INDEX(Generowanie_Zamówienia[],MATCH(Podsumowanie_[[#This Row],[L.p.]],Generowanie_Zamówienia[Zliczanie],0),9),"")</f>
        <v/>
      </c>
      <c r="F214" s="56" t="str">
        <f ca="1">IF(Podsumowanie_[[#This Row],[L.p.]]&lt;=$J$7,INDEX(Generowanie_Zamówienia[],MATCH(Podsumowanie_[[#This Row],[L.p.]],Generowanie_Zamówienia[Zliczanie],0),2),"")</f>
        <v/>
      </c>
      <c r="G214" s="60" t="str">
        <f ca="1">IF(Podsumowanie_[[#This Row],[L.p.]]&lt;=$J$7,INDEX(Generowanie_Zamówienia[],MATCH(Podsumowanie_[[#This Row],[L.p.]],Generowanie_Zamówienia[Zliczanie],0),4),"")</f>
        <v/>
      </c>
      <c r="H21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5" spans="4:8" x14ac:dyDescent="0.45">
      <c r="D215" s="58">
        <v>208</v>
      </c>
      <c r="E215" s="59" t="str">
        <f ca="1">IF(Podsumowanie_[[#This Row],[L.p.]]&lt;=$J$7,INDEX(Generowanie_Zamówienia[],MATCH(Podsumowanie_[[#This Row],[L.p.]],Generowanie_Zamówienia[Zliczanie],0),9),"")</f>
        <v/>
      </c>
      <c r="F215" s="57" t="str">
        <f ca="1">IF(Podsumowanie_[[#This Row],[L.p.]]&lt;=$J$7,INDEX(Generowanie_Zamówienia[],MATCH(Podsumowanie_[[#This Row],[L.p.]],Generowanie_Zamówienia[Zliczanie],0),2),"")</f>
        <v/>
      </c>
      <c r="G215" s="60" t="str">
        <f ca="1">IF(Podsumowanie_[[#This Row],[L.p.]]&lt;=$J$7,INDEX(Generowanie_Zamówienia[],MATCH(Podsumowanie_[[#This Row],[L.p.]],Generowanie_Zamówienia[Zliczanie],0),4),"")</f>
        <v/>
      </c>
      <c r="H21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6" spans="4:8" x14ac:dyDescent="0.45">
      <c r="D216" s="58">
        <v>209</v>
      </c>
      <c r="E216" s="55" t="str">
        <f ca="1">IF(Podsumowanie_[[#This Row],[L.p.]]&lt;=$J$7,INDEX(Generowanie_Zamówienia[],MATCH(Podsumowanie_[[#This Row],[L.p.]],Generowanie_Zamówienia[Zliczanie],0),9),"")</f>
        <v/>
      </c>
      <c r="F216" s="56" t="str">
        <f ca="1">IF(Podsumowanie_[[#This Row],[L.p.]]&lt;=$J$7,INDEX(Generowanie_Zamówienia[],MATCH(Podsumowanie_[[#This Row],[L.p.]],Generowanie_Zamówienia[Zliczanie],0),2),"")</f>
        <v/>
      </c>
      <c r="G216" s="60" t="str">
        <f ca="1">IF(Podsumowanie_[[#This Row],[L.p.]]&lt;=$J$7,INDEX(Generowanie_Zamówienia[],MATCH(Podsumowanie_[[#This Row],[L.p.]],Generowanie_Zamówienia[Zliczanie],0),4),"")</f>
        <v/>
      </c>
      <c r="H21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7" spans="4:8" x14ac:dyDescent="0.45">
      <c r="D217" s="58">
        <v>210</v>
      </c>
      <c r="E217" s="59" t="str">
        <f ca="1">IF(Podsumowanie_[[#This Row],[L.p.]]&lt;=$J$7,INDEX(Generowanie_Zamówienia[],MATCH(Podsumowanie_[[#This Row],[L.p.]],Generowanie_Zamówienia[Zliczanie],0),9),"")</f>
        <v/>
      </c>
      <c r="F217" s="57" t="str">
        <f ca="1">IF(Podsumowanie_[[#This Row],[L.p.]]&lt;=$J$7,INDEX(Generowanie_Zamówienia[],MATCH(Podsumowanie_[[#This Row],[L.p.]],Generowanie_Zamówienia[Zliczanie],0),2),"")</f>
        <v/>
      </c>
      <c r="G217" s="60" t="str">
        <f ca="1">IF(Podsumowanie_[[#This Row],[L.p.]]&lt;=$J$7,INDEX(Generowanie_Zamówienia[],MATCH(Podsumowanie_[[#This Row],[L.p.]],Generowanie_Zamówienia[Zliczanie],0),4),"")</f>
        <v/>
      </c>
      <c r="H21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8" spans="4:8" x14ac:dyDescent="0.45">
      <c r="D218" s="58">
        <v>211</v>
      </c>
      <c r="E218" s="55" t="str">
        <f ca="1">IF(Podsumowanie_[[#This Row],[L.p.]]&lt;=$J$7,INDEX(Generowanie_Zamówienia[],MATCH(Podsumowanie_[[#This Row],[L.p.]],Generowanie_Zamówienia[Zliczanie],0),9),"")</f>
        <v/>
      </c>
      <c r="F218" s="56" t="str">
        <f ca="1">IF(Podsumowanie_[[#This Row],[L.p.]]&lt;=$J$7,INDEX(Generowanie_Zamówienia[],MATCH(Podsumowanie_[[#This Row],[L.p.]],Generowanie_Zamówienia[Zliczanie],0),2),"")</f>
        <v/>
      </c>
      <c r="G218" s="60" t="str">
        <f ca="1">IF(Podsumowanie_[[#This Row],[L.p.]]&lt;=$J$7,INDEX(Generowanie_Zamówienia[],MATCH(Podsumowanie_[[#This Row],[L.p.]],Generowanie_Zamówienia[Zliczanie],0),4),"")</f>
        <v/>
      </c>
      <c r="H21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19" spans="4:8" x14ac:dyDescent="0.45">
      <c r="D219" s="58">
        <v>212</v>
      </c>
      <c r="E219" s="59" t="str">
        <f ca="1">IF(Podsumowanie_[[#This Row],[L.p.]]&lt;=$J$7,INDEX(Generowanie_Zamówienia[],MATCH(Podsumowanie_[[#This Row],[L.p.]],Generowanie_Zamówienia[Zliczanie],0),9),"")</f>
        <v/>
      </c>
      <c r="F219" s="57" t="str">
        <f ca="1">IF(Podsumowanie_[[#This Row],[L.p.]]&lt;=$J$7,INDEX(Generowanie_Zamówienia[],MATCH(Podsumowanie_[[#This Row],[L.p.]],Generowanie_Zamówienia[Zliczanie],0),2),"")</f>
        <v/>
      </c>
      <c r="G219" s="60" t="str">
        <f ca="1">IF(Podsumowanie_[[#This Row],[L.p.]]&lt;=$J$7,INDEX(Generowanie_Zamówienia[],MATCH(Podsumowanie_[[#This Row],[L.p.]],Generowanie_Zamówienia[Zliczanie],0),4),"")</f>
        <v/>
      </c>
      <c r="H21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0" spans="4:8" x14ac:dyDescent="0.45">
      <c r="D220" s="58">
        <v>213</v>
      </c>
      <c r="E220" s="55" t="str">
        <f ca="1">IF(Podsumowanie_[[#This Row],[L.p.]]&lt;=$J$7,INDEX(Generowanie_Zamówienia[],MATCH(Podsumowanie_[[#This Row],[L.p.]],Generowanie_Zamówienia[Zliczanie],0),9),"")</f>
        <v/>
      </c>
      <c r="F220" s="56" t="str">
        <f ca="1">IF(Podsumowanie_[[#This Row],[L.p.]]&lt;=$J$7,INDEX(Generowanie_Zamówienia[],MATCH(Podsumowanie_[[#This Row],[L.p.]],Generowanie_Zamówienia[Zliczanie],0),2),"")</f>
        <v/>
      </c>
      <c r="G220" s="60" t="str">
        <f ca="1">IF(Podsumowanie_[[#This Row],[L.p.]]&lt;=$J$7,INDEX(Generowanie_Zamówienia[],MATCH(Podsumowanie_[[#This Row],[L.p.]],Generowanie_Zamówienia[Zliczanie],0),4),"")</f>
        <v/>
      </c>
      <c r="H22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1" spans="4:8" x14ac:dyDescent="0.45">
      <c r="D221" s="58">
        <v>214</v>
      </c>
      <c r="E221" s="59" t="str">
        <f ca="1">IF(Podsumowanie_[[#This Row],[L.p.]]&lt;=$J$7,INDEX(Generowanie_Zamówienia[],MATCH(Podsumowanie_[[#This Row],[L.p.]],Generowanie_Zamówienia[Zliczanie],0),9),"")</f>
        <v/>
      </c>
      <c r="F221" s="57" t="str">
        <f ca="1">IF(Podsumowanie_[[#This Row],[L.p.]]&lt;=$J$7,INDEX(Generowanie_Zamówienia[],MATCH(Podsumowanie_[[#This Row],[L.p.]],Generowanie_Zamówienia[Zliczanie],0),2),"")</f>
        <v/>
      </c>
      <c r="G221" s="60" t="str">
        <f ca="1">IF(Podsumowanie_[[#This Row],[L.p.]]&lt;=$J$7,INDEX(Generowanie_Zamówienia[],MATCH(Podsumowanie_[[#This Row],[L.p.]],Generowanie_Zamówienia[Zliczanie],0),4),"")</f>
        <v/>
      </c>
      <c r="H22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2" spans="4:8" x14ac:dyDescent="0.45">
      <c r="D222" s="58">
        <v>215</v>
      </c>
      <c r="E222" s="55" t="str">
        <f ca="1">IF(Podsumowanie_[[#This Row],[L.p.]]&lt;=$J$7,INDEX(Generowanie_Zamówienia[],MATCH(Podsumowanie_[[#This Row],[L.p.]],Generowanie_Zamówienia[Zliczanie],0),9),"")</f>
        <v/>
      </c>
      <c r="F222" s="56" t="str">
        <f ca="1">IF(Podsumowanie_[[#This Row],[L.p.]]&lt;=$J$7,INDEX(Generowanie_Zamówienia[],MATCH(Podsumowanie_[[#This Row],[L.p.]],Generowanie_Zamówienia[Zliczanie],0),2),"")</f>
        <v/>
      </c>
      <c r="G222" s="60" t="str">
        <f ca="1">IF(Podsumowanie_[[#This Row],[L.p.]]&lt;=$J$7,INDEX(Generowanie_Zamówienia[],MATCH(Podsumowanie_[[#This Row],[L.p.]],Generowanie_Zamówienia[Zliczanie],0),4),"")</f>
        <v/>
      </c>
      <c r="H22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3" spans="4:8" x14ac:dyDescent="0.45">
      <c r="D223" s="58">
        <v>216</v>
      </c>
      <c r="E223" s="59" t="str">
        <f ca="1">IF(Podsumowanie_[[#This Row],[L.p.]]&lt;=$J$7,INDEX(Generowanie_Zamówienia[],MATCH(Podsumowanie_[[#This Row],[L.p.]],Generowanie_Zamówienia[Zliczanie],0),9),"")</f>
        <v/>
      </c>
      <c r="F223" s="57" t="str">
        <f ca="1">IF(Podsumowanie_[[#This Row],[L.p.]]&lt;=$J$7,INDEX(Generowanie_Zamówienia[],MATCH(Podsumowanie_[[#This Row],[L.p.]],Generowanie_Zamówienia[Zliczanie],0),2),"")</f>
        <v/>
      </c>
      <c r="G223" s="60" t="str">
        <f ca="1">IF(Podsumowanie_[[#This Row],[L.p.]]&lt;=$J$7,INDEX(Generowanie_Zamówienia[],MATCH(Podsumowanie_[[#This Row],[L.p.]],Generowanie_Zamówienia[Zliczanie],0),4),"")</f>
        <v/>
      </c>
      <c r="H22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4" spans="4:8" x14ac:dyDescent="0.45">
      <c r="D224" s="58">
        <v>217</v>
      </c>
      <c r="E224" s="55" t="str">
        <f ca="1">IF(Podsumowanie_[[#This Row],[L.p.]]&lt;=$J$7,INDEX(Generowanie_Zamówienia[],MATCH(Podsumowanie_[[#This Row],[L.p.]],Generowanie_Zamówienia[Zliczanie],0),9),"")</f>
        <v/>
      </c>
      <c r="F224" s="56" t="str">
        <f ca="1">IF(Podsumowanie_[[#This Row],[L.p.]]&lt;=$J$7,INDEX(Generowanie_Zamówienia[],MATCH(Podsumowanie_[[#This Row],[L.p.]],Generowanie_Zamówienia[Zliczanie],0),2),"")</f>
        <v/>
      </c>
      <c r="G224" s="60" t="str">
        <f ca="1">IF(Podsumowanie_[[#This Row],[L.p.]]&lt;=$J$7,INDEX(Generowanie_Zamówienia[],MATCH(Podsumowanie_[[#This Row],[L.p.]],Generowanie_Zamówienia[Zliczanie],0),4),"")</f>
        <v/>
      </c>
      <c r="H22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5" spans="4:8" x14ac:dyDescent="0.45">
      <c r="D225" s="58">
        <v>218</v>
      </c>
      <c r="E225" s="59" t="str">
        <f ca="1">IF(Podsumowanie_[[#This Row],[L.p.]]&lt;=$J$7,INDEX(Generowanie_Zamówienia[],MATCH(Podsumowanie_[[#This Row],[L.p.]],Generowanie_Zamówienia[Zliczanie],0),9),"")</f>
        <v/>
      </c>
      <c r="F225" s="57" t="str">
        <f ca="1">IF(Podsumowanie_[[#This Row],[L.p.]]&lt;=$J$7,INDEX(Generowanie_Zamówienia[],MATCH(Podsumowanie_[[#This Row],[L.p.]],Generowanie_Zamówienia[Zliczanie],0),2),"")</f>
        <v/>
      </c>
      <c r="G225" s="60" t="str">
        <f ca="1">IF(Podsumowanie_[[#This Row],[L.p.]]&lt;=$J$7,INDEX(Generowanie_Zamówienia[],MATCH(Podsumowanie_[[#This Row],[L.p.]],Generowanie_Zamówienia[Zliczanie],0),4),"")</f>
        <v/>
      </c>
      <c r="H22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6" spans="4:8" x14ac:dyDescent="0.45">
      <c r="D226" s="58">
        <v>219</v>
      </c>
      <c r="E226" s="55" t="str">
        <f ca="1">IF(Podsumowanie_[[#This Row],[L.p.]]&lt;=$J$7,INDEX(Generowanie_Zamówienia[],MATCH(Podsumowanie_[[#This Row],[L.p.]],Generowanie_Zamówienia[Zliczanie],0),9),"")</f>
        <v/>
      </c>
      <c r="F226" s="56" t="str">
        <f ca="1">IF(Podsumowanie_[[#This Row],[L.p.]]&lt;=$J$7,INDEX(Generowanie_Zamówienia[],MATCH(Podsumowanie_[[#This Row],[L.p.]],Generowanie_Zamówienia[Zliczanie],0),2),"")</f>
        <v/>
      </c>
      <c r="G226" s="60" t="str">
        <f ca="1">IF(Podsumowanie_[[#This Row],[L.p.]]&lt;=$J$7,INDEX(Generowanie_Zamówienia[],MATCH(Podsumowanie_[[#This Row],[L.p.]],Generowanie_Zamówienia[Zliczanie],0),4),"")</f>
        <v/>
      </c>
      <c r="H22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7" spans="4:8" x14ac:dyDescent="0.45">
      <c r="D227" s="58">
        <v>220</v>
      </c>
      <c r="E227" s="59" t="str">
        <f ca="1">IF(Podsumowanie_[[#This Row],[L.p.]]&lt;=$J$7,INDEX(Generowanie_Zamówienia[],MATCH(Podsumowanie_[[#This Row],[L.p.]],Generowanie_Zamówienia[Zliczanie],0),9),"")</f>
        <v/>
      </c>
      <c r="F227" s="57" t="str">
        <f ca="1">IF(Podsumowanie_[[#This Row],[L.p.]]&lt;=$J$7,INDEX(Generowanie_Zamówienia[],MATCH(Podsumowanie_[[#This Row],[L.p.]],Generowanie_Zamówienia[Zliczanie],0),2),"")</f>
        <v/>
      </c>
      <c r="G227" s="60" t="str">
        <f ca="1">IF(Podsumowanie_[[#This Row],[L.p.]]&lt;=$J$7,INDEX(Generowanie_Zamówienia[],MATCH(Podsumowanie_[[#This Row],[L.p.]],Generowanie_Zamówienia[Zliczanie],0),4),"")</f>
        <v/>
      </c>
      <c r="H22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8" spans="4:8" x14ac:dyDescent="0.45">
      <c r="D228" s="58">
        <v>221</v>
      </c>
      <c r="E228" s="55" t="str">
        <f ca="1">IF(Podsumowanie_[[#This Row],[L.p.]]&lt;=$J$7,INDEX(Generowanie_Zamówienia[],MATCH(Podsumowanie_[[#This Row],[L.p.]],Generowanie_Zamówienia[Zliczanie],0),9),"")</f>
        <v/>
      </c>
      <c r="F228" s="56" t="str">
        <f ca="1">IF(Podsumowanie_[[#This Row],[L.p.]]&lt;=$J$7,INDEX(Generowanie_Zamówienia[],MATCH(Podsumowanie_[[#This Row],[L.p.]],Generowanie_Zamówienia[Zliczanie],0),2),"")</f>
        <v/>
      </c>
      <c r="G228" s="60" t="str">
        <f ca="1">IF(Podsumowanie_[[#This Row],[L.p.]]&lt;=$J$7,INDEX(Generowanie_Zamówienia[],MATCH(Podsumowanie_[[#This Row],[L.p.]],Generowanie_Zamówienia[Zliczanie],0),4),"")</f>
        <v/>
      </c>
      <c r="H22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29" spans="4:8" x14ac:dyDescent="0.45">
      <c r="D229" s="58">
        <v>222</v>
      </c>
      <c r="E229" s="59" t="str">
        <f ca="1">IF(Podsumowanie_[[#This Row],[L.p.]]&lt;=$J$7,INDEX(Generowanie_Zamówienia[],MATCH(Podsumowanie_[[#This Row],[L.p.]],Generowanie_Zamówienia[Zliczanie],0),9),"")</f>
        <v/>
      </c>
      <c r="F229" s="57" t="str">
        <f ca="1">IF(Podsumowanie_[[#This Row],[L.p.]]&lt;=$J$7,INDEX(Generowanie_Zamówienia[],MATCH(Podsumowanie_[[#This Row],[L.p.]],Generowanie_Zamówienia[Zliczanie],0),2),"")</f>
        <v/>
      </c>
      <c r="G229" s="60" t="str">
        <f ca="1">IF(Podsumowanie_[[#This Row],[L.p.]]&lt;=$J$7,INDEX(Generowanie_Zamówienia[],MATCH(Podsumowanie_[[#This Row],[L.p.]],Generowanie_Zamówienia[Zliczanie],0),4),"")</f>
        <v/>
      </c>
      <c r="H22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0" spans="4:8" x14ac:dyDescent="0.45">
      <c r="D230" s="58">
        <v>223</v>
      </c>
      <c r="E230" s="55" t="str">
        <f ca="1">IF(Podsumowanie_[[#This Row],[L.p.]]&lt;=$J$7,INDEX(Generowanie_Zamówienia[],MATCH(Podsumowanie_[[#This Row],[L.p.]],Generowanie_Zamówienia[Zliczanie],0),9),"")</f>
        <v/>
      </c>
      <c r="F230" s="56" t="str">
        <f ca="1">IF(Podsumowanie_[[#This Row],[L.p.]]&lt;=$J$7,INDEX(Generowanie_Zamówienia[],MATCH(Podsumowanie_[[#This Row],[L.p.]],Generowanie_Zamówienia[Zliczanie],0),2),"")</f>
        <v/>
      </c>
      <c r="G230" s="60" t="str">
        <f ca="1">IF(Podsumowanie_[[#This Row],[L.p.]]&lt;=$J$7,INDEX(Generowanie_Zamówienia[],MATCH(Podsumowanie_[[#This Row],[L.p.]],Generowanie_Zamówienia[Zliczanie],0),4),"")</f>
        <v/>
      </c>
      <c r="H23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1" spans="4:8" x14ac:dyDescent="0.45">
      <c r="D231" s="58">
        <v>224</v>
      </c>
      <c r="E231" s="59" t="str">
        <f ca="1">IF(Podsumowanie_[[#This Row],[L.p.]]&lt;=$J$7,INDEX(Generowanie_Zamówienia[],MATCH(Podsumowanie_[[#This Row],[L.p.]],Generowanie_Zamówienia[Zliczanie],0),9),"")</f>
        <v/>
      </c>
      <c r="F231" s="57" t="str">
        <f ca="1">IF(Podsumowanie_[[#This Row],[L.p.]]&lt;=$J$7,INDEX(Generowanie_Zamówienia[],MATCH(Podsumowanie_[[#This Row],[L.p.]],Generowanie_Zamówienia[Zliczanie],0),2),"")</f>
        <v/>
      </c>
      <c r="G231" s="60" t="str">
        <f ca="1">IF(Podsumowanie_[[#This Row],[L.p.]]&lt;=$J$7,INDEX(Generowanie_Zamówienia[],MATCH(Podsumowanie_[[#This Row],[L.p.]],Generowanie_Zamówienia[Zliczanie],0),4),"")</f>
        <v/>
      </c>
      <c r="H23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2" spans="4:8" x14ac:dyDescent="0.45">
      <c r="D232" s="58">
        <v>225</v>
      </c>
      <c r="E232" s="55" t="str">
        <f ca="1">IF(Podsumowanie_[[#This Row],[L.p.]]&lt;=$J$7,INDEX(Generowanie_Zamówienia[],MATCH(Podsumowanie_[[#This Row],[L.p.]],Generowanie_Zamówienia[Zliczanie],0),9),"")</f>
        <v/>
      </c>
      <c r="F232" s="56" t="str">
        <f ca="1">IF(Podsumowanie_[[#This Row],[L.p.]]&lt;=$J$7,INDEX(Generowanie_Zamówienia[],MATCH(Podsumowanie_[[#This Row],[L.p.]],Generowanie_Zamówienia[Zliczanie],0),2),"")</f>
        <v/>
      </c>
      <c r="G232" s="60" t="str">
        <f ca="1">IF(Podsumowanie_[[#This Row],[L.p.]]&lt;=$J$7,INDEX(Generowanie_Zamówienia[],MATCH(Podsumowanie_[[#This Row],[L.p.]],Generowanie_Zamówienia[Zliczanie],0),4),"")</f>
        <v/>
      </c>
      <c r="H23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3" spans="4:8" x14ac:dyDescent="0.45">
      <c r="D233" s="58">
        <v>226</v>
      </c>
      <c r="E233" s="59" t="str">
        <f ca="1">IF(Podsumowanie_[[#This Row],[L.p.]]&lt;=$J$7,INDEX(Generowanie_Zamówienia[],MATCH(Podsumowanie_[[#This Row],[L.p.]],Generowanie_Zamówienia[Zliczanie],0),9),"")</f>
        <v/>
      </c>
      <c r="F233" s="57" t="str">
        <f ca="1">IF(Podsumowanie_[[#This Row],[L.p.]]&lt;=$J$7,INDEX(Generowanie_Zamówienia[],MATCH(Podsumowanie_[[#This Row],[L.p.]],Generowanie_Zamówienia[Zliczanie],0),2),"")</f>
        <v/>
      </c>
      <c r="G233" s="60" t="str">
        <f ca="1">IF(Podsumowanie_[[#This Row],[L.p.]]&lt;=$J$7,INDEX(Generowanie_Zamówienia[],MATCH(Podsumowanie_[[#This Row],[L.p.]],Generowanie_Zamówienia[Zliczanie],0),4),"")</f>
        <v/>
      </c>
      <c r="H23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4" spans="4:8" x14ac:dyDescent="0.45">
      <c r="D234" s="58">
        <v>227</v>
      </c>
      <c r="E234" s="55" t="str">
        <f ca="1">IF(Podsumowanie_[[#This Row],[L.p.]]&lt;=$J$7,INDEX(Generowanie_Zamówienia[],MATCH(Podsumowanie_[[#This Row],[L.p.]],Generowanie_Zamówienia[Zliczanie],0),9),"")</f>
        <v/>
      </c>
      <c r="F234" s="56" t="str">
        <f ca="1">IF(Podsumowanie_[[#This Row],[L.p.]]&lt;=$J$7,INDEX(Generowanie_Zamówienia[],MATCH(Podsumowanie_[[#This Row],[L.p.]],Generowanie_Zamówienia[Zliczanie],0),2),"")</f>
        <v/>
      </c>
      <c r="G234" s="60" t="str">
        <f ca="1">IF(Podsumowanie_[[#This Row],[L.p.]]&lt;=$J$7,INDEX(Generowanie_Zamówienia[],MATCH(Podsumowanie_[[#This Row],[L.p.]],Generowanie_Zamówienia[Zliczanie],0),4),"")</f>
        <v/>
      </c>
      <c r="H23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5" spans="4:8" x14ac:dyDescent="0.45">
      <c r="D235" s="58">
        <v>228</v>
      </c>
      <c r="E235" s="59" t="str">
        <f ca="1">IF(Podsumowanie_[[#This Row],[L.p.]]&lt;=$J$7,INDEX(Generowanie_Zamówienia[],MATCH(Podsumowanie_[[#This Row],[L.p.]],Generowanie_Zamówienia[Zliczanie],0),9),"")</f>
        <v/>
      </c>
      <c r="F235" s="57" t="str">
        <f ca="1">IF(Podsumowanie_[[#This Row],[L.p.]]&lt;=$J$7,INDEX(Generowanie_Zamówienia[],MATCH(Podsumowanie_[[#This Row],[L.p.]],Generowanie_Zamówienia[Zliczanie],0),2),"")</f>
        <v/>
      </c>
      <c r="G235" s="60" t="str">
        <f ca="1">IF(Podsumowanie_[[#This Row],[L.p.]]&lt;=$J$7,INDEX(Generowanie_Zamówienia[],MATCH(Podsumowanie_[[#This Row],[L.p.]],Generowanie_Zamówienia[Zliczanie],0),4),"")</f>
        <v/>
      </c>
      <c r="H23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6" spans="4:8" x14ac:dyDescent="0.45">
      <c r="D236" s="58">
        <v>229</v>
      </c>
      <c r="E236" s="55" t="str">
        <f ca="1">IF(Podsumowanie_[[#This Row],[L.p.]]&lt;=$J$7,INDEX(Generowanie_Zamówienia[],MATCH(Podsumowanie_[[#This Row],[L.p.]],Generowanie_Zamówienia[Zliczanie],0),9),"")</f>
        <v/>
      </c>
      <c r="F236" s="56" t="str">
        <f ca="1">IF(Podsumowanie_[[#This Row],[L.p.]]&lt;=$J$7,INDEX(Generowanie_Zamówienia[],MATCH(Podsumowanie_[[#This Row],[L.p.]],Generowanie_Zamówienia[Zliczanie],0),2),"")</f>
        <v/>
      </c>
      <c r="G236" s="60" t="str">
        <f ca="1">IF(Podsumowanie_[[#This Row],[L.p.]]&lt;=$J$7,INDEX(Generowanie_Zamówienia[],MATCH(Podsumowanie_[[#This Row],[L.p.]],Generowanie_Zamówienia[Zliczanie],0),4),"")</f>
        <v/>
      </c>
      <c r="H23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7" spans="4:8" x14ac:dyDescent="0.45">
      <c r="D237" s="58">
        <v>230</v>
      </c>
      <c r="E237" s="59" t="str">
        <f ca="1">IF(Podsumowanie_[[#This Row],[L.p.]]&lt;=$J$7,INDEX(Generowanie_Zamówienia[],MATCH(Podsumowanie_[[#This Row],[L.p.]],Generowanie_Zamówienia[Zliczanie],0),9),"")</f>
        <v/>
      </c>
      <c r="F237" s="57" t="str">
        <f ca="1">IF(Podsumowanie_[[#This Row],[L.p.]]&lt;=$J$7,INDEX(Generowanie_Zamówienia[],MATCH(Podsumowanie_[[#This Row],[L.p.]],Generowanie_Zamówienia[Zliczanie],0),2),"")</f>
        <v/>
      </c>
      <c r="G237" s="60" t="str">
        <f ca="1">IF(Podsumowanie_[[#This Row],[L.p.]]&lt;=$J$7,INDEX(Generowanie_Zamówienia[],MATCH(Podsumowanie_[[#This Row],[L.p.]],Generowanie_Zamówienia[Zliczanie],0),4),"")</f>
        <v/>
      </c>
      <c r="H23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8" spans="4:8" x14ac:dyDescent="0.45">
      <c r="D238" s="58">
        <v>231</v>
      </c>
      <c r="E238" s="55" t="str">
        <f ca="1">IF(Podsumowanie_[[#This Row],[L.p.]]&lt;=$J$7,INDEX(Generowanie_Zamówienia[],MATCH(Podsumowanie_[[#This Row],[L.p.]],Generowanie_Zamówienia[Zliczanie],0),9),"")</f>
        <v/>
      </c>
      <c r="F238" s="56" t="str">
        <f ca="1">IF(Podsumowanie_[[#This Row],[L.p.]]&lt;=$J$7,INDEX(Generowanie_Zamówienia[],MATCH(Podsumowanie_[[#This Row],[L.p.]],Generowanie_Zamówienia[Zliczanie],0),2),"")</f>
        <v/>
      </c>
      <c r="G238" s="60" t="str">
        <f ca="1">IF(Podsumowanie_[[#This Row],[L.p.]]&lt;=$J$7,INDEX(Generowanie_Zamówienia[],MATCH(Podsumowanie_[[#This Row],[L.p.]],Generowanie_Zamówienia[Zliczanie],0),4),"")</f>
        <v/>
      </c>
      <c r="H23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39" spans="4:8" x14ac:dyDescent="0.45">
      <c r="D239" s="58">
        <v>232</v>
      </c>
      <c r="E239" s="59" t="str">
        <f ca="1">IF(Podsumowanie_[[#This Row],[L.p.]]&lt;=$J$7,INDEX(Generowanie_Zamówienia[],MATCH(Podsumowanie_[[#This Row],[L.p.]],Generowanie_Zamówienia[Zliczanie],0),9),"")</f>
        <v/>
      </c>
      <c r="F239" s="57" t="str">
        <f ca="1">IF(Podsumowanie_[[#This Row],[L.p.]]&lt;=$J$7,INDEX(Generowanie_Zamówienia[],MATCH(Podsumowanie_[[#This Row],[L.p.]],Generowanie_Zamówienia[Zliczanie],0),2),"")</f>
        <v/>
      </c>
      <c r="G239" s="60" t="str">
        <f ca="1">IF(Podsumowanie_[[#This Row],[L.p.]]&lt;=$J$7,INDEX(Generowanie_Zamówienia[],MATCH(Podsumowanie_[[#This Row],[L.p.]],Generowanie_Zamówienia[Zliczanie],0),4),"")</f>
        <v/>
      </c>
      <c r="H23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0" spans="4:8" x14ac:dyDescent="0.45">
      <c r="D240" s="58">
        <v>233</v>
      </c>
      <c r="E240" s="55" t="str">
        <f ca="1">IF(Podsumowanie_[[#This Row],[L.p.]]&lt;=$J$7,INDEX(Generowanie_Zamówienia[],MATCH(Podsumowanie_[[#This Row],[L.p.]],Generowanie_Zamówienia[Zliczanie],0),9),"")</f>
        <v/>
      </c>
      <c r="F240" s="56" t="str">
        <f ca="1">IF(Podsumowanie_[[#This Row],[L.p.]]&lt;=$J$7,INDEX(Generowanie_Zamówienia[],MATCH(Podsumowanie_[[#This Row],[L.p.]],Generowanie_Zamówienia[Zliczanie],0),2),"")</f>
        <v/>
      </c>
      <c r="G240" s="60" t="str">
        <f ca="1">IF(Podsumowanie_[[#This Row],[L.p.]]&lt;=$J$7,INDEX(Generowanie_Zamówienia[],MATCH(Podsumowanie_[[#This Row],[L.p.]],Generowanie_Zamówienia[Zliczanie],0),4),"")</f>
        <v/>
      </c>
      <c r="H24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1" spans="4:8" x14ac:dyDescent="0.45">
      <c r="D241" s="58">
        <v>234</v>
      </c>
      <c r="E241" s="59" t="str">
        <f ca="1">IF(Podsumowanie_[[#This Row],[L.p.]]&lt;=$J$7,INDEX(Generowanie_Zamówienia[],MATCH(Podsumowanie_[[#This Row],[L.p.]],Generowanie_Zamówienia[Zliczanie],0),9),"")</f>
        <v/>
      </c>
      <c r="F241" s="57" t="str">
        <f ca="1">IF(Podsumowanie_[[#This Row],[L.p.]]&lt;=$J$7,INDEX(Generowanie_Zamówienia[],MATCH(Podsumowanie_[[#This Row],[L.p.]],Generowanie_Zamówienia[Zliczanie],0),2),"")</f>
        <v/>
      </c>
      <c r="G241" s="60" t="str">
        <f ca="1">IF(Podsumowanie_[[#This Row],[L.p.]]&lt;=$J$7,INDEX(Generowanie_Zamówienia[],MATCH(Podsumowanie_[[#This Row],[L.p.]],Generowanie_Zamówienia[Zliczanie],0),4),"")</f>
        <v/>
      </c>
      <c r="H24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2" spans="4:8" x14ac:dyDescent="0.45">
      <c r="D242" s="58">
        <v>235</v>
      </c>
      <c r="E242" s="55" t="str">
        <f ca="1">IF(Podsumowanie_[[#This Row],[L.p.]]&lt;=$J$7,INDEX(Generowanie_Zamówienia[],MATCH(Podsumowanie_[[#This Row],[L.p.]],Generowanie_Zamówienia[Zliczanie],0),9),"")</f>
        <v/>
      </c>
      <c r="F242" s="56" t="str">
        <f ca="1">IF(Podsumowanie_[[#This Row],[L.p.]]&lt;=$J$7,INDEX(Generowanie_Zamówienia[],MATCH(Podsumowanie_[[#This Row],[L.p.]],Generowanie_Zamówienia[Zliczanie],0),2),"")</f>
        <v/>
      </c>
      <c r="G242" s="60" t="str">
        <f ca="1">IF(Podsumowanie_[[#This Row],[L.p.]]&lt;=$J$7,INDEX(Generowanie_Zamówienia[],MATCH(Podsumowanie_[[#This Row],[L.p.]],Generowanie_Zamówienia[Zliczanie],0),4),"")</f>
        <v/>
      </c>
      <c r="H24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3" spans="4:8" x14ac:dyDescent="0.45">
      <c r="D243" s="58">
        <v>236</v>
      </c>
      <c r="E243" s="59" t="str">
        <f ca="1">IF(Podsumowanie_[[#This Row],[L.p.]]&lt;=$J$7,INDEX(Generowanie_Zamówienia[],MATCH(Podsumowanie_[[#This Row],[L.p.]],Generowanie_Zamówienia[Zliczanie],0),9),"")</f>
        <v/>
      </c>
      <c r="F243" s="57" t="str">
        <f ca="1">IF(Podsumowanie_[[#This Row],[L.p.]]&lt;=$J$7,INDEX(Generowanie_Zamówienia[],MATCH(Podsumowanie_[[#This Row],[L.p.]],Generowanie_Zamówienia[Zliczanie],0),2),"")</f>
        <v/>
      </c>
      <c r="G243" s="60" t="str">
        <f ca="1">IF(Podsumowanie_[[#This Row],[L.p.]]&lt;=$J$7,INDEX(Generowanie_Zamówienia[],MATCH(Podsumowanie_[[#This Row],[L.p.]],Generowanie_Zamówienia[Zliczanie],0),4),"")</f>
        <v/>
      </c>
      <c r="H24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4" spans="4:8" x14ac:dyDescent="0.45">
      <c r="D244" s="58">
        <v>237</v>
      </c>
      <c r="E244" s="55" t="str">
        <f ca="1">IF(Podsumowanie_[[#This Row],[L.p.]]&lt;=$J$7,INDEX(Generowanie_Zamówienia[],MATCH(Podsumowanie_[[#This Row],[L.p.]],Generowanie_Zamówienia[Zliczanie],0),9),"")</f>
        <v/>
      </c>
      <c r="F244" s="56" t="str">
        <f ca="1">IF(Podsumowanie_[[#This Row],[L.p.]]&lt;=$J$7,INDEX(Generowanie_Zamówienia[],MATCH(Podsumowanie_[[#This Row],[L.p.]],Generowanie_Zamówienia[Zliczanie],0),2),"")</f>
        <v/>
      </c>
      <c r="G244" s="60" t="str">
        <f ca="1">IF(Podsumowanie_[[#This Row],[L.p.]]&lt;=$J$7,INDEX(Generowanie_Zamówienia[],MATCH(Podsumowanie_[[#This Row],[L.p.]],Generowanie_Zamówienia[Zliczanie],0),4),"")</f>
        <v/>
      </c>
      <c r="H24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5" spans="4:8" x14ac:dyDescent="0.45">
      <c r="D245" s="58">
        <v>238</v>
      </c>
      <c r="E245" s="59" t="str">
        <f ca="1">IF(Podsumowanie_[[#This Row],[L.p.]]&lt;=$J$7,INDEX(Generowanie_Zamówienia[],MATCH(Podsumowanie_[[#This Row],[L.p.]],Generowanie_Zamówienia[Zliczanie],0),9),"")</f>
        <v/>
      </c>
      <c r="F245" s="57" t="str">
        <f ca="1">IF(Podsumowanie_[[#This Row],[L.p.]]&lt;=$J$7,INDEX(Generowanie_Zamówienia[],MATCH(Podsumowanie_[[#This Row],[L.p.]],Generowanie_Zamówienia[Zliczanie],0),2),"")</f>
        <v/>
      </c>
      <c r="G245" s="60" t="str">
        <f ca="1">IF(Podsumowanie_[[#This Row],[L.p.]]&lt;=$J$7,INDEX(Generowanie_Zamówienia[],MATCH(Podsumowanie_[[#This Row],[L.p.]],Generowanie_Zamówienia[Zliczanie],0),4),"")</f>
        <v/>
      </c>
      <c r="H24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6" spans="4:8" x14ac:dyDescent="0.45">
      <c r="D246" s="58">
        <v>239</v>
      </c>
      <c r="E246" s="55" t="str">
        <f ca="1">IF(Podsumowanie_[[#This Row],[L.p.]]&lt;=$J$7,INDEX(Generowanie_Zamówienia[],MATCH(Podsumowanie_[[#This Row],[L.p.]],Generowanie_Zamówienia[Zliczanie],0),9),"")</f>
        <v/>
      </c>
      <c r="F246" s="56" t="str">
        <f ca="1">IF(Podsumowanie_[[#This Row],[L.p.]]&lt;=$J$7,INDEX(Generowanie_Zamówienia[],MATCH(Podsumowanie_[[#This Row],[L.p.]],Generowanie_Zamówienia[Zliczanie],0),2),"")</f>
        <v/>
      </c>
      <c r="G246" s="60" t="str">
        <f ca="1">IF(Podsumowanie_[[#This Row],[L.p.]]&lt;=$J$7,INDEX(Generowanie_Zamówienia[],MATCH(Podsumowanie_[[#This Row],[L.p.]],Generowanie_Zamówienia[Zliczanie],0),4),"")</f>
        <v/>
      </c>
      <c r="H24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7" spans="4:8" x14ac:dyDescent="0.45">
      <c r="D247" s="58">
        <v>240</v>
      </c>
      <c r="E247" s="59" t="str">
        <f ca="1">IF(Podsumowanie_[[#This Row],[L.p.]]&lt;=$J$7,INDEX(Generowanie_Zamówienia[],MATCH(Podsumowanie_[[#This Row],[L.p.]],Generowanie_Zamówienia[Zliczanie],0),9),"")</f>
        <v/>
      </c>
      <c r="F247" s="57" t="str">
        <f ca="1">IF(Podsumowanie_[[#This Row],[L.p.]]&lt;=$J$7,INDEX(Generowanie_Zamówienia[],MATCH(Podsumowanie_[[#This Row],[L.p.]],Generowanie_Zamówienia[Zliczanie],0),2),"")</f>
        <v/>
      </c>
      <c r="G247" s="60" t="str">
        <f ca="1">IF(Podsumowanie_[[#This Row],[L.p.]]&lt;=$J$7,INDEX(Generowanie_Zamówienia[],MATCH(Podsumowanie_[[#This Row],[L.p.]],Generowanie_Zamówienia[Zliczanie],0),4),"")</f>
        <v/>
      </c>
      <c r="H24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8" spans="4:8" x14ac:dyDescent="0.45">
      <c r="D248" s="58">
        <v>241</v>
      </c>
      <c r="E248" s="55" t="str">
        <f ca="1">IF(Podsumowanie_[[#This Row],[L.p.]]&lt;=$J$7,INDEX(Generowanie_Zamówienia[],MATCH(Podsumowanie_[[#This Row],[L.p.]],Generowanie_Zamówienia[Zliczanie],0),9),"")</f>
        <v/>
      </c>
      <c r="F248" s="56" t="str">
        <f ca="1">IF(Podsumowanie_[[#This Row],[L.p.]]&lt;=$J$7,INDEX(Generowanie_Zamówienia[],MATCH(Podsumowanie_[[#This Row],[L.p.]],Generowanie_Zamówienia[Zliczanie],0),2),"")</f>
        <v/>
      </c>
      <c r="G248" s="60" t="str">
        <f ca="1">IF(Podsumowanie_[[#This Row],[L.p.]]&lt;=$J$7,INDEX(Generowanie_Zamówienia[],MATCH(Podsumowanie_[[#This Row],[L.p.]],Generowanie_Zamówienia[Zliczanie],0),4),"")</f>
        <v/>
      </c>
      <c r="H24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49" spans="4:8" x14ac:dyDescent="0.45">
      <c r="D249" s="58">
        <v>242</v>
      </c>
      <c r="E249" s="59" t="str">
        <f ca="1">IF(Podsumowanie_[[#This Row],[L.p.]]&lt;=$J$7,INDEX(Generowanie_Zamówienia[],MATCH(Podsumowanie_[[#This Row],[L.p.]],Generowanie_Zamówienia[Zliczanie],0),9),"")</f>
        <v/>
      </c>
      <c r="F249" s="57" t="str">
        <f ca="1">IF(Podsumowanie_[[#This Row],[L.p.]]&lt;=$J$7,INDEX(Generowanie_Zamówienia[],MATCH(Podsumowanie_[[#This Row],[L.p.]],Generowanie_Zamówienia[Zliczanie],0),2),"")</f>
        <v/>
      </c>
      <c r="G249" s="60" t="str">
        <f ca="1">IF(Podsumowanie_[[#This Row],[L.p.]]&lt;=$J$7,INDEX(Generowanie_Zamówienia[],MATCH(Podsumowanie_[[#This Row],[L.p.]],Generowanie_Zamówienia[Zliczanie],0),4),"")</f>
        <v/>
      </c>
      <c r="H24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0" spans="4:8" x14ac:dyDescent="0.45">
      <c r="D250" s="58">
        <v>243</v>
      </c>
      <c r="E250" s="55" t="str">
        <f ca="1">IF(Podsumowanie_[[#This Row],[L.p.]]&lt;=$J$7,INDEX(Generowanie_Zamówienia[],MATCH(Podsumowanie_[[#This Row],[L.p.]],Generowanie_Zamówienia[Zliczanie],0),9),"")</f>
        <v/>
      </c>
      <c r="F250" s="56" t="str">
        <f ca="1">IF(Podsumowanie_[[#This Row],[L.p.]]&lt;=$J$7,INDEX(Generowanie_Zamówienia[],MATCH(Podsumowanie_[[#This Row],[L.p.]],Generowanie_Zamówienia[Zliczanie],0),2),"")</f>
        <v/>
      </c>
      <c r="G250" s="60" t="str">
        <f ca="1">IF(Podsumowanie_[[#This Row],[L.p.]]&lt;=$J$7,INDEX(Generowanie_Zamówienia[],MATCH(Podsumowanie_[[#This Row],[L.p.]],Generowanie_Zamówienia[Zliczanie],0),4),"")</f>
        <v/>
      </c>
      <c r="H25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1" spans="4:8" x14ac:dyDescent="0.45">
      <c r="D251" s="58">
        <v>244</v>
      </c>
      <c r="E251" s="59" t="str">
        <f ca="1">IF(Podsumowanie_[[#This Row],[L.p.]]&lt;=$J$7,INDEX(Generowanie_Zamówienia[],MATCH(Podsumowanie_[[#This Row],[L.p.]],Generowanie_Zamówienia[Zliczanie],0),9),"")</f>
        <v/>
      </c>
      <c r="F251" s="57" t="str">
        <f ca="1">IF(Podsumowanie_[[#This Row],[L.p.]]&lt;=$J$7,INDEX(Generowanie_Zamówienia[],MATCH(Podsumowanie_[[#This Row],[L.p.]],Generowanie_Zamówienia[Zliczanie],0),2),"")</f>
        <v/>
      </c>
      <c r="G251" s="60" t="str">
        <f ca="1">IF(Podsumowanie_[[#This Row],[L.p.]]&lt;=$J$7,INDEX(Generowanie_Zamówienia[],MATCH(Podsumowanie_[[#This Row],[L.p.]],Generowanie_Zamówienia[Zliczanie],0),4),"")</f>
        <v/>
      </c>
      <c r="H25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2" spans="4:8" x14ac:dyDescent="0.45">
      <c r="D252" s="58">
        <v>245</v>
      </c>
      <c r="E252" s="55" t="str">
        <f ca="1">IF(Podsumowanie_[[#This Row],[L.p.]]&lt;=$J$7,INDEX(Generowanie_Zamówienia[],MATCH(Podsumowanie_[[#This Row],[L.p.]],Generowanie_Zamówienia[Zliczanie],0),9),"")</f>
        <v/>
      </c>
      <c r="F252" s="56" t="str">
        <f ca="1">IF(Podsumowanie_[[#This Row],[L.p.]]&lt;=$J$7,INDEX(Generowanie_Zamówienia[],MATCH(Podsumowanie_[[#This Row],[L.p.]],Generowanie_Zamówienia[Zliczanie],0),2),"")</f>
        <v/>
      </c>
      <c r="G252" s="60" t="str">
        <f ca="1">IF(Podsumowanie_[[#This Row],[L.p.]]&lt;=$J$7,INDEX(Generowanie_Zamówienia[],MATCH(Podsumowanie_[[#This Row],[L.p.]],Generowanie_Zamówienia[Zliczanie],0),4),"")</f>
        <v/>
      </c>
      <c r="H25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3" spans="4:8" x14ac:dyDescent="0.45">
      <c r="D253" s="58">
        <v>246</v>
      </c>
      <c r="E253" s="59" t="str">
        <f ca="1">IF(Podsumowanie_[[#This Row],[L.p.]]&lt;=$J$7,INDEX(Generowanie_Zamówienia[],MATCH(Podsumowanie_[[#This Row],[L.p.]],Generowanie_Zamówienia[Zliczanie],0),9),"")</f>
        <v/>
      </c>
      <c r="F253" s="57" t="str">
        <f ca="1">IF(Podsumowanie_[[#This Row],[L.p.]]&lt;=$J$7,INDEX(Generowanie_Zamówienia[],MATCH(Podsumowanie_[[#This Row],[L.p.]],Generowanie_Zamówienia[Zliczanie],0),2),"")</f>
        <v/>
      </c>
      <c r="G253" s="60" t="str">
        <f ca="1">IF(Podsumowanie_[[#This Row],[L.p.]]&lt;=$J$7,INDEX(Generowanie_Zamówienia[],MATCH(Podsumowanie_[[#This Row],[L.p.]],Generowanie_Zamówienia[Zliczanie],0),4),"")</f>
        <v/>
      </c>
      <c r="H25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4" spans="4:8" x14ac:dyDescent="0.45">
      <c r="D254" s="58">
        <v>247</v>
      </c>
      <c r="E254" s="55" t="str">
        <f ca="1">IF(Podsumowanie_[[#This Row],[L.p.]]&lt;=$J$7,INDEX(Generowanie_Zamówienia[],MATCH(Podsumowanie_[[#This Row],[L.p.]],Generowanie_Zamówienia[Zliczanie],0),9),"")</f>
        <v/>
      </c>
      <c r="F254" s="56" t="str">
        <f ca="1">IF(Podsumowanie_[[#This Row],[L.p.]]&lt;=$J$7,INDEX(Generowanie_Zamówienia[],MATCH(Podsumowanie_[[#This Row],[L.p.]],Generowanie_Zamówienia[Zliczanie],0),2),"")</f>
        <v/>
      </c>
      <c r="G254" s="60" t="str">
        <f ca="1">IF(Podsumowanie_[[#This Row],[L.p.]]&lt;=$J$7,INDEX(Generowanie_Zamówienia[],MATCH(Podsumowanie_[[#This Row],[L.p.]],Generowanie_Zamówienia[Zliczanie],0),4),"")</f>
        <v/>
      </c>
      <c r="H25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5" spans="4:8" x14ac:dyDescent="0.45">
      <c r="D255" s="58">
        <v>248</v>
      </c>
      <c r="E255" s="59" t="str">
        <f ca="1">IF(Podsumowanie_[[#This Row],[L.p.]]&lt;=$J$7,INDEX(Generowanie_Zamówienia[],MATCH(Podsumowanie_[[#This Row],[L.p.]],Generowanie_Zamówienia[Zliczanie],0),9),"")</f>
        <v/>
      </c>
      <c r="F255" s="57" t="str">
        <f ca="1">IF(Podsumowanie_[[#This Row],[L.p.]]&lt;=$J$7,INDEX(Generowanie_Zamówienia[],MATCH(Podsumowanie_[[#This Row],[L.p.]],Generowanie_Zamówienia[Zliczanie],0),2),"")</f>
        <v/>
      </c>
      <c r="G255" s="60" t="str">
        <f ca="1">IF(Podsumowanie_[[#This Row],[L.p.]]&lt;=$J$7,INDEX(Generowanie_Zamówienia[],MATCH(Podsumowanie_[[#This Row],[L.p.]],Generowanie_Zamówienia[Zliczanie],0),4),"")</f>
        <v/>
      </c>
      <c r="H25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6" spans="4:8" x14ac:dyDescent="0.45">
      <c r="D256" s="58">
        <v>249</v>
      </c>
      <c r="E256" s="55" t="str">
        <f ca="1">IF(Podsumowanie_[[#This Row],[L.p.]]&lt;=$J$7,INDEX(Generowanie_Zamówienia[],MATCH(Podsumowanie_[[#This Row],[L.p.]],Generowanie_Zamówienia[Zliczanie],0),9),"")</f>
        <v/>
      </c>
      <c r="F256" s="56" t="str">
        <f ca="1">IF(Podsumowanie_[[#This Row],[L.p.]]&lt;=$J$7,INDEX(Generowanie_Zamówienia[],MATCH(Podsumowanie_[[#This Row],[L.p.]],Generowanie_Zamówienia[Zliczanie],0),2),"")</f>
        <v/>
      </c>
      <c r="G256" s="60" t="str">
        <f ca="1">IF(Podsumowanie_[[#This Row],[L.p.]]&lt;=$J$7,INDEX(Generowanie_Zamówienia[],MATCH(Podsumowanie_[[#This Row],[L.p.]],Generowanie_Zamówienia[Zliczanie],0),4),"")</f>
        <v/>
      </c>
      <c r="H25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7" spans="4:8" x14ac:dyDescent="0.45">
      <c r="D257" s="58">
        <v>250</v>
      </c>
      <c r="E257" s="59" t="str">
        <f ca="1">IF(Podsumowanie_[[#This Row],[L.p.]]&lt;=$J$7,INDEX(Generowanie_Zamówienia[],MATCH(Podsumowanie_[[#This Row],[L.p.]],Generowanie_Zamówienia[Zliczanie],0),9),"")</f>
        <v/>
      </c>
      <c r="F257" s="57" t="str">
        <f ca="1">IF(Podsumowanie_[[#This Row],[L.p.]]&lt;=$J$7,INDEX(Generowanie_Zamówienia[],MATCH(Podsumowanie_[[#This Row],[L.p.]],Generowanie_Zamówienia[Zliczanie],0),2),"")</f>
        <v/>
      </c>
      <c r="G257" s="60" t="str">
        <f ca="1">IF(Podsumowanie_[[#This Row],[L.p.]]&lt;=$J$7,INDEX(Generowanie_Zamówienia[],MATCH(Podsumowanie_[[#This Row],[L.p.]],Generowanie_Zamówienia[Zliczanie],0),4),"")</f>
        <v/>
      </c>
      <c r="H25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8" spans="4:8" x14ac:dyDescent="0.45">
      <c r="D258" s="58">
        <v>251</v>
      </c>
      <c r="E258" s="55" t="str">
        <f ca="1">IF(Podsumowanie_[[#This Row],[L.p.]]&lt;=$J$7,INDEX(Generowanie_Zamówienia[],MATCH(Podsumowanie_[[#This Row],[L.p.]],Generowanie_Zamówienia[Zliczanie],0),9),"")</f>
        <v/>
      </c>
      <c r="F258" s="56" t="str">
        <f ca="1">IF(Podsumowanie_[[#This Row],[L.p.]]&lt;=$J$7,INDEX(Generowanie_Zamówienia[],MATCH(Podsumowanie_[[#This Row],[L.p.]],Generowanie_Zamówienia[Zliczanie],0),2),"")</f>
        <v/>
      </c>
      <c r="G258" s="60" t="str">
        <f ca="1">IF(Podsumowanie_[[#This Row],[L.p.]]&lt;=$J$7,INDEX(Generowanie_Zamówienia[],MATCH(Podsumowanie_[[#This Row],[L.p.]],Generowanie_Zamówienia[Zliczanie],0),4),"")</f>
        <v/>
      </c>
      <c r="H25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59" spans="4:8" x14ac:dyDescent="0.45">
      <c r="D259" s="58">
        <v>252</v>
      </c>
      <c r="E259" s="59" t="str">
        <f ca="1">IF(Podsumowanie_[[#This Row],[L.p.]]&lt;=$J$7,INDEX(Generowanie_Zamówienia[],MATCH(Podsumowanie_[[#This Row],[L.p.]],Generowanie_Zamówienia[Zliczanie],0),9),"")</f>
        <v/>
      </c>
      <c r="F259" s="57" t="str">
        <f ca="1">IF(Podsumowanie_[[#This Row],[L.p.]]&lt;=$J$7,INDEX(Generowanie_Zamówienia[],MATCH(Podsumowanie_[[#This Row],[L.p.]],Generowanie_Zamówienia[Zliczanie],0),2),"")</f>
        <v/>
      </c>
      <c r="G259" s="60" t="str">
        <f ca="1">IF(Podsumowanie_[[#This Row],[L.p.]]&lt;=$J$7,INDEX(Generowanie_Zamówienia[],MATCH(Podsumowanie_[[#This Row],[L.p.]],Generowanie_Zamówienia[Zliczanie],0),4),"")</f>
        <v/>
      </c>
      <c r="H25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0" spans="4:8" x14ac:dyDescent="0.45">
      <c r="D260" s="58">
        <v>253</v>
      </c>
      <c r="E260" s="55" t="str">
        <f ca="1">IF(Podsumowanie_[[#This Row],[L.p.]]&lt;=$J$7,INDEX(Generowanie_Zamówienia[],MATCH(Podsumowanie_[[#This Row],[L.p.]],Generowanie_Zamówienia[Zliczanie],0),9),"")</f>
        <v/>
      </c>
      <c r="F260" s="56" t="str">
        <f ca="1">IF(Podsumowanie_[[#This Row],[L.p.]]&lt;=$J$7,INDEX(Generowanie_Zamówienia[],MATCH(Podsumowanie_[[#This Row],[L.p.]],Generowanie_Zamówienia[Zliczanie],0),2),"")</f>
        <v/>
      </c>
      <c r="G260" s="60" t="str">
        <f ca="1">IF(Podsumowanie_[[#This Row],[L.p.]]&lt;=$J$7,INDEX(Generowanie_Zamówienia[],MATCH(Podsumowanie_[[#This Row],[L.p.]],Generowanie_Zamówienia[Zliczanie],0),4),"")</f>
        <v/>
      </c>
      <c r="H26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1" spans="4:8" x14ac:dyDescent="0.45">
      <c r="D261" s="58">
        <v>254</v>
      </c>
      <c r="E261" s="59" t="str">
        <f ca="1">IF(Podsumowanie_[[#This Row],[L.p.]]&lt;=$J$7,INDEX(Generowanie_Zamówienia[],MATCH(Podsumowanie_[[#This Row],[L.p.]],Generowanie_Zamówienia[Zliczanie],0),9),"")</f>
        <v/>
      </c>
      <c r="F261" s="57" t="str">
        <f ca="1">IF(Podsumowanie_[[#This Row],[L.p.]]&lt;=$J$7,INDEX(Generowanie_Zamówienia[],MATCH(Podsumowanie_[[#This Row],[L.p.]],Generowanie_Zamówienia[Zliczanie],0),2),"")</f>
        <v/>
      </c>
      <c r="G261" s="60" t="str">
        <f ca="1">IF(Podsumowanie_[[#This Row],[L.p.]]&lt;=$J$7,INDEX(Generowanie_Zamówienia[],MATCH(Podsumowanie_[[#This Row],[L.p.]],Generowanie_Zamówienia[Zliczanie],0),4),"")</f>
        <v/>
      </c>
      <c r="H26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2" spans="4:8" x14ac:dyDescent="0.45">
      <c r="D262" s="58">
        <v>255</v>
      </c>
      <c r="E262" s="55" t="str">
        <f ca="1">IF(Podsumowanie_[[#This Row],[L.p.]]&lt;=$J$7,INDEX(Generowanie_Zamówienia[],MATCH(Podsumowanie_[[#This Row],[L.p.]],Generowanie_Zamówienia[Zliczanie],0),9),"")</f>
        <v/>
      </c>
      <c r="F262" s="56" t="str">
        <f ca="1">IF(Podsumowanie_[[#This Row],[L.p.]]&lt;=$J$7,INDEX(Generowanie_Zamówienia[],MATCH(Podsumowanie_[[#This Row],[L.p.]],Generowanie_Zamówienia[Zliczanie],0),2),"")</f>
        <v/>
      </c>
      <c r="G262" s="60" t="str">
        <f ca="1">IF(Podsumowanie_[[#This Row],[L.p.]]&lt;=$J$7,INDEX(Generowanie_Zamówienia[],MATCH(Podsumowanie_[[#This Row],[L.p.]],Generowanie_Zamówienia[Zliczanie],0),4),"")</f>
        <v/>
      </c>
      <c r="H26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3" spans="4:8" x14ac:dyDescent="0.45">
      <c r="D263" s="58">
        <v>256</v>
      </c>
      <c r="E263" s="59" t="str">
        <f ca="1">IF(Podsumowanie_[[#This Row],[L.p.]]&lt;=$J$7,INDEX(Generowanie_Zamówienia[],MATCH(Podsumowanie_[[#This Row],[L.p.]],Generowanie_Zamówienia[Zliczanie],0),9),"")</f>
        <v/>
      </c>
      <c r="F263" s="57" t="str">
        <f ca="1">IF(Podsumowanie_[[#This Row],[L.p.]]&lt;=$J$7,INDEX(Generowanie_Zamówienia[],MATCH(Podsumowanie_[[#This Row],[L.p.]],Generowanie_Zamówienia[Zliczanie],0),2),"")</f>
        <v/>
      </c>
      <c r="G263" s="60" t="str">
        <f ca="1">IF(Podsumowanie_[[#This Row],[L.p.]]&lt;=$J$7,INDEX(Generowanie_Zamówienia[],MATCH(Podsumowanie_[[#This Row],[L.p.]],Generowanie_Zamówienia[Zliczanie],0),4),"")</f>
        <v/>
      </c>
      <c r="H26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4" spans="4:8" x14ac:dyDescent="0.45">
      <c r="D264" s="58">
        <v>257</v>
      </c>
      <c r="E264" s="55" t="str">
        <f ca="1">IF(Podsumowanie_[[#This Row],[L.p.]]&lt;=$J$7,INDEX(Generowanie_Zamówienia[],MATCH(Podsumowanie_[[#This Row],[L.p.]],Generowanie_Zamówienia[Zliczanie],0),9),"")</f>
        <v/>
      </c>
      <c r="F264" s="56" t="str">
        <f ca="1">IF(Podsumowanie_[[#This Row],[L.p.]]&lt;=$J$7,INDEX(Generowanie_Zamówienia[],MATCH(Podsumowanie_[[#This Row],[L.p.]],Generowanie_Zamówienia[Zliczanie],0),2),"")</f>
        <v/>
      </c>
      <c r="G264" s="60" t="str">
        <f ca="1">IF(Podsumowanie_[[#This Row],[L.p.]]&lt;=$J$7,INDEX(Generowanie_Zamówienia[],MATCH(Podsumowanie_[[#This Row],[L.p.]],Generowanie_Zamówienia[Zliczanie],0),4),"")</f>
        <v/>
      </c>
      <c r="H26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5" spans="4:8" x14ac:dyDescent="0.45">
      <c r="D265" s="58">
        <v>258</v>
      </c>
      <c r="E265" s="59" t="str">
        <f ca="1">IF(Podsumowanie_[[#This Row],[L.p.]]&lt;=$J$7,INDEX(Generowanie_Zamówienia[],MATCH(Podsumowanie_[[#This Row],[L.p.]],Generowanie_Zamówienia[Zliczanie],0),9),"")</f>
        <v/>
      </c>
      <c r="F265" s="57" t="str">
        <f ca="1">IF(Podsumowanie_[[#This Row],[L.p.]]&lt;=$J$7,INDEX(Generowanie_Zamówienia[],MATCH(Podsumowanie_[[#This Row],[L.p.]],Generowanie_Zamówienia[Zliczanie],0),2),"")</f>
        <v/>
      </c>
      <c r="G265" s="60" t="str">
        <f ca="1">IF(Podsumowanie_[[#This Row],[L.p.]]&lt;=$J$7,INDEX(Generowanie_Zamówienia[],MATCH(Podsumowanie_[[#This Row],[L.p.]],Generowanie_Zamówienia[Zliczanie],0),4),"")</f>
        <v/>
      </c>
      <c r="H26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6" spans="4:8" x14ac:dyDescent="0.45">
      <c r="D266" s="58">
        <v>259</v>
      </c>
      <c r="E266" s="55" t="str">
        <f ca="1">IF(Podsumowanie_[[#This Row],[L.p.]]&lt;=$J$7,INDEX(Generowanie_Zamówienia[],MATCH(Podsumowanie_[[#This Row],[L.p.]],Generowanie_Zamówienia[Zliczanie],0),9),"")</f>
        <v/>
      </c>
      <c r="F266" s="56" t="str">
        <f ca="1">IF(Podsumowanie_[[#This Row],[L.p.]]&lt;=$J$7,INDEX(Generowanie_Zamówienia[],MATCH(Podsumowanie_[[#This Row],[L.p.]],Generowanie_Zamówienia[Zliczanie],0),2),"")</f>
        <v/>
      </c>
      <c r="G266" s="60" t="str">
        <f ca="1">IF(Podsumowanie_[[#This Row],[L.p.]]&lt;=$J$7,INDEX(Generowanie_Zamówienia[],MATCH(Podsumowanie_[[#This Row],[L.p.]],Generowanie_Zamówienia[Zliczanie],0),4),"")</f>
        <v/>
      </c>
      <c r="H26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7" spans="4:8" x14ac:dyDescent="0.45">
      <c r="D267" s="58">
        <v>260</v>
      </c>
      <c r="E267" s="59" t="str">
        <f ca="1">IF(Podsumowanie_[[#This Row],[L.p.]]&lt;=$J$7,INDEX(Generowanie_Zamówienia[],MATCH(Podsumowanie_[[#This Row],[L.p.]],Generowanie_Zamówienia[Zliczanie],0),9),"")</f>
        <v/>
      </c>
      <c r="F267" s="57" t="str">
        <f ca="1">IF(Podsumowanie_[[#This Row],[L.p.]]&lt;=$J$7,INDEX(Generowanie_Zamówienia[],MATCH(Podsumowanie_[[#This Row],[L.p.]],Generowanie_Zamówienia[Zliczanie],0),2),"")</f>
        <v/>
      </c>
      <c r="G267" s="60" t="str">
        <f ca="1">IF(Podsumowanie_[[#This Row],[L.p.]]&lt;=$J$7,INDEX(Generowanie_Zamówienia[],MATCH(Podsumowanie_[[#This Row],[L.p.]],Generowanie_Zamówienia[Zliczanie],0),4),"")</f>
        <v/>
      </c>
      <c r="H26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8" spans="4:8" x14ac:dyDescent="0.45">
      <c r="D268" s="58">
        <v>261</v>
      </c>
      <c r="E268" s="55" t="str">
        <f ca="1">IF(Podsumowanie_[[#This Row],[L.p.]]&lt;=$J$7,INDEX(Generowanie_Zamówienia[],MATCH(Podsumowanie_[[#This Row],[L.p.]],Generowanie_Zamówienia[Zliczanie],0),9),"")</f>
        <v/>
      </c>
      <c r="F268" s="56" t="str">
        <f ca="1">IF(Podsumowanie_[[#This Row],[L.p.]]&lt;=$J$7,INDEX(Generowanie_Zamówienia[],MATCH(Podsumowanie_[[#This Row],[L.p.]],Generowanie_Zamówienia[Zliczanie],0),2),"")</f>
        <v/>
      </c>
      <c r="G268" s="60" t="str">
        <f ca="1">IF(Podsumowanie_[[#This Row],[L.p.]]&lt;=$J$7,INDEX(Generowanie_Zamówienia[],MATCH(Podsumowanie_[[#This Row],[L.p.]],Generowanie_Zamówienia[Zliczanie],0),4),"")</f>
        <v/>
      </c>
      <c r="H26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69" spans="4:8" x14ac:dyDescent="0.45">
      <c r="D269" s="58">
        <v>262</v>
      </c>
      <c r="E269" s="59" t="str">
        <f ca="1">IF(Podsumowanie_[[#This Row],[L.p.]]&lt;=$J$7,INDEX(Generowanie_Zamówienia[],MATCH(Podsumowanie_[[#This Row],[L.p.]],Generowanie_Zamówienia[Zliczanie],0),9),"")</f>
        <v/>
      </c>
      <c r="F269" s="57" t="str">
        <f ca="1">IF(Podsumowanie_[[#This Row],[L.p.]]&lt;=$J$7,INDEX(Generowanie_Zamówienia[],MATCH(Podsumowanie_[[#This Row],[L.p.]],Generowanie_Zamówienia[Zliczanie],0),2),"")</f>
        <v/>
      </c>
      <c r="G269" s="60" t="str">
        <f ca="1">IF(Podsumowanie_[[#This Row],[L.p.]]&lt;=$J$7,INDEX(Generowanie_Zamówienia[],MATCH(Podsumowanie_[[#This Row],[L.p.]],Generowanie_Zamówienia[Zliczanie],0),4),"")</f>
        <v/>
      </c>
      <c r="H26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0" spans="4:8" x14ac:dyDescent="0.45">
      <c r="D270" s="58">
        <v>263</v>
      </c>
      <c r="E270" s="55" t="str">
        <f ca="1">IF(Podsumowanie_[[#This Row],[L.p.]]&lt;=$J$7,INDEX(Generowanie_Zamówienia[],MATCH(Podsumowanie_[[#This Row],[L.p.]],Generowanie_Zamówienia[Zliczanie],0),9),"")</f>
        <v/>
      </c>
      <c r="F270" s="56" t="str">
        <f ca="1">IF(Podsumowanie_[[#This Row],[L.p.]]&lt;=$J$7,INDEX(Generowanie_Zamówienia[],MATCH(Podsumowanie_[[#This Row],[L.p.]],Generowanie_Zamówienia[Zliczanie],0),2),"")</f>
        <v/>
      </c>
      <c r="G270" s="60" t="str">
        <f ca="1">IF(Podsumowanie_[[#This Row],[L.p.]]&lt;=$J$7,INDEX(Generowanie_Zamówienia[],MATCH(Podsumowanie_[[#This Row],[L.p.]],Generowanie_Zamówienia[Zliczanie],0),4),"")</f>
        <v/>
      </c>
      <c r="H27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1" spans="4:8" x14ac:dyDescent="0.45">
      <c r="D271" s="58">
        <v>264</v>
      </c>
      <c r="E271" s="59" t="str">
        <f ca="1">IF(Podsumowanie_[[#This Row],[L.p.]]&lt;=$J$7,INDEX(Generowanie_Zamówienia[],MATCH(Podsumowanie_[[#This Row],[L.p.]],Generowanie_Zamówienia[Zliczanie],0),9),"")</f>
        <v/>
      </c>
      <c r="F271" s="57" t="str">
        <f ca="1">IF(Podsumowanie_[[#This Row],[L.p.]]&lt;=$J$7,INDEX(Generowanie_Zamówienia[],MATCH(Podsumowanie_[[#This Row],[L.p.]],Generowanie_Zamówienia[Zliczanie],0),2),"")</f>
        <v/>
      </c>
      <c r="G271" s="60" t="str">
        <f ca="1">IF(Podsumowanie_[[#This Row],[L.p.]]&lt;=$J$7,INDEX(Generowanie_Zamówienia[],MATCH(Podsumowanie_[[#This Row],[L.p.]],Generowanie_Zamówienia[Zliczanie],0),4),"")</f>
        <v/>
      </c>
      <c r="H27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2" spans="4:8" x14ac:dyDescent="0.45">
      <c r="D272" s="58">
        <v>265</v>
      </c>
      <c r="E272" s="55" t="str">
        <f ca="1">IF(Podsumowanie_[[#This Row],[L.p.]]&lt;=$J$7,INDEX(Generowanie_Zamówienia[],MATCH(Podsumowanie_[[#This Row],[L.p.]],Generowanie_Zamówienia[Zliczanie],0),9),"")</f>
        <v/>
      </c>
      <c r="F272" s="56" t="str">
        <f ca="1">IF(Podsumowanie_[[#This Row],[L.p.]]&lt;=$J$7,INDEX(Generowanie_Zamówienia[],MATCH(Podsumowanie_[[#This Row],[L.p.]],Generowanie_Zamówienia[Zliczanie],0),2),"")</f>
        <v/>
      </c>
      <c r="G272" s="60" t="str">
        <f ca="1">IF(Podsumowanie_[[#This Row],[L.p.]]&lt;=$J$7,INDEX(Generowanie_Zamówienia[],MATCH(Podsumowanie_[[#This Row],[L.p.]],Generowanie_Zamówienia[Zliczanie],0),4),"")</f>
        <v/>
      </c>
      <c r="H27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3" spans="4:8" x14ac:dyDescent="0.45">
      <c r="D273" s="58">
        <v>266</v>
      </c>
      <c r="E273" s="59" t="str">
        <f ca="1">IF(Podsumowanie_[[#This Row],[L.p.]]&lt;=$J$7,INDEX(Generowanie_Zamówienia[],MATCH(Podsumowanie_[[#This Row],[L.p.]],Generowanie_Zamówienia[Zliczanie],0),9),"")</f>
        <v/>
      </c>
      <c r="F273" s="57" t="str">
        <f ca="1">IF(Podsumowanie_[[#This Row],[L.p.]]&lt;=$J$7,INDEX(Generowanie_Zamówienia[],MATCH(Podsumowanie_[[#This Row],[L.p.]],Generowanie_Zamówienia[Zliczanie],0),2),"")</f>
        <v/>
      </c>
      <c r="G273" s="60" t="str">
        <f ca="1">IF(Podsumowanie_[[#This Row],[L.p.]]&lt;=$J$7,INDEX(Generowanie_Zamówienia[],MATCH(Podsumowanie_[[#This Row],[L.p.]],Generowanie_Zamówienia[Zliczanie],0),4),"")</f>
        <v/>
      </c>
      <c r="H27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4" spans="4:8" x14ac:dyDescent="0.45">
      <c r="D274" s="58">
        <v>267</v>
      </c>
      <c r="E274" s="55" t="str">
        <f ca="1">IF(Podsumowanie_[[#This Row],[L.p.]]&lt;=$J$7,INDEX(Generowanie_Zamówienia[],MATCH(Podsumowanie_[[#This Row],[L.p.]],Generowanie_Zamówienia[Zliczanie],0),9),"")</f>
        <v/>
      </c>
      <c r="F274" s="56" t="str">
        <f ca="1">IF(Podsumowanie_[[#This Row],[L.p.]]&lt;=$J$7,INDEX(Generowanie_Zamówienia[],MATCH(Podsumowanie_[[#This Row],[L.p.]],Generowanie_Zamówienia[Zliczanie],0),2),"")</f>
        <v/>
      </c>
      <c r="G274" s="60" t="str">
        <f ca="1">IF(Podsumowanie_[[#This Row],[L.p.]]&lt;=$J$7,INDEX(Generowanie_Zamówienia[],MATCH(Podsumowanie_[[#This Row],[L.p.]],Generowanie_Zamówienia[Zliczanie],0),4),"")</f>
        <v/>
      </c>
      <c r="H27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5" spans="4:8" x14ac:dyDescent="0.45">
      <c r="D275" s="58">
        <v>268</v>
      </c>
      <c r="E275" s="59" t="str">
        <f ca="1">IF(Podsumowanie_[[#This Row],[L.p.]]&lt;=$J$7,INDEX(Generowanie_Zamówienia[],MATCH(Podsumowanie_[[#This Row],[L.p.]],Generowanie_Zamówienia[Zliczanie],0),9),"")</f>
        <v/>
      </c>
      <c r="F275" s="57" t="str">
        <f ca="1">IF(Podsumowanie_[[#This Row],[L.p.]]&lt;=$J$7,INDEX(Generowanie_Zamówienia[],MATCH(Podsumowanie_[[#This Row],[L.p.]],Generowanie_Zamówienia[Zliczanie],0),2),"")</f>
        <v/>
      </c>
      <c r="G275" s="60" t="str">
        <f ca="1">IF(Podsumowanie_[[#This Row],[L.p.]]&lt;=$J$7,INDEX(Generowanie_Zamówienia[],MATCH(Podsumowanie_[[#This Row],[L.p.]],Generowanie_Zamówienia[Zliczanie],0),4),"")</f>
        <v/>
      </c>
      <c r="H27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6" spans="4:8" x14ac:dyDescent="0.45">
      <c r="D276" s="58">
        <v>269</v>
      </c>
      <c r="E276" s="55" t="str">
        <f ca="1">IF(Podsumowanie_[[#This Row],[L.p.]]&lt;=$J$7,INDEX(Generowanie_Zamówienia[],MATCH(Podsumowanie_[[#This Row],[L.p.]],Generowanie_Zamówienia[Zliczanie],0),9),"")</f>
        <v/>
      </c>
      <c r="F276" s="56" t="str">
        <f ca="1">IF(Podsumowanie_[[#This Row],[L.p.]]&lt;=$J$7,INDEX(Generowanie_Zamówienia[],MATCH(Podsumowanie_[[#This Row],[L.p.]],Generowanie_Zamówienia[Zliczanie],0),2),"")</f>
        <v/>
      </c>
      <c r="G276" s="60" t="str">
        <f ca="1">IF(Podsumowanie_[[#This Row],[L.p.]]&lt;=$J$7,INDEX(Generowanie_Zamówienia[],MATCH(Podsumowanie_[[#This Row],[L.p.]],Generowanie_Zamówienia[Zliczanie],0),4),"")</f>
        <v/>
      </c>
      <c r="H27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7" spans="4:8" x14ac:dyDescent="0.45">
      <c r="D277" s="58">
        <v>270</v>
      </c>
      <c r="E277" s="59" t="str">
        <f ca="1">IF(Podsumowanie_[[#This Row],[L.p.]]&lt;=$J$7,INDEX(Generowanie_Zamówienia[],MATCH(Podsumowanie_[[#This Row],[L.p.]],Generowanie_Zamówienia[Zliczanie],0),9),"")</f>
        <v/>
      </c>
      <c r="F277" s="57" t="str">
        <f ca="1">IF(Podsumowanie_[[#This Row],[L.p.]]&lt;=$J$7,INDEX(Generowanie_Zamówienia[],MATCH(Podsumowanie_[[#This Row],[L.p.]],Generowanie_Zamówienia[Zliczanie],0),2),"")</f>
        <v/>
      </c>
      <c r="G277" s="60" t="str">
        <f ca="1">IF(Podsumowanie_[[#This Row],[L.p.]]&lt;=$J$7,INDEX(Generowanie_Zamówienia[],MATCH(Podsumowanie_[[#This Row],[L.p.]],Generowanie_Zamówienia[Zliczanie],0),4),"")</f>
        <v/>
      </c>
      <c r="H27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8" spans="4:8" x14ac:dyDescent="0.45">
      <c r="D278" s="58">
        <v>271</v>
      </c>
      <c r="E278" s="55" t="str">
        <f ca="1">IF(Podsumowanie_[[#This Row],[L.p.]]&lt;=$J$7,INDEX(Generowanie_Zamówienia[],MATCH(Podsumowanie_[[#This Row],[L.p.]],Generowanie_Zamówienia[Zliczanie],0),9),"")</f>
        <v/>
      </c>
      <c r="F278" s="56" t="str">
        <f ca="1">IF(Podsumowanie_[[#This Row],[L.p.]]&lt;=$J$7,INDEX(Generowanie_Zamówienia[],MATCH(Podsumowanie_[[#This Row],[L.p.]],Generowanie_Zamówienia[Zliczanie],0),2),"")</f>
        <v/>
      </c>
      <c r="G278" s="60" t="str">
        <f ca="1">IF(Podsumowanie_[[#This Row],[L.p.]]&lt;=$J$7,INDEX(Generowanie_Zamówienia[],MATCH(Podsumowanie_[[#This Row],[L.p.]],Generowanie_Zamówienia[Zliczanie],0),4),"")</f>
        <v/>
      </c>
      <c r="H27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79" spans="4:8" x14ac:dyDescent="0.45">
      <c r="D279" s="58">
        <v>272</v>
      </c>
      <c r="E279" s="59" t="str">
        <f ca="1">IF(Podsumowanie_[[#This Row],[L.p.]]&lt;=$J$7,INDEX(Generowanie_Zamówienia[],MATCH(Podsumowanie_[[#This Row],[L.p.]],Generowanie_Zamówienia[Zliczanie],0),9),"")</f>
        <v/>
      </c>
      <c r="F279" s="57" t="str">
        <f ca="1">IF(Podsumowanie_[[#This Row],[L.p.]]&lt;=$J$7,INDEX(Generowanie_Zamówienia[],MATCH(Podsumowanie_[[#This Row],[L.p.]],Generowanie_Zamówienia[Zliczanie],0),2),"")</f>
        <v/>
      </c>
      <c r="G279" s="60" t="str">
        <f ca="1">IF(Podsumowanie_[[#This Row],[L.p.]]&lt;=$J$7,INDEX(Generowanie_Zamówienia[],MATCH(Podsumowanie_[[#This Row],[L.p.]],Generowanie_Zamówienia[Zliczanie],0),4),"")</f>
        <v/>
      </c>
      <c r="H27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0" spans="4:8" x14ac:dyDescent="0.45">
      <c r="D280" s="58">
        <v>273</v>
      </c>
      <c r="E280" s="55" t="str">
        <f ca="1">IF(Podsumowanie_[[#This Row],[L.p.]]&lt;=$J$7,INDEX(Generowanie_Zamówienia[],MATCH(Podsumowanie_[[#This Row],[L.p.]],Generowanie_Zamówienia[Zliczanie],0),9),"")</f>
        <v/>
      </c>
      <c r="F280" s="56" t="str">
        <f ca="1">IF(Podsumowanie_[[#This Row],[L.p.]]&lt;=$J$7,INDEX(Generowanie_Zamówienia[],MATCH(Podsumowanie_[[#This Row],[L.p.]],Generowanie_Zamówienia[Zliczanie],0),2),"")</f>
        <v/>
      </c>
      <c r="G280" s="60" t="str">
        <f ca="1">IF(Podsumowanie_[[#This Row],[L.p.]]&lt;=$J$7,INDEX(Generowanie_Zamówienia[],MATCH(Podsumowanie_[[#This Row],[L.p.]],Generowanie_Zamówienia[Zliczanie],0),4),"")</f>
        <v/>
      </c>
      <c r="H28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1" spans="4:8" x14ac:dyDescent="0.45">
      <c r="D281" s="58">
        <v>274</v>
      </c>
      <c r="E281" s="59" t="str">
        <f ca="1">IF(Podsumowanie_[[#This Row],[L.p.]]&lt;=$J$7,INDEX(Generowanie_Zamówienia[],MATCH(Podsumowanie_[[#This Row],[L.p.]],Generowanie_Zamówienia[Zliczanie],0),9),"")</f>
        <v/>
      </c>
      <c r="F281" s="57" t="str">
        <f ca="1">IF(Podsumowanie_[[#This Row],[L.p.]]&lt;=$J$7,INDEX(Generowanie_Zamówienia[],MATCH(Podsumowanie_[[#This Row],[L.p.]],Generowanie_Zamówienia[Zliczanie],0),2),"")</f>
        <v/>
      </c>
      <c r="G281" s="60" t="str">
        <f ca="1">IF(Podsumowanie_[[#This Row],[L.p.]]&lt;=$J$7,INDEX(Generowanie_Zamówienia[],MATCH(Podsumowanie_[[#This Row],[L.p.]],Generowanie_Zamówienia[Zliczanie],0),4),"")</f>
        <v/>
      </c>
      <c r="H28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2" spans="4:8" x14ac:dyDescent="0.45">
      <c r="D282" s="58">
        <v>275</v>
      </c>
      <c r="E282" s="55" t="str">
        <f ca="1">IF(Podsumowanie_[[#This Row],[L.p.]]&lt;=$J$7,INDEX(Generowanie_Zamówienia[],MATCH(Podsumowanie_[[#This Row],[L.p.]],Generowanie_Zamówienia[Zliczanie],0),9),"")</f>
        <v/>
      </c>
      <c r="F282" s="56" t="str">
        <f ca="1">IF(Podsumowanie_[[#This Row],[L.p.]]&lt;=$J$7,INDEX(Generowanie_Zamówienia[],MATCH(Podsumowanie_[[#This Row],[L.p.]],Generowanie_Zamówienia[Zliczanie],0),2),"")</f>
        <v/>
      </c>
      <c r="G282" s="60" t="str">
        <f ca="1">IF(Podsumowanie_[[#This Row],[L.p.]]&lt;=$J$7,INDEX(Generowanie_Zamówienia[],MATCH(Podsumowanie_[[#This Row],[L.p.]],Generowanie_Zamówienia[Zliczanie],0),4),"")</f>
        <v/>
      </c>
      <c r="H28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3" spans="4:8" x14ac:dyDescent="0.45">
      <c r="D283" s="58">
        <v>276</v>
      </c>
      <c r="E283" s="59" t="str">
        <f ca="1">IF(Podsumowanie_[[#This Row],[L.p.]]&lt;=$J$7,INDEX(Generowanie_Zamówienia[],MATCH(Podsumowanie_[[#This Row],[L.p.]],Generowanie_Zamówienia[Zliczanie],0),9),"")</f>
        <v/>
      </c>
      <c r="F283" s="57" t="str">
        <f ca="1">IF(Podsumowanie_[[#This Row],[L.p.]]&lt;=$J$7,INDEX(Generowanie_Zamówienia[],MATCH(Podsumowanie_[[#This Row],[L.p.]],Generowanie_Zamówienia[Zliczanie],0),2),"")</f>
        <v/>
      </c>
      <c r="G283" s="60" t="str">
        <f ca="1">IF(Podsumowanie_[[#This Row],[L.p.]]&lt;=$J$7,INDEX(Generowanie_Zamówienia[],MATCH(Podsumowanie_[[#This Row],[L.p.]],Generowanie_Zamówienia[Zliczanie],0),4),"")</f>
        <v/>
      </c>
      <c r="H28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4" spans="4:8" x14ac:dyDescent="0.45">
      <c r="D284" s="58">
        <v>277</v>
      </c>
      <c r="E284" s="55" t="str">
        <f ca="1">IF(Podsumowanie_[[#This Row],[L.p.]]&lt;=$J$7,INDEX(Generowanie_Zamówienia[],MATCH(Podsumowanie_[[#This Row],[L.p.]],Generowanie_Zamówienia[Zliczanie],0),9),"")</f>
        <v/>
      </c>
      <c r="F284" s="56" t="str">
        <f ca="1">IF(Podsumowanie_[[#This Row],[L.p.]]&lt;=$J$7,INDEX(Generowanie_Zamówienia[],MATCH(Podsumowanie_[[#This Row],[L.p.]],Generowanie_Zamówienia[Zliczanie],0),2),"")</f>
        <v/>
      </c>
      <c r="G284" s="60" t="str">
        <f ca="1">IF(Podsumowanie_[[#This Row],[L.p.]]&lt;=$J$7,INDEX(Generowanie_Zamówienia[],MATCH(Podsumowanie_[[#This Row],[L.p.]],Generowanie_Zamówienia[Zliczanie],0),4),"")</f>
        <v/>
      </c>
      <c r="H28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5" spans="4:8" x14ac:dyDescent="0.45">
      <c r="D285" s="58">
        <v>278</v>
      </c>
      <c r="E285" s="59" t="str">
        <f ca="1">IF(Podsumowanie_[[#This Row],[L.p.]]&lt;=$J$7,INDEX(Generowanie_Zamówienia[],MATCH(Podsumowanie_[[#This Row],[L.p.]],Generowanie_Zamówienia[Zliczanie],0),9),"")</f>
        <v/>
      </c>
      <c r="F285" s="57" t="str">
        <f ca="1">IF(Podsumowanie_[[#This Row],[L.p.]]&lt;=$J$7,INDEX(Generowanie_Zamówienia[],MATCH(Podsumowanie_[[#This Row],[L.p.]],Generowanie_Zamówienia[Zliczanie],0),2),"")</f>
        <v/>
      </c>
      <c r="G285" s="60" t="str">
        <f ca="1">IF(Podsumowanie_[[#This Row],[L.p.]]&lt;=$J$7,INDEX(Generowanie_Zamówienia[],MATCH(Podsumowanie_[[#This Row],[L.p.]],Generowanie_Zamówienia[Zliczanie],0),4),"")</f>
        <v/>
      </c>
      <c r="H28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6" spans="4:8" x14ac:dyDescent="0.45">
      <c r="D286" s="58">
        <v>279</v>
      </c>
      <c r="E286" s="55" t="str">
        <f ca="1">IF(Podsumowanie_[[#This Row],[L.p.]]&lt;=$J$7,INDEX(Generowanie_Zamówienia[],MATCH(Podsumowanie_[[#This Row],[L.p.]],Generowanie_Zamówienia[Zliczanie],0),9),"")</f>
        <v/>
      </c>
      <c r="F286" s="56" t="str">
        <f ca="1">IF(Podsumowanie_[[#This Row],[L.p.]]&lt;=$J$7,INDEX(Generowanie_Zamówienia[],MATCH(Podsumowanie_[[#This Row],[L.p.]],Generowanie_Zamówienia[Zliczanie],0),2),"")</f>
        <v/>
      </c>
      <c r="G286" s="60" t="str">
        <f ca="1">IF(Podsumowanie_[[#This Row],[L.p.]]&lt;=$J$7,INDEX(Generowanie_Zamówienia[],MATCH(Podsumowanie_[[#This Row],[L.p.]],Generowanie_Zamówienia[Zliczanie],0),4),"")</f>
        <v/>
      </c>
      <c r="H28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7" spans="4:8" x14ac:dyDescent="0.45">
      <c r="D287" s="58">
        <v>280</v>
      </c>
      <c r="E287" s="59" t="str">
        <f ca="1">IF(Podsumowanie_[[#This Row],[L.p.]]&lt;=$J$7,INDEX(Generowanie_Zamówienia[],MATCH(Podsumowanie_[[#This Row],[L.p.]],Generowanie_Zamówienia[Zliczanie],0),9),"")</f>
        <v/>
      </c>
      <c r="F287" s="57" t="str">
        <f ca="1">IF(Podsumowanie_[[#This Row],[L.p.]]&lt;=$J$7,INDEX(Generowanie_Zamówienia[],MATCH(Podsumowanie_[[#This Row],[L.p.]],Generowanie_Zamówienia[Zliczanie],0),2),"")</f>
        <v/>
      </c>
      <c r="G287" s="60" t="str">
        <f ca="1">IF(Podsumowanie_[[#This Row],[L.p.]]&lt;=$J$7,INDEX(Generowanie_Zamówienia[],MATCH(Podsumowanie_[[#This Row],[L.p.]],Generowanie_Zamówienia[Zliczanie],0),4),"")</f>
        <v/>
      </c>
      <c r="H28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8" spans="4:8" x14ac:dyDescent="0.45">
      <c r="D288" s="58">
        <v>281</v>
      </c>
      <c r="E288" s="55" t="str">
        <f ca="1">IF(Podsumowanie_[[#This Row],[L.p.]]&lt;=$J$7,INDEX(Generowanie_Zamówienia[],MATCH(Podsumowanie_[[#This Row],[L.p.]],Generowanie_Zamówienia[Zliczanie],0),9),"")</f>
        <v/>
      </c>
      <c r="F288" s="56" t="str">
        <f ca="1">IF(Podsumowanie_[[#This Row],[L.p.]]&lt;=$J$7,INDEX(Generowanie_Zamówienia[],MATCH(Podsumowanie_[[#This Row],[L.p.]],Generowanie_Zamówienia[Zliczanie],0),2),"")</f>
        <v/>
      </c>
      <c r="G288" s="60" t="str">
        <f ca="1">IF(Podsumowanie_[[#This Row],[L.p.]]&lt;=$J$7,INDEX(Generowanie_Zamówienia[],MATCH(Podsumowanie_[[#This Row],[L.p.]],Generowanie_Zamówienia[Zliczanie],0),4),"")</f>
        <v/>
      </c>
      <c r="H28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89" spans="4:8" x14ac:dyDescent="0.45">
      <c r="D289" s="58">
        <v>282</v>
      </c>
      <c r="E289" s="59" t="str">
        <f ca="1">IF(Podsumowanie_[[#This Row],[L.p.]]&lt;=$J$7,INDEX(Generowanie_Zamówienia[],MATCH(Podsumowanie_[[#This Row],[L.p.]],Generowanie_Zamówienia[Zliczanie],0),9),"")</f>
        <v/>
      </c>
      <c r="F289" s="57" t="str">
        <f ca="1">IF(Podsumowanie_[[#This Row],[L.p.]]&lt;=$J$7,INDEX(Generowanie_Zamówienia[],MATCH(Podsumowanie_[[#This Row],[L.p.]],Generowanie_Zamówienia[Zliczanie],0),2),"")</f>
        <v/>
      </c>
      <c r="G289" s="60" t="str">
        <f ca="1">IF(Podsumowanie_[[#This Row],[L.p.]]&lt;=$J$7,INDEX(Generowanie_Zamówienia[],MATCH(Podsumowanie_[[#This Row],[L.p.]],Generowanie_Zamówienia[Zliczanie],0),4),"")</f>
        <v/>
      </c>
      <c r="H28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0" spans="4:8" x14ac:dyDescent="0.45">
      <c r="D290" s="58">
        <v>283</v>
      </c>
      <c r="E290" s="55" t="str">
        <f ca="1">IF(Podsumowanie_[[#This Row],[L.p.]]&lt;=$J$7,INDEX(Generowanie_Zamówienia[],MATCH(Podsumowanie_[[#This Row],[L.p.]],Generowanie_Zamówienia[Zliczanie],0),9),"")</f>
        <v/>
      </c>
      <c r="F290" s="56" t="str">
        <f ca="1">IF(Podsumowanie_[[#This Row],[L.p.]]&lt;=$J$7,INDEX(Generowanie_Zamówienia[],MATCH(Podsumowanie_[[#This Row],[L.p.]],Generowanie_Zamówienia[Zliczanie],0),2),"")</f>
        <v/>
      </c>
      <c r="G290" s="60" t="str">
        <f ca="1">IF(Podsumowanie_[[#This Row],[L.p.]]&lt;=$J$7,INDEX(Generowanie_Zamówienia[],MATCH(Podsumowanie_[[#This Row],[L.p.]],Generowanie_Zamówienia[Zliczanie],0),4),"")</f>
        <v/>
      </c>
      <c r="H29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1" spans="4:8" x14ac:dyDescent="0.45">
      <c r="D291" s="58">
        <v>284</v>
      </c>
      <c r="E291" s="59" t="str">
        <f ca="1">IF(Podsumowanie_[[#This Row],[L.p.]]&lt;=$J$7,INDEX(Generowanie_Zamówienia[],MATCH(Podsumowanie_[[#This Row],[L.p.]],Generowanie_Zamówienia[Zliczanie],0),9),"")</f>
        <v/>
      </c>
      <c r="F291" s="57" t="str">
        <f ca="1">IF(Podsumowanie_[[#This Row],[L.p.]]&lt;=$J$7,INDEX(Generowanie_Zamówienia[],MATCH(Podsumowanie_[[#This Row],[L.p.]],Generowanie_Zamówienia[Zliczanie],0),2),"")</f>
        <v/>
      </c>
      <c r="G291" s="60" t="str">
        <f ca="1">IF(Podsumowanie_[[#This Row],[L.p.]]&lt;=$J$7,INDEX(Generowanie_Zamówienia[],MATCH(Podsumowanie_[[#This Row],[L.p.]],Generowanie_Zamówienia[Zliczanie],0),4),"")</f>
        <v/>
      </c>
      <c r="H29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2" spans="4:8" x14ac:dyDescent="0.45">
      <c r="D292" s="58">
        <v>285</v>
      </c>
      <c r="E292" s="55" t="str">
        <f ca="1">IF(Podsumowanie_[[#This Row],[L.p.]]&lt;=$J$7,INDEX(Generowanie_Zamówienia[],MATCH(Podsumowanie_[[#This Row],[L.p.]],Generowanie_Zamówienia[Zliczanie],0),9),"")</f>
        <v/>
      </c>
      <c r="F292" s="56" t="str">
        <f ca="1">IF(Podsumowanie_[[#This Row],[L.p.]]&lt;=$J$7,INDEX(Generowanie_Zamówienia[],MATCH(Podsumowanie_[[#This Row],[L.p.]],Generowanie_Zamówienia[Zliczanie],0),2),"")</f>
        <v/>
      </c>
      <c r="G292" s="60" t="str">
        <f ca="1">IF(Podsumowanie_[[#This Row],[L.p.]]&lt;=$J$7,INDEX(Generowanie_Zamówienia[],MATCH(Podsumowanie_[[#This Row],[L.p.]],Generowanie_Zamówienia[Zliczanie],0),4),"")</f>
        <v/>
      </c>
      <c r="H29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3" spans="4:8" x14ac:dyDescent="0.45">
      <c r="D293" s="58">
        <v>286</v>
      </c>
      <c r="E293" s="59" t="str">
        <f ca="1">IF(Podsumowanie_[[#This Row],[L.p.]]&lt;=$J$7,INDEX(Generowanie_Zamówienia[],MATCH(Podsumowanie_[[#This Row],[L.p.]],Generowanie_Zamówienia[Zliczanie],0),9),"")</f>
        <v/>
      </c>
      <c r="F293" s="57" t="str">
        <f ca="1">IF(Podsumowanie_[[#This Row],[L.p.]]&lt;=$J$7,INDEX(Generowanie_Zamówienia[],MATCH(Podsumowanie_[[#This Row],[L.p.]],Generowanie_Zamówienia[Zliczanie],0),2),"")</f>
        <v/>
      </c>
      <c r="G293" s="60" t="str">
        <f ca="1">IF(Podsumowanie_[[#This Row],[L.p.]]&lt;=$J$7,INDEX(Generowanie_Zamówienia[],MATCH(Podsumowanie_[[#This Row],[L.p.]],Generowanie_Zamówienia[Zliczanie],0),4),"")</f>
        <v/>
      </c>
      <c r="H29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4" spans="4:8" x14ac:dyDescent="0.45">
      <c r="D294" s="58">
        <v>287</v>
      </c>
      <c r="E294" s="55" t="str">
        <f ca="1">IF(Podsumowanie_[[#This Row],[L.p.]]&lt;=$J$7,INDEX(Generowanie_Zamówienia[],MATCH(Podsumowanie_[[#This Row],[L.p.]],Generowanie_Zamówienia[Zliczanie],0),9),"")</f>
        <v/>
      </c>
      <c r="F294" s="56" t="str">
        <f ca="1">IF(Podsumowanie_[[#This Row],[L.p.]]&lt;=$J$7,INDEX(Generowanie_Zamówienia[],MATCH(Podsumowanie_[[#This Row],[L.p.]],Generowanie_Zamówienia[Zliczanie],0),2),"")</f>
        <v/>
      </c>
      <c r="G294" s="60" t="str">
        <f ca="1">IF(Podsumowanie_[[#This Row],[L.p.]]&lt;=$J$7,INDEX(Generowanie_Zamówienia[],MATCH(Podsumowanie_[[#This Row],[L.p.]],Generowanie_Zamówienia[Zliczanie],0),4),"")</f>
        <v/>
      </c>
      <c r="H29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5" spans="4:8" x14ac:dyDescent="0.45">
      <c r="D295" s="58">
        <v>288</v>
      </c>
      <c r="E295" s="59" t="str">
        <f ca="1">IF(Podsumowanie_[[#This Row],[L.p.]]&lt;=$J$7,INDEX(Generowanie_Zamówienia[],MATCH(Podsumowanie_[[#This Row],[L.p.]],Generowanie_Zamówienia[Zliczanie],0),9),"")</f>
        <v/>
      </c>
      <c r="F295" s="57" t="str">
        <f ca="1">IF(Podsumowanie_[[#This Row],[L.p.]]&lt;=$J$7,INDEX(Generowanie_Zamówienia[],MATCH(Podsumowanie_[[#This Row],[L.p.]],Generowanie_Zamówienia[Zliczanie],0),2),"")</f>
        <v/>
      </c>
      <c r="G295" s="60" t="str">
        <f ca="1">IF(Podsumowanie_[[#This Row],[L.p.]]&lt;=$J$7,INDEX(Generowanie_Zamówienia[],MATCH(Podsumowanie_[[#This Row],[L.p.]],Generowanie_Zamówienia[Zliczanie],0),4),"")</f>
        <v/>
      </c>
      <c r="H29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6" spans="4:8" x14ac:dyDescent="0.45">
      <c r="D296" s="58">
        <v>289</v>
      </c>
      <c r="E296" s="55" t="str">
        <f ca="1">IF(Podsumowanie_[[#This Row],[L.p.]]&lt;=$J$7,INDEX(Generowanie_Zamówienia[],MATCH(Podsumowanie_[[#This Row],[L.p.]],Generowanie_Zamówienia[Zliczanie],0),9),"")</f>
        <v/>
      </c>
      <c r="F296" s="56" t="str">
        <f ca="1">IF(Podsumowanie_[[#This Row],[L.p.]]&lt;=$J$7,INDEX(Generowanie_Zamówienia[],MATCH(Podsumowanie_[[#This Row],[L.p.]],Generowanie_Zamówienia[Zliczanie],0),2),"")</f>
        <v/>
      </c>
      <c r="G296" s="60" t="str">
        <f ca="1">IF(Podsumowanie_[[#This Row],[L.p.]]&lt;=$J$7,INDEX(Generowanie_Zamówienia[],MATCH(Podsumowanie_[[#This Row],[L.p.]],Generowanie_Zamówienia[Zliczanie],0),4),"")</f>
        <v/>
      </c>
      <c r="H29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7" spans="4:8" x14ac:dyDescent="0.45">
      <c r="D297" s="58">
        <v>290</v>
      </c>
      <c r="E297" s="59" t="str">
        <f ca="1">IF(Podsumowanie_[[#This Row],[L.p.]]&lt;=$J$7,INDEX(Generowanie_Zamówienia[],MATCH(Podsumowanie_[[#This Row],[L.p.]],Generowanie_Zamówienia[Zliczanie],0),9),"")</f>
        <v/>
      </c>
      <c r="F297" s="57" t="str">
        <f ca="1">IF(Podsumowanie_[[#This Row],[L.p.]]&lt;=$J$7,INDEX(Generowanie_Zamówienia[],MATCH(Podsumowanie_[[#This Row],[L.p.]],Generowanie_Zamówienia[Zliczanie],0),2),"")</f>
        <v/>
      </c>
      <c r="G297" s="60" t="str">
        <f ca="1">IF(Podsumowanie_[[#This Row],[L.p.]]&lt;=$J$7,INDEX(Generowanie_Zamówienia[],MATCH(Podsumowanie_[[#This Row],[L.p.]],Generowanie_Zamówienia[Zliczanie],0),4),"")</f>
        <v/>
      </c>
      <c r="H29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8" spans="4:8" x14ac:dyDescent="0.45">
      <c r="D298" s="58">
        <v>291</v>
      </c>
      <c r="E298" s="55" t="str">
        <f ca="1">IF(Podsumowanie_[[#This Row],[L.p.]]&lt;=$J$7,INDEX(Generowanie_Zamówienia[],MATCH(Podsumowanie_[[#This Row],[L.p.]],Generowanie_Zamówienia[Zliczanie],0),9),"")</f>
        <v/>
      </c>
      <c r="F298" s="56" t="str">
        <f ca="1">IF(Podsumowanie_[[#This Row],[L.p.]]&lt;=$J$7,INDEX(Generowanie_Zamówienia[],MATCH(Podsumowanie_[[#This Row],[L.p.]],Generowanie_Zamówienia[Zliczanie],0),2),"")</f>
        <v/>
      </c>
      <c r="G298" s="60" t="str">
        <f ca="1">IF(Podsumowanie_[[#This Row],[L.p.]]&lt;=$J$7,INDEX(Generowanie_Zamówienia[],MATCH(Podsumowanie_[[#This Row],[L.p.]],Generowanie_Zamówienia[Zliczanie],0),4),"")</f>
        <v/>
      </c>
      <c r="H29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299" spans="4:8" x14ac:dyDescent="0.45">
      <c r="D299" s="58">
        <v>292</v>
      </c>
      <c r="E299" s="59" t="str">
        <f ca="1">IF(Podsumowanie_[[#This Row],[L.p.]]&lt;=$J$7,INDEX(Generowanie_Zamówienia[],MATCH(Podsumowanie_[[#This Row],[L.p.]],Generowanie_Zamówienia[Zliczanie],0),9),"")</f>
        <v/>
      </c>
      <c r="F299" s="57" t="str">
        <f ca="1">IF(Podsumowanie_[[#This Row],[L.p.]]&lt;=$J$7,INDEX(Generowanie_Zamówienia[],MATCH(Podsumowanie_[[#This Row],[L.p.]],Generowanie_Zamówienia[Zliczanie],0),2),"")</f>
        <v/>
      </c>
      <c r="G299" s="60" t="str">
        <f ca="1">IF(Podsumowanie_[[#This Row],[L.p.]]&lt;=$J$7,INDEX(Generowanie_Zamówienia[],MATCH(Podsumowanie_[[#This Row],[L.p.]],Generowanie_Zamówienia[Zliczanie],0),4),"")</f>
        <v/>
      </c>
      <c r="H29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0" spans="4:8" x14ac:dyDescent="0.45">
      <c r="D300" s="58">
        <v>293</v>
      </c>
      <c r="E300" s="55" t="str">
        <f ca="1">IF(Podsumowanie_[[#This Row],[L.p.]]&lt;=$J$7,INDEX(Generowanie_Zamówienia[],MATCH(Podsumowanie_[[#This Row],[L.p.]],Generowanie_Zamówienia[Zliczanie],0),9),"")</f>
        <v/>
      </c>
      <c r="F300" s="56" t="str">
        <f ca="1">IF(Podsumowanie_[[#This Row],[L.p.]]&lt;=$J$7,INDEX(Generowanie_Zamówienia[],MATCH(Podsumowanie_[[#This Row],[L.p.]],Generowanie_Zamówienia[Zliczanie],0),2),"")</f>
        <v/>
      </c>
      <c r="G300" s="60" t="str">
        <f ca="1">IF(Podsumowanie_[[#This Row],[L.p.]]&lt;=$J$7,INDEX(Generowanie_Zamówienia[],MATCH(Podsumowanie_[[#This Row],[L.p.]],Generowanie_Zamówienia[Zliczanie],0),4),"")</f>
        <v/>
      </c>
      <c r="H30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1" spans="4:8" x14ac:dyDescent="0.45">
      <c r="D301" s="58">
        <v>294</v>
      </c>
      <c r="E301" s="59" t="str">
        <f ca="1">IF(Podsumowanie_[[#This Row],[L.p.]]&lt;=$J$7,INDEX(Generowanie_Zamówienia[],MATCH(Podsumowanie_[[#This Row],[L.p.]],Generowanie_Zamówienia[Zliczanie],0),9),"")</f>
        <v/>
      </c>
      <c r="F301" s="57" t="str">
        <f ca="1">IF(Podsumowanie_[[#This Row],[L.p.]]&lt;=$J$7,INDEX(Generowanie_Zamówienia[],MATCH(Podsumowanie_[[#This Row],[L.p.]],Generowanie_Zamówienia[Zliczanie],0),2),"")</f>
        <v/>
      </c>
      <c r="G301" s="60" t="str">
        <f ca="1">IF(Podsumowanie_[[#This Row],[L.p.]]&lt;=$J$7,INDEX(Generowanie_Zamówienia[],MATCH(Podsumowanie_[[#This Row],[L.p.]],Generowanie_Zamówienia[Zliczanie],0),4),"")</f>
        <v/>
      </c>
      <c r="H30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2" spans="4:8" x14ac:dyDescent="0.45">
      <c r="D302" s="58">
        <v>295</v>
      </c>
      <c r="E302" s="55" t="str">
        <f ca="1">IF(Podsumowanie_[[#This Row],[L.p.]]&lt;=$J$7,INDEX(Generowanie_Zamówienia[],MATCH(Podsumowanie_[[#This Row],[L.p.]],Generowanie_Zamówienia[Zliczanie],0),9),"")</f>
        <v/>
      </c>
      <c r="F302" s="56" t="str">
        <f ca="1">IF(Podsumowanie_[[#This Row],[L.p.]]&lt;=$J$7,INDEX(Generowanie_Zamówienia[],MATCH(Podsumowanie_[[#This Row],[L.p.]],Generowanie_Zamówienia[Zliczanie],0),2),"")</f>
        <v/>
      </c>
      <c r="G302" s="60" t="str">
        <f ca="1">IF(Podsumowanie_[[#This Row],[L.p.]]&lt;=$J$7,INDEX(Generowanie_Zamówienia[],MATCH(Podsumowanie_[[#This Row],[L.p.]],Generowanie_Zamówienia[Zliczanie],0),4),"")</f>
        <v/>
      </c>
      <c r="H30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3" spans="4:8" x14ac:dyDescent="0.45">
      <c r="D303" s="58">
        <v>296</v>
      </c>
      <c r="E303" s="59" t="str">
        <f ca="1">IF(Podsumowanie_[[#This Row],[L.p.]]&lt;=$J$7,INDEX(Generowanie_Zamówienia[],MATCH(Podsumowanie_[[#This Row],[L.p.]],Generowanie_Zamówienia[Zliczanie],0),9),"")</f>
        <v/>
      </c>
      <c r="F303" s="57" t="str">
        <f ca="1">IF(Podsumowanie_[[#This Row],[L.p.]]&lt;=$J$7,INDEX(Generowanie_Zamówienia[],MATCH(Podsumowanie_[[#This Row],[L.p.]],Generowanie_Zamówienia[Zliczanie],0),2),"")</f>
        <v/>
      </c>
      <c r="G303" s="60" t="str">
        <f ca="1">IF(Podsumowanie_[[#This Row],[L.p.]]&lt;=$J$7,INDEX(Generowanie_Zamówienia[],MATCH(Podsumowanie_[[#This Row],[L.p.]],Generowanie_Zamówienia[Zliczanie],0),4),"")</f>
        <v/>
      </c>
      <c r="H30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4" spans="4:8" x14ac:dyDescent="0.45">
      <c r="D304" s="58">
        <v>297</v>
      </c>
      <c r="E304" s="55" t="str">
        <f ca="1">IF(Podsumowanie_[[#This Row],[L.p.]]&lt;=$J$7,INDEX(Generowanie_Zamówienia[],MATCH(Podsumowanie_[[#This Row],[L.p.]],Generowanie_Zamówienia[Zliczanie],0),9),"")</f>
        <v/>
      </c>
      <c r="F304" s="56" t="str">
        <f ca="1">IF(Podsumowanie_[[#This Row],[L.p.]]&lt;=$J$7,INDEX(Generowanie_Zamówienia[],MATCH(Podsumowanie_[[#This Row],[L.p.]],Generowanie_Zamówienia[Zliczanie],0),2),"")</f>
        <v/>
      </c>
      <c r="G304" s="60" t="str">
        <f ca="1">IF(Podsumowanie_[[#This Row],[L.p.]]&lt;=$J$7,INDEX(Generowanie_Zamówienia[],MATCH(Podsumowanie_[[#This Row],[L.p.]],Generowanie_Zamówienia[Zliczanie],0),4),"")</f>
        <v/>
      </c>
      <c r="H30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5" spans="4:8" x14ac:dyDescent="0.45">
      <c r="D305" s="58">
        <v>298</v>
      </c>
      <c r="E305" s="59" t="str">
        <f ca="1">IF(Podsumowanie_[[#This Row],[L.p.]]&lt;=$J$7,INDEX(Generowanie_Zamówienia[],MATCH(Podsumowanie_[[#This Row],[L.p.]],Generowanie_Zamówienia[Zliczanie],0),9),"")</f>
        <v/>
      </c>
      <c r="F305" s="57" t="str">
        <f ca="1">IF(Podsumowanie_[[#This Row],[L.p.]]&lt;=$J$7,INDEX(Generowanie_Zamówienia[],MATCH(Podsumowanie_[[#This Row],[L.p.]],Generowanie_Zamówienia[Zliczanie],0),2),"")</f>
        <v/>
      </c>
      <c r="G305" s="60" t="str">
        <f ca="1">IF(Podsumowanie_[[#This Row],[L.p.]]&lt;=$J$7,INDEX(Generowanie_Zamówienia[],MATCH(Podsumowanie_[[#This Row],[L.p.]],Generowanie_Zamówienia[Zliczanie],0),4),"")</f>
        <v/>
      </c>
      <c r="H30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6" spans="4:8" x14ac:dyDescent="0.45">
      <c r="D306" s="58">
        <v>299</v>
      </c>
      <c r="E306" s="55" t="str">
        <f ca="1">IF(Podsumowanie_[[#This Row],[L.p.]]&lt;=$J$7,INDEX(Generowanie_Zamówienia[],MATCH(Podsumowanie_[[#This Row],[L.p.]],Generowanie_Zamówienia[Zliczanie],0),9),"")</f>
        <v/>
      </c>
      <c r="F306" s="56" t="str">
        <f ca="1">IF(Podsumowanie_[[#This Row],[L.p.]]&lt;=$J$7,INDEX(Generowanie_Zamówienia[],MATCH(Podsumowanie_[[#This Row],[L.p.]],Generowanie_Zamówienia[Zliczanie],0),2),"")</f>
        <v/>
      </c>
      <c r="G306" s="60" t="str">
        <f ca="1">IF(Podsumowanie_[[#This Row],[L.p.]]&lt;=$J$7,INDEX(Generowanie_Zamówienia[],MATCH(Podsumowanie_[[#This Row],[L.p.]],Generowanie_Zamówienia[Zliczanie],0),4),"")</f>
        <v/>
      </c>
      <c r="H30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7" spans="4:8" x14ac:dyDescent="0.45">
      <c r="D307" s="58">
        <v>300</v>
      </c>
      <c r="E307" s="59" t="str">
        <f ca="1">IF(Podsumowanie_[[#This Row],[L.p.]]&lt;=$J$7,INDEX(Generowanie_Zamówienia[],MATCH(Podsumowanie_[[#This Row],[L.p.]],Generowanie_Zamówienia[Zliczanie],0),9),"")</f>
        <v/>
      </c>
      <c r="F307" s="57" t="str">
        <f ca="1">IF(Podsumowanie_[[#This Row],[L.p.]]&lt;=$J$7,INDEX(Generowanie_Zamówienia[],MATCH(Podsumowanie_[[#This Row],[L.p.]],Generowanie_Zamówienia[Zliczanie],0),2),"")</f>
        <v/>
      </c>
      <c r="G307" s="60" t="str">
        <f ca="1">IF(Podsumowanie_[[#This Row],[L.p.]]&lt;=$J$7,INDEX(Generowanie_Zamówienia[],MATCH(Podsumowanie_[[#This Row],[L.p.]],Generowanie_Zamówienia[Zliczanie],0),4),"")</f>
        <v/>
      </c>
      <c r="H30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8" spans="4:8" x14ac:dyDescent="0.45">
      <c r="D308" s="58">
        <v>301</v>
      </c>
      <c r="E308" s="55" t="str">
        <f ca="1">IF(Podsumowanie_[[#This Row],[L.p.]]&lt;=$J$7,INDEX(Generowanie_Zamówienia[],MATCH(Podsumowanie_[[#This Row],[L.p.]],Generowanie_Zamówienia[Zliczanie],0),9),"")</f>
        <v/>
      </c>
      <c r="F308" s="56" t="str">
        <f ca="1">IF(Podsumowanie_[[#This Row],[L.p.]]&lt;=$J$7,INDEX(Generowanie_Zamówienia[],MATCH(Podsumowanie_[[#This Row],[L.p.]],Generowanie_Zamówienia[Zliczanie],0),2),"")</f>
        <v/>
      </c>
      <c r="G308" s="60" t="str">
        <f ca="1">IF(Podsumowanie_[[#This Row],[L.p.]]&lt;=$J$7,INDEX(Generowanie_Zamówienia[],MATCH(Podsumowanie_[[#This Row],[L.p.]],Generowanie_Zamówienia[Zliczanie],0),4),"")</f>
        <v/>
      </c>
      <c r="H30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09" spans="4:8" x14ac:dyDescent="0.45">
      <c r="D309" s="58">
        <v>302</v>
      </c>
      <c r="E309" s="59" t="str">
        <f ca="1">IF(Podsumowanie_[[#This Row],[L.p.]]&lt;=$J$7,INDEX(Generowanie_Zamówienia[],MATCH(Podsumowanie_[[#This Row],[L.p.]],Generowanie_Zamówienia[Zliczanie],0),9),"")</f>
        <v/>
      </c>
      <c r="F309" s="57" t="str">
        <f ca="1">IF(Podsumowanie_[[#This Row],[L.p.]]&lt;=$J$7,INDEX(Generowanie_Zamówienia[],MATCH(Podsumowanie_[[#This Row],[L.p.]],Generowanie_Zamówienia[Zliczanie],0),2),"")</f>
        <v/>
      </c>
      <c r="G309" s="60" t="str">
        <f ca="1">IF(Podsumowanie_[[#This Row],[L.p.]]&lt;=$J$7,INDEX(Generowanie_Zamówienia[],MATCH(Podsumowanie_[[#This Row],[L.p.]],Generowanie_Zamówienia[Zliczanie],0),4),"")</f>
        <v/>
      </c>
      <c r="H30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0" spans="4:8" x14ac:dyDescent="0.45">
      <c r="D310" s="58">
        <v>303</v>
      </c>
      <c r="E310" s="55" t="str">
        <f ca="1">IF(Podsumowanie_[[#This Row],[L.p.]]&lt;=$J$7,INDEX(Generowanie_Zamówienia[],MATCH(Podsumowanie_[[#This Row],[L.p.]],Generowanie_Zamówienia[Zliczanie],0),9),"")</f>
        <v/>
      </c>
      <c r="F310" s="56" t="str">
        <f ca="1">IF(Podsumowanie_[[#This Row],[L.p.]]&lt;=$J$7,INDEX(Generowanie_Zamówienia[],MATCH(Podsumowanie_[[#This Row],[L.p.]],Generowanie_Zamówienia[Zliczanie],0),2),"")</f>
        <v/>
      </c>
      <c r="G310" s="60" t="str">
        <f ca="1">IF(Podsumowanie_[[#This Row],[L.p.]]&lt;=$J$7,INDEX(Generowanie_Zamówienia[],MATCH(Podsumowanie_[[#This Row],[L.p.]],Generowanie_Zamówienia[Zliczanie],0),4),"")</f>
        <v/>
      </c>
      <c r="H31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1" spans="4:8" x14ac:dyDescent="0.45">
      <c r="D311" s="58">
        <v>304</v>
      </c>
      <c r="E311" s="59" t="str">
        <f ca="1">IF(Podsumowanie_[[#This Row],[L.p.]]&lt;=$J$7,INDEX(Generowanie_Zamówienia[],MATCH(Podsumowanie_[[#This Row],[L.p.]],Generowanie_Zamówienia[Zliczanie],0),9),"")</f>
        <v/>
      </c>
      <c r="F311" s="57" t="str">
        <f ca="1">IF(Podsumowanie_[[#This Row],[L.p.]]&lt;=$J$7,INDEX(Generowanie_Zamówienia[],MATCH(Podsumowanie_[[#This Row],[L.p.]],Generowanie_Zamówienia[Zliczanie],0),2),"")</f>
        <v/>
      </c>
      <c r="G311" s="60" t="str">
        <f ca="1">IF(Podsumowanie_[[#This Row],[L.p.]]&lt;=$J$7,INDEX(Generowanie_Zamówienia[],MATCH(Podsumowanie_[[#This Row],[L.p.]],Generowanie_Zamówienia[Zliczanie],0),4),"")</f>
        <v/>
      </c>
      <c r="H31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2" spans="4:8" x14ac:dyDescent="0.45">
      <c r="D312" s="58">
        <v>305</v>
      </c>
      <c r="E312" s="55" t="str">
        <f ca="1">IF(Podsumowanie_[[#This Row],[L.p.]]&lt;=$J$7,INDEX(Generowanie_Zamówienia[],MATCH(Podsumowanie_[[#This Row],[L.p.]],Generowanie_Zamówienia[Zliczanie],0),9),"")</f>
        <v/>
      </c>
      <c r="F312" s="56" t="str">
        <f ca="1">IF(Podsumowanie_[[#This Row],[L.p.]]&lt;=$J$7,INDEX(Generowanie_Zamówienia[],MATCH(Podsumowanie_[[#This Row],[L.p.]],Generowanie_Zamówienia[Zliczanie],0),2),"")</f>
        <v/>
      </c>
      <c r="G312" s="60" t="str">
        <f ca="1">IF(Podsumowanie_[[#This Row],[L.p.]]&lt;=$J$7,INDEX(Generowanie_Zamówienia[],MATCH(Podsumowanie_[[#This Row],[L.p.]],Generowanie_Zamówienia[Zliczanie],0),4),"")</f>
        <v/>
      </c>
      <c r="H31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3" spans="4:8" x14ac:dyDescent="0.45">
      <c r="D313" s="58">
        <v>306</v>
      </c>
      <c r="E313" s="59" t="str">
        <f ca="1">IF(Podsumowanie_[[#This Row],[L.p.]]&lt;=$J$7,INDEX(Generowanie_Zamówienia[],MATCH(Podsumowanie_[[#This Row],[L.p.]],Generowanie_Zamówienia[Zliczanie],0),9),"")</f>
        <v/>
      </c>
      <c r="F313" s="57" t="str">
        <f ca="1">IF(Podsumowanie_[[#This Row],[L.p.]]&lt;=$J$7,INDEX(Generowanie_Zamówienia[],MATCH(Podsumowanie_[[#This Row],[L.p.]],Generowanie_Zamówienia[Zliczanie],0),2),"")</f>
        <v/>
      </c>
      <c r="G313" s="60" t="str">
        <f ca="1">IF(Podsumowanie_[[#This Row],[L.p.]]&lt;=$J$7,INDEX(Generowanie_Zamówienia[],MATCH(Podsumowanie_[[#This Row],[L.p.]],Generowanie_Zamówienia[Zliczanie],0),4),"")</f>
        <v/>
      </c>
      <c r="H31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4" spans="4:8" x14ac:dyDescent="0.45">
      <c r="D314" s="58">
        <v>307</v>
      </c>
      <c r="E314" s="55" t="str">
        <f ca="1">IF(Podsumowanie_[[#This Row],[L.p.]]&lt;=$J$7,INDEX(Generowanie_Zamówienia[],MATCH(Podsumowanie_[[#This Row],[L.p.]],Generowanie_Zamówienia[Zliczanie],0),9),"")</f>
        <v/>
      </c>
      <c r="F314" s="56" t="str">
        <f ca="1">IF(Podsumowanie_[[#This Row],[L.p.]]&lt;=$J$7,INDEX(Generowanie_Zamówienia[],MATCH(Podsumowanie_[[#This Row],[L.p.]],Generowanie_Zamówienia[Zliczanie],0),2),"")</f>
        <v/>
      </c>
      <c r="G314" s="60" t="str">
        <f ca="1">IF(Podsumowanie_[[#This Row],[L.p.]]&lt;=$J$7,INDEX(Generowanie_Zamówienia[],MATCH(Podsumowanie_[[#This Row],[L.p.]],Generowanie_Zamówienia[Zliczanie],0),4),"")</f>
        <v/>
      </c>
      <c r="H31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5" spans="4:8" x14ac:dyDescent="0.45">
      <c r="D315" s="58">
        <v>308</v>
      </c>
      <c r="E315" s="59" t="str">
        <f ca="1">IF(Podsumowanie_[[#This Row],[L.p.]]&lt;=$J$7,INDEX(Generowanie_Zamówienia[],MATCH(Podsumowanie_[[#This Row],[L.p.]],Generowanie_Zamówienia[Zliczanie],0),9),"")</f>
        <v/>
      </c>
      <c r="F315" s="57" t="str">
        <f ca="1">IF(Podsumowanie_[[#This Row],[L.p.]]&lt;=$J$7,INDEX(Generowanie_Zamówienia[],MATCH(Podsumowanie_[[#This Row],[L.p.]],Generowanie_Zamówienia[Zliczanie],0),2),"")</f>
        <v/>
      </c>
      <c r="G315" s="60" t="str">
        <f ca="1">IF(Podsumowanie_[[#This Row],[L.p.]]&lt;=$J$7,INDEX(Generowanie_Zamówienia[],MATCH(Podsumowanie_[[#This Row],[L.p.]],Generowanie_Zamówienia[Zliczanie],0),4),"")</f>
        <v/>
      </c>
      <c r="H31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6" spans="4:8" x14ac:dyDescent="0.45">
      <c r="D316" s="58">
        <v>309</v>
      </c>
      <c r="E316" s="55" t="str">
        <f ca="1">IF(Podsumowanie_[[#This Row],[L.p.]]&lt;=$J$7,INDEX(Generowanie_Zamówienia[],MATCH(Podsumowanie_[[#This Row],[L.p.]],Generowanie_Zamówienia[Zliczanie],0),9),"")</f>
        <v/>
      </c>
      <c r="F316" s="56" t="str">
        <f ca="1">IF(Podsumowanie_[[#This Row],[L.p.]]&lt;=$J$7,INDEX(Generowanie_Zamówienia[],MATCH(Podsumowanie_[[#This Row],[L.p.]],Generowanie_Zamówienia[Zliczanie],0),2),"")</f>
        <v/>
      </c>
      <c r="G316" s="60" t="str">
        <f ca="1">IF(Podsumowanie_[[#This Row],[L.p.]]&lt;=$J$7,INDEX(Generowanie_Zamówienia[],MATCH(Podsumowanie_[[#This Row],[L.p.]],Generowanie_Zamówienia[Zliczanie],0),4),"")</f>
        <v/>
      </c>
      <c r="H31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7" spans="4:8" x14ac:dyDescent="0.45">
      <c r="D317" s="58">
        <v>310</v>
      </c>
      <c r="E317" s="59" t="str">
        <f ca="1">IF(Podsumowanie_[[#This Row],[L.p.]]&lt;=$J$7,INDEX(Generowanie_Zamówienia[],MATCH(Podsumowanie_[[#This Row],[L.p.]],Generowanie_Zamówienia[Zliczanie],0),9),"")</f>
        <v/>
      </c>
      <c r="F317" s="57" t="str">
        <f ca="1">IF(Podsumowanie_[[#This Row],[L.p.]]&lt;=$J$7,INDEX(Generowanie_Zamówienia[],MATCH(Podsumowanie_[[#This Row],[L.p.]],Generowanie_Zamówienia[Zliczanie],0),2),"")</f>
        <v/>
      </c>
      <c r="G317" s="60" t="str">
        <f ca="1">IF(Podsumowanie_[[#This Row],[L.p.]]&lt;=$J$7,INDEX(Generowanie_Zamówienia[],MATCH(Podsumowanie_[[#This Row],[L.p.]],Generowanie_Zamówienia[Zliczanie],0),4),"")</f>
        <v/>
      </c>
      <c r="H31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8" spans="4:8" x14ac:dyDescent="0.45">
      <c r="D318" s="58">
        <v>311</v>
      </c>
      <c r="E318" s="55" t="str">
        <f ca="1">IF(Podsumowanie_[[#This Row],[L.p.]]&lt;=$J$7,INDEX(Generowanie_Zamówienia[],MATCH(Podsumowanie_[[#This Row],[L.p.]],Generowanie_Zamówienia[Zliczanie],0),9),"")</f>
        <v/>
      </c>
      <c r="F318" s="56" t="str">
        <f ca="1">IF(Podsumowanie_[[#This Row],[L.p.]]&lt;=$J$7,INDEX(Generowanie_Zamówienia[],MATCH(Podsumowanie_[[#This Row],[L.p.]],Generowanie_Zamówienia[Zliczanie],0),2),"")</f>
        <v/>
      </c>
      <c r="G318" s="60" t="str">
        <f ca="1">IF(Podsumowanie_[[#This Row],[L.p.]]&lt;=$J$7,INDEX(Generowanie_Zamówienia[],MATCH(Podsumowanie_[[#This Row],[L.p.]],Generowanie_Zamówienia[Zliczanie],0),4),"")</f>
        <v/>
      </c>
      <c r="H31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19" spans="4:8" x14ac:dyDescent="0.45">
      <c r="D319" s="58">
        <v>312</v>
      </c>
      <c r="E319" s="59" t="str">
        <f ca="1">IF(Podsumowanie_[[#This Row],[L.p.]]&lt;=$J$7,INDEX(Generowanie_Zamówienia[],MATCH(Podsumowanie_[[#This Row],[L.p.]],Generowanie_Zamówienia[Zliczanie],0),9),"")</f>
        <v/>
      </c>
      <c r="F319" s="57" t="str">
        <f ca="1">IF(Podsumowanie_[[#This Row],[L.p.]]&lt;=$J$7,INDEX(Generowanie_Zamówienia[],MATCH(Podsumowanie_[[#This Row],[L.p.]],Generowanie_Zamówienia[Zliczanie],0),2),"")</f>
        <v/>
      </c>
      <c r="G319" s="60" t="str">
        <f ca="1">IF(Podsumowanie_[[#This Row],[L.p.]]&lt;=$J$7,INDEX(Generowanie_Zamówienia[],MATCH(Podsumowanie_[[#This Row],[L.p.]],Generowanie_Zamówienia[Zliczanie],0),4),"")</f>
        <v/>
      </c>
      <c r="H31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0" spans="4:8" x14ac:dyDescent="0.45">
      <c r="D320" s="58">
        <v>313</v>
      </c>
      <c r="E320" s="55" t="str">
        <f ca="1">IF(Podsumowanie_[[#This Row],[L.p.]]&lt;=$J$7,INDEX(Generowanie_Zamówienia[],MATCH(Podsumowanie_[[#This Row],[L.p.]],Generowanie_Zamówienia[Zliczanie],0),9),"")</f>
        <v/>
      </c>
      <c r="F320" s="56" t="str">
        <f ca="1">IF(Podsumowanie_[[#This Row],[L.p.]]&lt;=$J$7,INDEX(Generowanie_Zamówienia[],MATCH(Podsumowanie_[[#This Row],[L.p.]],Generowanie_Zamówienia[Zliczanie],0),2),"")</f>
        <v/>
      </c>
      <c r="G320" s="60" t="str">
        <f ca="1">IF(Podsumowanie_[[#This Row],[L.p.]]&lt;=$J$7,INDEX(Generowanie_Zamówienia[],MATCH(Podsumowanie_[[#This Row],[L.p.]],Generowanie_Zamówienia[Zliczanie],0),4),"")</f>
        <v/>
      </c>
      <c r="H32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1" spans="4:8" x14ac:dyDescent="0.45">
      <c r="D321" s="58">
        <v>314</v>
      </c>
      <c r="E321" s="59" t="str">
        <f ca="1">IF(Podsumowanie_[[#This Row],[L.p.]]&lt;=$J$7,INDEX(Generowanie_Zamówienia[],MATCH(Podsumowanie_[[#This Row],[L.p.]],Generowanie_Zamówienia[Zliczanie],0),9),"")</f>
        <v/>
      </c>
      <c r="F321" s="57" t="str">
        <f ca="1">IF(Podsumowanie_[[#This Row],[L.p.]]&lt;=$J$7,INDEX(Generowanie_Zamówienia[],MATCH(Podsumowanie_[[#This Row],[L.p.]],Generowanie_Zamówienia[Zliczanie],0),2),"")</f>
        <v/>
      </c>
      <c r="G321" s="60" t="str">
        <f ca="1">IF(Podsumowanie_[[#This Row],[L.p.]]&lt;=$J$7,INDEX(Generowanie_Zamówienia[],MATCH(Podsumowanie_[[#This Row],[L.p.]],Generowanie_Zamówienia[Zliczanie],0),4),"")</f>
        <v/>
      </c>
      <c r="H32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2" spans="4:8" x14ac:dyDescent="0.45">
      <c r="D322" s="58">
        <v>315</v>
      </c>
      <c r="E322" s="55" t="str">
        <f ca="1">IF(Podsumowanie_[[#This Row],[L.p.]]&lt;=$J$7,INDEX(Generowanie_Zamówienia[],MATCH(Podsumowanie_[[#This Row],[L.p.]],Generowanie_Zamówienia[Zliczanie],0),9),"")</f>
        <v/>
      </c>
      <c r="F322" s="56" t="str">
        <f ca="1">IF(Podsumowanie_[[#This Row],[L.p.]]&lt;=$J$7,INDEX(Generowanie_Zamówienia[],MATCH(Podsumowanie_[[#This Row],[L.p.]],Generowanie_Zamówienia[Zliczanie],0),2),"")</f>
        <v/>
      </c>
      <c r="G322" s="60" t="str">
        <f ca="1">IF(Podsumowanie_[[#This Row],[L.p.]]&lt;=$J$7,INDEX(Generowanie_Zamówienia[],MATCH(Podsumowanie_[[#This Row],[L.p.]],Generowanie_Zamówienia[Zliczanie],0),4),"")</f>
        <v/>
      </c>
      <c r="H32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3" spans="4:8" x14ac:dyDescent="0.45">
      <c r="D323" s="58">
        <v>316</v>
      </c>
      <c r="E323" s="59" t="str">
        <f ca="1">IF(Podsumowanie_[[#This Row],[L.p.]]&lt;=$J$7,INDEX(Generowanie_Zamówienia[],MATCH(Podsumowanie_[[#This Row],[L.p.]],Generowanie_Zamówienia[Zliczanie],0),9),"")</f>
        <v/>
      </c>
      <c r="F323" s="57" t="str">
        <f ca="1">IF(Podsumowanie_[[#This Row],[L.p.]]&lt;=$J$7,INDEX(Generowanie_Zamówienia[],MATCH(Podsumowanie_[[#This Row],[L.p.]],Generowanie_Zamówienia[Zliczanie],0),2),"")</f>
        <v/>
      </c>
      <c r="G323" s="60" t="str">
        <f ca="1">IF(Podsumowanie_[[#This Row],[L.p.]]&lt;=$J$7,INDEX(Generowanie_Zamówienia[],MATCH(Podsumowanie_[[#This Row],[L.p.]],Generowanie_Zamówienia[Zliczanie],0),4),"")</f>
        <v/>
      </c>
      <c r="H32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4" spans="4:8" x14ac:dyDescent="0.45">
      <c r="D324" s="58">
        <v>317</v>
      </c>
      <c r="E324" s="55" t="str">
        <f ca="1">IF(Podsumowanie_[[#This Row],[L.p.]]&lt;=$J$7,INDEX(Generowanie_Zamówienia[],MATCH(Podsumowanie_[[#This Row],[L.p.]],Generowanie_Zamówienia[Zliczanie],0),9),"")</f>
        <v/>
      </c>
      <c r="F324" s="56" t="str">
        <f ca="1">IF(Podsumowanie_[[#This Row],[L.p.]]&lt;=$J$7,INDEX(Generowanie_Zamówienia[],MATCH(Podsumowanie_[[#This Row],[L.p.]],Generowanie_Zamówienia[Zliczanie],0),2),"")</f>
        <v/>
      </c>
      <c r="G324" s="60" t="str">
        <f ca="1">IF(Podsumowanie_[[#This Row],[L.p.]]&lt;=$J$7,INDEX(Generowanie_Zamówienia[],MATCH(Podsumowanie_[[#This Row],[L.p.]],Generowanie_Zamówienia[Zliczanie],0),4),"")</f>
        <v/>
      </c>
      <c r="H32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5" spans="4:8" x14ac:dyDescent="0.45">
      <c r="D325" s="58">
        <v>318</v>
      </c>
      <c r="E325" s="59" t="str">
        <f ca="1">IF(Podsumowanie_[[#This Row],[L.p.]]&lt;=$J$7,INDEX(Generowanie_Zamówienia[],MATCH(Podsumowanie_[[#This Row],[L.p.]],Generowanie_Zamówienia[Zliczanie],0),9),"")</f>
        <v/>
      </c>
      <c r="F325" s="57" t="str">
        <f ca="1">IF(Podsumowanie_[[#This Row],[L.p.]]&lt;=$J$7,INDEX(Generowanie_Zamówienia[],MATCH(Podsumowanie_[[#This Row],[L.p.]],Generowanie_Zamówienia[Zliczanie],0),2),"")</f>
        <v/>
      </c>
      <c r="G325" s="60" t="str">
        <f ca="1">IF(Podsumowanie_[[#This Row],[L.p.]]&lt;=$J$7,INDEX(Generowanie_Zamówienia[],MATCH(Podsumowanie_[[#This Row],[L.p.]],Generowanie_Zamówienia[Zliczanie],0),4),"")</f>
        <v/>
      </c>
      <c r="H32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6" spans="4:8" x14ac:dyDescent="0.45">
      <c r="D326" s="58">
        <v>319</v>
      </c>
      <c r="E326" s="55" t="str">
        <f ca="1">IF(Podsumowanie_[[#This Row],[L.p.]]&lt;=$J$7,INDEX(Generowanie_Zamówienia[],MATCH(Podsumowanie_[[#This Row],[L.p.]],Generowanie_Zamówienia[Zliczanie],0),9),"")</f>
        <v/>
      </c>
      <c r="F326" s="56" t="str">
        <f ca="1">IF(Podsumowanie_[[#This Row],[L.p.]]&lt;=$J$7,INDEX(Generowanie_Zamówienia[],MATCH(Podsumowanie_[[#This Row],[L.p.]],Generowanie_Zamówienia[Zliczanie],0),2),"")</f>
        <v/>
      </c>
      <c r="G326" s="60" t="str">
        <f ca="1">IF(Podsumowanie_[[#This Row],[L.p.]]&lt;=$J$7,INDEX(Generowanie_Zamówienia[],MATCH(Podsumowanie_[[#This Row],[L.p.]],Generowanie_Zamówienia[Zliczanie],0),4),"")</f>
        <v/>
      </c>
      <c r="H32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7" spans="4:8" x14ac:dyDescent="0.45">
      <c r="D327" s="58">
        <v>320</v>
      </c>
      <c r="E327" s="59" t="str">
        <f ca="1">IF(Podsumowanie_[[#This Row],[L.p.]]&lt;=$J$7,INDEX(Generowanie_Zamówienia[],MATCH(Podsumowanie_[[#This Row],[L.p.]],Generowanie_Zamówienia[Zliczanie],0),9),"")</f>
        <v/>
      </c>
      <c r="F327" s="57" t="str">
        <f ca="1">IF(Podsumowanie_[[#This Row],[L.p.]]&lt;=$J$7,INDEX(Generowanie_Zamówienia[],MATCH(Podsumowanie_[[#This Row],[L.p.]],Generowanie_Zamówienia[Zliczanie],0),2),"")</f>
        <v/>
      </c>
      <c r="G327" s="60" t="str">
        <f ca="1">IF(Podsumowanie_[[#This Row],[L.p.]]&lt;=$J$7,INDEX(Generowanie_Zamówienia[],MATCH(Podsumowanie_[[#This Row],[L.p.]],Generowanie_Zamówienia[Zliczanie],0),4),"")</f>
        <v/>
      </c>
      <c r="H32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8" spans="4:8" x14ac:dyDescent="0.45">
      <c r="D328" s="58">
        <v>321</v>
      </c>
      <c r="E328" s="55" t="str">
        <f ca="1">IF(Podsumowanie_[[#This Row],[L.p.]]&lt;=$J$7,INDEX(Generowanie_Zamówienia[],MATCH(Podsumowanie_[[#This Row],[L.p.]],Generowanie_Zamówienia[Zliczanie],0),9),"")</f>
        <v/>
      </c>
      <c r="F328" s="56" t="str">
        <f ca="1">IF(Podsumowanie_[[#This Row],[L.p.]]&lt;=$J$7,INDEX(Generowanie_Zamówienia[],MATCH(Podsumowanie_[[#This Row],[L.p.]],Generowanie_Zamówienia[Zliczanie],0),2),"")</f>
        <v/>
      </c>
      <c r="G328" s="60" t="str">
        <f ca="1">IF(Podsumowanie_[[#This Row],[L.p.]]&lt;=$J$7,INDEX(Generowanie_Zamówienia[],MATCH(Podsumowanie_[[#This Row],[L.p.]],Generowanie_Zamówienia[Zliczanie],0),4),"")</f>
        <v/>
      </c>
      <c r="H32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29" spans="4:8" x14ac:dyDescent="0.45">
      <c r="D329" s="58">
        <v>322</v>
      </c>
      <c r="E329" s="59" t="str">
        <f ca="1">IF(Podsumowanie_[[#This Row],[L.p.]]&lt;=$J$7,INDEX(Generowanie_Zamówienia[],MATCH(Podsumowanie_[[#This Row],[L.p.]],Generowanie_Zamówienia[Zliczanie],0),9),"")</f>
        <v/>
      </c>
      <c r="F329" s="57" t="str">
        <f ca="1">IF(Podsumowanie_[[#This Row],[L.p.]]&lt;=$J$7,INDEX(Generowanie_Zamówienia[],MATCH(Podsumowanie_[[#This Row],[L.p.]],Generowanie_Zamówienia[Zliczanie],0),2),"")</f>
        <v/>
      </c>
      <c r="G329" s="60" t="str">
        <f ca="1">IF(Podsumowanie_[[#This Row],[L.p.]]&lt;=$J$7,INDEX(Generowanie_Zamówienia[],MATCH(Podsumowanie_[[#This Row],[L.p.]],Generowanie_Zamówienia[Zliczanie],0),4),"")</f>
        <v/>
      </c>
      <c r="H32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0" spans="4:8" x14ac:dyDescent="0.45">
      <c r="D330" s="58">
        <v>323</v>
      </c>
      <c r="E330" s="55" t="str">
        <f ca="1">IF(Podsumowanie_[[#This Row],[L.p.]]&lt;=$J$7,INDEX(Generowanie_Zamówienia[],MATCH(Podsumowanie_[[#This Row],[L.p.]],Generowanie_Zamówienia[Zliczanie],0),9),"")</f>
        <v/>
      </c>
      <c r="F330" s="56" t="str">
        <f ca="1">IF(Podsumowanie_[[#This Row],[L.p.]]&lt;=$J$7,INDEX(Generowanie_Zamówienia[],MATCH(Podsumowanie_[[#This Row],[L.p.]],Generowanie_Zamówienia[Zliczanie],0),2),"")</f>
        <v/>
      </c>
      <c r="G330" s="60" t="str">
        <f ca="1">IF(Podsumowanie_[[#This Row],[L.p.]]&lt;=$J$7,INDEX(Generowanie_Zamówienia[],MATCH(Podsumowanie_[[#This Row],[L.p.]],Generowanie_Zamówienia[Zliczanie],0),4),"")</f>
        <v/>
      </c>
      <c r="H33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1" spans="4:8" x14ac:dyDescent="0.45">
      <c r="D331" s="58">
        <v>324</v>
      </c>
      <c r="E331" s="59" t="str">
        <f ca="1">IF(Podsumowanie_[[#This Row],[L.p.]]&lt;=$J$7,INDEX(Generowanie_Zamówienia[],MATCH(Podsumowanie_[[#This Row],[L.p.]],Generowanie_Zamówienia[Zliczanie],0),9),"")</f>
        <v/>
      </c>
      <c r="F331" s="57" t="str">
        <f ca="1">IF(Podsumowanie_[[#This Row],[L.p.]]&lt;=$J$7,INDEX(Generowanie_Zamówienia[],MATCH(Podsumowanie_[[#This Row],[L.p.]],Generowanie_Zamówienia[Zliczanie],0),2),"")</f>
        <v/>
      </c>
      <c r="G331" s="60" t="str">
        <f ca="1">IF(Podsumowanie_[[#This Row],[L.p.]]&lt;=$J$7,INDEX(Generowanie_Zamówienia[],MATCH(Podsumowanie_[[#This Row],[L.p.]],Generowanie_Zamówienia[Zliczanie],0),4),"")</f>
        <v/>
      </c>
      <c r="H33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2" spans="4:8" x14ac:dyDescent="0.45">
      <c r="D332" s="58">
        <v>325</v>
      </c>
      <c r="E332" s="55" t="str">
        <f ca="1">IF(Podsumowanie_[[#This Row],[L.p.]]&lt;=$J$7,INDEX(Generowanie_Zamówienia[],MATCH(Podsumowanie_[[#This Row],[L.p.]],Generowanie_Zamówienia[Zliczanie],0),9),"")</f>
        <v/>
      </c>
      <c r="F332" s="56" t="str">
        <f ca="1">IF(Podsumowanie_[[#This Row],[L.p.]]&lt;=$J$7,INDEX(Generowanie_Zamówienia[],MATCH(Podsumowanie_[[#This Row],[L.p.]],Generowanie_Zamówienia[Zliczanie],0),2),"")</f>
        <v/>
      </c>
      <c r="G332" s="60" t="str">
        <f ca="1">IF(Podsumowanie_[[#This Row],[L.p.]]&lt;=$J$7,INDEX(Generowanie_Zamówienia[],MATCH(Podsumowanie_[[#This Row],[L.p.]],Generowanie_Zamówienia[Zliczanie],0),4),"")</f>
        <v/>
      </c>
      <c r="H33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3" spans="4:8" x14ac:dyDescent="0.45">
      <c r="D333" s="58">
        <v>326</v>
      </c>
      <c r="E333" s="59" t="str">
        <f ca="1">IF(Podsumowanie_[[#This Row],[L.p.]]&lt;=$J$7,INDEX(Generowanie_Zamówienia[],MATCH(Podsumowanie_[[#This Row],[L.p.]],Generowanie_Zamówienia[Zliczanie],0),9),"")</f>
        <v/>
      </c>
      <c r="F333" s="57" t="str">
        <f ca="1">IF(Podsumowanie_[[#This Row],[L.p.]]&lt;=$J$7,INDEX(Generowanie_Zamówienia[],MATCH(Podsumowanie_[[#This Row],[L.p.]],Generowanie_Zamówienia[Zliczanie],0),2),"")</f>
        <v/>
      </c>
      <c r="G333" s="60" t="str">
        <f ca="1">IF(Podsumowanie_[[#This Row],[L.p.]]&lt;=$J$7,INDEX(Generowanie_Zamówienia[],MATCH(Podsumowanie_[[#This Row],[L.p.]],Generowanie_Zamówienia[Zliczanie],0),4),"")</f>
        <v/>
      </c>
      <c r="H33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4" spans="4:8" x14ac:dyDescent="0.45">
      <c r="D334" s="58">
        <v>327</v>
      </c>
      <c r="E334" s="55" t="str">
        <f ca="1">IF(Podsumowanie_[[#This Row],[L.p.]]&lt;=$J$7,INDEX(Generowanie_Zamówienia[],MATCH(Podsumowanie_[[#This Row],[L.p.]],Generowanie_Zamówienia[Zliczanie],0),9),"")</f>
        <v/>
      </c>
      <c r="F334" s="56" t="str">
        <f ca="1">IF(Podsumowanie_[[#This Row],[L.p.]]&lt;=$J$7,INDEX(Generowanie_Zamówienia[],MATCH(Podsumowanie_[[#This Row],[L.p.]],Generowanie_Zamówienia[Zliczanie],0),2),"")</f>
        <v/>
      </c>
      <c r="G334" s="60" t="str">
        <f ca="1">IF(Podsumowanie_[[#This Row],[L.p.]]&lt;=$J$7,INDEX(Generowanie_Zamówienia[],MATCH(Podsumowanie_[[#This Row],[L.p.]],Generowanie_Zamówienia[Zliczanie],0),4),"")</f>
        <v/>
      </c>
      <c r="H33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5" spans="4:8" x14ac:dyDescent="0.45">
      <c r="D335" s="58">
        <v>328</v>
      </c>
      <c r="E335" s="59" t="str">
        <f ca="1">IF(Podsumowanie_[[#This Row],[L.p.]]&lt;=$J$7,INDEX(Generowanie_Zamówienia[],MATCH(Podsumowanie_[[#This Row],[L.p.]],Generowanie_Zamówienia[Zliczanie],0),9),"")</f>
        <v/>
      </c>
      <c r="F335" s="57" t="str">
        <f ca="1">IF(Podsumowanie_[[#This Row],[L.p.]]&lt;=$J$7,INDEX(Generowanie_Zamówienia[],MATCH(Podsumowanie_[[#This Row],[L.p.]],Generowanie_Zamówienia[Zliczanie],0),2),"")</f>
        <v/>
      </c>
      <c r="G335" s="60" t="str">
        <f ca="1">IF(Podsumowanie_[[#This Row],[L.p.]]&lt;=$J$7,INDEX(Generowanie_Zamówienia[],MATCH(Podsumowanie_[[#This Row],[L.p.]],Generowanie_Zamówienia[Zliczanie],0),4),"")</f>
        <v/>
      </c>
      <c r="H33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6" spans="4:8" x14ac:dyDescent="0.45">
      <c r="D336" s="58">
        <v>329</v>
      </c>
      <c r="E336" s="55" t="str">
        <f ca="1">IF(Podsumowanie_[[#This Row],[L.p.]]&lt;=$J$7,INDEX(Generowanie_Zamówienia[],MATCH(Podsumowanie_[[#This Row],[L.p.]],Generowanie_Zamówienia[Zliczanie],0),9),"")</f>
        <v/>
      </c>
      <c r="F336" s="56" t="str">
        <f ca="1">IF(Podsumowanie_[[#This Row],[L.p.]]&lt;=$J$7,INDEX(Generowanie_Zamówienia[],MATCH(Podsumowanie_[[#This Row],[L.p.]],Generowanie_Zamówienia[Zliczanie],0),2),"")</f>
        <v/>
      </c>
      <c r="G336" s="60" t="str">
        <f ca="1">IF(Podsumowanie_[[#This Row],[L.p.]]&lt;=$J$7,INDEX(Generowanie_Zamówienia[],MATCH(Podsumowanie_[[#This Row],[L.p.]],Generowanie_Zamówienia[Zliczanie],0),4),"")</f>
        <v/>
      </c>
      <c r="H33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7" spans="4:8" x14ac:dyDescent="0.45">
      <c r="D337" s="58">
        <v>330</v>
      </c>
      <c r="E337" s="59" t="str">
        <f ca="1">IF(Podsumowanie_[[#This Row],[L.p.]]&lt;=$J$7,INDEX(Generowanie_Zamówienia[],MATCH(Podsumowanie_[[#This Row],[L.p.]],Generowanie_Zamówienia[Zliczanie],0),9),"")</f>
        <v/>
      </c>
      <c r="F337" s="57" t="str">
        <f ca="1">IF(Podsumowanie_[[#This Row],[L.p.]]&lt;=$J$7,INDEX(Generowanie_Zamówienia[],MATCH(Podsumowanie_[[#This Row],[L.p.]],Generowanie_Zamówienia[Zliczanie],0),2),"")</f>
        <v/>
      </c>
      <c r="G337" s="60" t="str">
        <f ca="1">IF(Podsumowanie_[[#This Row],[L.p.]]&lt;=$J$7,INDEX(Generowanie_Zamówienia[],MATCH(Podsumowanie_[[#This Row],[L.p.]],Generowanie_Zamówienia[Zliczanie],0),4),"")</f>
        <v/>
      </c>
      <c r="H33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8" spans="4:8" x14ac:dyDescent="0.45">
      <c r="D338" s="58">
        <v>331</v>
      </c>
      <c r="E338" s="55" t="str">
        <f ca="1">IF(Podsumowanie_[[#This Row],[L.p.]]&lt;=$J$7,INDEX(Generowanie_Zamówienia[],MATCH(Podsumowanie_[[#This Row],[L.p.]],Generowanie_Zamówienia[Zliczanie],0),9),"")</f>
        <v/>
      </c>
      <c r="F338" s="56" t="str">
        <f ca="1">IF(Podsumowanie_[[#This Row],[L.p.]]&lt;=$J$7,INDEX(Generowanie_Zamówienia[],MATCH(Podsumowanie_[[#This Row],[L.p.]],Generowanie_Zamówienia[Zliczanie],0),2),"")</f>
        <v/>
      </c>
      <c r="G338" s="60" t="str">
        <f ca="1">IF(Podsumowanie_[[#This Row],[L.p.]]&lt;=$J$7,INDEX(Generowanie_Zamówienia[],MATCH(Podsumowanie_[[#This Row],[L.p.]],Generowanie_Zamówienia[Zliczanie],0),4),"")</f>
        <v/>
      </c>
      <c r="H33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39" spans="4:8" x14ac:dyDescent="0.45">
      <c r="D339" s="58">
        <v>332</v>
      </c>
      <c r="E339" s="59" t="str">
        <f ca="1">IF(Podsumowanie_[[#This Row],[L.p.]]&lt;=$J$7,INDEX(Generowanie_Zamówienia[],MATCH(Podsumowanie_[[#This Row],[L.p.]],Generowanie_Zamówienia[Zliczanie],0),9),"")</f>
        <v/>
      </c>
      <c r="F339" s="57" t="str">
        <f ca="1">IF(Podsumowanie_[[#This Row],[L.p.]]&lt;=$J$7,INDEX(Generowanie_Zamówienia[],MATCH(Podsumowanie_[[#This Row],[L.p.]],Generowanie_Zamówienia[Zliczanie],0),2),"")</f>
        <v/>
      </c>
      <c r="G339" s="60" t="str">
        <f ca="1">IF(Podsumowanie_[[#This Row],[L.p.]]&lt;=$J$7,INDEX(Generowanie_Zamówienia[],MATCH(Podsumowanie_[[#This Row],[L.p.]],Generowanie_Zamówienia[Zliczanie],0),4),"")</f>
        <v/>
      </c>
      <c r="H33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0" spans="4:8" x14ac:dyDescent="0.45">
      <c r="D340" s="58">
        <v>333</v>
      </c>
      <c r="E340" s="55" t="str">
        <f ca="1">IF(Podsumowanie_[[#This Row],[L.p.]]&lt;=$J$7,INDEX(Generowanie_Zamówienia[],MATCH(Podsumowanie_[[#This Row],[L.p.]],Generowanie_Zamówienia[Zliczanie],0),9),"")</f>
        <v/>
      </c>
      <c r="F340" s="56" t="str">
        <f ca="1">IF(Podsumowanie_[[#This Row],[L.p.]]&lt;=$J$7,INDEX(Generowanie_Zamówienia[],MATCH(Podsumowanie_[[#This Row],[L.p.]],Generowanie_Zamówienia[Zliczanie],0),2),"")</f>
        <v/>
      </c>
      <c r="G340" s="60" t="str">
        <f ca="1">IF(Podsumowanie_[[#This Row],[L.p.]]&lt;=$J$7,INDEX(Generowanie_Zamówienia[],MATCH(Podsumowanie_[[#This Row],[L.p.]],Generowanie_Zamówienia[Zliczanie],0),4),"")</f>
        <v/>
      </c>
      <c r="H34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1" spans="4:8" x14ac:dyDescent="0.45">
      <c r="D341" s="58">
        <v>334</v>
      </c>
      <c r="E341" s="59" t="str">
        <f ca="1">IF(Podsumowanie_[[#This Row],[L.p.]]&lt;=$J$7,INDEX(Generowanie_Zamówienia[],MATCH(Podsumowanie_[[#This Row],[L.p.]],Generowanie_Zamówienia[Zliczanie],0),9),"")</f>
        <v/>
      </c>
      <c r="F341" s="57" t="str">
        <f ca="1">IF(Podsumowanie_[[#This Row],[L.p.]]&lt;=$J$7,INDEX(Generowanie_Zamówienia[],MATCH(Podsumowanie_[[#This Row],[L.p.]],Generowanie_Zamówienia[Zliczanie],0),2),"")</f>
        <v/>
      </c>
      <c r="G341" s="60" t="str">
        <f ca="1">IF(Podsumowanie_[[#This Row],[L.p.]]&lt;=$J$7,INDEX(Generowanie_Zamówienia[],MATCH(Podsumowanie_[[#This Row],[L.p.]],Generowanie_Zamówienia[Zliczanie],0),4),"")</f>
        <v/>
      </c>
      <c r="H34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2" spans="4:8" x14ac:dyDescent="0.45">
      <c r="D342" s="58">
        <v>335</v>
      </c>
      <c r="E342" s="55" t="str">
        <f ca="1">IF(Podsumowanie_[[#This Row],[L.p.]]&lt;=$J$7,INDEX(Generowanie_Zamówienia[],MATCH(Podsumowanie_[[#This Row],[L.p.]],Generowanie_Zamówienia[Zliczanie],0),9),"")</f>
        <v/>
      </c>
      <c r="F342" s="56" t="str">
        <f ca="1">IF(Podsumowanie_[[#This Row],[L.p.]]&lt;=$J$7,INDEX(Generowanie_Zamówienia[],MATCH(Podsumowanie_[[#This Row],[L.p.]],Generowanie_Zamówienia[Zliczanie],0),2),"")</f>
        <v/>
      </c>
      <c r="G342" s="60" t="str">
        <f ca="1">IF(Podsumowanie_[[#This Row],[L.p.]]&lt;=$J$7,INDEX(Generowanie_Zamówienia[],MATCH(Podsumowanie_[[#This Row],[L.p.]],Generowanie_Zamówienia[Zliczanie],0),4),"")</f>
        <v/>
      </c>
      <c r="H34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3" spans="4:8" x14ac:dyDescent="0.45">
      <c r="D343" s="58">
        <v>336</v>
      </c>
      <c r="E343" s="59" t="str">
        <f ca="1">IF(Podsumowanie_[[#This Row],[L.p.]]&lt;=$J$7,INDEX(Generowanie_Zamówienia[],MATCH(Podsumowanie_[[#This Row],[L.p.]],Generowanie_Zamówienia[Zliczanie],0),9),"")</f>
        <v/>
      </c>
      <c r="F343" s="57" t="str">
        <f ca="1">IF(Podsumowanie_[[#This Row],[L.p.]]&lt;=$J$7,INDEX(Generowanie_Zamówienia[],MATCH(Podsumowanie_[[#This Row],[L.p.]],Generowanie_Zamówienia[Zliczanie],0),2),"")</f>
        <v/>
      </c>
      <c r="G343" s="60" t="str">
        <f ca="1">IF(Podsumowanie_[[#This Row],[L.p.]]&lt;=$J$7,INDEX(Generowanie_Zamówienia[],MATCH(Podsumowanie_[[#This Row],[L.p.]],Generowanie_Zamówienia[Zliczanie],0),4),"")</f>
        <v/>
      </c>
      <c r="H34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4" spans="4:8" x14ac:dyDescent="0.45">
      <c r="D344" s="58">
        <v>337</v>
      </c>
      <c r="E344" s="55" t="str">
        <f ca="1">IF(Podsumowanie_[[#This Row],[L.p.]]&lt;=$J$7,INDEX(Generowanie_Zamówienia[],MATCH(Podsumowanie_[[#This Row],[L.p.]],Generowanie_Zamówienia[Zliczanie],0),9),"")</f>
        <v/>
      </c>
      <c r="F344" s="56" t="str">
        <f ca="1">IF(Podsumowanie_[[#This Row],[L.p.]]&lt;=$J$7,INDEX(Generowanie_Zamówienia[],MATCH(Podsumowanie_[[#This Row],[L.p.]],Generowanie_Zamówienia[Zliczanie],0),2),"")</f>
        <v/>
      </c>
      <c r="G344" s="60" t="str">
        <f ca="1">IF(Podsumowanie_[[#This Row],[L.p.]]&lt;=$J$7,INDEX(Generowanie_Zamówienia[],MATCH(Podsumowanie_[[#This Row],[L.p.]],Generowanie_Zamówienia[Zliczanie],0),4),"")</f>
        <v/>
      </c>
      <c r="H34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5" spans="4:8" x14ac:dyDescent="0.45">
      <c r="D345" s="58">
        <v>338</v>
      </c>
      <c r="E345" s="59" t="str">
        <f ca="1">IF(Podsumowanie_[[#This Row],[L.p.]]&lt;=$J$7,INDEX(Generowanie_Zamówienia[],MATCH(Podsumowanie_[[#This Row],[L.p.]],Generowanie_Zamówienia[Zliczanie],0),9),"")</f>
        <v/>
      </c>
      <c r="F345" s="57" t="str">
        <f ca="1">IF(Podsumowanie_[[#This Row],[L.p.]]&lt;=$J$7,INDEX(Generowanie_Zamówienia[],MATCH(Podsumowanie_[[#This Row],[L.p.]],Generowanie_Zamówienia[Zliczanie],0),2),"")</f>
        <v/>
      </c>
      <c r="G345" s="60" t="str">
        <f ca="1">IF(Podsumowanie_[[#This Row],[L.p.]]&lt;=$J$7,INDEX(Generowanie_Zamówienia[],MATCH(Podsumowanie_[[#This Row],[L.p.]],Generowanie_Zamówienia[Zliczanie],0),4),"")</f>
        <v/>
      </c>
      <c r="H34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6" spans="4:8" x14ac:dyDescent="0.45">
      <c r="D346" s="58">
        <v>339</v>
      </c>
      <c r="E346" s="55" t="str">
        <f ca="1">IF(Podsumowanie_[[#This Row],[L.p.]]&lt;=$J$7,INDEX(Generowanie_Zamówienia[],MATCH(Podsumowanie_[[#This Row],[L.p.]],Generowanie_Zamówienia[Zliczanie],0),9),"")</f>
        <v/>
      </c>
      <c r="F346" s="56" t="str">
        <f ca="1">IF(Podsumowanie_[[#This Row],[L.p.]]&lt;=$J$7,INDEX(Generowanie_Zamówienia[],MATCH(Podsumowanie_[[#This Row],[L.p.]],Generowanie_Zamówienia[Zliczanie],0),2),"")</f>
        <v/>
      </c>
      <c r="G346" s="60" t="str">
        <f ca="1">IF(Podsumowanie_[[#This Row],[L.p.]]&lt;=$J$7,INDEX(Generowanie_Zamówienia[],MATCH(Podsumowanie_[[#This Row],[L.p.]],Generowanie_Zamówienia[Zliczanie],0),4),"")</f>
        <v/>
      </c>
      <c r="H34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7" spans="4:8" x14ac:dyDescent="0.45">
      <c r="D347" s="58">
        <v>340</v>
      </c>
      <c r="E347" s="59" t="str">
        <f ca="1">IF(Podsumowanie_[[#This Row],[L.p.]]&lt;=$J$7,INDEX(Generowanie_Zamówienia[],MATCH(Podsumowanie_[[#This Row],[L.p.]],Generowanie_Zamówienia[Zliczanie],0),9),"")</f>
        <v/>
      </c>
      <c r="F347" s="57" t="str">
        <f ca="1">IF(Podsumowanie_[[#This Row],[L.p.]]&lt;=$J$7,INDEX(Generowanie_Zamówienia[],MATCH(Podsumowanie_[[#This Row],[L.p.]],Generowanie_Zamówienia[Zliczanie],0),2),"")</f>
        <v/>
      </c>
      <c r="G347" s="60" t="str">
        <f ca="1">IF(Podsumowanie_[[#This Row],[L.p.]]&lt;=$J$7,INDEX(Generowanie_Zamówienia[],MATCH(Podsumowanie_[[#This Row],[L.p.]],Generowanie_Zamówienia[Zliczanie],0),4),"")</f>
        <v/>
      </c>
      <c r="H34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8" spans="4:8" x14ac:dyDescent="0.45">
      <c r="D348" s="58">
        <v>341</v>
      </c>
      <c r="E348" s="55" t="str">
        <f ca="1">IF(Podsumowanie_[[#This Row],[L.p.]]&lt;=$J$7,INDEX(Generowanie_Zamówienia[],MATCH(Podsumowanie_[[#This Row],[L.p.]],Generowanie_Zamówienia[Zliczanie],0),9),"")</f>
        <v/>
      </c>
      <c r="F348" s="56" t="str">
        <f ca="1">IF(Podsumowanie_[[#This Row],[L.p.]]&lt;=$J$7,INDEX(Generowanie_Zamówienia[],MATCH(Podsumowanie_[[#This Row],[L.p.]],Generowanie_Zamówienia[Zliczanie],0),2),"")</f>
        <v/>
      </c>
      <c r="G348" s="60" t="str">
        <f ca="1">IF(Podsumowanie_[[#This Row],[L.p.]]&lt;=$J$7,INDEX(Generowanie_Zamówienia[],MATCH(Podsumowanie_[[#This Row],[L.p.]],Generowanie_Zamówienia[Zliczanie],0),4),"")</f>
        <v/>
      </c>
      <c r="H34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49" spans="4:8" x14ac:dyDescent="0.45">
      <c r="D349" s="58">
        <v>342</v>
      </c>
      <c r="E349" s="59" t="str">
        <f ca="1">IF(Podsumowanie_[[#This Row],[L.p.]]&lt;=$J$7,INDEX(Generowanie_Zamówienia[],MATCH(Podsumowanie_[[#This Row],[L.p.]],Generowanie_Zamówienia[Zliczanie],0),9),"")</f>
        <v/>
      </c>
      <c r="F349" s="57" t="str">
        <f ca="1">IF(Podsumowanie_[[#This Row],[L.p.]]&lt;=$J$7,INDEX(Generowanie_Zamówienia[],MATCH(Podsumowanie_[[#This Row],[L.p.]],Generowanie_Zamówienia[Zliczanie],0),2),"")</f>
        <v/>
      </c>
      <c r="G349" s="60" t="str">
        <f ca="1">IF(Podsumowanie_[[#This Row],[L.p.]]&lt;=$J$7,INDEX(Generowanie_Zamówienia[],MATCH(Podsumowanie_[[#This Row],[L.p.]],Generowanie_Zamówienia[Zliczanie],0),4),"")</f>
        <v/>
      </c>
      <c r="H34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0" spans="4:8" x14ac:dyDescent="0.45">
      <c r="D350" s="58">
        <v>343</v>
      </c>
      <c r="E350" s="55" t="str">
        <f ca="1">IF(Podsumowanie_[[#This Row],[L.p.]]&lt;=$J$7,INDEX(Generowanie_Zamówienia[],MATCH(Podsumowanie_[[#This Row],[L.p.]],Generowanie_Zamówienia[Zliczanie],0),9),"")</f>
        <v/>
      </c>
      <c r="F350" s="56" t="str">
        <f ca="1">IF(Podsumowanie_[[#This Row],[L.p.]]&lt;=$J$7,INDEX(Generowanie_Zamówienia[],MATCH(Podsumowanie_[[#This Row],[L.p.]],Generowanie_Zamówienia[Zliczanie],0),2),"")</f>
        <v/>
      </c>
      <c r="G350" s="60" t="str">
        <f ca="1">IF(Podsumowanie_[[#This Row],[L.p.]]&lt;=$J$7,INDEX(Generowanie_Zamówienia[],MATCH(Podsumowanie_[[#This Row],[L.p.]],Generowanie_Zamówienia[Zliczanie],0),4),"")</f>
        <v/>
      </c>
      <c r="H35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1" spans="4:8" x14ac:dyDescent="0.45">
      <c r="D351" s="58">
        <v>344</v>
      </c>
      <c r="E351" s="59" t="str">
        <f ca="1">IF(Podsumowanie_[[#This Row],[L.p.]]&lt;=$J$7,INDEX(Generowanie_Zamówienia[],MATCH(Podsumowanie_[[#This Row],[L.p.]],Generowanie_Zamówienia[Zliczanie],0),9),"")</f>
        <v/>
      </c>
      <c r="F351" s="57" t="str">
        <f ca="1">IF(Podsumowanie_[[#This Row],[L.p.]]&lt;=$J$7,INDEX(Generowanie_Zamówienia[],MATCH(Podsumowanie_[[#This Row],[L.p.]],Generowanie_Zamówienia[Zliczanie],0),2),"")</f>
        <v/>
      </c>
      <c r="G351" s="60" t="str">
        <f ca="1">IF(Podsumowanie_[[#This Row],[L.p.]]&lt;=$J$7,INDEX(Generowanie_Zamówienia[],MATCH(Podsumowanie_[[#This Row],[L.p.]],Generowanie_Zamówienia[Zliczanie],0),4),"")</f>
        <v/>
      </c>
      <c r="H35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2" spans="4:8" x14ac:dyDescent="0.45">
      <c r="D352" s="58">
        <v>345</v>
      </c>
      <c r="E352" s="55" t="str">
        <f ca="1">IF(Podsumowanie_[[#This Row],[L.p.]]&lt;=$J$7,INDEX(Generowanie_Zamówienia[],MATCH(Podsumowanie_[[#This Row],[L.p.]],Generowanie_Zamówienia[Zliczanie],0),9),"")</f>
        <v/>
      </c>
      <c r="F352" s="56" t="str">
        <f ca="1">IF(Podsumowanie_[[#This Row],[L.p.]]&lt;=$J$7,INDEX(Generowanie_Zamówienia[],MATCH(Podsumowanie_[[#This Row],[L.p.]],Generowanie_Zamówienia[Zliczanie],0),2),"")</f>
        <v/>
      </c>
      <c r="G352" s="60" t="str">
        <f ca="1">IF(Podsumowanie_[[#This Row],[L.p.]]&lt;=$J$7,INDEX(Generowanie_Zamówienia[],MATCH(Podsumowanie_[[#This Row],[L.p.]],Generowanie_Zamówienia[Zliczanie],0),4),"")</f>
        <v/>
      </c>
      <c r="H35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3" spans="4:8" x14ac:dyDescent="0.45">
      <c r="D353" s="58">
        <v>346</v>
      </c>
      <c r="E353" s="59" t="str">
        <f ca="1">IF(Podsumowanie_[[#This Row],[L.p.]]&lt;=$J$7,INDEX(Generowanie_Zamówienia[],MATCH(Podsumowanie_[[#This Row],[L.p.]],Generowanie_Zamówienia[Zliczanie],0),9),"")</f>
        <v/>
      </c>
      <c r="F353" s="57" t="str">
        <f ca="1">IF(Podsumowanie_[[#This Row],[L.p.]]&lt;=$J$7,INDEX(Generowanie_Zamówienia[],MATCH(Podsumowanie_[[#This Row],[L.p.]],Generowanie_Zamówienia[Zliczanie],0),2),"")</f>
        <v/>
      </c>
      <c r="G353" s="60" t="str">
        <f ca="1">IF(Podsumowanie_[[#This Row],[L.p.]]&lt;=$J$7,INDEX(Generowanie_Zamówienia[],MATCH(Podsumowanie_[[#This Row],[L.p.]],Generowanie_Zamówienia[Zliczanie],0),4),"")</f>
        <v/>
      </c>
      <c r="H35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4" spans="4:8" x14ac:dyDescent="0.45">
      <c r="D354" s="58">
        <v>347</v>
      </c>
      <c r="E354" s="55" t="str">
        <f ca="1">IF(Podsumowanie_[[#This Row],[L.p.]]&lt;=$J$7,INDEX(Generowanie_Zamówienia[],MATCH(Podsumowanie_[[#This Row],[L.p.]],Generowanie_Zamówienia[Zliczanie],0),9),"")</f>
        <v/>
      </c>
      <c r="F354" s="56" t="str">
        <f ca="1">IF(Podsumowanie_[[#This Row],[L.p.]]&lt;=$J$7,INDEX(Generowanie_Zamówienia[],MATCH(Podsumowanie_[[#This Row],[L.p.]],Generowanie_Zamówienia[Zliczanie],0),2),"")</f>
        <v/>
      </c>
      <c r="G354" s="60" t="str">
        <f ca="1">IF(Podsumowanie_[[#This Row],[L.p.]]&lt;=$J$7,INDEX(Generowanie_Zamówienia[],MATCH(Podsumowanie_[[#This Row],[L.p.]],Generowanie_Zamówienia[Zliczanie],0),4),"")</f>
        <v/>
      </c>
      <c r="H35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5" spans="4:8" x14ac:dyDescent="0.45">
      <c r="D355" s="58">
        <v>348</v>
      </c>
      <c r="E355" s="59" t="str">
        <f ca="1">IF(Podsumowanie_[[#This Row],[L.p.]]&lt;=$J$7,INDEX(Generowanie_Zamówienia[],MATCH(Podsumowanie_[[#This Row],[L.p.]],Generowanie_Zamówienia[Zliczanie],0),9),"")</f>
        <v/>
      </c>
      <c r="F355" s="57" t="str">
        <f ca="1">IF(Podsumowanie_[[#This Row],[L.p.]]&lt;=$J$7,INDEX(Generowanie_Zamówienia[],MATCH(Podsumowanie_[[#This Row],[L.p.]],Generowanie_Zamówienia[Zliczanie],0),2),"")</f>
        <v/>
      </c>
      <c r="G355" s="60" t="str">
        <f ca="1">IF(Podsumowanie_[[#This Row],[L.p.]]&lt;=$J$7,INDEX(Generowanie_Zamówienia[],MATCH(Podsumowanie_[[#This Row],[L.p.]],Generowanie_Zamówienia[Zliczanie],0),4),"")</f>
        <v/>
      </c>
      <c r="H35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6" spans="4:8" x14ac:dyDescent="0.45">
      <c r="D356" s="58">
        <v>349</v>
      </c>
      <c r="E356" s="55" t="str">
        <f ca="1">IF(Podsumowanie_[[#This Row],[L.p.]]&lt;=$J$7,INDEX(Generowanie_Zamówienia[],MATCH(Podsumowanie_[[#This Row],[L.p.]],Generowanie_Zamówienia[Zliczanie],0),9),"")</f>
        <v/>
      </c>
      <c r="F356" s="56" t="str">
        <f ca="1">IF(Podsumowanie_[[#This Row],[L.p.]]&lt;=$J$7,INDEX(Generowanie_Zamówienia[],MATCH(Podsumowanie_[[#This Row],[L.p.]],Generowanie_Zamówienia[Zliczanie],0),2),"")</f>
        <v/>
      </c>
      <c r="G356" s="60" t="str">
        <f ca="1">IF(Podsumowanie_[[#This Row],[L.p.]]&lt;=$J$7,INDEX(Generowanie_Zamówienia[],MATCH(Podsumowanie_[[#This Row],[L.p.]],Generowanie_Zamówienia[Zliczanie],0),4),"")</f>
        <v/>
      </c>
      <c r="H35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7" spans="4:8" x14ac:dyDescent="0.45">
      <c r="D357" s="58">
        <v>350</v>
      </c>
      <c r="E357" s="59" t="str">
        <f ca="1">IF(Podsumowanie_[[#This Row],[L.p.]]&lt;=$J$7,INDEX(Generowanie_Zamówienia[],MATCH(Podsumowanie_[[#This Row],[L.p.]],Generowanie_Zamówienia[Zliczanie],0),9),"")</f>
        <v/>
      </c>
      <c r="F357" s="57" t="str">
        <f ca="1">IF(Podsumowanie_[[#This Row],[L.p.]]&lt;=$J$7,INDEX(Generowanie_Zamówienia[],MATCH(Podsumowanie_[[#This Row],[L.p.]],Generowanie_Zamówienia[Zliczanie],0),2),"")</f>
        <v/>
      </c>
      <c r="G357" s="60" t="str">
        <f ca="1">IF(Podsumowanie_[[#This Row],[L.p.]]&lt;=$J$7,INDEX(Generowanie_Zamówienia[],MATCH(Podsumowanie_[[#This Row],[L.p.]],Generowanie_Zamówienia[Zliczanie],0),4),"")</f>
        <v/>
      </c>
      <c r="H35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8" spans="4:8" x14ac:dyDescent="0.45">
      <c r="D358" s="58">
        <v>351</v>
      </c>
      <c r="E358" s="55" t="str">
        <f ca="1">IF(Podsumowanie_[[#This Row],[L.p.]]&lt;=$J$7,INDEX(Generowanie_Zamówienia[],MATCH(Podsumowanie_[[#This Row],[L.p.]],Generowanie_Zamówienia[Zliczanie],0),9),"")</f>
        <v/>
      </c>
      <c r="F358" s="56" t="str">
        <f ca="1">IF(Podsumowanie_[[#This Row],[L.p.]]&lt;=$J$7,INDEX(Generowanie_Zamówienia[],MATCH(Podsumowanie_[[#This Row],[L.p.]],Generowanie_Zamówienia[Zliczanie],0),2),"")</f>
        <v/>
      </c>
      <c r="G358" s="60" t="str">
        <f ca="1">IF(Podsumowanie_[[#This Row],[L.p.]]&lt;=$J$7,INDEX(Generowanie_Zamówienia[],MATCH(Podsumowanie_[[#This Row],[L.p.]],Generowanie_Zamówienia[Zliczanie],0),4),"")</f>
        <v/>
      </c>
      <c r="H35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59" spans="4:8" x14ac:dyDescent="0.45">
      <c r="D359" s="58">
        <v>352</v>
      </c>
      <c r="E359" s="59" t="str">
        <f ca="1">IF(Podsumowanie_[[#This Row],[L.p.]]&lt;=$J$7,INDEX(Generowanie_Zamówienia[],MATCH(Podsumowanie_[[#This Row],[L.p.]],Generowanie_Zamówienia[Zliczanie],0),9),"")</f>
        <v/>
      </c>
      <c r="F359" s="57" t="str">
        <f ca="1">IF(Podsumowanie_[[#This Row],[L.p.]]&lt;=$J$7,INDEX(Generowanie_Zamówienia[],MATCH(Podsumowanie_[[#This Row],[L.p.]],Generowanie_Zamówienia[Zliczanie],0),2),"")</f>
        <v/>
      </c>
      <c r="G359" s="60" t="str">
        <f ca="1">IF(Podsumowanie_[[#This Row],[L.p.]]&lt;=$J$7,INDEX(Generowanie_Zamówienia[],MATCH(Podsumowanie_[[#This Row],[L.p.]],Generowanie_Zamówienia[Zliczanie],0),4),"")</f>
        <v/>
      </c>
      <c r="H35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0" spans="4:8" x14ac:dyDescent="0.45">
      <c r="D360" s="58">
        <v>353</v>
      </c>
      <c r="E360" s="55" t="str">
        <f ca="1">IF(Podsumowanie_[[#This Row],[L.p.]]&lt;=$J$7,INDEX(Generowanie_Zamówienia[],MATCH(Podsumowanie_[[#This Row],[L.p.]],Generowanie_Zamówienia[Zliczanie],0),9),"")</f>
        <v/>
      </c>
      <c r="F360" s="56" t="str">
        <f ca="1">IF(Podsumowanie_[[#This Row],[L.p.]]&lt;=$J$7,INDEX(Generowanie_Zamówienia[],MATCH(Podsumowanie_[[#This Row],[L.p.]],Generowanie_Zamówienia[Zliczanie],0),2),"")</f>
        <v/>
      </c>
      <c r="G360" s="60" t="str">
        <f ca="1">IF(Podsumowanie_[[#This Row],[L.p.]]&lt;=$J$7,INDEX(Generowanie_Zamówienia[],MATCH(Podsumowanie_[[#This Row],[L.p.]],Generowanie_Zamówienia[Zliczanie],0),4),"")</f>
        <v/>
      </c>
      <c r="H36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1" spans="4:8" x14ac:dyDescent="0.45">
      <c r="D361" s="58">
        <v>354</v>
      </c>
      <c r="E361" s="59" t="str">
        <f ca="1">IF(Podsumowanie_[[#This Row],[L.p.]]&lt;=$J$7,INDEX(Generowanie_Zamówienia[],MATCH(Podsumowanie_[[#This Row],[L.p.]],Generowanie_Zamówienia[Zliczanie],0),9),"")</f>
        <v/>
      </c>
      <c r="F361" s="57" t="str">
        <f ca="1">IF(Podsumowanie_[[#This Row],[L.p.]]&lt;=$J$7,INDEX(Generowanie_Zamówienia[],MATCH(Podsumowanie_[[#This Row],[L.p.]],Generowanie_Zamówienia[Zliczanie],0),2),"")</f>
        <v/>
      </c>
      <c r="G361" s="60" t="str">
        <f ca="1">IF(Podsumowanie_[[#This Row],[L.p.]]&lt;=$J$7,INDEX(Generowanie_Zamówienia[],MATCH(Podsumowanie_[[#This Row],[L.p.]],Generowanie_Zamówienia[Zliczanie],0),4),"")</f>
        <v/>
      </c>
      <c r="H36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2" spans="4:8" x14ac:dyDescent="0.45">
      <c r="D362" s="58">
        <v>355</v>
      </c>
      <c r="E362" s="55" t="str">
        <f ca="1">IF(Podsumowanie_[[#This Row],[L.p.]]&lt;=$J$7,INDEX(Generowanie_Zamówienia[],MATCH(Podsumowanie_[[#This Row],[L.p.]],Generowanie_Zamówienia[Zliczanie],0),9),"")</f>
        <v/>
      </c>
      <c r="F362" s="56" t="str">
        <f ca="1">IF(Podsumowanie_[[#This Row],[L.p.]]&lt;=$J$7,INDEX(Generowanie_Zamówienia[],MATCH(Podsumowanie_[[#This Row],[L.p.]],Generowanie_Zamówienia[Zliczanie],0),2),"")</f>
        <v/>
      </c>
      <c r="G362" s="60" t="str">
        <f ca="1">IF(Podsumowanie_[[#This Row],[L.p.]]&lt;=$J$7,INDEX(Generowanie_Zamówienia[],MATCH(Podsumowanie_[[#This Row],[L.p.]],Generowanie_Zamówienia[Zliczanie],0),4),"")</f>
        <v/>
      </c>
      <c r="H36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3" spans="4:8" x14ac:dyDescent="0.45">
      <c r="D363" s="58">
        <v>356</v>
      </c>
      <c r="E363" s="59" t="str">
        <f ca="1">IF(Podsumowanie_[[#This Row],[L.p.]]&lt;=$J$7,INDEX(Generowanie_Zamówienia[],MATCH(Podsumowanie_[[#This Row],[L.p.]],Generowanie_Zamówienia[Zliczanie],0),9),"")</f>
        <v/>
      </c>
      <c r="F363" s="57" t="str">
        <f ca="1">IF(Podsumowanie_[[#This Row],[L.p.]]&lt;=$J$7,INDEX(Generowanie_Zamówienia[],MATCH(Podsumowanie_[[#This Row],[L.p.]],Generowanie_Zamówienia[Zliczanie],0),2),"")</f>
        <v/>
      </c>
      <c r="G363" s="60" t="str">
        <f ca="1">IF(Podsumowanie_[[#This Row],[L.p.]]&lt;=$J$7,INDEX(Generowanie_Zamówienia[],MATCH(Podsumowanie_[[#This Row],[L.p.]],Generowanie_Zamówienia[Zliczanie],0),4),"")</f>
        <v/>
      </c>
      <c r="H36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4" spans="4:8" x14ac:dyDescent="0.45">
      <c r="D364" s="58">
        <v>357</v>
      </c>
      <c r="E364" s="55" t="str">
        <f ca="1">IF(Podsumowanie_[[#This Row],[L.p.]]&lt;=$J$7,INDEX(Generowanie_Zamówienia[],MATCH(Podsumowanie_[[#This Row],[L.p.]],Generowanie_Zamówienia[Zliczanie],0),9),"")</f>
        <v/>
      </c>
      <c r="F364" s="56" t="str">
        <f ca="1">IF(Podsumowanie_[[#This Row],[L.p.]]&lt;=$J$7,INDEX(Generowanie_Zamówienia[],MATCH(Podsumowanie_[[#This Row],[L.p.]],Generowanie_Zamówienia[Zliczanie],0),2),"")</f>
        <v/>
      </c>
      <c r="G364" s="60" t="str">
        <f ca="1">IF(Podsumowanie_[[#This Row],[L.p.]]&lt;=$J$7,INDEX(Generowanie_Zamówienia[],MATCH(Podsumowanie_[[#This Row],[L.p.]],Generowanie_Zamówienia[Zliczanie],0),4),"")</f>
        <v/>
      </c>
      <c r="H36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5" spans="4:8" x14ac:dyDescent="0.45">
      <c r="D365" s="58">
        <v>358</v>
      </c>
      <c r="E365" s="59" t="str">
        <f ca="1">IF(Podsumowanie_[[#This Row],[L.p.]]&lt;=$J$7,INDEX(Generowanie_Zamówienia[],MATCH(Podsumowanie_[[#This Row],[L.p.]],Generowanie_Zamówienia[Zliczanie],0),9),"")</f>
        <v/>
      </c>
      <c r="F365" s="57" t="str">
        <f ca="1">IF(Podsumowanie_[[#This Row],[L.p.]]&lt;=$J$7,INDEX(Generowanie_Zamówienia[],MATCH(Podsumowanie_[[#This Row],[L.p.]],Generowanie_Zamówienia[Zliczanie],0),2),"")</f>
        <v/>
      </c>
      <c r="G365" s="60" t="str">
        <f ca="1">IF(Podsumowanie_[[#This Row],[L.p.]]&lt;=$J$7,INDEX(Generowanie_Zamówienia[],MATCH(Podsumowanie_[[#This Row],[L.p.]],Generowanie_Zamówienia[Zliczanie],0),4),"")</f>
        <v/>
      </c>
      <c r="H36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6" spans="4:8" x14ac:dyDescent="0.45">
      <c r="D366" s="58">
        <v>359</v>
      </c>
      <c r="E366" s="55" t="str">
        <f ca="1">IF(Podsumowanie_[[#This Row],[L.p.]]&lt;=$J$7,INDEX(Generowanie_Zamówienia[],MATCH(Podsumowanie_[[#This Row],[L.p.]],Generowanie_Zamówienia[Zliczanie],0),9),"")</f>
        <v/>
      </c>
      <c r="F366" s="56" t="str">
        <f ca="1">IF(Podsumowanie_[[#This Row],[L.p.]]&lt;=$J$7,INDEX(Generowanie_Zamówienia[],MATCH(Podsumowanie_[[#This Row],[L.p.]],Generowanie_Zamówienia[Zliczanie],0),2),"")</f>
        <v/>
      </c>
      <c r="G366" s="60" t="str">
        <f ca="1">IF(Podsumowanie_[[#This Row],[L.p.]]&lt;=$J$7,INDEX(Generowanie_Zamówienia[],MATCH(Podsumowanie_[[#This Row],[L.p.]],Generowanie_Zamówienia[Zliczanie],0),4),"")</f>
        <v/>
      </c>
      <c r="H36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7" spans="4:8" x14ac:dyDescent="0.45">
      <c r="D367" s="58">
        <v>360</v>
      </c>
      <c r="E367" s="59" t="str">
        <f ca="1">IF(Podsumowanie_[[#This Row],[L.p.]]&lt;=$J$7,INDEX(Generowanie_Zamówienia[],MATCH(Podsumowanie_[[#This Row],[L.p.]],Generowanie_Zamówienia[Zliczanie],0),9),"")</f>
        <v/>
      </c>
      <c r="F367" s="57" t="str">
        <f ca="1">IF(Podsumowanie_[[#This Row],[L.p.]]&lt;=$J$7,INDEX(Generowanie_Zamówienia[],MATCH(Podsumowanie_[[#This Row],[L.p.]],Generowanie_Zamówienia[Zliczanie],0),2),"")</f>
        <v/>
      </c>
      <c r="G367" s="60" t="str">
        <f ca="1">IF(Podsumowanie_[[#This Row],[L.p.]]&lt;=$J$7,INDEX(Generowanie_Zamówienia[],MATCH(Podsumowanie_[[#This Row],[L.p.]],Generowanie_Zamówienia[Zliczanie],0),4),"")</f>
        <v/>
      </c>
      <c r="H36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8" spans="4:8" x14ac:dyDescent="0.45">
      <c r="D368" s="58">
        <v>361</v>
      </c>
      <c r="E368" s="55" t="str">
        <f ca="1">IF(Podsumowanie_[[#This Row],[L.p.]]&lt;=$J$7,INDEX(Generowanie_Zamówienia[],MATCH(Podsumowanie_[[#This Row],[L.p.]],Generowanie_Zamówienia[Zliczanie],0),9),"")</f>
        <v/>
      </c>
      <c r="F368" s="56" t="str">
        <f ca="1">IF(Podsumowanie_[[#This Row],[L.p.]]&lt;=$J$7,INDEX(Generowanie_Zamówienia[],MATCH(Podsumowanie_[[#This Row],[L.p.]],Generowanie_Zamówienia[Zliczanie],0),2),"")</f>
        <v/>
      </c>
      <c r="G368" s="60" t="str">
        <f ca="1">IF(Podsumowanie_[[#This Row],[L.p.]]&lt;=$J$7,INDEX(Generowanie_Zamówienia[],MATCH(Podsumowanie_[[#This Row],[L.p.]],Generowanie_Zamówienia[Zliczanie],0),4),"")</f>
        <v/>
      </c>
      <c r="H36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69" spans="4:8" x14ac:dyDescent="0.45">
      <c r="D369" s="58">
        <v>362</v>
      </c>
      <c r="E369" s="59" t="str">
        <f ca="1">IF(Podsumowanie_[[#This Row],[L.p.]]&lt;=$J$7,INDEX(Generowanie_Zamówienia[],MATCH(Podsumowanie_[[#This Row],[L.p.]],Generowanie_Zamówienia[Zliczanie],0),9),"")</f>
        <v/>
      </c>
      <c r="F369" s="57" t="str">
        <f ca="1">IF(Podsumowanie_[[#This Row],[L.p.]]&lt;=$J$7,INDEX(Generowanie_Zamówienia[],MATCH(Podsumowanie_[[#This Row],[L.p.]],Generowanie_Zamówienia[Zliczanie],0),2),"")</f>
        <v/>
      </c>
      <c r="G369" s="60" t="str">
        <f ca="1">IF(Podsumowanie_[[#This Row],[L.p.]]&lt;=$J$7,INDEX(Generowanie_Zamówienia[],MATCH(Podsumowanie_[[#This Row],[L.p.]],Generowanie_Zamówienia[Zliczanie],0),4),"")</f>
        <v/>
      </c>
      <c r="H36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0" spans="4:8" x14ac:dyDescent="0.45">
      <c r="D370" s="58">
        <v>363</v>
      </c>
      <c r="E370" s="55" t="str">
        <f ca="1">IF(Podsumowanie_[[#This Row],[L.p.]]&lt;=$J$7,INDEX(Generowanie_Zamówienia[],MATCH(Podsumowanie_[[#This Row],[L.p.]],Generowanie_Zamówienia[Zliczanie],0),9),"")</f>
        <v/>
      </c>
      <c r="F370" s="56" t="str">
        <f ca="1">IF(Podsumowanie_[[#This Row],[L.p.]]&lt;=$J$7,INDEX(Generowanie_Zamówienia[],MATCH(Podsumowanie_[[#This Row],[L.p.]],Generowanie_Zamówienia[Zliczanie],0),2),"")</f>
        <v/>
      </c>
      <c r="G370" s="60" t="str">
        <f ca="1">IF(Podsumowanie_[[#This Row],[L.p.]]&lt;=$J$7,INDEX(Generowanie_Zamówienia[],MATCH(Podsumowanie_[[#This Row],[L.p.]],Generowanie_Zamówienia[Zliczanie],0),4),"")</f>
        <v/>
      </c>
      <c r="H37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1" spans="4:8" x14ac:dyDescent="0.45">
      <c r="D371" s="58">
        <v>364</v>
      </c>
      <c r="E371" s="59" t="str">
        <f ca="1">IF(Podsumowanie_[[#This Row],[L.p.]]&lt;=$J$7,INDEX(Generowanie_Zamówienia[],MATCH(Podsumowanie_[[#This Row],[L.p.]],Generowanie_Zamówienia[Zliczanie],0),9),"")</f>
        <v/>
      </c>
      <c r="F371" s="57" t="str">
        <f ca="1">IF(Podsumowanie_[[#This Row],[L.p.]]&lt;=$J$7,INDEX(Generowanie_Zamówienia[],MATCH(Podsumowanie_[[#This Row],[L.p.]],Generowanie_Zamówienia[Zliczanie],0),2),"")</f>
        <v/>
      </c>
      <c r="G371" s="60" t="str">
        <f ca="1">IF(Podsumowanie_[[#This Row],[L.p.]]&lt;=$J$7,INDEX(Generowanie_Zamówienia[],MATCH(Podsumowanie_[[#This Row],[L.p.]],Generowanie_Zamówienia[Zliczanie],0),4),"")</f>
        <v/>
      </c>
      <c r="H37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2" spans="4:8" x14ac:dyDescent="0.45">
      <c r="D372" s="58">
        <v>365</v>
      </c>
      <c r="E372" s="55" t="str">
        <f ca="1">IF(Podsumowanie_[[#This Row],[L.p.]]&lt;=$J$7,INDEX(Generowanie_Zamówienia[],MATCH(Podsumowanie_[[#This Row],[L.p.]],Generowanie_Zamówienia[Zliczanie],0),9),"")</f>
        <v/>
      </c>
      <c r="F372" s="56" t="str">
        <f ca="1">IF(Podsumowanie_[[#This Row],[L.p.]]&lt;=$J$7,INDEX(Generowanie_Zamówienia[],MATCH(Podsumowanie_[[#This Row],[L.p.]],Generowanie_Zamówienia[Zliczanie],0),2),"")</f>
        <v/>
      </c>
      <c r="G372" s="60" t="str">
        <f ca="1">IF(Podsumowanie_[[#This Row],[L.p.]]&lt;=$J$7,INDEX(Generowanie_Zamówienia[],MATCH(Podsumowanie_[[#This Row],[L.p.]],Generowanie_Zamówienia[Zliczanie],0),4),"")</f>
        <v/>
      </c>
      <c r="H37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3" spans="4:8" x14ac:dyDescent="0.45">
      <c r="D373" s="58">
        <v>366</v>
      </c>
      <c r="E373" s="59" t="str">
        <f ca="1">IF(Podsumowanie_[[#This Row],[L.p.]]&lt;=$J$7,INDEX(Generowanie_Zamówienia[],MATCH(Podsumowanie_[[#This Row],[L.p.]],Generowanie_Zamówienia[Zliczanie],0),9),"")</f>
        <v/>
      </c>
      <c r="F373" s="57" t="str">
        <f ca="1">IF(Podsumowanie_[[#This Row],[L.p.]]&lt;=$J$7,INDEX(Generowanie_Zamówienia[],MATCH(Podsumowanie_[[#This Row],[L.p.]],Generowanie_Zamówienia[Zliczanie],0),2),"")</f>
        <v/>
      </c>
      <c r="G373" s="60" t="str">
        <f ca="1">IF(Podsumowanie_[[#This Row],[L.p.]]&lt;=$J$7,INDEX(Generowanie_Zamówienia[],MATCH(Podsumowanie_[[#This Row],[L.p.]],Generowanie_Zamówienia[Zliczanie],0),4),"")</f>
        <v/>
      </c>
      <c r="H37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4" spans="4:8" x14ac:dyDescent="0.45">
      <c r="D374" s="58">
        <v>367</v>
      </c>
      <c r="E374" s="55" t="str">
        <f ca="1">IF(Podsumowanie_[[#This Row],[L.p.]]&lt;=$J$7,INDEX(Generowanie_Zamówienia[],MATCH(Podsumowanie_[[#This Row],[L.p.]],Generowanie_Zamówienia[Zliczanie],0),9),"")</f>
        <v/>
      </c>
      <c r="F374" s="56" t="str">
        <f ca="1">IF(Podsumowanie_[[#This Row],[L.p.]]&lt;=$J$7,INDEX(Generowanie_Zamówienia[],MATCH(Podsumowanie_[[#This Row],[L.p.]],Generowanie_Zamówienia[Zliczanie],0),2),"")</f>
        <v/>
      </c>
      <c r="G374" s="60" t="str">
        <f ca="1">IF(Podsumowanie_[[#This Row],[L.p.]]&lt;=$J$7,INDEX(Generowanie_Zamówienia[],MATCH(Podsumowanie_[[#This Row],[L.p.]],Generowanie_Zamówienia[Zliczanie],0),4),"")</f>
        <v/>
      </c>
      <c r="H37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5" spans="4:8" x14ac:dyDescent="0.45">
      <c r="D375" s="58">
        <v>368</v>
      </c>
      <c r="E375" s="59" t="str">
        <f ca="1">IF(Podsumowanie_[[#This Row],[L.p.]]&lt;=$J$7,INDEX(Generowanie_Zamówienia[],MATCH(Podsumowanie_[[#This Row],[L.p.]],Generowanie_Zamówienia[Zliczanie],0),9),"")</f>
        <v/>
      </c>
      <c r="F375" s="57" t="str">
        <f ca="1">IF(Podsumowanie_[[#This Row],[L.p.]]&lt;=$J$7,INDEX(Generowanie_Zamówienia[],MATCH(Podsumowanie_[[#This Row],[L.p.]],Generowanie_Zamówienia[Zliczanie],0),2),"")</f>
        <v/>
      </c>
      <c r="G375" s="60" t="str">
        <f ca="1">IF(Podsumowanie_[[#This Row],[L.p.]]&lt;=$J$7,INDEX(Generowanie_Zamówienia[],MATCH(Podsumowanie_[[#This Row],[L.p.]],Generowanie_Zamówienia[Zliczanie],0),4),"")</f>
        <v/>
      </c>
      <c r="H37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6" spans="4:8" x14ac:dyDescent="0.45">
      <c r="D376" s="58">
        <v>369</v>
      </c>
      <c r="E376" s="55" t="str">
        <f ca="1">IF(Podsumowanie_[[#This Row],[L.p.]]&lt;=$J$7,INDEX(Generowanie_Zamówienia[],MATCH(Podsumowanie_[[#This Row],[L.p.]],Generowanie_Zamówienia[Zliczanie],0),9),"")</f>
        <v/>
      </c>
      <c r="F376" s="56" t="str">
        <f ca="1">IF(Podsumowanie_[[#This Row],[L.p.]]&lt;=$J$7,INDEX(Generowanie_Zamówienia[],MATCH(Podsumowanie_[[#This Row],[L.p.]],Generowanie_Zamówienia[Zliczanie],0),2),"")</f>
        <v/>
      </c>
      <c r="G376" s="60" t="str">
        <f ca="1">IF(Podsumowanie_[[#This Row],[L.p.]]&lt;=$J$7,INDEX(Generowanie_Zamówienia[],MATCH(Podsumowanie_[[#This Row],[L.p.]],Generowanie_Zamówienia[Zliczanie],0),4),"")</f>
        <v/>
      </c>
      <c r="H37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7" spans="4:8" x14ac:dyDescent="0.45">
      <c r="D377" s="58">
        <v>370</v>
      </c>
      <c r="E377" s="59" t="str">
        <f ca="1">IF(Podsumowanie_[[#This Row],[L.p.]]&lt;=$J$7,INDEX(Generowanie_Zamówienia[],MATCH(Podsumowanie_[[#This Row],[L.p.]],Generowanie_Zamówienia[Zliczanie],0),9),"")</f>
        <v/>
      </c>
      <c r="F377" s="57" t="str">
        <f ca="1">IF(Podsumowanie_[[#This Row],[L.p.]]&lt;=$J$7,INDEX(Generowanie_Zamówienia[],MATCH(Podsumowanie_[[#This Row],[L.p.]],Generowanie_Zamówienia[Zliczanie],0),2),"")</f>
        <v/>
      </c>
      <c r="G377" s="60" t="str">
        <f ca="1">IF(Podsumowanie_[[#This Row],[L.p.]]&lt;=$J$7,INDEX(Generowanie_Zamówienia[],MATCH(Podsumowanie_[[#This Row],[L.p.]],Generowanie_Zamówienia[Zliczanie],0),4),"")</f>
        <v/>
      </c>
      <c r="H37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8" spans="4:8" x14ac:dyDescent="0.45">
      <c r="D378" s="58">
        <v>371</v>
      </c>
      <c r="E378" s="55" t="str">
        <f ca="1">IF(Podsumowanie_[[#This Row],[L.p.]]&lt;=$J$7,INDEX(Generowanie_Zamówienia[],MATCH(Podsumowanie_[[#This Row],[L.p.]],Generowanie_Zamówienia[Zliczanie],0),9),"")</f>
        <v/>
      </c>
      <c r="F378" s="56" t="str">
        <f ca="1">IF(Podsumowanie_[[#This Row],[L.p.]]&lt;=$J$7,INDEX(Generowanie_Zamówienia[],MATCH(Podsumowanie_[[#This Row],[L.p.]],Generowanie_Zamówienia[Zliczanie],0),2),"")</f>
        <v/>
      </c>
      <c r="G378" s="60" t="str">
        <f ca="1">IF(Podsumowanie_[[#This Row],[L.p.]]&lt;=$J$7,INDEX(Generowanie_Zamówienia[],MATCH(Podsumowanie_[[#This Row],[L.p.]],Generowanie_Zamówienia[Zliczanie],0),4),"")</f>
        <v/>
      </c>
      <c r="H37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79" spans="4:8" x14ac:dyDescent="0.45">
      <c r="D379" s="58">
        <v>372</v>
      </c>
      <c r="E379" s="59" t="str">
        <f ca="1">IF(Podsumowanie_[[#This Row],[L.p.]]&lt;=$J$7,INDEX(Generowanie_Zamówienia[],MATCH(Podsumowanie_[[#This Row],[L.p.]],Generowanie_Zamówienia[Zliczanie],0),9),"")</f>
        <v/>
      </c>
      <c r="F379" s="57" t="str">
        <f ca="1">IF(Podsumowanie_[[#This Row],[L.p.]]&lt;=$J$7,INDEX(Generowanie_Zamówienia[],MATCH(Podsumowanie_[[#This Row],[L.p.]],Generowanie_Zamówienia[Zliczanie],0),2),"")</f>
        <v/>
      </c>
      <c r="G379" s="60" t="str">
        <f ca="1">IF(Podsumowanie_[[#This Row],[L.p.]]&lt;=$J$7,INDEX(Generowanie_Zamówienia[],MATCH(Podsumowanie_[[#This Row],[L.p.]],Generowanie_Zamówienia[Zliczanie],0),4),"")</f>
        <v/>
      </c>
      <c r="H37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0" spans="4:8" x14ac:dyDescent="0.45">
      <c r="D380" s="58">
        <v>373</v>
      </c>
      <c r="E380" s="55" t="str">
        <f ca="1">IF(Podsumowanie_[[#This Row],[L.p.]]&lt;=$J$7,INDEX(Generowanie_Zamówienia[],MATCH(Podsumowanie_[[#This Row],[L.p.]],Generowanie_Zamówienia[Zliczanie],0),9),"")</f>
        <v/>
      </c>
      <c r="F380" s="56" t="str">
        <f ca="1">IF(Podsumowanie_[[#This Row],[L.p.]]&lt;=$J$7,INDEX(Generowanie_Zamówienia[],MATCH(Podsumowanie_[[#This Row],[L.p.]],Generowanie_Zamówienia[Zliczanie],0),2),"")</f>
        <v/>
      </c>
      <c r="G380" s="60" t="str">
        <f ca="1">IF(Podsumowanie_[[#This Row],[L.p.]]&lt;=$J$7,INDEX(Generowanie_Zamówienia[],MATCH(Podsumowanie_[[#This Row],[L.p.]],Generowanie_Zamówienia[Zliczanie],0),4),"")</f>
        <v/>
      </c>
      <c r="H38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1" spans="4:8" x14ac:dyDescent="0.45">
      <c r="D381" s="58">
        <v>374</v>
      </c>
      <c r="E381" s="59" t="str">
        <f ca="1">IF(Podsumowanie_[[#This Row],[L.p.]]&lt;=$J$7,INDEX(Generowanie_Zamówienia[],MATCH(Podsumowanie_[[#This Row],[L.p.]],Generowanie_Zamówienia[Zliczanie],0),9),"")</f>
        <v/>
      </c>
      <c r="F381" s="57" t="str">
        <f ca="1">IF(Podsumowanie_[[#This Row],[L.p.]]&lt;=$J$7,INDEX(Generowanie_Zamówienia[],MATCH(Podsumowanie_[[#This Row],[L.p.]],Generowanie_Zamówienia[Zliczanie],0),2),"")</f>
        <v/>
      </c>
      <c r="G381" s="60" t="str">
        <f ca="1">IF(Podsumowanie_[[#This Row],[L.p.]]&lt;=$J$7,INDEX(Generowanie_Zamówienia[],MATCH(Podsumowanie_[[#This Row],[L.p.]],Generowanie_Zamówienia[Zliczanie],0),4),"")</f>
        <v/>
      </c>
      <c r="H38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2" spans="4:8" x14ac:dyDescent="0.45">
      <c r="D382" s="58">
        <v>375</v>
      </c>
      <c r="E382" s="55" t="str">
        <f ca="1">IF(Podsumowanie_[[#This Row],[L.p.]]&lt;=$J$7,INDEX(Generowanie_Zamówienia[],MATCH(Podsumowanie_[[#This Row],[L.p.]],Generowanie_Zamówienia[Zliczanie],0),9),"")</f>
        <v/>
      </c>
      <c r="F382" s="56" t="str">
        <f ca="1">IF(Podsumowanie_[[#This Row],[L.p.]]&lt;=$J$7,INDEX(Generowanie_Zamówienia[],MATCH(Podsumowanie_[[#This Row],[L.p.]],Generowanie_Zamówienia[Zliczanie],0),2),"")</f>
        <v/>
      </c>
      <c r="G382" s="60" t="str">
        <f ca="1">IF(Podsumowanie_[[#This Row],[L.p.]]&lt;=$J$7,INDEX(Generowanie_Zamówienia[],MATCH(Podsumowanie_[[#This Row],[L.p.]],Generowanie_Zamówienia[Zliczanie],0),4),"")</f>
        <v/>
      </c>
      <c r="H38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3" spans="4:8" x14ac:dyDescent="0.45">
      <c r="D383" s="58">
        <v>376</v>
      </c>
      <c r="E383" s="59" t="str">
        <f ca="1">IF(Podsumowanie_[[#This Row],[L.p.]]&lt;=$J$7,INDEX(Generowanie_Zamówienia[],MATCH(Podsumowanie_[[#This Row],[L.p.]],Generowanie_Zamówienia[Zliczanie],0),9),"")</f>
        <v/>
      </c>
      <c r="F383" s="57" t="str">
        <f ca="1">IF(Podsumowanie_[[#This Row],[L.p.]]&lt;=$J$7,INDEX(Generowanie_Zamówienia[],MATCH(Podsumowanie_[[#This Row],[L.p.]],Generowanie_Zamówienia[Zliczanie],0),2),"")</f>
        <v/>
      </c>
      <c r="G383" s="60" t="str">
        <f ca="1">IF(Podsumowanie_[[#This Row],[L.p.]]&lt;=$J$7,INDEX(Generowanie_Zamówienia[],MATCH(Podsumowanie_[[#This Row],[L.p.]],Generowanie_Zamówienia[Zliczanie],0),4),"")</f>
        <v/>
      </c>
      <c r="H38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4" spans="4:8" x14ac:dyDescent="0.45">
      <c r="D384" s="58">
        <v>377</v>
      </c>
      <c r="E384" s="55" t="str">
        <f ca="1">IF(Podsumowanie_[[#This Row],[L.p.]]&lt;=$J$7,INDEX(Generowanie_Zamówienia[],MATCH(Podsumowanie_[[#This Row],[L.p.]],Generowanie_Zamówienia[Zliczanie],0),9),"")</f>
        <v/>
      </c>
      <c r="F384" s="56" t="str">
        <f ca="1">IF(Podsumowanie_[[#This Row],[L.p.]]&lt;=$J$7,INDEX(Generowanie_Zamówienia[],MATCH(Podsumowanie_[[#This Row],[L.p.]],Generowanie_Zamówienia[Zliczanie],0),2),"")</f>
        <v/>
      </c>
      <c r="G384" s="60" t="str">
        <f ca="1">IF(Podsumowanie_[[#This Row],[L.p.]]&lt;=$J$7,INDEX(Generowanie_Zamówienia[],MATCH(Podsumowanie_[[#This Row],[L.p.]],Generowanie_Zamówienia[Zliczanie],0),4),"")</f>
        <v/>
      </c>
      <c r="H38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5" spans="4:8" x14ac:dyDescent="0.45">
      <c r="D385" s="58">
        <v>378</v>
      </c>
      <c r="E385" s="59" t="str">
        <f ca="1">IF(Podsumowanie_[[#This Row],[L.p.]]&lt;=$J$7,INDEX(Generowanie_Zamówienia[],MATCH(Podsumowanie_[[#This Row],[L.p.]],Generowanie_Zamówienia[Zliczanie],0),9),"")</f>
        <v/>
      </c>
      <c r="F385" s="57" t="str">
        <f ca="1">IF(Podsumowanie_[[#This Row],[L.p.]]&lt;=$J$7,INDEX(Generowanie_Zamówienia[],MATCH(Podsumowanie_[[#This Row],[L.p.]],Generowanie_Zamówienia[Zliczanie],0),2),"")</f>
        <v/>
      </c>
      <c r="G385" s="60" t="str">
        <f ca="1">IF(Podsumowanie_[[#This Row],[L.p.]]&lt;=$J$7,INDEX(Generowanie_Zamówienia[],MATCH(Podsumowanie_[[#This Row],[L.p.]],Generowanie_Zamówienia[Zliczanie],0),4),"")</f>
        <v/>
      </c>
      <c r="H38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6" spans="4:8" x14ac:dyDescent="0.45">
      <c r="D386" s="58">
        <v>379</v>
      </c>
      <c r="E386" s="55" t="str">
        <f ca="1">IF(Podsumowanie_[[#This Row],[L.p.]]&lt;=$J$7,INDEX(Generowanie_Zamówienia[],MATCH(Podsumowanie_[[#This Row],[L.p.]],Generowanie_Zamówienia[Zliczanie],0),9),"")</f>
        <v/>
      </c>
      <c r="F386" s="56" t="str">
        <f ca="1">IF(Podsumowanie_[[#This Row],[L.p.]]&lt;=$J$7,INDEX(Generowanie_Zamówienia[],MATCH(Podsumowanie_[[#This Row],[L.p.]],Generowanie_Zamówienia[Zliczanie],0),2),"")</f>
        <v/>
      </c>
      <c r="G386" s="60" t="str">
        <f ca="1">IF(Podsumowanie_[[#This Row],[L.p.]]&lt;=$J$7,INDEX(Generowanie_Zamówienia[],MATCH(Podsumowanie_[[#This Row],[L.p.]],Generowanie_Zamówienia[Zliczanie],0),4),"")</f>
        <v/>
      </c>
      <c r="H38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7" spans="4:8" x14ac:dyDescent="0.45">
      <c r="D387" s="58">
        <v>380</v>
      </c>
      <c r="E387" s="59" t="str">
        <f ca="1">IF(Podsumowanie_[[#This Row],[L.p.]]&lt;=$J$7,INDEX(Generowanie_Zamówienia[],MATCH(Podsumowanie_[[#This Row],[L.p.]],Generowanie_Zamówienia[Zliczanie],0),9),"")</f>
        <v/>
      </c>
      <c r="F387" s="57" t="str">
        <f ca="1">IF(Podsumowanie_[[#This Row],[L.p.]]&lt;=$J$7,INDEX(Generowanie_Zamówienia[],MATCH(Podsumowanie_[[#This Row],[L.p.]],Generowanie_Zamówienia[Zliczanie],0),2),"")</f>
        <v/>
      </c>
      <c r="G387" s="60" t="str">
        <f ca="1">IF(Podsumowanie_[[#This Row],[L.p.]]&lt;=$J$7,INDEX(Generowanie_Zamówienia[],MATCH(Podsumowanie_[[#This Row],[L.p.]],Generowanie_Zamówienia[Zliczanie],0),4),"")</f>
        <v/>
      </c>
      <c r="H38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8" spans="4:8" x14ac:dyDescent="0.45">
      <c r="D388" s="58">
        <v>381</v>
      </c>
      <c r="E388" s="55" t="str">
        <f ca="1">IF(Podsumowanie_[[#This Row],[L.p.]]&lt;=$J$7,INDEX(Generowanie_Zamówienia[],MATCH(Podsumowanie_[[#This Row],[L.p.]],Generowanie_Zamówienia[Zliczanie],0),9),"")</f>
        <v/>
      </c>
      <c r="F388" s="56" t="str">
        <f ca="1">IF(Podsumowanie_[[#This Row],[L.p.]]&lt;=$J$7,INDEX(Generowanie_Zamówienia[],MATCH(Podsumowanie_[[#This Row],[L.p.]],Generowanie_Zamówienia[Zliczanie],0),2),"")</f>
        <v/>
      </c>
      <c r="G388" s="60" t="str">
        <f ca="1">IF(Podsumowanie_[[#This Row],[L.p.]]&lt;=$J$7,INDEX(Generowanie_Zamówienia[],MATCH(Podsumowanie_[[#This Row],[L.p.]],Generowanie_Zamówienia[Zliczanie],0),4),"")</f>
        <v/>
      </c>
      <c r="H38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89" spans="4:8" x14ac:dyDescent="0.45">
      <c r="D389" s="58">
        <v>382</v>
      </c>
      <c r="E389" s="59" t="str">
        <f ca="1">IF(Podsumowanie_[[#This Row],[L.p.]]&lt;=$J$7,INDEX(Generowanie_Zamówienia[],MATCH(Podsumowanie_[[#This Row],[L.p.]],Generowanie_Zamówienia[Zliczanie],0),9),"")</f>
        <v/>
      </c>
      <c r="F389" s="57" t="str">
        <f ca="1">IF(Podsumowanie_[[#This Row],[L.p.]]&lt;=$J$7,INDEX(Generowanie_Zamówienia[],MATCH(Podsumowanie_[[#This Row],[L.p.]],Generowanie_Zamówienia[Zliczanie],0),2),"")</f>
        <v/>
      </c>
      <c r="G389" s="60" t="str">
        <f ca="1">IF(Podsumowanie_[[#This Row],[L.p.]]&lt;=$J$7,INDEX(Generowanie_Zamówienia[],MATCH(Podsumowanie_[[#This Row],[L.p.]],Generowanie_Zamówienia[Zliczanie],0),4),"")</f>
        <v/>
      </c>
      <c r="H38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0" spans="4:8" x14ac:dyDescent="0.45">
      <c r="D390" s="58">
        <v>383</v>
      </c>
      <c r="E390" s="55" t="str">
        <f ca="1">IF(Podsumowanie_[[#This Row],[L.p.]]&lt;=$J$7,INDEX(Generowanie_Zamówienia[],MATCH(Podsumowanie_[[#This Row],[L.p.]],Generowanie_Zamówienia[Zliczanie],0),9),"")</f>
        <v/>
      </c>
      <c r="F390" s="56" t="str">
        <f ca="1">IF(Podsumowanie_[[#This Row],[L.p.]]&lt;=$J$7,INDEX(Generowanie_Zamówienia[],MATCH(Podsumowanie_[[#This Row],[L.p.]],Generowanie_Zamówienia[Zliczanie],0),2),"")</f>
        <v/>
      </c>
      <c r="G390" s="60" t="str">
        <f ca="1">IF(Podsumowanie_[[#This Row],[L.p.]]&lt;=$J$7,INDEX(Generowanie_Zamówienia[],MATCH(Podsumowanie_[[#This Row],[L.p.]],Generowanie_Zamówienia[Zliczanie],0),4),"")</f>
        <v/>
      </c>
      <c r="H39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1" spans="4:8" x14ac:dyDescent="0.45">
      <c r="D391" s="58">
        <v>384</v>
      </c>
      <c r="E391" s="59" t="str">
        <f ca="1">IF(Podsumowanie_[[#This Row],[L.p.]]&lt;=$J$7,INDEX(Generowanie_Zamówienia[],MATCH(Podsumowanie_[[#This Row],[L.p.]],Generowanie_Zamówienia[Zliczanie],0),9),"")</f>
        <v/>
      </c>
      <c r="F391" s="57" t="str">
        <f ca="1">IF(Podsumowanie_[[#This Row],[L.p.]]&lt;=$J$7,INDEX(Generowanie_Zamówienia[],MATCH(Podsumowanie_[[#This Row],[L.p.]],Generowanie_Zamówienia[Zliczanie],0),2),"")</f>
        <v/>
      </c>
      <c r="G391" s="60" t="str">
        <f ca="1">IF(Podsumowanie_[[#This Row],[L.p.]]&lt;=$J$7,INDEX(Generowanie_Zamówienia[],MATCH(Podsumowanie_[[#This Row],[L.p.]],Generowanie_Zamówienia[Zliczanie],0),4),"")</f>
        <v/>
      </c>
      <c r="H39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2" spans="4:8" x14ac:dyDescent="0.45">
      <c r="D392" s="58">
        <v>385</v>
      </c>
      <c r="E392" s="55" t="str">
        <f ca="1">IF(Podsumowanie_[[#This Row],[L.p.]]&lt;=$J$7,INDEX(Generowanie_Zamówienia[],MATCH(Podsumowanie_[[#This Row],[L.p.]],Generowanie_Zamówienia[Zliczanie],0),9),"")</f>
        <v/>
      </c>
      <c r="F392" s="56" t="str">
        <f ca="1">IF(Podsumowanie_[[#This Row],[L.p.]]&lt;=$J$7,INDEX(Generowanie_Zamówienia[],MATCH(Podsumowanie_[[#This Row],[L.p.]],Generowanie_Zamówienia[Zliczanie],0),2),"")</f>
        <v/>
      </c>
      <c r="G392" s="60" t="str">
        <f ca="1">IF(Podsumowanie_[[#This Row],[L.p.]]&lt;=$J$7,INDEX(Generowanie_Zamówienia[],MATCH(Podsumowanie_[[#This Row],[L.p.]],Generowanie_Zamówienia[Zliczanie],0),4),"")</f>
        <v/>
      </c>
      <c r="H39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3" spans="4:8" x14ac:dyDescent="0.45">
      <c r="D393" s="58">
        <v>386</v>
      </c>
      <c r="E393" s="59" t="str">
        <f ca="1">IF(Podsumowanie_[[#This Row],[L.p.]]&lt;=$J$7,INDEX(Generowanie_Zamówienia[],MATCH(Podsumowanie_[[#This Row],[L.p.]],Generowanie_Zamówienia[Zliczanie],0),9),"")</f>
        <v/>
      </c>
      <c r="F393" s="57" t="str">
        <f ca="1">IF(Podsumowanie_[[#This Row],[L.p.]]&lt;=$J$7,INDEX(Generowanie_Zamówienia[],MATCH(Podsumowanie_[[#This Row],[L.p.]],Generowanie_Zamówienia[Zliczanie],0),2),"")</f>
        <v/>
      </c>
      <c r="G393" s="60" t="str">
        <f ca="1">IF(Podsumowanie_[[#This Row],[L.p.]]&lt;=$J$7,INDEX(Generowanie_Zamówienia[],MATCH(Podsumowanie_[[#This Row],[L.p.]],Generowanie_Zamówienia[Zliczanie],0),4),"")</f>
        <v/>
      </c>
      <c r="H39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4" spans="4:8" x14ac:dyDescent="0.45">
      <c r="D394" s="58">
        <v>387</v>
      </c>
      <c r="E394" s="55" t="str">
        <f ca="1">IF(Podsumowanie_[[#This Row],[L.p.]]&lt;=$J$7,INDEX(Generowanie_Zamówienia[],MATCH(Podsumowanie_[[#This Row],[L.p.]],Generowanie_Zamówienia[Zliczanie],0),9),"")</f>
        <v/>
      </c>
      <c r="F394" s="56" t="str">
        <f ca="1">IF(Podsumowanie_[[#This Row],[L.p.]]&lt;=$J$7,INDEX(Generowanie_Zamówienia[],MATCH(Podsumowanie_[[#This Row],[L.p.]],Generowanie_Zamówienia[Zliczanie],0),2),"")</f>
        <v/>
      </c>
      <c r="G394" s="60" t="str">
        <f ca="1">IF(Podsumowanie_[[#This Row],[L.p.]]&lt;=$J$7,INDEX(Generowanie_Zamówienia[],MATCH(Podsumowanie_[[#This Row],[L.p.]],Generowanie_Zamówienia[Zliczanie],0),4),"")</f>
        <v/>
      </c>
      <c r="H39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5" spans="4:8" x14ac:dyDescent="0.45">
      <c r="D395" s="58">
        <v>388</v>
      </c>
      <c r="E395" s="59" t="str">
        <f ca="1">IF(Podsumowanie_[[#This Row],[L.p.]]&lt;=$J$7,INDEX(Generowanie_Zamówienia[],MATCH(Podsumowanie_[[#This Row],[L.p.]],Generowanie_Zamówienia[Zliczanie],0),9),"")</f>
        <v/>
      </c>
      <c r="F395" s="57" t="str">
        <f ca="1">IF(Podsumowanie_[[#This Row],[L.p.]]&lt;=$J$7,INDEX(Generowanie_Zamówienia[],MATCH(Podsumowanie_[[#This Row],[L.p.]],Generowanie_Zamówienia[Zliczanie],0),2),"")</f>
        <v/>
      </c>
      <c r="G395" s="60" t="str">
        <f ca="1">IF(Podsumowanie_[[#This Row],[L.p.]]&lt;=$J$7,INDEX(Generowanie_Zamówienia[],MATCH(Podsumowanie_[[#This Row],[L.p.]],Generowanie_Zamówienia[Zliczanie],0),4),"")</f>
        <v/>
      </c>
      <c r="H39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6" spans="4:8" x14ac:dyDescent="0.45">
      <c r="D396" s="58">
        <v>389</v>
      </c>
      <c r="E396" s="55" t="str">
        <f ca="1">IF(Podsumowanie_[[#This Row],[L.p.]]&lt;=$J$7,INDEX(Generowanie_Zamówienia[],MATCH(Podsumowanie_[[#This Row],[L.p.]],Generowanie_Zamówienia[Zliczanie],0),9),"")</f>
        <v/>
      </c>
      <c r="F396" s="56" t="str">
        <f ca="1">IF(Podsumowanie_[[#This Row],[L.p.]]&lt;=$J$7,INDEX(Generowanie_Zamówienia[],MATCH(Podsumowanie_[[#This Row],[L.p.]],Generowanie_Zamówienia[Zliczanie],0),2),"")</f>
        <v/>
      </c>
      <c r="G396" s="60" t="str">
        <f ca="1">IF(Podsumowanie_[[#This Row],[L.p.]]&lt;=$J$7,INDEX(Generowanie_Zamówienia[],MATCH(Podsumowanie_[[#This Row],[L.p.]],Generowanie_Zamówienia[Zliczanie],0),4),"")</f>
        <v/>
      </c>
      <c r="H39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7" spans="4:8" x14ac:dyDescent="0.45">
      <c r="D397" s="58">
        <v>390</v>
      </c>
      <c r="E397" s="59" t="str">
        <f ca="1">IF(Podsumowanie_[[#This Row],[L.p.]]&lt;=$J$7,INDEX(Generowanie_Zamówienia[],MATCH(Podsumowanie_[[#This Row],[L.p.]],Generowanie_Zamówienia[Zliczanie],0),9),"")</f>
        <v/>
      </c>
      <c r="F397" s="57" t="str">
        <f ca="1">IF(Podsumowanie_[[#This Row],[L.p.]]&lt;=$J$7,INDEX(Generowanie_Zamówienia[],MATCH(Podsumowanie_[[#This Row],[L.p.]],Generowanie_Zamówienia[Zliczanie],0),2),"")</f>
        <v/>
      </c>
      <c r="G397" s="60" t="str">
        <f ca="1">IF(Podsumowanie_[[#This Row],[L.p.]]&lt;=$J$7,INDEX(Generowanie_Zamówienia[],MATCH(Podsumowanie_[[#This Row],[L.p.]],Generowanie_Zamówienia[Zliczanie],0),4),"")</f>
        <v/>
      </c>
      <c r="H39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8" spans="4:8" x14ac:dyDescent="0.45">
      <c r="D398" s="58">
        <v>391</v>
      </c>
      <c r="E398" s="55" t="str">
        <f ca="1">IF(Podsumowanie_[[#This Row],[L.p.]]&lt;=$J$7,INDEX(Generowanie_Zamówienia[],MATCH(Podsumowanie_[[#This Row],[L.p.]],Generowanie_Zamówienia[Zliczanie],0),9),"")</f>
        <v/>
      </c>
      <c r="F398" s="56" t="str">
        <f ca="1">IF(Podsumowanie_[[#This Row],[L.p.]]&lt;=$J$7,INDEX(Generowanie_Zamówienia[],MATCH(Podsumowanie_[[#This Row],[L.p.]],Generowanie_Zamówienia[Zliczanie],0),2),"")</f>
        <v/>
      </c>
      <c r="G398" s="60" t="str">
        <f ca="1">IF(Podsumowanie_[[#This Row],[L.p.]]&lt;=$J$7,INDEX(Generowanie_Zamówienia[],MATCH(Podsumowanie_[[#This Row],[L.p.]],Generowanie_Zamówienia[Zliczanie],0),4),"")</f>
        <v/>
      </c>
      <c r="H39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399" spans="4:8" x14ac:dyDescent="0.45">
      <c r="D399" s="58">
        <v>392</v>
      </c>
      <c r="E399" s="59" t="str">
        <f ca="1">IF(Podsumowanie_[[#This Row],[L.p.]]&lt;=$J$7,INDEX(Generowanie_Zamówienia[],MATCH(Podsumowanie_[[#This Row],[L.p.]],Generowanie_Zamówienia[Zliczanie],0),9),"")</f>
        <v/>
      </c>
      <c r="F399" s="57" t="str">
        <f ca="1">IF(Podsumowanie_[[#This Row],[L.p.]]&lt;=$J$7,INDEX(Generowanie_Zamówienia[],MATCH(Podsumowanie_[[#This Row],[L.p.]],Generowanie_Zamówienia[Zliczanie],0),2),"")</f>
        <v/>
      </c>
      <c r="G399" s="60" t="str">
        <f ca="1">IF(Podsumowanie_[[#This Row],[L.p.]]&lt;=$J$7,INDEX(Generowanie_Zamówienia[],MATCH(Podsumowanie_[[#This Row],[L.p.]],Generowanie_Zamówienia[Zliczanie],0),4),"")</f>
        <v/>
      </c>
      <c r="H39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0" spans="4:8" x14ac:dyDescent="0.45">
      <c r="D400" s="58">
        <v>393</v>
      </c>
      <c r="E400" s="55" t="str">
        <f ca="1">IF(Podsumowanie_[[#This Row],[L.p.]]&lt;=$J$7,INDEX(Generowanie_Zamówienia[],MATCH(Podsumowanie_[[#This Row],[L.p.]],Generowanie_Zamówienia[Zliczanie],0),9),"")</f>
        <v/>
      </c>
      <c r="F400" s="56" t="str">
        <f ca="1">IF(Podsumowanie_[[#This Row],[L.p.]]&lt;=$J$7,INDEX(Generowanie_Zamówienia[],MATCH(Podsumowanie_[[#This Row],[L.p.]],Generowanie_Zamówienia[Zliczanie],0),2),"")</f>
        <v/>
      </c>
      <c r="G400" s="60" t="str">
        <f ca="1">IF(Podsumowanie_[[#This Row],[L.p.]]&lt;=$J$7,INDEX(Generowanie_Zamówienia[],MATCH(Podsumowanie_[[#This Row],[L.p.]],Generowanie_Zamówienia[Zliczanie],0),4),"")</f>
        <v/>
      </c>
      <c r="H40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1" spans="4:8" x14ac:dyDescent="0.45">
      <c r="D401" s="58">
        <v>394</v>
      </c>
      <c r="E401" s="59" t="str">
        <f ca="1">IF(Podsumowanie_[[#This Row],[L.p.]]&lt;=$J$7,INDEX(Generowanie_Zamówienia[],MATCH(Podsumowanie_[[#This Row],[L.p.]],Generowanie_Zamówienia[Zliczanie],0),9),"")</f>
        <v/>
      </c>
      <c r="F401" s="57" t="str">
        <f ca="1">IF(Podsumowanie_[[#This Row],[L.p.]]&lt;=$J$7,INDEX(Generowanie_Zamówienia[],MATCH(Podsumowanie_[[#This Row],[L.p.]],Generowanie_Zamówienia[Zliczanie],0),2),"")</f>
        <v/>
      </c>
      <c r="G401" s="60" t="str">
        <f ca="1">IF(Podsumowanie_[[#This Row],[L.p.]]&lt;=$J$7,INDEX(Generowanie_Zamówienia[],MATCH(Podsumowanie_[[#This Row],[L.p.]],Generowanie_Zamówienia[Zliczanie],0),4),"")</f>
        <v/>
      </c>
      <c r="H40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2" spans="4:8" x14ac:dyDescent="0.45">
      <c r="D402" s="58">
        <v>395</v>
      </c>
      <c r="E402" s="55" t="str">
        <f ca="1">IF(Podsumowanie_[[#This Row],[L.p.]]&lt;=$J$7,INDEX(Generowanie_Zamówienia[],MATCH(Podsumowanie_[[#This Row],[L.p.]],Generowanie_Zamówienia[Zliczanie],0),9),"")</f>
        <v/>
      </c>
      <c r="F402" s="56" t="str">
        <f ca="1">IF(Podsumowanie_[[#This Row],[L.p.]]&lt;=$J$7,INDEX(Generowanie_Zamówienia[],MATCH(Podsumowanie_[[#This Row],[L.p.]],Generowanie_Zamówienia[Zliczanie],0),2),"")</f>
        <v/>
      </c>
      <c r="G402" s="60" t="str">
        <f ca="1">IF(Podsumowanie_[[#This Row],[L.p.]]&lt;=$J$7,INDEX(Generowanie_Zamówienia[],MATCH(Podsumowanie_[[#This Row],[L.p.]],Generowanie_Zamówienia[Zliczanie],0),4),"")</f>
        <v/>
      </c>
      <c r="H40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3" spans="4:8" x14ac:dyDescent="0.45">
      <c r="D403" s="58">
        <v>396</v>
      </c>
      <c r="E403" s="59" t="str">
        <f ca="1">IF(Podsumowanie_[[#This Row],[L.p.]]&lt;=$J$7,INDEX(Generowanie_Zamówienia[],MATCH(Podsumowanie_[[#This Row],[L.p.]],Generowanie_Zamówienia[Zliczanie],0),9),"")</f>
        <v/>
      </c>
      <c r="F403" s="57" t="str">
        <f ca="1">IF(Podsumowanie_[[#This Row],[L.p.]]&lt;=$J$7,INDEX(Generowanie_Zamówienia[],MATCH(Podsumowanie_[[#This Row],[L.p.]],Generowanie_Zamówienia[Zliczanie],0),2),"")</f>
        <v/>
      </c>
      <c r="G403" s="60" t="str">
        <f ca="1">IF(Podsumowanie_[[#This Row],[L.p.]]&lt;=$J$7,INDEX(Generowanie_Zamówienia[],MATCH(Podsumowanie_[[#This Row],[L.p.]],Generowanie_Zamówienia[Zliczanie],0),4),"")</f>
        <v/>
      </c>
      <c r="H40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4" spans="4:8" x14ac:dyDescent="0.45">
      <c r="D404" s="58">
        <v>397</v>
      </c>
      <c r="E404" s="55" t="str">
        <f ca="1">IF(Podsumowanie_[[#This Row],[L.p.]]&lt;=$J$7,INDEX(Generowanie_Zamówienia[],MATCH(Podsumowanie_[[#This Row],[L.p.]],Generowanie_Zamówienia[Zliczanie],0),9),"")</f>
        <v/>
      </c>
      <c r="F404" s="56" t="str">
        <f ca="1">IF(Podsumowanie_[[#This Row],[L.p.]]&lt;=$J$7,INDEX(Generowanie_Zamówienia[],MATCH(Podsumowanie_[[#This Row],[L.p.]],Generowanie_Zamówienia[Zliczanie],0),2),"")</f>
        <v/>
      </c>
      <c r="G404" s="60" t="str">
        <f ca="1">IF(Podsumowanie_[[#This Row],[L.p.]]&lt;=$J$7,INDEX(Generowanie_Zamówienia[],MATCH(Podsumowanie_[[#This Row],[L.p.]],Generowanie_Zamówienia[Zliczanie],0),4),"")</f>
        <v/>
      </c>
      <c r="H40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5" spans="4:8" x14ac:dyDescent="0.45">
      <c r="D405" s="58">
        <v>398</v>
      </c>
      <c r="E405" s="59" t="str">
        <f ca="1">IF(Podsumowanie_[[#This Row],[L.p.]]&lt;=$J$7,INDEX(Generowanie_Zamówienia[],MATCH(Podsumowanie_[[#This Row],[L.p.]],Generowanie_Zamówienia[Zliczanie],0),9),"")</f>
        <v/>
      </c>
      <c r="F405" s="57" t="str">
        <f ca="1">IF(Podsumowanie_[[#This Row],[L.p.]]&lt;=$J$7,INDEX(Generowanie_Zamówienia[],MATCH(Podsumowanie_[[#This Row],[L.p.]],Generowanie_Zamówienia[Zliczanie],0),2),"")</f>
        <v/>
      </c>
      <c r="G405" s="60" t="str">
        <f ca="1">IF(Podsumowanie_[[#This Row],[L.p.]]&lt;=$J$7,INDEX(Generowanie_Zamówienia[],MATCH(Podsumowanie_[[#This Row],[L.p.]],Generowanie_Zamówienia[Zliczanie],0),4),"")</f>
        <v/>
      </c>
      <c r="H40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6" spans="4:8" x14ac:dyDescent="0.45">
      <c r="D406" s="58">
        <v>399</v>
      </c>
      <c r="E406" s="55" t="str">
        <f ca="1">IF(Podsumowanie_[[#This Row],[L.p.]]&lt;=$J$7,INDEX(Generowanie_Zamówienia[],MATCH(Podsumowanie_[[#This Row],[L.p.]],Generowanie_Zamówienia[Zliczanie],0),9),"")</f>
        <v/>
      </c>
      <c r="F406" s="56" t="str">
        <f ca="1">IF(Podsumowanie_[[#This Row],[L.p.]]&lt;=$J$7,INDEX(Generowanie_Zamówienia[],MATCH(Podsumowanie_[[#This Row],[L.p.]],Generowanie_Zamówienia[Zliczanie],0),2),"")</f>
        <v/>
      </c>
      <c r="G406" s="60" t="str">
        <f ca="1">IF(Podsumowanie_[[#This Row],[L.p.]]&lt;=$J$7,INDEX(Generowanie_Zamówienia[],MATCH(Podsumowanie_[[#This Row],[L.p.]],Generowanie_Zamówienia[Zliczanie],0),4),"")</f>
        <v/>
      </c>
      <c r="H40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7" spans="4:8" x14ac:dyDescent="0.45">
      <c r="D407" s="58">
        <v>400</v>
      </c>
      <c r="E407" s="59" t="str">
        <f ca="1">IF(Podsumowanie_[[#This Row],[L.p.]]&lt;=$J$7,INDEX(Generowanie_Zamówienia[],MATCH(Podsumowanie_[[#This Row],[L.p.]],Generowanie_Zamówienia[Zliczanie],0),9),"")</f>
        <v/>
      </c>
      <c r="F407" s="57" t="str">
        <f ca="1">IF(Podsumowanie_[[#This Row],[L.p.]]&lt;=$J$7,INDEX(Generowanie_Zamówienia[],MATCH(Podsumowanie_[[#This Row],[L.p.]],Generowanie_Zamówienia[Zliczanie],0),2),"")</f>
        <v/>
      </c>
      <c r="G407" s="60" t="str">
        <f ca="1">IF(Podsumowanie_[[#This Row],[L.p.]]&lt;=$J$7,INDEX(Generowanie_Zamówienia[],MATCH(Podsumowanie_[[#This Row],[L.p.]],Generowanie_Zamówienia[Zliczanie],0),4),"")</f>
        <v/>
      </c>
      <c r="H40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8" spans="4:8" x14ac:dyDescent="0.45">
      <c r="D408" s="58">
        <v>401</v>
      </c>
      <c r="E408" s="55" t="str">
        <f ca="1">IF(Podsumowanie_[[#This Row],[L.p.]]&lt;=$J$7,INDEX(Generowanie_Zamówienia[],MATCH(Podsumowanie_[[#This Row],[L.p.]],Generowanie_Zamówienia[Zliczanie],0),9),"")</f>
        <v/>
      </c>
      <c r="F408" s="56" t="str">
        <f ca="1">IF(Podsumowanie_[[#This Row],[L.p.]]&lt;=$J$7,INDEX(Generowanie_Zamówienia[],MATCH(Podsumowanie_[[#This Row],[L.p.]],Generowanie_Zamówienia[Zliczanie],0),2),"")</f>
        <v/>
      </c>
      <c r="G408" s="60" t="str">
        <f ca="1">IF(Podsumowanie_[[#This Row],[L.p.]]&lt;=$J$7,INDEX(Generowanie_Zamówienia[],MATCH(Podsumowanie_[[#This Row],[L.p.]],Generowanie_Zamówienia[Zliczanie],0),4),"")</f>
        <v/>
      </c>
      <c r="H40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09" spans="4:8" x14ac:dyDescent="0.45">
      <c r="D409" s="58">
        <v>402</v>
      </c>
      <c r="E409" s="59" t="str">
        <f ca="1">IF(Podsumowanie_[[#This Row],[L.p.]]&lt;=$J$7,INDEX(Generowanie_Zamówienia[],MATCH(Podsumowanie_[[#This Row],[L.p.]],Generowanie_Zamówienia[Zliczanie],0),9),"")</f>
        <v/>
      </c>
      <c r="F409" s="57" t="str">
        <f ca="1">IF(Podsumowanie_[[#This Row],[L.p.]]&lt;=$J$7,INDEX(Generowanie_Zamówienia[],MATCH(Podsumowanie_[[#This Row],[L.p.]],Generowanie_Zamówienia[Zliczanie],0),2),"")</f>
        <v/>
      </c>
      <c r="G409" s="60" t="str">
        <f ca="1">IF(Podsumowanie_[[#This Row],[L.p.]]&lt;=$J$7,INDEX(Generowanie_Zamówienia[],MATCH(Podsumowanie_[[#This Row],[L.p.]],Generowanie_Zamówienia[Zliczanie],0),4),"")</f>
        <v/>
      </c>
      <c r="H40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0" spans="4:8" x14ac:dyDescent="0.45">
      <c r="D410" s="58">
        <v>403</v>
      </c>
      <c r="E410" s="55" t="str">
        <f ca="1">IF(Podsumowanie_[[#This Row],[L.p.]]&lt;=$J$7,INDEX(Generowanie_Zamówienia[],MATCH(Podsumowanie_[[#This Row],[L.p.]],Generowanie_Zamówienia[Zliczanie],0),9),"")</f>
        <v/>
      </c>
      <c r="F410" s="56" t="str">
        <f ca="1">IF(Podsumowanie_[[#This Row],[L.p.]]&lt;=$J$7,INDEX(Generowanie_Zamówienia[],MATCH(Podsumowanie_[[#This Row],[L.p.]],Generowanie_Zamówienia[Zliczanie],0),2),"")</f>
        <v/>
      </c>
      <c r="G410" s="60" t="str">
        <f ca="1">IF(Podsumowanie_[[#This Row],[L.p.]]&lt;=$J$7,INDEX(Generowanie_Zamówienia[],MATCH(Podsumowanie_[[#This Row],[L.p.]],Generowanie_Zamówienia[Zliczanie],0),4),"")</f>
        <v/>
      </c>
      <c r="H41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1" spans="4:8" x14ac:dyDescent="0.45">
      <c r="D411" s="58">
        <v>404</v>
      </c>
      <c r="E411" s="59" t="str">
        <f ca="1">IF(Podsumowanie_[[#This Row],[L.p.]]&lt;=$J$7,INDEX(Generowanie_Zamówienia[],MATCH(Podsumowanie_[[#This Row],[L.p.]],Generowanie_Zamówienia[Zliczanie],0),9),"")</f>
        <v/>
      </c>
      <c r="F411" s="57" t="str">
        <f ca="1">IF(Podsumowanie_[[#This Row],[L.p.]]&lt;=$J$7,INDEX(Generowanie_Zamówienia[],MATCH(Podsumowanie_[[#This Row],[L.p.]],Generowanie_Zamówienia[Zliczanie],0),2),"")</f>
        <v/>
      </c>
      <c r="G411" s="60" t="str">
        <f ca="1">IF(Podsumowanie_[[#This Row],[L.p.]]&lt;=$J$7,INDEX(Generowanie_Zamówienia[],MATCH(Podsumowanie_[[#This Row],[L.p.]],Generowanie_Zamówienia[Zliczanie],0),4),"")</f>
        <v/>
      </c>
      <c r="H41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2" spans="4:8" x14ac:dyDescent="0.45">
      <c r="D412" s="58">
        <v>405</v>
      </c>
      <c r="E412" s="55" t="str">
        <f ca="1">IF(Podsumowanie_[[#This Row],[L.p.]]&lt;=$J$7,INDEX(Generowanie_Zamówienia[],MATCH(Podsumowanie_[[#This Row],[L.p.]],Generowanie_Zamówienia[Zliczanie],0),9),"")</f>
        <v/>
      </c>
      <c r="F412" s="56" t="str">
        <f ca="1">IF(Podsumowanie_[[#This Row],[L.p.]]&lt;=$J$7,INDEX(Generowanie_Zamówienia[],MATCH(Podsumowanie_[[#This Row],[L.p.]],Generowanie_Zamówienia[Zliczanie],0),2),"")</f>
        <v/>
      </c>
      <c r="G412" s="60" t="str">
        <f ca="1">IF(Podsumowanie_[[#This Row],[L.p.]]&lt;=$J$7,INDEX(Generowanie_Zamówienia[],MATCH(Podsumowanie_[[#This Row],[L.p.]],Generowanie_Zamówienia[Zliczanie],0),4),"")</f>
        <v/>
      </c>
      <c r="H41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3" spans="4:8" x14ac:dyDescent="0.45">
      <c r="D413" s="58">
        <v>406</v>
      </c>
      <c r="E413" s="59" t="str">
        <f ca="1">IF(Podsumowanie_[[#This Row],[L.p.]]&lt;=$J$7,INDEX(Generowanie_Zamówienia[],MATCH(Podsumowanie_[[#This Row],[L.p.]],Generowanie_Zamówienia[Zliczanie],0),9),"")</f>
        <v/>
      </c>
      <c r="F413" s="57" t="str">
        <f ca="1">IF(Podsumowanie_[[#This Row],[L.p.]]&lt;=$J$7,INDEX(Generowanie_Zamówienia[],MATCH(Podsumowanie_[[#This Row],[L.p.]],Generowanie_Zamówienia[Zliczanie],0),2),"")</f>
        <v/>
      </c>
      <c r="G413" s="60" t="str">
        <f ca="1">IF(Podsumowanie_[[#This Row],[L.p.]]&lt;=$J$7,INDEX(Generowanie_Zamówienia[],MATCH(Podsumowanie_[[#This Row],[L.p.]],Generowanie_Zamówienia[Zliczanie],0),4),"")</f>
        <v/>
      </c>
      <c r="H41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4" spans="4:8" x14ac:dyDescent="0.45">
      <c r="D414" s="58">
        <v>407</v>
      </c>
      <c r="E414" s="55" t="str">
        <f ca="1">IF(Podsumowanie_[[#This Row],[L.p.]]&lt;=$J$7,INDEX(Generowanie_Zamówienia[],MATCH(Podsumowanie_[[#This Row],[L.p.]],Generowanie_Zamówienia[Zliczanie],0),9),"")</f>
        <v/>
      </c>
      <c r="F414" s="56" t="str">
        <f ca="1">IF(Podsumowanie_[[#This Row],[L.p.]]&lt;=$J$7,INDEX(Generowanie_Zamówienia[],MATCH(Podsumowanie_[[#This Row],[L.p.]],Generowanie_Zamówienia[Zliczanie],0),2),"")</f>
        <v/>
      </c>
      <c r="G414" s="60" t="str">
        <f ca="1">IF(Podsumowanie_[[#This Row],[L.p.]]&lt;=$J$7,INDEX(Generowanie_Zamówienia[],MATCH(Podsumowanie_[[#This Row],[L.p.]],Generowanie_Zamówienia[Zliczanie],0),4),"")</f>
        <v/>
      </c>
      <c r="H41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5" spans="4:8" x14ac:dyDescent="0.45">
      <c r="D415" s="58">
        <v>408</v>
      </c>
      <c r="E415" s="59" t="str">
        <f ca="1">IF(Podsumowanie_[[#This Row],[L.p.]]&lt;=$J$7,INDEX(Generowanie_Zamówienia[],MATCH(Podsumowanie_[[#This Row],[L.p.]],Generowanie_Zamówienia[Zliczanie],0),9),"")</f>
        <v/>
      </c>
      <c r="F415" s="57" t="str">
        <f ca="1">IF(Podsumowanie_[[#This Row],[L.p.]]&lt;=$J$7,INDEX(Generowanie_Zamówienia[],MATCH(Podsumowanie_[[#This Row],[L.p.]],Generowanie_Zamówienia[Zliczanie],0),2),"")</f>
        <v/>
      </c>
      <c r="G415" s="60" t="str">
        <f ca="1">IF(Podsumowanie_[[#This Row],[L.p.]]&lt;=$J$7,INDEX(Generowanie_Zamówienia[],MATCH(Podsumowanie_[[#This Row],[L.p.]],Generowanie_Zamówienia[Zliczanie],0),4),"")</f>
        <v/>
      </c>
      <c r="H41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6" spans="4:8" x14ac:dyDescent="0.45">
      <c r="D416" s="58">
        <v>409</v>
      </c>
      <c r="E416" s="55" t="str">
        <f ca="1">IF(Podsumowanie_[[#This Row],[L.p.]]&lt;=$J$7,INDEX(Generowanie_Zamówienia[],MATCH(Podsumowanie_[[#This Row],[L.p.]],Generowanie_Zamówienia[Zliczanie],0),9),"")</f>
        <v/>
      </c>
      <c r="F416" s="56" t="str">
        <f ca="1">IF(Podsumowanie_[[#This Row],[L.p.]]&lt;=$J$7,INDEX(Generowanie_Zamówienia[],MATCH(Podsumowanie_[[#This Row],[L.p.]],Generowanie_Zamówienia[Zliczanie],0),2),"")</f>
        <v/>
      </c>
      <c r="G416" s="60" t="str">
        <f ca="1">IF(Podsumowanie_[[#This Row],[L.p.]]&lt;=$J$7,INDEX(Generowanie_Zamówienia[],MATCH(Podsumowanie_[[#This Row],[L.p.]],Generowanie_Zamówienia[Zliczanie],0),4),"")</f>
        <v/>
      </c>
      <c r="H41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7" spans="4:8" x14ac:dyDescent="0.45">
      <c r="D417" s="58">
        <v>410</v>
      </c>
      <c r="E417" s="59" t="str">
        <f ca="1">IF(Podsumowanie_[[#This Row],[L.p.]]&lt;=$J$7,INDEX(Generowanie_Zamówienia[],MATCH(Podsumowanie_[[#This Row],[L.p.]],Generowanie_Zamówienia[Zliczanie],0),9),"")</f>
        <v/>
      </c>
      <c r="F417" s="57" t="str">
        <f ca="1">IF(Podsumowanie_[[#This Row],[L.p.]]&lt;=$J$7,INDEX(Generowanie_Zamówienia[],MATCH(Podsumowanie_[[#This Row],[L.p.]],Generowanie_Zamówienia[Zliczanie],0),2),"")</f>
        <v/>
      </c>
      <c r="G417" s="60" t="str">
        <f ca="1">IF(Podsumowanie_[[#This Row],[L.p.]]&lt;=$J$7,INDEX(Generowanie_Zamówienia[],MATCH(Podsumowanie_[[#This Row],[L.p.]],Generowanie_Zamówienia[Zliczanie],0),4),"")</f>
        <v/>
      </c>
      <c r="H41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8" spans="4:8" x14ac:dyDescent="0.45">
      <c r="D418" s="58">
        <v>411</v>
      </c>
      <c r="E418" s="55" t="str">
        <f ca="1">IF(Podsumowanie_[[#This Row],[L.p.]]&lt;=$J$7,INDEX(Generowanie_Zamówienia[],MATCH(Podsumowanie_[[#This Row],[L.p.]],Generowanie_Zamówienia[Zliczanie],0),9),"")</f>
        <v/>
      </c>
      <c r="F418" s="56" t="str">
        <f ca="1">IF(Podsumowanie_[[#This Row],[L.p.]]&lt;=$J$7,INDEX(Generowanie_Zamówienia[],MATCH(Podsumowanie_[[#This Row],[L.p.]],Generowanie_Zamówienia[Zliczanie],0),2),"")</f>
        <v/>
      </c>
      <c r="G418" s="60" t="str">
        <f ca="1">IF(Podsumowanie_[[#This Row],[L.p.]]&lt;=$J$7,INDEX(Generowanie_Zamówienia[],MATCH(Podsumowanie_[[#This Row],[L.p.]],Generowanie_Zamówienia[Zliczanie],0),4),"")</f>
        <v/>
      </c>
      <c r="H41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19" spans="4:8" x14ac:dyDescent="0.45">
      <c r="D419" s="58">
        <v>412</v>
      </c>
      <c r="E419" s="59" t="str">
        <f ca="1">IF(Podsumowanie_[[#This Row],[L.p.]]&lt;=$J$7,INDEX(Generowanie_Zamówienia[],MATCH(Podsumowanie_[[#This Row],[L.p.]],Generowanie_Zamówienia[Zliczanie],0),9),"")</f>
        <v/>
      </c>
      <c r="F419" s="57" t="str">
        <f ca="1">IF(Podsumowanie_[[#This Row],[L.p.]]&lt;=$J$7,INDEX(Generowanie_Zamówienia[],MATCH(Podsumowanie_[[#This Row],[L.p.]],Generowanie_Zamówienia[Zliczanie],0),2),"")</f>
        <v/>
      </c>
      <c r="G419" s="60" t="str">
        <f ca="1">IF(Podsumowanie_[[#This Row],[L.p.]]&lt;=$J$7,INDEX(Generowanie_Zamówienia[],MATCH(Podsumowanie_[[#This Row],[L.p.]],Generowanie_Zamówienia[Zliczanie],0),4),"")</f>
        <v/>
      </c>
      <c r="H41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0" spans="4:8" x14ac:dyDescent="0.45">
      <c r="D420" s="58">
        <v>413</v>
      </c>
      <c r="E420" s="55" t="str">
        <f ca="1">IF(Podsumowanie_[[#This Row],[L.p.]]&lt;=$J$7,INDEX(Generowanie_Zamówienia[],MATCH(Podsumowanie_[[#This Row],[L.p.]],Generowanie_Zamówienia[Zliczanie],0),9),"")</f>
        <v/>
      </c>
      <c r="F420" s="56" t="str">
        <f ca="1">IF(Podsumowanie_[[#This Row],[L.p.]]&lt;=$J$7,INDEX(Generowanie_Zamówienia[],MATCH(Podsumowanie_[[#This Row],[L.p.]],Generowanie_Zamówienia[Zliczanie],0),2),"")</f>
        <v/>
      </c>
      <c r="G420" s="60" t="str">
        <f ca="1">IF(Podsumowanie_[[#This Row],[L.p.]]&lt;=$J$7,INDEX(Generowanie_Zamówienia[],MATCH(Podsumowanie_[[#This Row],[L.p.]],Generowanie_Zamówienia[Zliczanie],0),4),"")</f>
        <v/>
      </c>
      <c r="H42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1" spans="4:8" x14ac:dyDescent="0.45">
      <c r="D421" s="58">
        <v>414</v>
      </c>
      <c r="E421" s="59" t="str">
        <f ca="1">IF(Podsumowanie_[[#This Row],[L.p.]]&lt;=$J$7,INDEX(Generowanie_Zamówienia[],MATCH(Podsumowanie_[[#This Row],[L.p.]],Generowanie_Zamówienia[Zliczanie],0),9),"")</f>
        <v/>
      </c>
      <c r="F421" s="57" t="str">
        <f ca="1">IF(Podsumowanie_[[#This Row],[L.p.]]&lt;=$J$7,INDEX(Generowanie_Zamówienia[],MATCH(Podsumowanie_[[#This Row],[L.p.]],Generowanie_Zamówienia[Zliczanie],0),2),"")</f>
        <v/>
      </c>
      <c r="G421" s="60" t="str">
        <f ca="1">IF(Podsumowanie_[[#This Row],[L.p.]]&lt;=$J$7,INDEX(Generowanie_Zamówienia[],MATCH(Podsumowanie_[[#This Row],[L.p.]],Generowanie_Zamówienia[Zliczanie],0),4),"")</f>
        <v/>
      </c>
      <c r="H42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2" spans="4:8" x14ac:dyDescent="0.45">
      <c r="D422" s="58">
        <v>415</v>
      </c>
      <c r="E422" s="55" t="str">
        <f ca="1">IF(Podsumowanie_[[#This Row],[L.p.]]&lt;=$J$7,INDEX(Generowanie_Zamówienia[],MATCH(Podsumowanie_[[#This Row],[L.p.]],Generowanie_Zamówienia[Zliczanie],0),9),"")</f>
        <v/>
      </c>
      <c r="F422" s="56" t="str">
        <f ca="1">IF(Podsumowanie_[[#This Row],[L.p.]]&lt;=$J$7,INDEX(Generowanie_Zamówienia[],MATCH(Podsumowanie_[[#This Row],[L.p.]],Generowanie_Zamówienia[Zliczanie],0),2),"")</f>
        <v/>
      </c>
      <c r="G422" s="60" t="str">
        <f ca="1">IF(Podsumowanie_[[#This Row],[L.p.]]&lt;=$J$7,INDEX(Generowanie_Zamówienia[],MATCH(Podsumowanie_[[#This Row],[L.p.]],Generowanie_Zamówienia[Zliczanie],0),4),"")</f>
        <v/>
      </c>
      <c r="H42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3" spans="4:8" x14ac:dyDescent="0.45">
      <c r="D423" s="58">
        <v>416</v>
      </c>
      <c r="E423" s="59" t="str">
        <f ca="1">IF(Podsumowanie_[[#This Row],[L.p.]]&lt;=$J$7,INDEX(Generowanie_Zamówienia[],MATCH(Podsumowanie_[[#This Row],[L.p.]],Generowanie_Zamówienia[Zliczanie],0),9),"")</f>
        <v/>
      </c>
      <c r="F423" s="57" t="str">
        <f ca="1">IF(Podsumowanie_[[#This Row],[L.p.]]&lt;=$J$7,INDEX(Generowanie_Zamówienia[],MATCH(Podsumowanie_[[#This Row],[L.p.]],Generowanie_Zamówienia[Zliczanie],0),2),"")</f>
        <v/>
      </c>
      <c r="G423" s="60" t="str">
        <f ca="1">IF(Podsumowanie_[[#This Row],[L.p.]]&lt;=$J$7,INDEX(Generowanie_Zamówienia[],MATCH(Podsumowanie_[[#This Row],[L.p.]],Generowanie_Zamówienia[Zliczanie],0),4),"")</f>
        <v/>
      </c>
      <c r="H42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4" spans="4:8" x14ac:dyDescent="0.45">
      <c r="D424" s="58">
        <v>417</v>
      </c>
      <c r="E424" s="55" t="str">
        <f ca="1">IF(Podsumowanie_[[#This Row],[L.p.]]&lt;=$J$7,INDEX(Generowanie_Zamówienia[],MATCH(Podsumowanie_[[#This Row],[L.p.]],Generowanie_Zamówienia[Zliczanie],0),9),"")</f>
        <v/>
      </c>
      <c r="F424" s="56" t="str">
        <f ca="1">IF(Podsumowanie_[[#This Row],[L.p.]]&lt;=$J$7,INDEX(Generowanie_Zamówienia[],MATCH(Podsumowanie_[[#This Row],[L.p.]],Generowanie_Zamówienia[Zliczanie],0),2),"")</f>
        <v/>
      </c>
      <c r="G424" s="60" t="str">
        <f ca="1">IF(Podsumowanie_[[#This Row],[L.p.]]&lt;=$J$7,INDEX(Generowanie_Zamówienia[],MATCH(Podsumowanie_[[#This Row],[L.p.]],Generowanie_Zamówienia[Zliczanie],0),4),"")</f>
        <v/>
      </c>
      <c r="H42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5" spans="4:8" x14ac:dyDescent="0.45">
      <c r="D425" s="58">
        <v>418</v>
      </c>
      <c r="E425" s="59" t="str">
        <f ca="1">IF(Podsumowanie_[[#This Row],[L.p.]]&lt;=$J$7,INDEX(Generowanie_Zamówienia[],MATCH(Podsumowanie_[[#This Row],[L.p.]],Generowanie_Zamówienia[Zliczanie],0),9),"")</f>
        <v/>
      </c>
      <c r="F425" s="57" t="str">
        <f ca="1">IF(Podsumowanie_[[#This Row],[L.p.]]&lt;=$J$7,INDEX(Generowanie_Zamówienia[],MATCH(Podsumowanie_[[#This Row],[L.p.]],Generowanie_Zamówienia[Zliczanie],0),2),"")</f>
        <v/>
      </c>
      <c r="G425" s="60" t="str">
        <f ca="1">IF(Podsumowanie_[[#This Row],[L.p.]]&lt;=$J$7,INDEX(Generowanie_Zamówienia[],MATCH(Podsumowanie_[[#This Row],[L.p.]],Generowanie_Zamówienia[Zliczanie],0),4),"")</f>
        <v/>
      </c>
      <c r="H42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6" spans="4:8" x14ac:dyDescent="0.45">
      <c r="D426" s="58">
        <v>419</v>
      </c>
      <c r="E426" s="55" t="str">
        <f ca="1">IF(Podsumowanie_[[#This Row],[L.p.]]&lt;=$J$7,INDEX(Generowanie_Zamówienia[],MATCH(Podsumowanie_[[#This Row],[L.p.]],Generowanie_Zamówienia[Zliczanie],0),9),"")</f>
        <v/>
      </c>
      <c r="F426" s="56" t="str">
        <f ca="1">IF(Podsumowanie_[[#This Row],[L.p.]]&lt;=$J$7,INDEX(Generowanie_Zamówienia[],MATCH(Podsumowanie_[[#This Row],[L.p.]],Generowanie_Zamówienia[Zliczanie],0),2),"")</f>
        <v/>
      </c>
      <c r="G426" s="60" t="str">
        <f ca="1">IF(Podsumowanie_[[#This Row],[L.p.]]&lt;=$J$7,INDEX(Generowanie_Zamówienia[],MATCH(Podsumowanie_[[#This Row],[L.p.]],Generowanie_Zamówienia[Zliczanie],0),4),"")</f>
        <v/>
      </c>
      <c r="H42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7" spans="4:8" x14ac:dyDescent="0.45">
      <c r="D427" s="58">
        <v>420</v>
      </c>
      <c r="E427" s="59" t="str">
        <f ca="1">IF(Podsumowanie_[[#This Row],[L.p.]]&lt;=$J$7,INDEX(Generowanie_Zamówienia[],MATCH(Podsumowanie_[[#This Row],[L.p.]],Generowanie_Zamówienia[Zliczanie],0),9),"")</f>
        <v/>
      </c>
      <c r="F427" s="57" t="str">
        <f ca="1">IF(Podsumowanie_[[#This Row],[L.p.]]&lt;=$J$7,INDEX(Generowanie_Zamówienia[],MATCH(Podsumowanie_[[#This Row],[L.p.]],Generowanie_Zamówienia[Zliczanie],0),2),"")</f>
        <v/>
      </c>
      <c r="G427" s="60" t="str">
        <f ca="1">IF(Podsumowanie_[[#This Row],[L.p.]]&lt;=$J$7,INDEX(Generowanie_Zamówienia[],MATCH(Podsumowanie_[[#This Row],[L.p.]],Generowanie_Zamówienia[Zliczanie],0),4),"")</f>
        <v/>
      </c>
      <c r="H42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8" spans="4:8" x14ac:dyDescent="0.45">
      <c r="D428" s="58">
        <v>421</v>
      </c>
      <c r="E428" s="55" t="str">
        <f ca="1">IF(Podsumowanie_[[#This Row],[L.p.]]&lt;=$J$7,INDEX(Generowanie_Zamówienia[],MATCH(Podsumowanie_[[#This Row],[L.p.]],Generowanie_Zamówienia[Zliczanie],0),9),"")</f>
        <v/>
      </c>
      <c r="F428" s="56" t="str">
        <f ca="1">IF(Podsumowanie_[[#This Row],[L.p.]]&lt;=$J$7,INDEX(Generowanie_Zamówienia[],MATCH(Podsumowanie_[[#This Row],[L.p.]],Generowanie_Zamówienia[Zliczanie],0),2),"")</f>
        <v/>
      </c>
      <c r="G428" s="60" t="str">
        <f ca="1">IF(Podsumowanie_[[#This Row],[L.p.]]&lt;=$J$7,INDEX(Generowanie_Zamówienia[],MATCH(Podsumowanie_[[#This Row],[L.p.]],Generowanie_Zamówienia[Zliczanie],0),4),"")</f>
        <v/>
      </c>
      <c r="H42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29" spans="4:8" x14ac:dyDescent="0.45">
      <c r="D429" s="58">
        <v>422</v>
      </c>
      <c r="E429" s="59" t="str">
        <f ca="1">IF(Podsumowanie_[[#This Row],[L.p.]]&lt;=$J$7,INDEX(Generowanie_Zamówienia[],MATCH(Podsumowanie_[[#This Row],[L.p.]],Generowanie_Zamówienia[Zliczanie],0),9),"")</f>
        <v/>
      </c>
      <c r="F429" s="57" t="str">
        <f ca="1">IF(Podsumowanie_[[#This Row],[L.p.]]&lt;=$J$7,INDEX(Generowanie_Zamówienia[],MATCH(Podsumowanie_[[#This Row],[L.p.]],Generowanie_Zamówienia[Zliczanie],0),2),"")</f>
        <v/>
      </c>
      <c r="G429" s="60" t="str">
        <f ca="1">IF(Podsumowanie_[[#This Row],[L.p.]]&lt;=$J$7,INDEX(Generowanie_Zamówienia[],MATCH(Podsumowanie_[[#This Row],[L.p.]],Generowanie_Zamówienia[Zliczanie],0),4),"")</f>
        <v/>
      </c>
      <c r="H42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0" spans="4:8" x14ac:dyDescent="0.45">
      <c r="D430" s="58">
        <v>423</v>
      </c>
      <c r="E430" s="55" t="str">
        <f ca="1">IF(Podsumowanie_[[#This Row],[L.p.]]&lt;=$J$7,INDEX(Generowanie_Zamówienia[],MATCH(Podsumowanie_[[#This Row],[L.p.]],Generowanie_Zamówienia[Zliczanie],0),9),"")</f>
        <v/>
      </c>
      <c r="F430" s="56" t="str">
        <f ca="1">IF(Podsumowanie_[[#This Row],[L.p.]]&lt;=$J$7,INDEX(Generowanie_Zamówienia[],MATCH(Podsumowanie_[[#This Row],[L.p.]],Generowanie_Zamówienia[Zliczanie],0),2),"")</f>
        <v/>
      </c>
      <c r="G430" s="60" t="str">
        <f ca="1">IF(Podsumowanie_[[#This Row],[L.p.]]&lt;=$J$7,INDEX(Generowanie_Zamówienia[],MATCH(Podsumowanie_[[#This Row],[L.p.]],Generowanie_Zamówienia[Zliczanie],0),4),"")</f>
        <v/>
      </c>
      <c r="H43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1" spans="4:8" x14ac:dyDescent="0.45">
      <c r="D431" s="58">
        <v>424</v>
      </c>
      <c r="E431" s="59" t="str">
        <f ca="1">IF(Podsumowanie_[[#This Row],[L.p.]]&lt;=$J$7,INDEX(Generowanie_Zamówienia[],MATCH(Podsumowanie_[[#This Row],[L.p.]],Generowanie_Zamówienia[Zliczanie],0),9),"")</f>
        <v/>
      </c>
      <c r="F431" s="57" t="str">
        <f ca="1">IF(Podsumowanie_[[#This Row],[L.p.]]&lt;=$J$7,INDEX(Generowanie_Zamówienia[],MATCH(Podsumowanie_[[#This Row],[L.p.]],Generowanie_Zamówienia[Zliczanie],0),2),"")</f>
        <v/>
      </c>
      <c r="G431" s="60" t="str">
        <f ca="1">IF(Podsumowanie_[[#This Row],[L.p.]]&lt;=$J$7,INDEX(Generowanie_Zamówienia[],MATCH(Podsumowanie_[[#This Row],[L.p.]],Generowanie_Zamówienia[Zliczanie],0),4),"")</f>
        <v/>
      </c>
      <c r="H43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2" spans="4:8" x14ac:dyDescent="0.45">
      <c r="D432" s="58">
        <v>425</v>
      </c>
      <c r="E432" s="55" t="str">
        <f ca="1">IF(Podsumowanie_[[#This Row],[L.p.]]&lt;=$J$7,INDEX(Generowanie_Zamówienia[],MATCH(Podsumowanie_[[#This Row],[L.p.]],Generowanie_Zamówienia[Zliczanie],0),9),"")</f>
        <v/>
      </c>
      <c r="F432" s="56" t="str">
        <f ca="1">IF(Podsumowanie_[[#This Row],[L.p.]]&lt;=$J$7,INDEX(Generowanie_Zamówienia[],MATCH(Podsumowanie_[[#This Row],[L.p.]],Generowanie_Zamówienia[Zliczanie],0),2),"")</f>
        <v/>
      </c>
      <c r="G432" s="60" t="str">
        <f ca="1">IF(Podsumowanie_[[#This Row],[L.p.]]&lt;=$J$7,INDEX(Generowanie_Zamówienia[],MATCH(Podsumowanie_[[#This Row],[L.p.]],Generowanie_Zamówienia[Zliczanie],0),4),"")</f>
        <v/>
      </c>
      <c r="H43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3" spans="4:8" x14ac:dyDescent="0.45">
      <c r="D433" s="58">
        <v>426</v>
      </c>
      <c r="E433" s="59" t="str">
        <f ca="1">IF(Podsumowanie_[[#This Row],[L.p.]]&lt;=$J$7,INDEX(Generowanie_Zamówienia[],MATCH(Podsumowanie_[[#This Row],[L.p.]],Generowanie_Zamówienia[Zliczanie],0),9),"")</f>
        <v/>
      </c>
      <c r="F433" s="57" t="str">
        <f ca="1">IF(Podsumowanie_[[#This Row],[L.p.]]&lt;=$J$7,INDEX(Generowanie_Zamówienia[],MATCH(Podsumowanie_[[#This Row],[L.p.]],Generowanie_Zamówienia[Zliczanie],0),2),"")</f>
        <v/>
      </c>
      <c r="G433" s="60" t="str">
        <f ca="1">IF(Podsumowanie_[[#This Row],[L.p.]]&lt;=$J$7,INDEX(Generowanie_Zamówienia[],MATCH(Podsumowanie_[[#This Row],[L.p.]],Generowanie_Zamówienia[Zliczanie],0),4),"")</f>
        <v/>
      </c>
      <c r="H43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4" spans="4:8" x14ac:dyDescent="0.45">
      <c r="D434" s="58">
        <v>427</v>
      </c>
      <c r="E434" s="55" t="str">
        <f ca="1">IF(Podsumowanie_[[#This Row],[L.p.]]&lt;=$J$7,INDEX(Generowanie_Zamówienia[],MATCH(Podsumowanie_[[#This Row],[L.p.]],Generowanie_Zamówienia[Zliczanie],0),9),"")</f>
        <v/>
      </c>
      <c r="F434" s="56" t="str">
        <f ca="1">IF(Podsumowanie_[[#This Row],[L.p.]]&lt;=$J$7,INDEX(Generowanie_Zamówienia[],MATCH(Podsumowanie_[[#This Row],[L.p.]],Generowanie_Zamówienia[Zliczanie],0),2),"")</f>
        <v/>
      </c>
      <c r="G434" s="60" t="str">
        <f ca="1">IF(Podsumowanie_[[#This Row],[L.p.]]&lt;=$J$7,INDEX(Generowanie_Zamówienia[],MATCH(Podsumowanie_[[#This Row],[L.p.]],Generowanie_Zamówienia[Zliczanie],0),4),"")</f>
        <v/>
      </c>
      <c r="H43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5" spans="4:8" x14ac:dyDescent="0.45">
      <c r="D435" s="58">
        <v>428</v>
      </c>
      <c r="E435" s="59" t="str">
        <f ca="1">IF(Podsumowanie_[[#This Row],[L.p.]]&lt;=$J$7,INDEX(Generowanie_Zamówienia[],MATCH(Podsumowanie_[[#This Row],[L.p.]],Generowanie_Zamówienia[Zliczanie],0),9),"")</f>
        <v/>
      </c>
      <c r="F435" s="57" t="str">
        <f ca="1">IF(Podsumowanie_[[#This Row],[L.p.]]&lt;=$J$7,INDEX(Generowanie_Zamówienia[],MATCH(Podsumowanie_[[#This Row],[L.p.]],Generowanie_Zamówienia[Zliczanie],0),2),"")</f>
        <v/>
      </c>
      <c r="G435" s="60" t="str">
        <f ca="1">IF(Podsumowanie_[[#This Row],[L.p.]]&lt;=$J$7,INDEX(Generowanie_Zamówienia[],MATCH(Podsumowanie_[[#This Row],[L.p.]],Generowanie_Zamówienia[Zliczanie],0),4),"")</f>
        <v/>
      </c>
      <c r="H43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6" spans="4:8" x14ac:dyDescent="0.45">
      <c r="D436" s="58">
        <v>429</v>
      </c>
      <c r="E436" s="55" t="str">
        <f ca="1">IF(Podsumowanie_[[#This Row],[L.p.]]&lt;=$J$7,INDEX(Generowanie_Zamówienia[],MATCH(Podsumowanie_[[#This Row],[L.p.]],Generowanie_Zamówienia[Zliczanie],0),9),"")</f>
        <v/>
      </c>
      <c r="F436" s="56" t="str">
        <f ca="1">IF(Podsumowanie_[[#This Row],[L.p.]]&lt;=$J$7,INDEX(Generowanie_Zamówienia[],MATCH(Podsumowanie_[[#This Row],[L.p.]],Generowanie_Zamówienia[Zliczanie],0),2),"")</f>
        <v/>
      </c>
      <c r="G436" s="60" t="str">
        <f ca="1">IF(Podsumowanie_[[#This Row],[L.p.]]&lt;=$J$7,INDEX(Generowanie_Zamówienia[],MATCH(Podsumowanie_[[#This Row],[L.p.]],Generowanie_Zamówienia[Zliczanie],0),4),"")</f>
        <v/>
      </c>
      <c r="H43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7" spans="4:8" x14ac:dyDescent="0.45">
      <c r="D437" s="58">
        <v>430</v>
      </c>
      <c r="E437" s="59" t="str">
        <f ca="1">IF(Podsumowanie_[[#This Row],[L.p.]]&lt;=$J$7,INDEX(Generowanie_Zamówienia[],MATCH(Podsumowanie_[[#This Row],[L.p.]],Generowanie_Zamówienia[Zliczanie],0),9),"")</f>
        <v/>
      </c>
      <c r="F437" s="57" t="str">
        <f ca="1">IF(Podsumowanie_[[#This Row],[L.p.]]&lt;=$J$7,INDEX(Generowanie_Zamówienia[],MATCH(Podsumowanie_[[#This Row],[L.p.]],Generowanie_Zamówienia[Zliczanie],0),2),"")</f>
        <v/>
      </c>
      <c r="G437" s="60" t="str">
        <f ca="1">IF(Podsumowanie_[[#This Row],[L.p.]]&lt;=$J$7,INDEX(Generowanie_Zamówienia[],MATCH(Podsumowanie_[[#This Row],[L.p.]],Generowanie_Zamówienia[Zliczanie],0),4),"")</f>
        <v/>
      </c>
      <c r="H43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8" spans="4:8" x14ac:dyDescent="0.45">
      <c r="D438" s="58">
        <v>431</v>
      </c>
      <c r="E438" s="55" t="str">
        <f ca="1">IF(Podsumowanie_[[#This Row],[L.p.]]&lt;=$J$7,INDEX(Generowanie_Zamówienia[],MATCH(Podsumowanie_[[#This Row],[L.p.]],Generowanie_Zamówienia[Zliczanie],0),9),"")</f>
        <v/>
      </c>
      <c r="F438" s="56" t="str">
        <f ca="1">IF(Podsumowanie_[[#This Row],[L.p.]]&lt;=$J$7,INDEX(Generowanie_Zamówienia[],MATCH(Podsumowanie_[[#This Row],[L.p.]],Generowanie_Zamówienia[Zliczanie],0),2),"")</f>
        <v/>
      </c>
      <c r="G438" s="60" t="str">
        <f ca="1">IF(Podsumowanie_[[#This Row],[L.p.]]&lt;=$J$7,INDEX(Generowanie_Zamówienia[],MATCH(Podsumowanie_[[#This Row],[L.p.]],Generowanie_Zamówienia[Zliczanie],0),4),"")</f>
        <v/>
      </c>
      <c r="H43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39" spans="4:8" x14ac:dyDescent="0.45">
      <c r="D439" s="58">
        <v>432</v>
      </c>
      <c r="E439" s="59" t="str">
        <f ca="1">IF(Podsumowanie_[[#This Row],[L.p.]]&lt;=$J$7,INDEX(Generowanie_Zamówienia[],MATCH(Podsumowanie_[[#This Row],[L.p.]],Generowanie_Zamówienia[Zliczanie],0),9),"")</f>
        <v/>
      </c>
      <c r="F439" s="57" t="str">
        <f ca="1">IF(Podsumowanie_[[#This Row],[L.p.]]&lt;=$J$7,INDEX(Generowanie_Zamówienia[],MATCH(Podsumowanie_[[#This Row],[L.p.]],Generowanie_Zamówienia[Zliczanie],0),2),"")</f>
        <v/>
      </c>
      <c r="G439" s="60" t="str">
        <f ca="1">IF(Podsumowanie_[[#This Row],[L.p.]]&lt;=$J$7,INDEX(Generowanie_Zamówienia[],MATCH(Podsumowanie_[[#This Row],[L.p.]],Generowanie_Zamówienia[Zliczanie],0),4),"")</f>
        <v/>
      </c>
      <c r="H43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0" spans="4:8" x14ac:dyDescent="0.45">
      <c r="D440" s="58">
        <v>433</v>
      </c>
      <c r="E440" s="55" t="str">
        <f ca="1">IF(Podsumowanie_[[#This Row],[L.p.]]&lt;=$J$7,INDEX(Generowanie_Zamówienia[],MATCH(Podsumowanie_[[#This Row],[L.p.]],Generowanie_Zamówienia[Zliczanie],0),9),"")</f>
        <v/>
      </c>
      <c r="F440" s="56" t="str">
        <f ca="1">IF(Podsumowanie_[[#This Row],[L.p.]]&lt;=$J$7,INDEX(Generowanie_Zamówienia[],MATCH(Podsumowanie_[[#This Row],[L.p.]],Generowanie_Zamówienia[Zliczanie],0),2),"")</f>
        <v/>
      </c>
      <c r="G440" s="60" t="str">
        <f ca="1">IF(Podsumowanie_[[#This Row],[L.p.]]&lt;=$J$7,INDEX(Generowanie_Zamówienia[],MATCH(Podsumowanie_[[#This Row],[L.p.]],Generowanie_Zamówienia[Zliczanie],0),4),"")</f>
        <v/>
      </c>
      <c r="H44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1" spans="4:8" x14ac:dyDescent="0.45">
      <c r="D441" s="58">
        <v>434</v>
      </c>
      <c r="E441" s="59" t="str">
        <f ca="1">IF(Podsumowanie_[[#This Row],[L.p.]]&lt;=$J$7,INDEX(Generowanie_Zamówienia[],MATCH(Podsumowanie_[[#This Row],[L.p.]],Generowanie_Zamówienia[Zliczanie],0),9),"")</f>
        <v/>
      </c>
      <c r="F441" s="57" t="str">
        <f ca="1">IF(Podsumowanie_[[#This Row],[L.p.]]&lt;=$J$7,INDEX(Generowanie_Zamówienia[],MATCH(Podsumowanie_[[#This Row],[L.p.]],Generowanie_Zamówienia[Zliczanie],0),2),"")</f>
        <v/>
      </c>
      <c r="G441" s="60" t="str">
        <f ca="1">IF(Podsumowanie_[[#This Row],[L.p.]]&lt;=$J$7,INDEX(Generowanie_Zamówienia[],MATCH(Podsumowanie_[[#This Row],[L.p.]],Generowanie_Zamówienia[Zliczanie],0),4),"")</f>
        <v/>
      </c>
      <c r="H44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2" spans="4:8" x14ac:dyDescent="0.45">
      <c r="D442" s="58">
        <v>435</v>
      </c>
      <c r="E442" s="55" t="str">
        <f ca="1">IF(Podsumowanie_[[#This Row],[L.p.]]&lt;=$J$7,INDEX(Generowanie_Zamówienia[],MATCH(Podsumowanie_[[#This Row],[L.p.]],Generowanie_Zamówienia[Zliczanie],0),9),"")</f>
        <v/>
      </c>
      <c r="F442" s="56" t="str">
        <f ca="1">IF(Podsumowanie_[[#This Row],[L.p.]]&lt;=$J$7,INDEX(Generowanie_Zamówienia[],MATCH(Podsumowanie_[[#This Row],[L.p.]],Generowanie_Zamówienia[Zliczanie],0),2),"")</f>
        <v/>
      </c>
      <c r="G442" s="60" t="str">
        <f ca="1">IF(Podsumowanie_[[#This Row],[L.p.]]&lt;=$J$7,INDEX(Generowanie_Zamówienia[],MATCH(Podsumowanie_[[#This Row],[L.p.]],Generowanie_Zamówienia[Zliczanie],0),4),"")</f>
        <v/>
      </c>
      <c r="H44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3" spans="4:8" x14ac:dyDescent="0.45">
      <c r="D443" s="58">
        <v>436</v>
      </c>
      <c r="E443" s="59" t="str">
        <f ca="1">IF(Podsumowanie_[[#This Row],[L.p.]]&lt;=$J$7,INDEX(Generowanie_Zamówienia[],MATCH(Podsumowanie_[[#This Row],[L.p.]],Generowanie_Zamówienia[Zliczanie],0),9),"")</f>
        <v/>
      </c>
      <c r="F443" s="57" t="str">
        <f ca="1">IF(Podsumowanie_[[#This Row],[L.p.]]&lt;=$J$7,INDEX(Generowanie_Zamówienia[],MATCH(Podsumowanie_[[#This Row],[L.p.]],Generowanie_Zamówienia[Zliczanie],0),2),"")</f>
        <v/>
      </c>
      <c r="G443" s="60" t="str">
        <f ca="1">IF(Podsumowanie_[[#This Row],[L.p.]]&lt;=$J$7,INDEX(Generowanie_Zamówienia[],MATCH(Podsumowanie_[[#This Row],[L.p.]],Generowanie_Zamówienia[Zliczanie],0),4),"")</f>
        <v/>
      </c>
      <c r="H44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4" spans="4:8" x14ac:dyDescent="0.45">
      <c r="D444" s="58">
        <v>437</v>
      </c>
      <c r="E444" s="55" t="str">
        <f ca="1">IF(Podsumowanie_[[#This Row],[L.p.]]&lt;=$J$7,INDEX(Generowanie_Zamówienia[],MATCH(Podsumowanie_[[#This Row],[L.p.]],Generowanie_Zamówienia[Zliczanie],0),9),"")</f>
        <v/>
      </c>
      <c r="F444" s="56" t="str">
        <f ca="1">IF(Podsumowanie_[[#This Row],[L.p.]]&lt;=$J$7,INDEX(Generowanie_Zamówienia[],MATCH(Podsumowanie_[[#This Row],[L.p.]],Generowanie_Zamówienia[Zliczanie],0),2),"")</f>
        <v/>
      </c>
      <c r="G444" s="60" t="str">
        <f ca="1">IF(Podsumowanie_[[#This Row],[L.p.]]&lt;=$J$7,INDEX(Generowanie_Zamówienia[],MATCH(Podsumowanie_[[#This Row],[L.p.]],Generowanie_Zamówienia[Zliczanie],0),4),"")</f>
        <v/>
      </c>
      <c r="H44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5" spans="4:8" x14ac:dyDescent="0.45">
      <c r="D445" s="58">
        <v>438</v>
      </c>
      <c r="E445" s="59" t="str">
        <f ca="1">IF(Podsumowanie_[[#This Row],[L.p.]]&lt;=$J$7,INDEX(Generowanie_Zamówienia[],MATCH(Podsumowanie_[[#This Row],[L.p.]],Generowanie_Zamówienia[Zliczanie],0),9),"")</f>
        <v/>
      </c>
      <c r="F445" s="57" t="str">
        <f ca="1">IF(Podsumowanie_[[#This Row],[L.p.]]&lt;=$J$7,INDEX(Generowanie_Zamówienia[],MATCH(Podsumowanie_[[#This Row],[L.p.]],Generowanie_Zamówienia[Zliczanie],0),2),"")</f>
        <v/>
      </c>
      <c r="G445" s="60" t="str">
        <f ca="1">IF(Podsumowanie_[[#This Row],[L.p.]]&lt;=$J$7,INDEX(Generowanie_Zamówienia[],MATCH(Podsumowanie_[[#This Row],[L.p.]],Generowanie_Zamówienia[Zliczanie],0),4),"")</f>
        <v/>
      </c>
      <c r="H44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6" spans="4:8" x14ac:dyDescent="0.45">
      <c r="D446" s="58">
        <v>439</v>
      </c>
      <c r="E446" s="55" t="str">
        <f ca="1">IF(Podsumowanie_[[#This Row],[L.p.]]&lt;=$J$7,INDEX(Generowanie_Zamówienia[],MATCH(Podsumowanie_[[#This Row],[L.p.]],Generowanie_Zamówienia[Zliczanie],0),9),"")</f>
        <v/>
      </c>
      <c r="F446" s="56" t="str">
        <f ca="1">IF(Podsumowanie_[[#This Row],[L.p.]]&lt;=$J$7,INDEX(Generowanie_Zamówienia[],MATCH(Podsumowanie_[[#This Row],[L.p.]],Generowanie_Zamówienia[Zliczanie],0),2),"")</f>
        <v/>
      </c>
      <c r="G446" s="60" t="str">
        <f ca="1">IF(Podsumowanie_[[#This Row],[L.p.]]&lt;=$J$7,INDEX(Generowanie_Zamówienia[],MATCH(Podsumowanie_[[#This Row],[L.p.]],Generowanie_Zamówienia[Zliczanie],0),4),"")</f>
        <v/>
      </c>
      <c r="H44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7" spans="4:8" x14ac:dyDescent="0.45">
      <c r="D447" s="58">
        <v>440</v>
      </c>
      <c r="E447" s="59" t="str">
        <f ca="1">IF(Podsumowanie_[[#This Row],[L.p.]]&lt;=$J$7,INDEX(Generowanie_Zamówienia[],MATCH(Podsumowanie_[[#This Row],[L.p.]],Generowanie_Zamówienia[Zliczanie],0),9),"")</f>
        <v/>
      </c>
      <c r="F447" s="57" t="str">
        <f ca="1">IF(Podsumowanie_[[#This Row],[L.p.]]&lt;=$J$7,INDEX(Generowanie_Zamówienia[],MATCH(Podsumowanie_[[#This Row],[L.p.]],Generowanie_Zamówienia[Zliczanie],0),2),"")</f>
        <v/>
      </c>
      <c r="G447" s="60" t="str">
        <f ca="1">IF(Podsumowanie_[[#This Row],[L.p.]]&lt;=$J$7,INDEX(Generowanie_Zamówienia[],MATCH(Podsumowanie_[[#This Row],[L.p.]],Generowanie_Zamówienia[Zliczanie],0),4),"")</f>
        <v/>
      </c>
      <c r="H44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8" spans="4:8" x14ac:dyDescent="0.45">
      <c r="D448" s="58">
        <v>441</v>
      </c>
      <c r="E448" s="55" t="str">
        <f ca="1">IF(Podsumowanie_[[#This Row],[L.p.]]&lt;=$J$7,INDEX(Generowanie_Zamówienia[],MATCH(Podsumowanie_[[#This Row],[L.p.]],Generowanie_Zamówienia[Zliczanie],0),9),"")</f>
        <v/>
      </c>
      <c r="F448" s="56" t="str">
        <f ca="1">IF(Podsumowanie_[[#This Row],[L.p.]]&lt;=$J$7,INDEX(Generowanie_Zamówienia[],MATCH(Podsumowanie_[[#This Row],[L.p.]],Generowanie_Zamówienia[Zliczanie],0),2),"")</f>
        <v/>
      </c>
      <c r="G448" s="60" t="str">
        <f ca="1">IF(Podsumowanie_[[#This Row],[L.p.]]&lt;=$J$7,INDEX(Generowanie_Zamówienia[],MATCH(Podsumowanie_[[#This Row],[L.p.]],Generowanie_Zamówienia[Zliczanie],0),4),"")</f>
        <v/>
      </c>
      <c r="H44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49" spans="4:8" x14ac:dyDescent="0.45">
      <c r="D449" s="58">
        <v>442</v>
      </c>
      <c r="E449" s="59" t="str">
        <f ca="1">IF(Podsumowanie_[[#This Row],[L.p.]]&lt;=$J$7,INDEX(Generowanie_Zamówienia[],MATCH(Podsumowanie_[[#This Row],[L.p.]],Generowanie_Zamówienia[Zliczanie],0),9),"")</f>
        <v/>
      </c>
      <c r="F449" s="57" t="str">
        <f ca="1">IF(Podsumowanie_[[#This Row],[L.p.]]&lt;=$J$7,INDEX(Generowanie_Zamówienia[],MATCH(Podsumowanie_[[#This Row],[L.p.]],Generowanie_Zamówienia[Zliczanie],0),2),"")</f>
        <v/>
      </c>
      <c r="G449" s="60" t="str">
        <f ca="1">IF(Podsumowanie_[[#This Row],[L.p.]]&lt;=$J$7,INDEX(Generowanie_Zamówienia[],MATCH(Podsumowanie_[[#This Row],[L.p.]],Generowanie_Zamówienia[Zliczanie],0),4),"")</f>
        <v/>
      </c>
      <c r="H44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0" spans="4:8" x14ac:dyDescent="0.45">
      <c r="D450" s="58">
        <v>443</v>
      </c>
      <c r="E450" s="55" t="str">
        <f ca="1">IF(Podsumowanie_[[#This Row],[L.p.]]&lt;=$J$7,INDEX(Generowanie_Zamówienia[],MATCH(Podsumowanie_[[#This Row],[L.p.]],Generowanie_Zamówienia[Zliczanie],0),9),"")</f>
        <v/>
      </c>
      <c r="F450" s="56" t="str">
        <f ca="1">IF(Podsumowanie_[[#This Row],[L.p.]]&lt;=$J$7,INDEX(Generowanie_Zamówienia[],MATCH(Podsumowanie_[[#This Row],[L.p.]],Generowanie_Zamówienia[Zliczanie],0),2),"")</f>
        <v/>
      </c>
      <c r="G450" s="60" t="str">
        <f ca="1">IF(Podsumowanie_[[#This Row],[L.p.]]&lt;=$J$7,INDEX(Generowanie_Zamówienia[],MATCH(Podsumowanie_[[#This Row],[L.p.]],Generowanie_Zamówienia[Zliczanie],0),4),"")</f>
        <v/>
      </c>
      <c r="H45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1" spans="4:8" x14ac:dyDescent="0.45">
      <c r="D451" s="58">
        <v>444</v>
      </c>
      <c r="E451" s="59" t="str">
        <f ca="1">IF(Podsumowanie_[[#This Row],[L.p.]]&lt;=$J$7,INDEX(Generowanie_Zamówienia[],MATCH(Podsumowanie_[[#This Row],[L.p.]],Generowanie_Zamówienia[Zliczanie],0),9),"")</f>
        <v/>
      </c>
      <c r="F451" s="57" t="str">
        <f ca="1">IF(Podsumowanie_[[#This Row],[L.p.]]&lt;=$J$7,INDEX(Generowanie_Zamówienia[],MATCH(Podsumowanie_[[#This Row],[L.p.]],Generowanie_Zamówienia[Zliczanie],0),2),"")</f>
        <v/>
      </c>
      <c r="G451" s="60" t="str">
        <f ca="1">IF(Podsumowanie_[[#This Row],[L.p.]]&lt;=$J$7,INDEX(Generowanie_Zamówienia[],MATCH(Podsumowanie_[[#This Row],[L.p.]],Generowanie_Zamówienia[Zliczanie],0),4),"")</f>
        <v/>
      </c>
      <c r="H45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2" spans="4:8" x14ac:dyDescent="0.45">
      <c r="D452" s="58">
        <v>445</v>
      </c>
      <c r="E452" s="55" t="str">
        <f ca="1">IF(Podsumowanie_[[#This Row],[L.p.]]&lt;=$J$7,INDEX(Generowanie_Zamówienia[],MATCH(Podsumowanie_[[#This Row],[L.p.]],Generowanie_Zamówienia[Zliczanie],0),9),"")</f>
        <v/>
      </c>
      <c r="F452" s="56" t="str">
        <f ca="1">IF(Podsumowanie_[[#This Row],[L.p.]]&lt;=$J$7,INDEX(Generowanie_Zamówienia[],MATCH(Podsumowanie_[[#This Row],[L.p.]],Generowanie_Zamówienia[Zliczanie],0),2),"")</f>
        <v/>
      </c>
      <c r="G452" s="60" t="str">
        <f ca="1">IF(Podsumowanie_[[#This Row],[L.p.]]&lt;=$J$7,INDEX(Generowanie_Zamówienia[],MATCH(Podsumowanie_[[#This Row],[L.p.]],Generowanie_Zamówienia[Zliczanie],0),4),"")</f>
        <v/>
      </c>
      <c r="H45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3" spans="4:8" x14ac:dyDescent="0.45">
      <c r="D453" s="58">
        <v>446</v>
      </c>
      <c r="E453" s="59" t="str">
        <f ca="1">IF(Podsumowanie_[[#This Row],[L.p.]]&lt;=$J$7,INDEX(Generowanie_Zamówienia[],MATCH(Podsumowanie_[[#This Row],[L.p.]],Generowanie_Zamówienia[Zliczanie],0),9),"")</f>
        <v/>
      </c>
      <c r="F453" s="57" t="str">
        <f ca="1">IF(Podsumowanie_[[#This Row],[L.p.]]&lt;=$J$7,INDEX(Generowanie_Zamówienia[],MATCH(Podsumowanie_[[#This Row],[L.p.]],Generowanie_Zamówienia[Zliczanie],0),2),"")</f>
        <v/>
      </c>
      <c r="G453" s="60" t="str">
        <f ca="1">IF(Podsumowanie_[[#This Row],[L.p.]]&lt;=$J$7,INDEX(Generowanie_Zamówienia[],MATCH(Podsumowanie_[[#This Row],[L.p.]],Generowanie_Zamówienia[Zliczanie],0),4),"")</f>
        <v/>
      </c>
      <c r="H45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4" spans="4:8" x14ac:dyDescent="0.45">
      <c r="D454" s="58">
        <v>447</v>
      </c>
      <c r="E454" s="55" t="str">
        <f ca="1">IF(Podsumowanie_[[#This Row],[L.p.]]&lt;=$J$7,INDEX(Generowanie_Zamówienia[],MATCH(Podsumowanie_[[#This Row],[L.p.]],Generowanie_Zamówienia[Zliczanie],0),9),"")</f>
        <v/>
      </c>
      <c r="F454" s="56" t="str">
        <f ca="1">IF(Podsumowanie_[[#This Row],[L.p.]]&lt;=$J$7,INDEX(Generowanie_Zamówienia[],MATCH(Podsumowanie_[[#This Row],[L.p.]],Generowanie_Zamówienia[Zliczanie],0),2),"")</f>
        <v/>
      </c>
      <c r="G454" s="60" t="str">
        <f ca="1">IF(Podsumowanie_[[#This Row],[L.p.]]&lt;=$J$7,INDEX(Generowanie_Zamówienia[],MATCH(Podsumowanie_[[#This Row],[L.p.]],Generowanie_Zamówienia[Zliczanie],0),4),"")</f>
        <v/>
      </c>
      <c r="H45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5" spans="4:8" x14ac:dyDescent="0.45">
      <c r="D455" s="58">
        <v>448</v>
      </c>
      <c r="E455" s="59" t="str">
        <f ca="1">IF(Podsumowanie_[[#This Row],[L.p.]]&lt;=$J$7,INDEX(Generowanie_Zamówienia[],MATCH(Podsumowanie_[[#This Row],[L.p.]],Generowanie_Zamówienia[Zliczanie],0),9),"")</f>
        <v/>
      </c>
      <c r="F455" s="57" t="str">
        <f ca="1">IF(Podsumowanie_[[#This Row],[L.p.]]&lt;=$J$7,INDEX(Generowanie_Zamówienia[],MATCH(Podsumowanie_[[#This Row],[L.p.]],Generowanie_Zamówienia[Zliczanie],0),2),"")</f>
        <v/>
      </c>
      <c r="G455" s="60" t="str">
        <f ca="1">IF(Podsumowanie_[[#This Row],[L.p.]]&lt;=$J$7,INDEX(Generowanie_Zamówienia[],MATCH(Podsumowanie_[[#This Row],[L.p.]],Generowanie_Zamówienia[Zliczanie],0),4),"")</f>
        <v/>
      </c>
      <c r="H45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6" spans="4:8" x14ac:dyDescent="0.45">
      <c r="D456" s="58">
        <v>449</v>
      </c>
      <c r="E456" s="55" t="str">
        <f ca="1">IF(Podsumowanie_[[#This Row],[L.p.]]&lt;=$J$7,INDEX(Generowanie_Zamówienia[],MATCH(Podsumowanie_[[#This Row],[L.p.]],Generowanie_Zamówienia[Zliczanie],0),9),"")</f>
        <v/>
      </c>
      <c r="F456" s="56" t="str">
        <f ca="1">IF(Podsumowanie_[[#This Row],[L.p.]]&lt;=$J$7,INDEX(Generowanie_Zamówienia[],MATCH(Podsumowanie_[[#This Row],[L.p.]],Generowanie_Zamówienia[Zliczanie],0),2),"")</f>
        <v/>
      </c>
      <c r="G456" s="60" t="str">
        <f ca="1">IF(Podsumowanie_[[#This Row],[L.p.]]&lt;=$J$7,INDEX(Generowanie_Zamówienia[],MATCH(Podsumowanie_[[#This Row],[L.p.]],Generowanie_Zamówienia[Zliczanie],0),4),"")</f>
        <v/>
      </c>
      <c r="H45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7" spans="4:8" x14ac:dyDescent="0.45">
      <c r="D457" s="58">
        <v>450</v>
      </c>
      <c r="E457" s="59" t="str">
        <f ca="1">IF(Podsumowanie_[[#This Row],[L.p.]]&lt;=$J$7,INDEX(Generowanie_Zamówienia[],MATCH(Podsumowanie_[[#This Row],[L.p.]],Generowanie_Zamówienia[Zliczanie],0),9),"")</f>
        <v/>
      </c>
      <c r="F457" s="57" t="str">
        <f ca="1">IF(Podsumowanie_[[#This Row],[L.p.]]&lt;=$J$7,INDEX(Generowanie_Zamówienia[],MATCH(Podsumowanie_[[#This Row],[L.p.]],Generowanie_Zamówienia[Zliczanie],0),2),"")</f>
        <v/>
      </c>
      <c r="G457" s="60" t="str">
        <f ca="1">IF(Podsumowanie_[[#This Row],[L.p.]]&lt;=$J$7,INDEX(Generowanie_Zamówienia[],MATCH(Podsumowanie_[[#This Row],[L.p.]],Generowanie_Zamówienia[Zliczanie],0),4),"")</f>
        <v/>
      </c>
      <c r="H45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8" spans="4:8" x14ac:dyDescent="0.45">
      <c r="D458" s="58">
        <v>451</v>
      </c>
      <c r="E458" s="55" t="str">
        <f ca="1">IF(Podsumowanie_[[#This Row],[L.p.]]&lt;=$J$7,INDEX(Generowanie_Zamówienia[],MATCH(Podsumowanie_[[#This Row],[L.p.]],Generowanie_Zamówienia[Zliczanie],0),9),"")</f>
        <v/>
      </c>
      <c r="F458" s="56" t="str">
        <f ca="1">IF(Podsumowanie_[[#This Row],[L.p.]]&lt;=$J$7,INDEX(Generowanie_Zamówienia[],MATCH(Podsumowanie_[[#This Row],[L.p.]],Generowanie_Zamówienia[Zliczanie],0),2),"")</f>
        <v/>
      </c>
      <c r="G458" s="60" t="str">
        <f ca="1">IF(Podsumowanie_[[#This Row],[L.p.]]&lt;=$J$7,INDEX(Generowanie_Zamówienia[],MATCH(Podsumowanie_[[#This Row],[L.p.]],Generowanie_Zamówienia[Zliczanie],0),4),"")</f>
        <v/>
      </c>
      <c r="H45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59" spans="4:8" x14ac:dyDescent="0.45">
      <c r="D459" s="58">
        <v>452</v>
      </c>
      <c r="E459" s="59" t="str">
        <f ca="1">IF(Podsumowanie_[[#This Row],[L.p.]]&lt;=$J$7,INDEX(Generowanie_Zamówienia[],MATCH(Podsumowanie_[[#This Row],[L.p.]],Generowanie_Zamówienia[Zliczanie],0),9),"")</f>
        <v/>
      </c>
      <c r="F459" s="57" t="str">
        <f ca="1">IF(Podsumowanie_[[#This Row],[L.p.]]&lt;=$J$7,INDEX(Generowanie_Zamówienia[],MATCH(Podsumowanie_[[#This Row],[L.p.]],Generowanie_Zamówienia[Zliczanie],0),2),"")</f>
        <v/>
      </c>
      <c r="G459" s="60" t="str">
        <f ca="1">IF(Podsumowanie_[[#This Row],[L.p.]]&lt;=$J$7,INDEX(Generowanie_Zamówienia[],MATCH(Podsumowanie_[[#This Row],[L.p.]],Generowanie_Zamówienia[Zliczanie],0),4),"")</f>
        <v/>
      </c>
      <c r="H45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0" spans="4:8" x14ac:dyDescent="0.45">
      <c r="D460" s="58">
        <v>453</v>
      </c>
      <c r="E460" s="55" t="str">
        <f ca="1">IF(Podsumowanie_[[#This Row],[L.p.]]&lt;=$J$7,INDEX(Generowanie_Zamówienia[],MATCH(Podsumowanie_[[#This Row],[L.p.]],Generowanie_Zamówienia[Zliczanie],0),9),"")</f>
        <v/>
      </c>
      <c r="F460" s="56" t="str">
        <f ca="1">IF(Podsumowanie_[[#This Row],[L.p.]]&lt;=$J$7,INDEX(Generowanie_Zamówienia[],MATCH(Podsumowanie_[[#This Row],[L.p.]],Generowanie_Zamówienia[Zliczanie],0),2),"")</f>
        <v/>
      </c>
      <c r="G460" s="60" t="str">
        <f ca="1">IF(Podsumowanie_[[#This Row],[L.p.]]&lt;=$J$7,INDEX(Generowanie_Zamówienia[],MATCH(Podsumowanie_[[#This Row],[L.p.]],Generowanie_Zamówienia[Zliczanie],0),4),"")</f>
        <v/>
      </c>
      <c r="H46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1" spans="4:8" x14ac:dyDescent="0.45">
      <c r="D461" s="58">
        <v>454</v>
      </c>
      <c r="E461" s="59" t="str">
        <f ca="1">IF(Podsumowanie_[[#This Row],[L.p.]]&lt;=$J$7,INDEX(Generowanie_Zamówienia[],MATCH(Podsumowanie_[[#This Row],[L.p.]],Generowanie_Zamówienia[Zliczanie],0),9),"")</f>
        <v/>
      </c>
      <c r="F461" s="57" t="str">
        <f ca="1">IF(Podsumowanie_[[#This Row],[L.p.]]&lt;=$J$7,INDEX(Generowanie_Zamówienia[],MATCH(Podsumowanie_[[#This Row],[L.p.]],Generowanie_Zamówienia[Zliczanie],0),2),"")</f>
        <v/>
      </c>
      <c r="G461" s="60" t="str">
        <f ca="1">IF(Podsumowanie_[[#This Row],[L.p.]]&lt;=$J$7,INDEX(Generowanie_Zamówienia[],MATCH(Podsumowanie_[[#This Row],[L.p.]],Generowanie_Zamówienia[Zliczanie],0),4),"")</f>
        <v/>
      </c>
      <c r="H46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2" spans="4:8" x14ac:dyDescent="0.45">
      <c r="D462" s="58">
        <v>455</v>
      </c>
      <c r="E462" s="55" t="str">
        <f ca="1">IF(Podsumowanie_[[#This Row],[L.p.]]&lt;=$J$7,INDEX(Generowanie_Zamówienia[],MATCH(Podsumowanie_[[#This Row],[L.p.]],Generowanie_Zamówienia[Zliczanie],0),9),"")</f>
        <v/>
      </c>
      <c r="F462" s="56" t="str">
        <f ca="1">IF(Podsumowanie_[[#This Row],[L.p.]]&lt;=$J$7,INDEX(Generowanie_Zamówienia[],MATCH(Podsumowanie_[[#This Row],[L.p.]],Generowanie_Zamówienia[Zliczanie],0),2),"")</f>
        <v/>
      </c>
      <c r="G462" s="60" t="str">
        <f ca="1">IF(Podsumowanie_[[#This Row],[L.p.]]&lt;=$J$7,INDEX(Generowanie_Zamówienia[],MATCH(Podsumowanie_[[#This Row],[L.p.]],Generowanie_Zamówienia[Zliczanie],0),4),"")</f>
        <v/>
      </c>
      <c r="H46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3" spans="4:8" x14ac:dyDescent="0.45">
      <c r="D463" s="58">
        <v>456</v>
      </c>
      <c r="E463" s="59" t="str">
        <f ca="1">IF(Podsumowanie_[[#This Row],[L.p.]]&lt;=$J$7,INDEX(Generowanie_Zamówienia[],MATCH(Podsumowanie_[[#This Row],[L.p.]],Generowanie_Zamówienia[Zliczanie],0),9),"")</f>
        <v/>
      </c>
      <c r="F463" s="57" t="str">
        <f ca="1">IF(Podsumowanie_[[#This Row],[L.p.]]&lt;=$J$7,INDEX(Generowanie_Zamówienia[],MATCH(Podsumowanie_[[#This Row],[L.p.]],Generowanie_Zamówienia[Zliczanie],0),2),"")</f>
        <v/>
      </c>
      <c r="G463" s="60" t="str">
        <f ca="1">IF(Podsumowanie_[[#This Row],[L.p.]]&lt;=$J$7,INDEX(Generowanie_Zamówienia[],MATCH(Podsumowanie_[[#This Row],[L.p.]],Generowanie_Zamówienia[Zliczanie],0),4),"")</f>
        <v/>
      </c>
      <c r="H46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4" spans="4:8" x14ac:dyDescent="0.45">
      <c r="D464" s="58">
        <v>457</v>
      </c>
      <c r="E464" s="55" t="str">
        <f ca="1">IF(Podsumowanie_[[#This Row],[L.p.]]&lt;=$J$7,INDEX(Generowanie_Zamówienia[],MATCH(Podsumowanie_[[#This Row],[L.p.]],Generowanie_Zamówienia[Zliczanie],0),9),"")</f>
        <v/>
      </c>
      <c r="F464" s="56" t="str">
        <f ca="1">IF(Podsumowanie_[[#This Row],[L.p.]]&lt;=$J$7,INDEX(Generowanie_Zamówienia[],MATCH(Podsumowanie_[[#This Row],[L.p.]],Generowanie_Zamówienia[Zliczanie],0),2),"")</f>
        <v/>
      </c>
      <c r="G464" s="60" t="str">
        <f ca="1">IF(Podsumowanie_[[#This Row],[L.p.]]&lt;=$J$7,INDEX(Generowanie_Zamówienia[],MATCH(Podsumowanie_[[#This Row],[L.p.]],Generowanie_Zamówienia[Zliczanie],0),4),"")</f>
        <v/>
      </c>
      <c r="H46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5" spans="4:8" x14ac:dyDescent="0.45">
      <c r="D465" s="58">
        <v>458</v>
      </c>
      <c r="E465" s="59" t="str">
        <f ca="1">IF(Podsumowanie_[[#This Row],[L.p.]]&lt;=$J$7,INDEX(Generowanie_Zamówienia[],MATCH(Podsumowanie_[[#This Row],[L.p.]],Generowanie_Zamówienia[Zliczanie],0),9),"")</f>
        <v/>
      </c>
      <c r="F465" s="57" t="str">
        <f ca="1">IF(Podsumowanie_[[#This Row],[L.p.]]&lt;=$J$7,INDEX(Generowanie_Zamówienia[],MATCH(Podsumowanie_[[#This Row],[L.p.]],Generowanie_Zamówienia[Zliczanie],0),2),"")</f>
        <v/>
      </c>
      <c r="G465" s="60" t="str">
        <f ca="1">IF(Podsumowanie_[[#This Row],[L.p.]]&lt;=$J$7,INDEX(Generowanie_Zamówienia[],MATCH(Podsumowanie_[[#This Row],[L.p.]],Generowanie_Zamówienia[Zliczanie],0),4),"")</f>
        <v/>
      </c>
      <c r="H46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6" spans="4:8" x14ac:dyDescent="0.45">
      <c r="D466" s="58">
        <v>459</v>
      </c>
      <c r="E466" s="55" t="str">
        <f ca="1">IF(Podsumowanie_[[#This Row],[L.p.]]&lt;=$J$7,INDEX(Generowanie_Zamówienia[],MATCH(Podsumowanie_[[#This Row],[L.p.]],Generowanie_Zamówienia[Zliczanie],0),9),"")</f>
        <v/>
      </c>
      <c r="F466" s="56" t="str">
        <f ca="1">IF(Podsumowanie_[[#This Row],[L.p.]]&lt;=$J$7,INDEX(Generowanie_Zamówienia[],MATCH(Podsumowanie_[[#This Row],[L.p.]],Generowanie_Zamówienia[Zliczanie],0),2),"")</f>
        <v/>
      </c>
      <c r="G466" s="60" t="str">
        <f ca="1">IF(Podsumowanie_[[#This Row],[L.p.]]&lt;=$J$7,INDEX(Generowanie_Zamówienia[],MATCH(Podsumowanie_[[#This Row],[L.p.]],Generowanie_Zamówienia[Zliczanie],0),4),"")</f>
        <v/>
      </c>
      <c r="H46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7" spans="4:8" x14ac:dyDescent="0.45">
      <c r="D467" s="58">
        <v>460</v>
      </c>
      <c r="E467" s="59" t="str">
        <f ca="1">IF(Podsumowanie_[[#This Row],[L.p.]]&lt;=$J$7,INDEX(Generowanie_Zamówienia[],MATCH(Podsumowanie_[[#This Row],[L.p.]],Generowanie_Zamówienia[Zliczanie],0),9),"")</f>
        <v/>
      </c>
      <c r="F467" s="57" t="str">
        <f ca="1">IF(Podsumowanie_[[#This Row],[L.p.]]&lt;=$J$7,INDEX(Generowanie_Zamówienia[],MATCH(Podsumowanie_[[#This Row],[L.p.]],Generowanie_Zamówienia[Zliczanie],0),2),"")</f>
        <v/>
      </c>
      <c r="G467" s="60" t="str">
        <f ca="1">IF(Podsumowanie_[[#This Row],[L.p.]]&lt;=$J$7,INDEX(Generowanie_Zamówienia[],MATCH(Podsumowanie_[[#This Row],[L.p.]],Generowanie_Zamówienia[Zliczanie],0),4),"")</f>
        <v/>
      </c>
      <c r="H46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8" spans="4:8" x14ac:dyDescent="0.45">
      <c r="D468" s="58">
        <v>461</v>
      </c>
      <c r="E468" s="55" t="str">
        <f ca="1">IF(Podsumowanie_[[#This Row],[L.p.]]&lt;=$J$7,INDEX(Generowanie_Zamówienia[],MATCH(Podsumowanie_[[#This Row],[L.p.]],Generowanie_Zamówienia[Zliczanie],0),9),"")</f>
        <v/>
      </c>
      <c r="F468" s="56" t="str">
        <f ca="1">IF(Podsumowanie_[[#This Row],[L.p.]]&lt;=$J$7,INDEX(Generowanie_Zamówienia[],MATCH(Podsumowanie_[[#This Row],[L.p.]],Generowanie_Zamówienia[Zliczanie],0),2),"")</f>
        <v/>
      </c>
      <c r="G468" s="60" t="str">
        <f ca="1">IF(Podsumowanie_[[#This Row],[L.p.]]&lt;=$J$7,INDEX(Generowanie_Zamówienia[],MATCH(Podsumowanie_[[#This Row],[L.p.]],Generowanie_Zamówienia[Zliczanie],0),4),"")</f>
        <v/>
      </c>
      <c r="H46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69" spans="4:8" x14ac:dyDescent="0.45">
      <c r="D469" s="58">
        <v>462</v>
      </c>
      <c r="E469" s="59" t="str">
        <f ca="1">IF(Podsumowanie_[[#This Row],[L.p.]]&lt;=$J$7,INDEX(Generowanie_Zamówienia[],MATCH(Podsumowanie_[[#This Row],[L.p.]],Generowanie_Zamówienia[Zliczanie],0),9),"")</f>
        <v/>
      </c>
      <c r="F469" s="57" t="str">
        <f ca="1">IF(Podsumowanie_[[#This Row],[L.p.]]&lt;=$J$7,INDEX(Generowanie_Zamówienia[],MATCH(Podsumowanie_[[#This Row],[L.p.]],Generowanie_Zamówienia[Zliczanie],0),2),"")</f>
        <v/>
      </c>
      <c r="G469" s="60" t="str">
        <f ca="1">IF(Podsumowanie_[[#This Row],[L.p.]]&lt;=$J$7,INDEX(Generowanie_Zamówienia[],MATCH(Podsumowanie_[[#This Row],[L.p.]],Generowanie_Zamówienia[Zliczanie],0),4),"")</f>
        <v/>
      </c>
      <c r="H46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0" spans="4:8" x14ac:dyDescent="0.45">
      <c r="D470" s="58">
        <v>463</v>
      </c>
      <c r="E470" s="55" t="str">
        <f ca="1">IF(Podsumowanie_[[#This Row],[L.p.]]&lt;=$J$7,INDEX(Generowanie_Zamówienia[],MATCH(Podsumowanie_[[#This Row],[L.p.]],Generowanie_Zamówienia[Zliczanie],0),9),"")</f>
        <v/>
      </c>
      <c r="F470" s="56" t="str">
        <f ca="1">IF(Podsumowanie_[[#This Row],[L.p.]]&lt;=$J$7,INDEX(Generowanie_Zamówienia[],MATCH(Podsumowanie_[[#This Row],[L.p.]],Generowanie_Zamówienia[Zliczanie],0),2),"")</f>
        <v/>
      </c>
      <c r="G470" s="60" t="str">
        <f ca="1">IF(Podsumowanie_[[#This Row],[L.p.]]&lt;=$J$7,INDEX(Generowanie_Zamówienia[],MATCH(Podsumowanie_[[#This Row],[L.p.]],Generowanie_Zamówienia[Zliczanie],0),4),"")</f>
        <v/>
      </c>
      <c r="H47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1" spans="4:8" x14ac:dyDescent="0.45">
      <c r="D471" s="58">
        <v>464</v>
      </c>
      <c r="E471" s="59" t="str">
        <f ca="1">IF(Podsumowanie_[[#This Row],[L.p.]]&lt;=$J$7,INDEX(Generowanie_Zamówienia[],MATCH(Podsumowanie_[[#This Row],[L.p.]],Generowanie_Zamówienia[Zliczanie],0),9),"")</f>
        <v/>
      </c>
      <c r="F471" s="57" t="str">
        <f ca="1">IF(Podsumowanie_[[#This Row],[L.p.]]&lt;=$J$7,INDEX(Generowanie_Zamówienia[],MATCH(Podsumowanie_[[#This Row],[L.p.]],Generowanie_Zamówienia[Zliczanie],0),2),"")</f>
        <v/>
      </c>
      <c r="G471" s="60" t="str">
        <f ca="1">IF(Podsumowanie_[[#This Row],[L.p.]]&lt;=$J$7,INDEX(Generowanie_Zamówienia[],MATCH(Podsumowanie_[[#This Row],[L.p.]],Generowanie_Zamówienia[Zliczanie],0),4),"")</f>
        <v/>
      </c>
      <c r="H47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2" spans="4:8" x14ac:dyDescent="0.45">
      <c r="D472" s="58">
        <v>465</v>
      </c>
      <c r="E472" s="55" t="str">
        <f ca="1">IF(Podsumowanie_[[#This Row],[L.p.]]&lt;=$J$7,INDEX(Generowanie_Zamówienia[],MATCH(Podsumowanie_[[#This Row],[L.p.]],Generowanie_Zamówienia[Zliczanie],0),9),"")</f>
        <v/>
      </c>
      <c r="F472" s="56" t="str">
        <f ca="1">IF(Podsumowanie_[[#This Row],[L.p.]]&lt;=$J$7,INDEX(Generowanie_Zamówienia[],MATCH(Podsumowanie_[[#This Row],[L.p.]],Generowanie_Zamówienia[Zliczanie],0),2),"")</f>
        <v/>
      </c>
      <c r="G472" s="60" t="str">
        <f ca="1">IF(Podsumowanie_[[#This Row],[L.p.]]&lt;=$J$7,INDEX(Generowanie_Zamówienia[],MATCH(Podsumowanie_[[#This Row],[L.p.]],Generowanie_Zamówienia[Zliczanie],0),4),"")</f>
        <v/>
      </c>
      <c r="H47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3" spans="4:8" x14ac:dyDescent="0.45">
      <c r="D473" s="58">
        <v>466</v>
      </c>
      <c r="E473" s="59" t="str">
        <f ca="1">IF(Podsumowanie_[[#This Row],[L.p.]]&lt;=$J$7,INDEX(Generowanie_Zamówienia[],MATCH(Podsumowanie_[[#This Row],[L.p.]],Generowanie_Zamówienia[Zliczanie],0),9),"")</f>
        <v/>
      </c>
      <c r="F473" s="57" t="str">
        <f ca="1">IF(Podsumowanie_[[#This Row],[L.p.]]&lt;=$J$7,INDEX(Generowanie_Zamówienia[],MATCH(Podsumowanie_[[#This Row],[L.p.]],Generowanie_Zamówienia[Zliczanie],0),2),"")</f>
        <v/>
      </c>
      <c r="G473" s="60" t="str">
        <f ca="1">IF(Podsumowanie_[[#This Row],[L.p.]]&lt;=$J$7,INDEX(Generowanie_Zamówienia[],MATCH(Podsumowanie_[[#This Row],[L.p.]],Generowanie_Zamówienia[Zliczanie],0),4),"")</f>
        <v/>
      </c>
      <c r="H47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4" spans="4:8" x14ac:dyDescent="0.45">
      <c r="D474" s="58">
        <v>467</v>
      </c>
      <c r="E474" s="55" t="str">
        <f ca="1">IF(Podsumowanie_[[#This Row],[L.p.]]&lt;=$J$7,INDEX(Generowanie_Zamówienia[],MATCH(Podsumowanie_[[#This Row],[L.p.]],Generowanie_Zamówienia[Zliczanie],0),9),"")</f>
        <v/>
      </c>
      <c r="F474" s="56" t="str">
        <f ca="1">IF(Podsumowanie_[[#This Row],[L.p.]]&lt;=$J$7,INDEX(Generowanie_Zamówienia[],MATCH(Podsumowanie_[[#This Row],[L.p.]],Generowanie_Zamówienia[Zliczanie],0),2),"")</f>
        <v/>
      </c>
      <c r="G474" s="60" t="str">
        <f ca="1">IF(Podsumowanie_[[#This Row],[L.p.]]&lt;=$J$7,INDEX(Generowanie_Zamówienia[],MATCH(Podsumowanie_[[#This Row],[L.p.]],Generowanie_Zamówienia[Zliczanie],0),4),"")</f>
        <v/>
      </c>
      <c r="H47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5" spans="4:8" x14ac:dyDescent="0.45">
      <c r="D475" s="58">
        <v>468</v>
      </c>
      <c r="E475" s="59" t="str">
        <f ca="1">IF(Podsumowanie_[[#This Row],[L.p.]]&lt;=$J$7,INDEX(Generowanie_Zamówienia[],MATCH(Podsumowanie_[[#This Row],[L.p.]],Generowanie_Zamówienia[Zliczanie],0),9),"")</f>
        <v/>
      </c>
      <c r="F475" s="57" t="str">
        <f ca="1">IF(Podsumowanie_[[#This Row],[L.p.]]&lt;=$J$7,INDEX(Generowanie_Zamówienia[],MATCH(Podsumowanie_[[#This Row],[L.p.]],Generowanie_Zamówienia[Zliczanie],0),2),"")</f>
        <v/>
      </c>
      <c r="G475" s="60" t="str">
        <f ca="1">IF(Podsumowanie_[[#This Row],[L.p.]]&lt;=$J$7,INDEX(Generowanie_Zamówienia[],MATCH(Podsumowanie_[[#This Row],[L.p.]],Generowanie_Zamówienia[Zliczanie],0),4),"")</f>
        <v/>
      </c>
      <c r="H47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6" spans="4:8" x14ac:dyDescent="0.45">
      <c r="D476" s="58">
        <v>469</v>
      </c>
      <c r="E476" s="55" t="str">
        <f ca="1">IF(Podsumowanie_[[#This Row],[L.p.]]&lt;=$J$7,INDEX(Generowanie_Zamówienia[],MATCH(Podsumowanie_[[#This Row],[L.p.]],Generowanie_Zamówienia[Zliczanie],0),9),"")</f>
        <v/>
      </c>
      <c r="F476" s="56" t="str">
        <f ca="1">IF(Podsumowanie_[[#This Row],[L.p.]]&lt;=$J$7,INDEX(Generowanie_Zamówienia[],MATCH(Podsumowanie_[[#This Row],[L.p.]],Generowanie_Zamówienia[Zliczanie],0),2),"")</f>
        <v/>
      </c>
      <c r="G476" s="60" t="str">
        <f ca="1">IF(Podsumowanie_[[#This Row],[L.p.]]&lt;=$J$7,INDEX(Generowanie_Zamówienia[],MATCH(Podsumowanie_[[#This Row],[L.p.]],Generowanie_Zamówienia[Zliczanie],0),4),"")</f>
        <v/>
      </c>
      <c r="H47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7" spans="4:8" x14ac:dyDescent="0.45">
      <c r="D477" s="58">
        <v>470</v>
      </c>
      <c r="E477" s="59" t="str">
        <f ca="1">IF(Podsumowanie_[[#This Row],[L.p.]]&lt;=$J$7,INDEX(Generowanie_Zamówienia[],MATCH(Podsumowanie_[[#This Row],[L.p.]],Generowanie_Zamówienia[Zliczanie],0),9),"")</f>
        <v/>
      </c>
      <c r="F477" s="57" t="str">
        <f ca="1">IF(Podsumowanie_[[#This Row],[L.p.]]&lt;=$J$7,INDEX(Generowanie_Zamówienia[],MATCH(Podsumowanie_[[#This Row],[L.p.]],Generowanie_Zamówienia[Zliczanie],0),2),"")</f>
        <v/>
      </c>
      <c r="G477" s="60" t="str">
        <f ca="1">IF(Podsumowanie_[[#This Row],[L.p.]]&lt;=$J$7,INDEX(Generowanie_Zamówienia[],MATCH(Podsumowanie_[[#This Row],[L.p.]],Generowanie_Zamówienia[Zliczanie],0),4),"")</f>
        <v/>
      </c>
      <c r="H47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8" spans="4:8" x14ac:dyDescent="0.45">
      <c r="D478" s="58">
        <v>471</v>
      </c>
      <c r="E478" s="55" t="str">
        <f ca="1">IF(Podsumowanie_[[#This Row],[L.p.]]&lt;=$J$7,INDEX(Generowanie_Zamówienia[],MATCH(Podsumowanie_[[#This Row],[L.p.]],Generowanie_Zamówienia[Zliczanie],0),9),"")</f>
        <v/>
      </c>
      <c r="F478" s="56" t="str">
        <f ca="1">IF(Podsumowanie_[[#This Row],[L.p.]]&lt;=$J$7,INDEX(Generowanie_Zamówienia[],MATCH(Podsumowanie_[[#This Row],[L.p.]],Generowanie_Zamówienia[Zliczanie],0),2),"")</f>
        <v/>
      </c>
      <c r="G478" s="60" t="str">
        <f ca="1">IF(Podsumowanie_[[#This Row],[L.p.]]&lt;=$J$7,INDEX(Generowanie_Zamówienia[],MATCH(Podsumowanie_[[#This Row],[L.p.]],Generowanie_Zamówienia[Zliczanie],0),4),"")</f>
        <v/>
      </c>
      <c r="H47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79" spans="4:8" x14ac:dyDescent="0.45">
      <c r="D479" s="58">
        <v>472</v>
      </c>
      <c r="E479" s="59" t="str">
        <f ca="1">IF(Podsumowanie_[[#This Row],[L.p.]]&lt;=$J$7,INDEX(Generowanie_Zamówienia[],MATCH(Podsumowanie_[[#This Row],[L.p.]],Generowanie_Zamówienia[Zliczanie],0),9),"")</f>
        <v/>
      </c>
      <c r="F479" s="57" t="str">
        <f ca="1">IF(Podsumowanie_[[#This Row],[L.p.]]&lt;=$J$7,INDEX(Generowanie_Zamówienia[],MATCH(Podsumowanie_[[#This Row],[L.p.]],Generowanie_Zamówienia[Zliczanie],0),2),"")</f>
        <v/>
      </c>
      <c r="G479" s="60" t="str">
        <f ca="1">IF(Podsumowanie_[[#This Row],[L.p.]]&lt;=$J$7,INDEX(Generowanie_Zamówienia[],MATCH(Podsumowanie_[[#This Row],[L.p.]],Generowanie_Zamówienia[Zliczanie],0),4),"")</f>
        <v/>
      </c>
      <c r="H47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0" spans="4:8" x14ac:dyDescent="0.45">
      <c r="D480" s="58">
        <v>473</v>
      </c>
      <c r="E480" s="55" t="str">
        <f ca="1">IF(Podsumowanie_[[#This Row],[L.p.]]&lt;=$J$7,INDEX(Generowanie_Zamówienia[],MATCH(Podsumowanie_[[#This Row],[L.p.]],Generowanie_Zamówienia[Zliczanie],0),9),"")</f>
        <v/>
      </c>
      <c r="F480" s="56" t="str">
        <f ca="1">IF(Podsumowanie_[[#This Row],[L.p.]]&lt;=$J$7,INDEX(Generowanie_Zamówienia[],MATCH(Podsumowanie_[[#This Row],[L.p.]],Generowanie_Zamówienia[Zliczanie],0),2),"")</f>
        <v/>
      </c>
      <c r="G480" s="60" t="str">
        <f ca="1">IF(Podsumowanie_[[#This Row],[L.p.]]&lt;=$J$7,INDEX(Generowanie_Zamówienia[],MATCH(Podsumowanie_[[#This Row],[L.p.]],Generowanie_Zamówienia[Zliczanie],0),4),"")</f>
        <v/>
      </c>
      <c r="H48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1" spans="4:8" x14ac:dyDescent="0.45">
      <c r="D481" s="58">
        <v>474</v>
      </c>
      <c r="E481" s="59" t="str">
        <f ca="1">IF(Podsumowanie_[[#This Row],[L.p.]]&lt;=$J$7,INDEX(Generowanie_Zamówienia[],MATCH(Podsumowanie_[[#This Row],[L.p.]],Generowanie_Zamówienia[Zliczanie],0),9),"")</f>
        <v/>
      </c>
      <c r="F481" s="57" t="str">
        <f ca="1">IF(Podsumowanie_[[#This Row],[L.p.]]&lt;=$J$7,INDEX(Generowanie_Zamówienia[],MATCH(Podsumowanie_[[#This Row],[L.p.]],Generowanie_Zamówienia[Zliczanie],0),2),"")</f>
        <v/>
      </c>
      <c r="G481" s="60" t="str">
        <f ca="1">IF(Podsumowanie_[[#This Row],[L.p.]]&lt;=$J$7,INDEX(Generowanie_Zamówienia[],MATCH(Podsumowanie_[[#This Row],[L.p.]],Generowanie_Zamówienia[Zliczanie],0),4),"")</f>
        <v/>
      </c>
      <c r="H48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2" spans="4:8" x14ac:dyDescent="0.45">
      <c r="D482" s="58">
        <v>475</v>
      </c>
      <c r="E482" s="55" t="str">
        <f ca="1">IF(Podsumowanie_[[#This Row],[L.p.]]&lt;=$J$7,INDEX(Generowanie_Zamówienia[],MATCH(Podsumowanie_[[#This Row],[L.p.]],Generowanie_Zamówienia[Zliczanie],0),9),"")</f>
        <v/>
      </c>
      <c r="F482" s="56" t="str">
        <f ca="1">IF(Podsumowanie_[[#This Row],[L.p.]]&lt;=$J$7,INDEX(Generowanie_Zamówienia[],MATCH(Podsumowanie_[[#This Row],[L.p.]],Generowanie_Zamówienia[Zliczanie],0),2),"")</f>
        <v/>
      </c>
      <c r="G482" s="60" t="str">
        <f ca="1">IF(Podsumowanie_[[#This Row],[L.p.]]&lt;=$J$7,INDEX(Generowanie_Zamówienia[],MATCH(Podsumowanie_[[#This Row],[L.p.]],Generowanie_Zamówienia[Zliczanie],0),4),"")</f>
        <v/>
      </c>
      <c r="H48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3" spans="4:8" x14ac:dyDescent="0.45">
      <c r="D483" s="58">
        <v>476</v>
      </c>
      <c r="E483" s="59" t="str">
        <f ca="1">IF(Podsumowanie_[[#This Row],[L.p.]]&lt;=$J$7,INDEX(Generowanie_Zamówienia[],MATCH(Podsumowanie_[[#This Row],[L.p.]],Generowanie_Zamówienia[Zliczanie],0),9),"")</f>
        <v/>
      </c>
      <c r="F483" s="57" t="str">
        <f ca="1">IF(Podsumowanie_[[#This Row],[L.p.]]&lt;=$J$7,INDEX(Generowanie_Zamówienia[],MATCH(Podsumowanie_[[#This Row],[L.p.]],Generowanie_Zamówienia[Zliczanie],0),2),"")</f>
        <v/>
      </c>
      <c r="G483" s="60" t="str">
        <f ca="1">IF(Podsumowanie_[[#This Row],[L.p.]]&lt;=$J$7,INDEX(Generowanie_Zamówienia[],MATCH(Podsumowanie_[[#This Row],[L.p.]],Generowanie_Zamówienia[Zliczanie],0),4),"")</f>
        <v/>
      </c>
      <c r="H48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4" spans="4:8" x14ac:dyDescent="0.45">
      <c r="D484" s="58">
        <v>477</v>
      </c>
      <c r="E484" s="55" t="str">
        <f ca="1">IF(Podsumowanie_[[#This Row],[L.p.]]&lt;=$J$7,INDEX(Generowanie_Zamówienia[],MATCH(Podsumowanie_[[#This Row],[L.p.]],Generowanie_Zamówienia[Zliczanie],0),9),"")</f>
        <v/>
      </c>
      <c r="F484" s="56" t="str">
        <f ca="1">IF(Podsumowanie_[[#This Row],[L.p.]]&lt;=$J$7,INDEX(Generowanie_Zamówienia[],MATCH(Podsumowanie_[[#This Row],[L.p.]],Generowanie_Zamówienia[Zliczanie],0),2),"")</f>
        <v/>
      </c>
      <c r="G484" s="60" t="str">
        <f ca="1">IF(Podsumowanie_[[#This Row],[L.p.]]&lt;=$J$7,INDEX(Generowanie_Zamówienia[],MATCH(Podsumowanie_[[#This Row],[L.p.]],Generowanie_Zamówienia[Zliczanie],0),4),"")</f>
        <v/>
      </c>
      <c r="H48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5" spans="4:8" x14ac:dyDescent="0.45">
      <c r="D485" s="58">
        <v>478</v>
      </c>
      <c r="E485" s="59" t="str">
        <f ca="1">IF(Podsumowanie_[[#This Row],[L.p.]]&lt;=$J$7,INDEX(Generowanie_Zamówienia[],MATCH(Podsumowanie_[[#This Row],[L.p.]],Generowanie_Zamówienia[Zliczanie],0),9),"")</f>
        <v/>
      </c>
      <c r="F485" s="57" t="str">
        <f ca="1">IF(Podsumowanie_[[#This Row],[L.p.]]&lt;=$J$7,INDEX(Generowanie_Zamówienia[],MATCH(Podsumowanie_[[#This Row],[L.p.]],Generowanie_Zamówienia[Zliczanie],0),2),"")</f>
        <v/>
      </c>
      <c r="G485" s="60" t="str">
        <f ca="1">IF(Podsumowanie_[[#This Row],[L.p.]]&lt;=$J$7,INDEX(Generowanie_Zamówienia[],MATCH(Podsumowanie_[[#This Row],[L.p.]],Generowanie_Zamówienia[Zliczanie],0),4),"")</f>
        <v/>
      </c>
      <c r="H48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6" spans="4:8" x14ac:dyDescent="0.45">
      <c r="D486" s="58">
        <v>479</v>
      </c>
      <c r="E486" s="55" t="str">
        <f ca="1">IF(Podsumowanie_[[#This Row],[L.p.]]&lt;=$J$7,INDEX(Generowanie_Zamówienia[],MATCH(Podsumowanie_[[#This Row],[L.p.]],Generowanie_Zamówienia[Zliczanie],0),9),"")</f>
        <v/>
      </c>
      <c r="F486" s="56" t="str">
        <f ca="1">IF(Podsumowanie_[[#This Row],[L.p.]]&lt;=$J$7,INDEX(Generowanie_Zamówienia[],MATCH(Podsumowanie_[[#This Row],[L.p.]],Generowanie_Zamówienia[Zliczanie],0),2),"")</f>
        <v/>
      </c>
      <c r="G486" s="60" t="str">
        <f ca="1">IF(Podsumowanie_[[#This Row],[L.p.]]&lt;=$J$7,INDEX(Generowanie_Zamówienia[],MATCH(Podsumowanie_[[#This Row],[L.p.]],Generowanie_Zamówienia[Zliczanie],0),4),"")</f>
        <v/>
      </c>
      <c r="H48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7" spans="4:8" x14ac:dyDescent="0.45">
      <c r="D487" s="58">
        <v>480</v>
      </c>
      <c r="E487" s="59" t="str">
        <f ca="1">IF(Podsumowanie_[[#This Row],[L.p.]]&lt;=$J$7,INDEX(Generowanie_Zamówienia[],MATCH(Podsumowanie_[[#This Row],[L.p.]],Generowanie_Zamówienia[Zliczanie],0),9),"")</f>
        <v/>
      </c>
      <c r="F487" s="57" t="str">
        <f ca="1">IF(Podsumowanie_[[#This Row],[L.p.]]&lt;=$J$7,INDEX(Generowanie_Zamówienia[],MATCH(Podsumowanie_[[#This Row],[L.p.]],Generowanie_Zamówienia[Zliczanie],0),2),"")</f>
        <v/>
      </c>
      <c r="G487" s="60" t="str">
        <f ca="1">IF(Podsumowanie_[[#This Row],[L.p.]]&lt;=$J$7,INDEX(Generowanie_Zamówienia[],MATCH(Podsumowanie_[[#This Row],[L.p.]],Generowanie_Zamówienia[Zliczanie],0),4),"")</f>
        <v/>
      </c>
      <c r="H48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8" spans="4:8" x14ac:dyDescent="0.45">
      <c r="D488" s="58">
        <v>481</v>
      </c>
      <c r="E488" s="55" t="str">
        <f ca="1">IF(Podsumowanie_[[#This Row],[L.p.]]&lt;=$J$7,INDEX(Generowanie_Zamówienia[],MATCH(Podsumowanie_[[#This Row],[L.p.]],Generowanie_Zamówienia[Zliczanie],0),9),"")</f>
        <v/>
      </c>
      <c r="F488" s="56" t="str">
        <f ca="1">IF(Podsumowanie_[[#This Row],[L.p.]]&lt;=$J$7,INDEX(Generowanie_Zamówienia[],MATCH(Podsumowanie_[[#This Row],[L.p.]],Generowanie_Zamówienia[Zliczanie],0),2),"")</f>
        <v/>
      </c>
      <c r="G488" s="60" t="str">
        <f ca="1">IF(Podsumowanie_[[#This Row],[L.p.]]&lt;=$J$7,INDEX(Generowanie_Zamówienia[],MATCH(Podsumowanie_[[#This Row],[L.p.]],Generowanie_Zamówienia[Zliczanie],0),4),"")</f>
        <v/>
      </c>
      <c r="H48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89" spans="4:8" x14ac:dyDescent="0.45">
      <c r="D489" s="58">
        <v>482</v>
      </c>
      <c r="E489" s="59" t="str">
        <f ca="1">IF(Podsumowanie_[[#This Row],[L.p.]]&lt;=$J$7,INDEX(Generowanie_Zamówienia[],MATCH(Podsumowanie_[[#This Row],[L.p.]],Generowanie_Zamówienia[Zliczanie],0),9),"")</f>
        <v/>
      </c>
      <c r="F489" s="57" t="str">
        <f ca="1">IF(Podsumowanie_[[#This Row],[L.p.]]&lt;=$J$7,INDEX(Generowanie_Zamówienia[],MATCH(Podsumowanie_[[#This Row],[L.p.]],Generowanie_Zamówienia[Zliczanie],0),2),"")</f>
        <v/>
      </c>
      <c r="G489" s="60" t="str">
        <f ca="1">IF(Podsumowanie_[[#This Row],[L.p.]]&lt;=$J$7,INDEX(Generowanie_Zamówienia[],MATCH(Podsumowanie_[[#This Row],[L.p.]],Generowanie_Zamówienia[Zliczanie],0),4),"")</f>
        <v/>
      </c>
      <c r="H48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0" spans="4:8" x14ac:dyDescent="0.45">
      <c r="D490" s="58">
        <v>483</v>
      </c>
      <c r="E490" s="55" t="str">
        <f ca="1">IF(Podsumowanie_[[#This Row],[L.p.]]&lt;=$J$7,INDEX(Generowanie_Zamówienia[],MATCH(Podsumowanie_[[#This Row],[L.p.]],Generowanie_Zamówienia[Zliczanie],0),9),"")</f>
        <v/>
      </c>
      <c r="F490" s="56" t="str">
        <f ca="1">IF(Podsumowanie_[[#This Row],[L.p.]]&lt;=$J$7,INDEX(Generowanie_Zamówienia[],MATCH(Podsumowanie_[[#This Row],[L.p.]],Generowanie_Zamówienia[Zliczanie],0),2),"")</f>
        <v/>
      </c>
      <c r="G490" s="60" t="str">
        <f ca="1">IF(Podsumowanie_[[#This Row],[L.p.]]&lt;=$J$7,INDEX(Generowanie_Zamówienia[],MATCH(Podsumowanie_[[#This Row],[L.p.]],Generowanie_Zamówienia[Zliczanie],0),4),"")</f>
        <v/>
      </c>
      <c r="H49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1" spans="4:8" x14ac:dyDescent="0.45">
      <c r="D491" s="58">
        <v>484</v>
      </c>
      <c r="E491" s="59" t="str">
        <f ca="1">IF(Podsumowanie_[[#This Row],[L.p.]]&lt;=$J$7,INDEX(Generowanie_Zamówienia[],MATCH(Podsumowanie_[[#This Row],[L.p.]],Generowanie_Zamówienia[Zliczanie],0),9),"")</f>
        <v/>
      </c>
      <c r="F491" s="57" t="str">
        <f ca="1">IF(Podsumowanie_[[#This Row],[L.p.]]&lt;=$J$7,INDEX(Generowanie_Zamówienia[],MATCH(Podsumowanie_[[#This Row],[L.p.]],Generowanie_Zamówienia[Zliczanie],0),2),"")</f>
        <v/>
      </c>
      <c r="G491" s="60" t="str">
        <f ca="1">IF(Podsumowanie_[[#This Row],[L.p.]]&lt;=$J$7,INDEX(Generowanie_Zamówienia[],MATCH(Podsumowanie_[[#This Row],[L.p.]],Generowanie_Zamówienia[Zliczanie],0),4),"")</f>
        <v/>
      </c>
      <c r="H49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2" spans="4:8" x14ac:dyDescent="0.45">
      <c r="D492" s="58">
        <v>485</v>
      </c>
      <c r="E492" s="55" t="str">
        <f ca="1">IF(Podsumowanie_[[#This Row],[L.p.]]&lt;=$J$7,INDEX(Generowanie_Zamówienia[],MATCH(Podsumowanie_[[#This Row],[L.p.]],Generowanie_Zamówienia[Zliczanie],0),9),"")</f>
        <v/>
      </c>
      <c r="F492" s="56" t="str">
        <f ca="1">IF(Podsumowanie_[[#This Row],[L.p.]]&lt;=$J$7,INDEX(Generowanie_Zamówienia[],MATCH(Podsumowanie_[[#This Row],[L.p.]],Generowanie_Zamówienia[Zliczanie],0),2),"")</f>
        <v/>
      </c>
      <c r="G492" s="60" t="str">
        <f ca="1">IF(Podsumowanie_[[#This Row],[L.p.]]&lt;=$J$7,INDEX(Generowanie_Zamówienia[],MATCH(Podsumowanie_[[#This Row],[L.p.]],Generowanie_Zamówienia[Zliczanie],0),4),"")</f>
        <v/>
      </c>
      <c r="H49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3" spans="4:8" x14ac:dyDescent="0.45">
      <c r="D493" s="58">
        <v>486</v>
      </c>
      <c r="E493" s="59" t="str">
        <f ca="1">IF(Podsumowanie_[[#This Row],[L.p.]]&lt;=$J$7,INDEX(Generowanie_Zamówienia[],MATCH(Podsumowanie_[[#This Row],[L.p.]],Generowanie_Zamówienia[Zliczanie],0),9),"")</f>
        <v/>
      </c>
      <c r="F493" s="57" t="str">
        <f ca="1">IF(Podsumowanie_[[#This Row],[L.p.]]&lt;=$J$7,INDEX(Generowanie_Zamówienia[],MATCH(Podsumowanie_[[#This Row],[L.p.]],Generowanie_Zamówienia[Zliczanie],0),2),"")</f>
        <v/>
      </c>
      <c r="G493" s="60" t="str">
        <f ca="1">IF(Podsumowanie_[[#This Row],[L.p.]]&lt;=$J$7,INDEX(Generowanie_Zamówienia[],MATCH(Podsumowanie_[[#This Row],[L.p.]],Generowanie_Zamówienia[Zliczanie],0),4),"")</f>
        <v/>
      </c>
      <c r="H49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4" spans="4:8" x14ac:dyDescent="0.45">
      <c r="D494" s="58">
        <v>487</v>
      </c>
      <c r="E494" s="55" t="str">
        <f ca="1">IF(Podsumowanie_[[#This Row],[L.p.]]&lt;=$J$7,INDEX(Generowanie_Zamówienia[],MATCH(Podsumowanie_[[#This Row],[L.p.]],Generowanie_Zamówienia[Zliczanie],0),9),"")</f>
        <v/>
      </c>
      <c r="F494" s="56" t="str">
        <f ca="1">IF(Podsumowanie_[[#This Row],[L.p.]]&lt;=$J$7,INDEX(Generowanie_Zamówienia[],MATCH(Podsumowanie_[[#This Row],[L.p.]],Generowanie_Zamówienia[Zliczanie],0),2),"")</f>
        <v/>
      </c>
      <c r="G494" s="60" t="str">
        <f ca="1">IF(Podsumowanie_[[#This Row],[L.p.]]&lt;=$J$7,INDEX(Generowanie_Zamówienia[],MATCH(Podsumowanie_[[#This Row],[L.p.]],Generowanie_Zamówienia[Zliczanie],0),4),"")</f>
        <v/>
      </c>
      <c r="H49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5" spans="4:8" x14ac:dyDescent="0.45">
      <c r="D495" s="58">
        <v>488</v>
      </c>
      <c r="E495" s="59" t="str">
        <f ca="1">IF(Podsumowanie_[[#This Row],[L.p.]]&lt;=$J$7,INDEX(Generowanie_Zamówienia[],MATCH(Podsumowanie_[[#This Row],[L.p.]],Generowanie_Zamówienia[Zliczanie],0),9),"")</f>
        <v/>
      </c>
      <c r="F495" s="57" t="str">
        <f ca="1">IF(Podsumowanie_[[#This Row],[L.p.]]&lt;=$J$7,INDEX(Generowanie_Zamówienia[],MATCH(Podsumowanie_[[#This Row],[L.p.]],Generowanie_Zamówienia[Zliczanie],0),2),"")</f>
        <v/>
      </c>
      <c r="G495" s="60" t="str">
        <f ca="1">IF(Podsumowanie_[[#This Row],[L.p.]]&lt;=$J$7,INDEX(Generowanie_Zamówienia[],MATCH(Podsumowanie_[[#This Row],[L.p.]],Generowanie_Zamówienia[Zliczanie],0),4),"")</f>
        <v/>
      </c>
      <c r="H49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6" spans="4:8" x14ac:dyDescent="0.45">
      <c r="D496" s="58">
        <v>489</v>
      </c>
      <c r="E496" s="55" t="str">
        <f ca="1">IF(Podsumowanie_[[#This Row],[L.p.]]&lt;=$J$7,INDEX(Generowanie_Zamówienia[],MATCH(Podsumowanie_[[#This Row],[L.p.]],Generowanie_Zamówienia[Zliczanie],0),9),"")</f>
        <v/>
      </c>
      <c r="F496" s="56" t="str">
        <f ca="1">IF(Podsumowanie_[[#This Row],[L.p.]]&lt;=$J$7,INDEX(Generowanie_Zamówienia[],MATCH(Podsumowanie_[[#This Row],[L.p.]],Generowanie_Zamówienia[Zliczanie],0),2),"")</f>
        <v/>
      </c>
      <c r="G496" s="60" t="str">
        <f ca="1">IF(Podsumowanie_[[#This Row],[L.p.]]&lt;=$J$7,INDEX(Generowanie_Zamówienia[],MATCH(Podsumowanie_[[#This Row],[L.p.]],Generowanie_Zamówienia[Zliczanie],0),4),"")</f>
        <v/>
      </c>
      <c r="H49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7" spans="4:8" x14ac:dyDescent="0.45">
      <c r="D497" s="58">
        <v>490</v>
      </c>
      <c r="E497" s="59" t="str">
        <f ca="1">IF(Podsumowanie_[[#This Row],[L.p.]]&lt;=$J$7,INDEX(Generowanie_Zamówienia[],MATCH(Podsumowanie_[[#This Row],[L.p.]],Generowanie_Zamówienia[Zliczanie],0),9),"")</f>
        <v/>
      </c>
      <c r="F497" s="57" t="str">
        <f ca="1">IF(Podsumowanie_[[#This Row],[L.p.]]&lt;=$J$7,INDEX(Generowanie_Zamówienia[],MATCH(Podsumowanie_[[#This Row],[L.p.]],Generowanie_Zamówienia[Zliczanie],0),2),"")</f>
        <v/>
      </c>
      <c r="G497" s="60" t="str">
        <f ca="1">IF(Podsumowanie_[[#This Row],[L.p.]]&lt;=$J$7,INDEX(Generowanie_Zamówienia[],MATCH(Podsumowanie_[[#This Row],[L.p.]],Generowanie_Zamówienia[Zliczanie],0),4),"")</f>
        <v/>
      </c>
      <c r="H49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8" spans="4:8" x14ac:dyDescent="0.45">
      <c r="D498" s="58">
        <v>491</v>
      </c>
      <c r="E498" s="55" t="str">
        <f ca="1">IF(Podsumowanie_[[#This Row],[L.p.]]&lt;=$J$7,INDEX(Generowanie_Zamówienia[],MATCH(Podsumowanie_[[#This Row],[L.p.]],Generowanie_Zamówienia[Zliczanie],0),9),"")</f>
        <v/>
      </c>
      <c r="F498" s="56" t="str">
        <f ca="1">IF(Podsumowanie_[[#This Row],[L.p.]]&lt;=$J$7,INDEX(Generowanie_Zamówienia[],MATCH(Podsumowanie_[[#This Row],[L.p.]],Generowanie_Zamówienia[Zliczanie],0),2),"")</f>
        <v/>
      </c>
      <c r="G498" s="60" t="str">
        <f ca="1">IF(Podsumowanie_[[#This Row],[L.p.]]&lt;=$J$7,INDEX(Generowanie_Zamówienia[],MATCH(Podsumowanie_[[#This Row],[L.p.]],Generowanie_Zamówienia[Zliczanie],0),4),"")</f>
        <v/>
      </c>
      <c r="H49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499" spans="4:8" x14ac:dyDescent="0.45">
      <c r="D499" s="58">
        <v>492</v>
      </c>
      <c r="E499" s="59" t="str">
        <f ca="1">IF(Podsumowanie_[[#This Row],[L.p.]]&lt;=$J$7,INDEX(Generowanie_Zamówienia[],MATCH(Podsumowanie_[[#This Row],[L.p.]],Generowanie_Zamówienia[Zliczanie],0),9),"")</f>
        <v/>
      </c>
      <c r="F499" s="57" t="str">
        <f ca="1">IF(Podsumowanie_[[#This Row],[L.p.]]&lt;=$J$7,INDEX(Generowanie_Zamówienia[],MATCH(Podsumowanie_[[#This Row],[L.p.]],Generowanie_Zamówienia[Zliczanie],0),2),"")</f>
        <v/>
      </c>
      <c r="G499" s="60" t="str">
        <f ca="1">IF(Podsumowanie_[[#This Row],[L.p.]]&lt;=$J$7,INDEX(Generowanie_Zamówienia[],MATCH(Podsumowanie_[[#This Row],[L.p.]],Generowanie_Zamówienia[Zliczanie],0),4),"")</f>
        <v/>
      </c>
      <c r="H49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0" spans="4:8" x14ac:dyDescent="0.45">
      <c r="D500" s="58">
        <v>493</v>
      </c>
      <c r="E500" s="55" t="str">
        <f ca="1">IF(Podsumowanie_[[#This Row],[L.p.]]&lt;=$J$7,INDEX(Generowanie_Zamówienia[],MATCH(Podsumowanie_[[#This Row],[L.p.]],Generowanie_Zamówienia[Zliczanie],0),9),"")</f>
        <v/>
      </c>
      <c r="F500" s="56" t="str">
        <f ca="1">IF(Podsumowanie_[[#This Row],[L.p.]]&lt;=$J$7,INDEX(Generowanie_Zamówienia[],MATCH(Podsumowanie_[[#This Row],[L.p.]],Generowanie_Zamówienia[Zliczanie],0),2),"")</f>
        <v/>
      </c>
      <c r="G500" s="60" t="str">
        <f ca="1">IF(Podsumowanie_[[#This Row],[L.p.]]&lt;=$J$7,INDEX(Generowanie_Zamówienia[],MATCH(Podsumowanie_[[#This Row],[L.p.]],Generowanie_Zamówienia[Zliczanie],0),4),"")</f>
        <v/>
      </c>
      <c r="H50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1" spans="4:8" x14ac:dyDescent="0.45">
      <c r="D501" s="58">
        <v>494</v>
      </c>
      <c r="E501" s="59" t="str">
        <f ca="1">IF(Podsumowanie_[[#This Row],[L.p.]]&lt;=$J$7,INDEX(Generowanie_Zamówienia[],MATCH(Podsumowanie_[[#This Row],[L.p.]],Generowanie_Zamówienia[Zliczanie],0),9),"")</f>
        <v/>
      </c>
      <c r="F501" s="57" t="str">
        <f ca="1">IF(Podsumowanie_[[#This Row],[L.p.]]&lt;=$J$7,INDEX(Generowanie_Zamówienia[],MATCH(Podsumowanie_[[#This Row],[L.p.]],Generowanie_Zamówienia[Zliczanie],0),2),"")</f>
        <v/>
      </c>
      <c r="G501" s="60" t="str">
        <f ca="1">IF(Podsumowanie_[[#This Row],[L.p.]]&lt;=$J$7,INDEX(Generowanie_Zamówienia[],MATCH(Podsumowanie_[[#This Row],[L.p.]],Generowanie_Zamówienia[Zliczanie],0),4),"")</f>
        <v/>
      </c>
      <c r="H50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2" spans="4:8" x14ac:dyDescent="0.45">
      <c r="D502" s="58">
        <v>495</v>
      </c>
      <c r="E502" s="55" t="str">
        <f ca="1">IF(Podsumowanie_[[#This Row],[L.p.]]&lt;=$J$7,INDEX(Generowanie_Zamówienia[],MATCH(Podsumowanie_[[#This Row],[L.p.]],Generowanie_Zamówienia[Zliczanie],0),9),"")</f>
        <v/>
      </c>
      <c r="F502" s="56" t="str">
        <f ca="1">IF(Podsumowanie_[[#This Row],[L.p.]]&lt;=$J$7,INDEX(Generowanie_Zamówienia[],MATCH(Podsumowanie_[[#This Row],[L.p.]],Generowanie_Zamówienia[Zliczanie],0),2),"")</f>
        <v/>
      </c>
      <c r="G502" s="60" t="str">
        <f ca="1">IF(Podsumowanie_[[#This Row],[L.p.]]&lt;=$J$7,INDEX(Generowanie_Zamówienia[],MATCH(Podsumowanie_[[#This Row],[L.p.]],Generowanie_Zamówienia[Zliczanie],0),4),"")</f>
        <v/>
      </c>
      <c r="H50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3" spans="4:8" x14ac:dyDescent="0.45">
      <c r="D503" s="58">
        <v>496</v>
      </c>
      <c r="E503" s="59" t="str">
        <f ca="1">IF(Podsumowanie_[[#This Row],[L.p.]]&lt;=$J$7,INDEX(Generowanie_Zamówienia[],MATCH(Podsumowanie_[[#This Row],[L.p.]],Generowanie_Zamówienia[Zliczanie],0),9),"")</f>
        <v/>
      </c>
      <c r="F503" s="57" t="str">
        <f ca="1">IF(Podsumowanie_[[#This Row],[L.p.]]&lt;=$J$7,INDEX(Generowanie_Zamówienia[],MATCH(Podsumowanie_[[#This Row],[L.p.]],Generowanie_Zamówienia[Zliczanie],0),2),"")</f>
        <v/>
      </c>
      <c r="G503" s="60" t="str">
        <f ca="1">IF(Podsumowanie_[[#This Row],[L.p.]]&lt;=$J$7,INDEX(Generowanie_Zamówienia[],MATCH(Podsumowanie_[[#This Row],[L.p.]],Generowanie_Zamówienia[Zliczanie],0),4),"")</f>
        <v/>
      </c>
      <c r="H50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4" spans="4:8" x14ac:dyDescent="0.45">
      <c r="D504" s="58">
        <v>497</v>
      </c>
      <c r="E504" s="55" t="str">
        <f ca="1">IF(Podsumowanie_[[#This Row],[L.p.]]&lt;=$J$7,INDEX(Generowanie_Zamówienia[],MATCH(Podsumowanie_[[#This Row],[L.p.]],Generowanie_Zamówienia[Zliczanie],0),9),"")</f>
        <v/>
      </c>
      <c r="F504" s="56" t="str">
        <f ca="1">IF(Podsumowanie_[[#This Row],[L.p.]]&lt;=$J$7,INDEX(Generowanie_Zamówienia[],MATCH(Podsumowanie_[[#This Row],[L.p.]],Generowanie_Zamówienia[Zliczanie],0),2),"")</f>
        <v/>
      </c>
      <c r="G504" s="60" t="str">
        <f ca="1">IF(Podsumowanie_[[#This Row],[L.p.]]&lt;=$J$7,INDEX(Generowanie_Zamówienia[],MATCH(Podsumowanie_[[#This Row],[L.p.]],Generowanie_Zamówienia[Zliczanie],0),4),"")</f>
        <v/>
      </c>
      <c r="H50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5" spans="4:8" x14ac:dyDescent="0.45">
      <c r="D505" s="58">
        <v>498</v>
      </c>
      <c r="E505" s="59" t="str">
        <f ca="1">IF(Podsumowanie_[[#This Row],[L.p.]]&lt;=$J$7,INDEX(Generowanie_Zamówienia[],MATCH(Podsumowanie_[[#This Row],[L.p.]],Generowanie_Zamówienia[Zliczanie],0),9),"")</f>
        <v/>
      </c>
      <c r="F505" s="57" t="str">
        <f ca="1">IF(Podsumowanie_[[#This Row],[L.p.]]&lt;=$J$7,INDEX(Generowanie_Zamówienia[],MATCH(Podsumowanie_[[#This Row],[L.p.]],Generowanie_Zamówienia[Zliczanie],0),2),"")</f>
        <v/>
      </c>
      <c r="G505" s="60" t="str">
        <f ca="1">IF(Podsumowanie_[[#This Row],[L.p.]]&lt;=$J$7,INDEX(Generowanie_Zamówienia[],MATCH(Podsumowanie_[[#This Row],[L.p.]],Generowanie_Zamówienia[Zliczanie],0),4),"")</f>
        <v/>
      </c>
      <c r="H50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6" spans="4:8" x14ac:dyDescent="0.45">
      <c r="D506" s="58">
        <v>499</v>
      </c>
      <c r="E506" s="55" t="str">
        <f ca="1">IF(Podsumowanie_[[#This Row],[L.p.]]&lt;=$J$7,INDEX(Generowanie_Zamówienia[],MATCH(Podsumowanie_[[#This Row],[L.p.]],Generowanie_Zamówienia[Zliczanie],0),9),"")</f>
        <v/>
      </c>
      <c r="F506" s="56" t="str">
        <f ca="1">IF(Podsumowanie_[[#This Row],[L.p.]]&lt;=$J$7,INDEX(Generowanie_Zamówienia[],MATCH(Podsumowanie_[[#This Row],[L.p.]],Generowanie_Zamówienia[Zliczanie],0),2),"")</f>
        <v/>
      </c>
      <c r="G506" s="60" t="str">
        <f ca="1">IF(Podsumowanie_[[#This Row],[L.p.]]&lt;=$J$7,INDEX(Generowanie_Zamówienia[],MATCH(Podsumowanie_[[#This Row],[L.p.]],Generowanie_Zamówienia[Zliczanie],0),4),"")</f>
        <v/>
      </c>
      <c r="H50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7" spans="4:8" x14ac:dyDescent="0.45">
      <c r="D507" s="58">
        <v>500</v>
      </c>
      <c r="E507" s="59" t="str">
        <f ca="1">IF(Podsumowanie_[[#This Row],[L.p.]]&lt;=$J$7,INDEX(Generowanie_Zamówienia[],MATCH(Podsumowanie_[[#This Row],[L.p.]],Generowanie_Zamówienia[Zliczanie],0),9),"")</f>
        <v/>
      </c>
      <c r="F507" s="57" t="str">
        <f ca="1">IF(Podsumowanie_[[#This Row],[L.p.]]&lt;=$J$7,INDEX(Generowanie_Zamówienia[],MATCH(Podsumowanie_[[#This Row],[L.p.]],Generowanie_Zamówienia[Zliczanie],0),2),"")</f>
        <v/>
      </c>
      <c r="G507" s="60" t="str">
        <f ca="1">IF(Podsumowanie_[[#This Row],[L.p.]]&lt;=$J$7,INDEX(Generowanie_Zamówienia[],MATCH(Podsumowanie_[[#This Row],[L.p.]],Generowanie_Zamówienia[Zliczanie],0),4),"")</f>
        <v/>
      </c>
      <c r="H50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8" spans="4:8" x14ac:dyDescent="0.45">
      <c r="D508" s="58">
        <v>501</v>
      </c>
      <c r="E508" s="55" t="str">
        <f ca="1">IF(Podsumowanie_[[#This Row],[L.p.]]&lt;=$J$7,INDEX(Generowanie_Zamówienia[],MATCH(Podsumowanie_[[#This Row],[L.p.]],Generowanie_Zamówienia[Zliczanie],0),9),"")</f>
        <v/>
      </c>
      <c r="F508" s="56" t="str">
        <f ca="1">IF(Podsumowanie_[[#This Row],[L.p.]]&lt;=$J$7,INDEX(Generowanie_Zamówienia[],MATCH(Podsumowanie_[[#This Row],[L.p.]],Generowanie_Zamówienia[Zliczanie],0),2),"")</f>
        <v/>
      </c>
      <c r="G508" s="60" t="str">
        <f ca="1">IF(Podsumowanie_[[#This Row],[L.p.]]&lt;=$J$7,INDEX(Generowanie_Zamówienia[],MATCH(Podsumowanie_[[#This Row],[L.p.]],Generowanie_Zamówienia[Zliczanie],0),4),"")</f>
        <v/>
      </c>
      <c r="H50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09" spans="4:8" x14ac:dyDescent="0.45">
      <c r="D509" s="58">
        <v>502</v>
      </c>
      <c r="E509" s="59" t="str">
        <f ca="1">IF(Podsumowanie_[[#This Row],[L.p.]]&lt;=$J$7,INDEX(Generowanie_Zamówienia[],MATCH(Podsumowanie_[[#This Row],[L.p.]],Generowanie_Zamówienia[Zliczanie],0),9),"")</f>
        <v/>
      </c>
      <c r="F509" s="57" t="str">
        <f ca="1">IF(Podsumowanie_[[#This Row],[L.p.]]&lt;=$J$7,INDEX(Generowanie_Zamówienia[],MATCH(Podsumowanie_[[#This Row],[L.p.]],Generowanie_Zamówienia[Zliczanie],0),2),"")</f>
        <v/>
      </c>
      <c r="G509" s="60" t="str">
        <f ca="1">IF(Podsumowanie_[[#This Row],[L.p.]]&lt;=$J$7,INDEX(Generowanie_Zamówienia[],MATCH(Podsumowanie_[[#This Row],[L.p.]],Generowanie_Zamówienia[Zliczanie],0),4),"")</f>
        <v/>
      </c>
      <c r="H50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0" spans="4:8" x14ac:dyDescent="0.45">
      <c r="D510" s="58">
        <v>503</v>
      </c>
      <c r="E510" s="55" t="str">
        <f ca="1">IF(Podsumowanie_[[#This Row],[L.p.]]&lt;=$J$7,INDEX(Generowanie_Zamówienia[],MATCH(Podsumowanie_[[#This Row],[L.p.]],Generowanie_Zamówienia[Zliczanie],0),9),"")</f>
        <v/>
      </c>
      <c r="F510" s="56" t="str">
        <f ca="1">IF(Podsumowanie_[[#This Row],[L.p.]]&lt;=$J$7,INDEX(Generowanie_Zamówienia[],MATCH(Podsumowanie_[[#This Row],[L.p.]],Generowanie_Zamówienia[Zliczanie],0),2),"")</f>
        <v/>
      </c>
      <c r="G510" s="60" t="str">
        <f ca="1">IF(Podsumowanie_[[#This Row],[L.p.]]&lt;=$J$7,INDEX(Generowanie_Zamówienia[],MATCH(Podsumowanie_[[#This Row],[L.p.]],Generowanie_Zamówienia[Zliczanie],0),4),"")</f>
        <v/>
      </c>
      <c r="H51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1" spans="4:8" x14ac:dyDescent="0.45">
      <c r="D511" s="58">
        <v>504</v>
      </c>
      <c r="E511" s="59" t="str">
        <f ca="1">IF(Podsumowanie_[[#This Row],[L.p.]]&lt;=$J$7,INDEX(Generowanie_Zamówienia[],MATCH(Podsumowanie_[[#This Row],[L.p.]],Generowanie_Zamówienia[Zliczanie],0),9),"")</f>
        <v/>
      </c>
      <c r="F511" s="57" t="str">
        <f ca="1">IF(Podsumowanie_[[#This Row],[L.p.]]&lt;=$J$7,INDEX(Generowanie_Zamówienia[],MATCH(Podsumowanie_[[#This Row],[L.p.]],Generowanie_Zamówienia[Zliczanie],0),2),"")</f>
        <v/>
      </c>
      <c r="G511" s="60" t="str">
        <f ca="1">IF(Podsumowanie_[[#This Row],[L.p.]]&lt;=$J$7,INDEX(Generowanie_Zamówienia[],MATCH(Podsumowanie_[[#This Row],[L.p.]],Generowanie_Zamówienia[Zliczanie],0),4),"")</f>
        <v/>
      </c>
      <c r="H51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2" spans="4:8" x14ac:dyDescent="0.45">
      <c r="D512" s="58">
        <v>505</v>
      </c>
      <c r="E512" s="55" t="str">
        <f ca="1">IF(Podsumowanie_[[#This Row],[L.p.]]&lt;=$J$7,INDEX(Generowanie_Zamówienia[],MATCH(Podsumowanie_[[#This Row],[L.p.]],Generowanie_Zamówienia[Zliczanie],0),9),"")</f>
        <v/>
      </c>
      <c r="F512" s="56" t="str">
        <f ca="1">IF(Podsumowanie_[[#This Row],[L.p.]]&lt;=$J$7,INDEX(Generowanie_Zamówienia[],MATCH(Podsumowanie_[[#This Row],[L.p.]],Generowanie_Zamówienia[Zliczanie],0),2),"")</f>
        <v/>
      </c>
      <c r="G512" s="60" t="str">
        <f ca="1">IF(Podsumowanie_[[#This Row],[L.p.]]&lt;=$J$7,INDEX(Generowanie_Zamówienia[],MATCH(Podsumowanie_[[#This Row],[L.p.]],Generowanie_Zamówienia[Zliczanie],0),4),"")</f>
        <v/>
      </c>
      <c r="H51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3" spans="4:8" x14ac:dyDescent="0.45">
      <c r="D513" s="58">
        <v>506</v>
      </c>
      <c r="E513" s="59" t="str">
        <f ca="1">IF(Podsumowanie_[[#This Row],[L.p.]]&lt;=$J$7,INDEX(Generowanie_Zamówienia[],MATCH(Podsumowanie_[[#This Row],[L.p.]],Generowanie_Zamówienia[Zliczanie],0),9),"")</f>
        <v/>
      </c>
      <c r="F513" s="57" t="str">
        <f ca="1">IF(Podsumowanie_[[#This Row],[L.p.]]&lt;=$J$7,INDEX(Generowanie_Zamówienia[],MATCH(Podsumowanie_[[#This Row],[L.p.]],Generowanie_Zamówienia[Zliczanie],0),2),"")</f>
        <v/>
      </c>
      <c r="G513" s="60" t="str">
        <f ca="1">IF(Podsumowanie_[[#This Row],[L.p.]]&lt;=$J$7,INDEX(Generowanie_Zamówienia[],MATCH(Podsumowanie_[[#This Row],[L.p.]],Generowanie_Zamówienia[Zliczanie],0),4),"")</f>
        <v/>
      </c>
      <c r="H51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4" spans="4:8" x14ac:dyDescent="0.45">
      <c r="D514" s="58">
        <v>507</v>
      </c>
      <c r="E514" s="55" t="str">
        <f ca="1">IF(Podsumowanie_[[#This Row],[L.p.]]&lt;=$J$7,INDEX(Generowanie_Zamówienia[],MATCH(Podsumowanie_[[#This Row],[L.p.]],Generowanie_Zamówienia[Zliczanie],0),9),"")</f>
        <v/>
      </c>
      <c r="F514" s="56" t="str">
        <f ca="1">IF(Podsumowanie_[[#This Row],[L.p.]]&lt;=$J$7,INDEX(Generowanie_Zamówienia[],MATCH(Podsumowanie_[[#This Row],[L.p.]],Generowanie_Zamówienia[Zliczanie],0),2),"")</f>
        <v/>
      </c>
      <c r="G514" s="60" t="str">
        <f ca="1">IF(Podsumowanie_[[#This Row],[L.p.]]&lt;=$J$7,INDEX(Generowanie_Zamówienia[],MATCH(Podsumowanie_[[#This Row],[L.p.]],Generowanie_Zamówienia[Zliczanie],0),4),"")</f>
        <v/>
      </c>
      <c r="H51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5" spans="4:8" x14ac:dyDescent="0.45">
      <c r="D515" s="58">
        <v>508</v>
      </c>
      <c r="E515" s="59" t="str">
        <f ca="1">IF(Podsumowanie_[[#This Row],[L.p.]]&lt;=$J$7,INDEX(Generowanie_Zamówienia[],MATCH(Podsumowanie_[[#This Row],[L.p.]],Generowanie_Zamówienia[Zliczanie],0),9),"")</f>
        <v/>
      </c>
      <c r="F515" s="57" t="str">
        <f ca="1">IF(Podsumowanie_[[#This Row],[L.p.]]&lt;=$J$7,INDEX(Generowanie_Zamówienia[],MATCH(Podsumowanie_[[#This Row],[L.p.]],Generowanie_Zamówienia[Zliczanie],0),2),"")</f>
        <v/>
      </c>
      <c r="G515" s="60" t="str">
        <f ca="1">IF(Podsumowanie_[[#This Row],[L.p.]]&lt;=$J$7,INDEX(Generowanie_Zamówienia[],MATCH(Podsumowanie_[[#This Row],[L.p.]],Generowanie_Zamówienia[Zliczanie],0),4),"")</f>
        <v/>
      </c>
      <c r="H51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6" spans="4:8" x14ac:dyDescent="0.45">
      <c r="D516" s="58">
        <v>509</v>
      </c>
      <c r="E516" s="55" t="str">
        <f ca="1">IF(Podsumowanie_[[#This Row],[L.p.]]&lt;=$J$7,INDEX(Generowanie_Zamówienia[],MATCH(Podsumowanie_[[#This Row],[L.p.]],Generowanie_Zamówienia[Zliczanie],0),9),"")</f>
        <v/>
      </c>
      <c r="F516" s="56" t="str">
        <f ca="1">IF(Podsumowanie_[[#This Row],[L.p.]]&lt;=$J$7,INDEX(Generowanie_Zamówienia[],MATCH(Podsumowanie_[[#This Row],[L.p.]],Generowanie_Zamówienia[Zliczanie],0),2),"")</f>
        <v/>
      </c>
      <c r="G516" s="60" t="str">
        <f ca="1">IF(Podsumowanie_[[#This Row],[L.p.]]&lt;=$J$7,INDEX(Generowanie_Zamówienia[],MATCH(Podsumowanie_[[#This Row],[L.p.]],Generowanie_Zamówienia[Zliczanie],0),4),"")</f>
        <v/>
      </c>
      <c r="H51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7" spans="4:8" x14ac:dyDescent="0.45">
      <c r="D517" s="58">
        <v>510</v>
      </c>
      <c r="E517" s="59" t="str">
        <f ca="1">IF(Podsumowanie_[[#This Row],[L.p.]]&lt;=$J$7,INDEX(Generowanie_Zamówienia[],MATCH(Podsumowanie_[[#This Row],[L.p.]],Generowanie_Zamówienia[Zliczanie],0),9),"")</f>
        <v/>
      </c>
      <c r="F517" s="57" t="str">
        <f ca="1">IF(Podsumowanie_[[#This Row],[L.p.]]&lt;=$J$7,INDEX(Generowanie_Zamówienia[],MATCH(Podsumowanie_[[#This Row],[L.p.]],Generowanie_Zamówienia[Zliczanie],0),2),"")</f>
        <v/>
      </c>
      <c r="G517" s="60" t="str">
        <f ca="1">IF(Podsumowanie_[[#This Row],[L.p.]]&lt;=$J$7,INDEX(Generowanie_Zamówienia[],MATCH(Podsumowanie_[[#This Row],[L.p.]],Generowanie_Zamówienia[Zliczanie],0),4),"")</f>
        <v/>
      </c>
      <c r="H51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8" spans="4:8" x14ac:dyDescent="0.45">
      <c r="D518" s="58">
        <v>511</v>
      </c>
      <c r="E518" s="55" t="str">
        <f ca="1">IF(Podsumowanie_[[#This Row],[L.p.]]&lt;=$J$7,INDEX(Generowanie_Zamówienia[],MATCH(Podsumowanie_[[#This Row],[L.p.]],Generowanie_Zamówienia[Zliczanie],0),9),"")</f>
        <v/>
      </c>
      <c r="F518" s="56" t="str">
        <f ca="1">IF(Podsumowanie_[[#This Row],[L.p.]]&lt;=$J$7,INDEX(Generowanie_Zamówienia[],MATCH(Podsumowanie_[[#This Row],[L.p.]],Generowanie_Zamówienia[Zliczanie],0),2),"")</f>
        <v/>
      </c>
      <c r="G518" s="60" t="str">
        <f ca="1">IF(Podsumowanie_[[#This Row],[L.p.]]&lt;=$J$7,INDEX(Generowanie_Zamówienia[],MATCH(Podsumowanie_[[#This Row],[L.p.]],Generowanie_Zamówienia[Zliczanie],0),4),"")</f>
        <v/>
      </c>
      <c r="H51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19" spans="4:8" x14ac:dyDescent="0.45">
      <c r="D519" s="58">
        <v>512</v>
      </c>
      <c r="E519" s="59" t="str">
        <f ca="1">IF(Podsumowanie_[[#This Row],[L.p.]]&lt;=$J$7,INDEX(Generowanie_Zamówienia[],MATCH(Podsumowanie_[[#This Row],[L.p.]],Generowanie_Zamówienia[Zliczanie],0),9),"")</f>
        <v/>
      </c>
      <c r="F519" s="57" t="str">
        <f ca="1">IF(Podsumowanie_[[#This Row],[L.p.]]&lt;=$J$7,INDEX(Generowanie_Zamówienia[],MATCH(Podsumowanie_[[#This Row],[L.p.]],Generowanie_Zamówienia[Zliczanie],0),2),"")</f>
        <v/>
      </c>
      <c r="G519" s="60" t="str">
        <f ca="1">IF(Podsumowanie_[[#This Row],[L.p.]]&lt;=$J$7,INDEX(Generowanie_Zamówienia[],MATCH(Podsumowanie_[[#This Row],[L.p.]],Generowanie_Zamówienia[Zliczanie],0),4),"")</f>
        <v/>
      </c>
      <c r="H51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0" spans="4:8" x14ac:dyDescent="0.45">
      <c r="D520" s="58">
        <v>513</v>
      </c>
      <c r="E520" s="55" t="str">
        <f ca="1">IF(Podsumowanie_[[#This Row],[L.p.]]&lt;=$J$7,INDEX(Generowanie_Zamówienia[],MATCH(Podsumowanie_[[#This Row],[L.p.]],Generowanie_Zamówienia[Zliczanie],0),9),"")</f>
        <v/>
      </c>
      <c r="F520" s="56" t="str">
        <f ca="1">IF(Podsumowanie_[[#This Row],[L.p.]]&lt;=$J$7,INDEX(Generowanie_Zamówienia[],MATCH(Podsumowanie_[[#This Row],[L.p.]],Generowanie_Zamówienia[Zliczanie],0),2),"")</f>
        <v/>
      </c>
      <c r="G520" s="60" t="str">
        <f ca="1">IF(Podsumowanie_[[#This Row],[L.p.]]&lt;=$J$7,INDEX(Generowanie_Zamówienia[],MATCH(Podsumowanie_[[#This Row],[L.p.]],Generowanie_Zamówienia[Zliczanie],0),4),"")</f>
        <v/>
      </c>
      <c r="H52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1" spans="4:8" x14ac:dyDescent="0.45">
      <c r="D521" s="58">
        <v>514</v>
      </c>
      <c r="E521" s="59" t="str">
        <f ca="1">IF(Podsumowanie_[[#This Row],[L.p.]]&lt;=$J$7,INDEX(Generowanie_Zamówienia[],MATCH(Podsumowanie_[[#This Row],[L.p.]],Generowanie_Zamówienia[Zliczanie],0),9),"")</f>
        <v/>
      </c>
      <c r="F521" s="57" t="str">
        <f ca="1">IF(Podsumowanie_[[#This Row],[L.p.]]&lt;=$J$7,INDEX(Generowanie_Zamówienia[],MATCH(Podsumowanie_[[#This Row],[L.p.]],Generowanie_Zamówienia[Zliczanie],0),2),"")</f>
        <v/>
      </c>
      <c r="G521" s="60" t="str">
        <f ca="1">IF(Podsumowanie_[[#This Row],[L.p.]]&lt;=$J$7,INDEX(Generowanie_Zamówienia[],MATCH(Podsumowanie_[[#This Row],[L.p.]],Generowanie_Zamówienia[Zliczanie],0),4),"")</f>
        <v/>
      </c>
      <c r="H52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2" spans="4:8" x14ac:dyDescent="0.45">
      <c r="D522" s="58">
        <v>515</v>
      </c>
      <c r="E522" s="55" t="str">
        <f ca="1">IF(Podsumowanie_[[#This Row],[L.p.]]&lt;=$J$7,INDEX(Generowanie_Zamówienia[],MATCH(Podsumowanie_[[#This Row],[L.p.]],Generowanie_Zamówienia[Zliczanie],0),9),"")</f>
        <v/>
      </c>
      <c r="F522" s="56" t="str">
        <f ca="1">IF(Podsumowanie_[[#This Row],[L.p.]]&lt;=$J$7,INDEX(Generowanie_Zamówienia[],MATCH(Podsumowanie_[[#This Row],[L.p.]],Generowanie_Zamówienia[Zliczanie],0),2),"")</f>
        <v/>
      </c>
      <c r="G522" s="60" t="str">
        <f ca="1">IF(Podsumowanie_[[#This Row],[L.p.]]&lt;=$J$7,INDEX(Generowanie_Zamówienia[],MATCH(Podsumowanie_[[#This Row],[L.p.]],Generowanie_Zamówienia[Zliczanie],0),4),"")</f>
        <v/>
      </c>
      <c r="H52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3" spans="4:8" x14ac:dyDescent="0.45">
      <c r="D523" s="58">
        <v>516</v>
      </c>
      <c r="E523" s="59" t="str">
        <f ca="1">IF(Podsumowanie_[[#This Row],[L.p.]]&lt;=$J$7,INDEX(Generowanie_Zamówienia[],MATCH(Podsumowanie_[[#This Row],[L.p.]],Generowanie_Zamówienia[Zliczanie],0),9),"")</f>
        <v/>
      </c>
      <c r="F523" s="57" t="str">
        <f ca="1">IF(Podsumowanie_[[#This Row],[L.p.]]&lt;=$J$7,INDEX(Generowanie_Zamówienia[],MATCH(Podsumowanie_[[#This Row],[L.p.]],Generowanie_Zamówienia[Zliczanie],0),2),"")</f>
        <v/>
      </c>
      <c r="G523" s="60" t="str">
        <f ca="1">IF(Podsumowanie_[[#This Row],[L.p.]]&lt;=$J$7,INDEX(Generowanie_Zamówienia[],MATCH(Podsumowanie_[[#This Row],[L.p.]],Generowanie_Zamówienia[Zliczanie],0),4),"")</f>
        <v/>
      </c>
      <c r="H52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4" spans="4:8" x14ac:dyDescent="0.45">
      <c r="D524" s="58">
        <v>517</v>
      </c>
      <c r="E524" s="55" t="str">
        <f ca="1">IF(Podsumowanie_[[#This Row],[L.p.]]&lt;=$J$7,INDEX(Generowanie_Zamówienia[],MATCH(Podsumowanie_[[#This Row],[L.p.]],Generowanie_Zamówienia[Zliczanie],0),9),"")</f>
        <v/>
      </c>
      <c r="F524" s="56" t="str">
        <f ca="1">IF(Podsumowanie_[[#This Row],[L.p.]]&lt;=$J$7,INDEX(Generowanie_Zamówienia[],MATCH(Podsumowanie_[[#This Row],[L.p.]],Generowanie_Zamówienia[Zliczanie],0),2),"")</f>
        <v/>
      </c>
      <c r="G524" s="60" t="str">
        <f ca="1">IF(Podsumowanie_[[#This Row],[L.p.]]&lt;=$J$7,INDEX(Generowanie_Zamówienia[],MATCH(Podsumowanie_[[#This Row],[L.p.]],Generowanie_Zamówienia[Zliczanie],0),4),"")</f>
        <v/>
      </c>
      <c r="H52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5" spans="4:8" x14ac:dyDescent="0.45">
      <c r="D525" s="58">
        <v>518</v>
      </c>
      <c r="E525" s="59" t="str">
        <f ca="1">IF(Podsumowanie_[[#This Row],[L.p.]]&lt;=$J$7,INDEX(Generowanie_Zamówienia[],MATCH(Podsumowanie_[[#This Row],[L.p.]],Generowanie_Zamówienia[Zliczanie],0),9),"")</f>
        <v/>
      </c>
      <c r="F525" s="57" t="str">
        <f ca="1">IF(Podsumowanie_[[#This Row],[L.p.]]&lt;=$J$7,INDEX(Generowanie_Zamówienia[],MATCH(Podsumowanie_[[#This Row],[L.p.]],Generowanie_Zamówienia[Zliczanie],0),2),"")</f>
        <v/>
      </c>
      <c r="G525" s="60" t="str">
        <f ca="1">IF(Podsumowanie_[[#This Row],[L.p.]]&lt;=$J$7,INDEX(Generowanie_Zamówienia[],MATCH(Podsumowanie_[[#This Row],[L.p.]],Generowanie_Zamówienia[Zliczanie],0),4),"")</f>
        <v/>
      </c>
      <c r="H52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6" spans="4:8" x14ac:dyDescent="0.45">
      <c r="D526" s="58">
        <v>519</v>
      </c>
      <c r="E526" s="55" t="str">
        <f ca="1">IF(Podsumowanie_[[#This Row],[L.p.]]&lt;=$J$7,INDEX(Generowanie_Zamówienia[],MATCH(Podsumowanie_[[#This Row],[L.p.]],Generowanie_Zamówienia[Zliczanie],0),9),"")</f>
        <v/>
      </c>
      <c r="F526" s="56" t="str">
        <f ca="1">IF(Podsumowanie_[[#This Row],[L.p.]]&lt;=$J$7,INDEX(Generowanie_Zamówienia[],MATCH(Podsumowanie_[[#This Row],[L.p.]],Generowanie_Zamówienia[Zliczanie],0),2),"")</f>
        <v/>
      </c>
      <c r="G526" s="60" t="str">
        <f ca="1">IF(Podsumowanie_[[#This Row],[L.p.]]&lt;=$J$7,INDEX(Generowanie_Zamówienia[],MATCH(Podsumowanie_[[#This Row],[L.p.]],Generowanie_Zamówienia[Zliczanie],0),4),"")</f>
        <v/>
      </c>
      <c r="H52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7" spans="4:8" x14ac:dyDescent="0.45">
      <c r="D527" s="58">
        <v>520</v>
      </c>
      <c r="E527" s="59" t="str">
        <f ca="1">IF(Podsumowanie_[[#This Row],[L.p.]]&lt;=$J$7,INDEX(Generowanie_Zamówienia[],MATCH(Podsumowanie_[[#This Row],[L.p.]],Generowanie_Zamówienia[Zliczanie],0),9),"")</f>
        <v/>
      </c>
      <c r="F527" s="57" t="str">
        <f ca="1">IF(Podsumowanie_[[#This Row],[L.p.]]&lt;=$J$7,INDEX(Generowanie_Zamówienia[],MATCH(Podsumowanie_[[#This Row],[L.p.]],Generowanie_Zamówienia[Zliczanie],0),2),"")</f>
        <v/>
      </c>
      <c r="G527" s="60" t="str">
        <f ca="1">IF(Podsumowanie_[[#This Row],[L.p.]]&lt;=$J$7,INDEX(Generowanie_Zamówienia[],MATCH(Podsumowanie_[[#This Row],[L.p.]],Generowanie_Zamówienia[Zliczanie],0),4),"")</f>
        <v/>
      </c>
      <c r="H52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8" spans="4:8" x14ac:dyDescent="0.45">
      <c r="D528" s="58">
        <v>521</v>
      </c>
      <c r="E528" s="55" t="str">
        <f ca="1">IF(Podsumowanie_[[#This Row],[L.p.]]&lt;=$J$7,INDEX(Generowanie_Zamówienia[],MATCH(Podsumowanie_[[#This Row],[L.p.]],Generowanie_Zamówienia[Zliczanie],0),9),"")</f>
        <v/>
      </c>
      <c r="F528" s="56" t="str">
        <f ca="1">IF(Podsumowanie_[[#This Row],[L.p.]]&lt;=$J$7,INDEX(Generowanie_Zamówienia[],MATCH(Podsumowanie_[[#This Row],[L.p.]],Generowanie_Zamówienia[Zliczanie],0),2),"")</f>
        <v/>
      </c>
      <c r="G528" s="60" t="str">
        <f ca="1">IF(Podsumowanie_[[#This Row],[L.p.]]&lt;=$J$7,INDEX(Generowanie_Zamówienia[],MATCH(Podsumowanie_[[#This Row],[L.p.]],Generowanie_Zamówienia[Zliczanie],0),4),"")</f>
        <v/>
      </c>
      <c r="H52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29" spans="4:8" x14ac:dyDescent="0.45">
      <c r="D529" s="58">
        <v>522</v>
      </c>
      <c r="E529" s="59" t="str">
        <f ca="1">IF(Podsumowanie_[[#This Row],[L.p.]]&lt;=$J$7,INDEX(Generowanie_Zamówienia[],MATCH(Podsumowanie_[[#This Row],[L.p.]],Generowanie_Zamówienia[Zliczanie],0),9),"")</f>
        <v/>
      </c>
      <c r="F529" s="57" t="str">
        <f ca="1">IF(Podsumowanie_[[#This Row],[L.p.]]&lt;=$J$7,INDEX(Generowanie_Zamówienia[],MATCH(Podsumowanie_[[#This Row],[L.p.]],Generowanie_Zamówienia[Zliczanie],0),2),"")</f>
        <v/>
      </c>
      <c r="G529" s="60" t="str">
        <f ca="1">IF(Podsumowanie_[[#This Row],[L.p.]]&lt;=$J$7,INDEX(Generowanie_Zamówienia[],MATCH(Podsumowanie_[[#This Row],[L.p.]],Generowanie_Zamówienia[Zliczanie],0),4),"")</f>
        <v/>
      </c>
      <c r="H52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0" spans="4:8" x14ac:dyDescent="0.45">
      <c r="D530" s="58">
        <v>523</v>
      </c>
      <c r="E530" s="55" t="str">
        <f ca="1">IF(Podsumowanie_[[#This Row],[L.p.]]&lt;=$J$7,INDEX(Generowanie_Zamówienia[],MATCH(Podsumowanie_[[#This Row],[L.p.]],Generowanie_Zamówienia[Zliczanie],0),9),"")</f>
        <v/>
      </c>
      <c r="F530" s="56" t="str">
        <f ca="1">IF(Podsumowanie_[[#This Row],[L.p.]]&lt;=$J$7,INDEX(Generowanie_Zamówienia[],MATCH(Podsumowanie_[[#This Row],[L.p.]],Generowanie_Zamówienia[Zliczanie],0),2),"")</f>
        <v/>
      </c>
      <c r="G530" s="60" t="str">
        <f ca="1">IF(Podsumowanie_[[#This Row],[L.p.]]&lt;=$J$7,INDEX(Generowanie_Zamówienia[],MATCH(Podsumowanie_[[#This Row],[L.p.]],Generowanie_Zamówienia[Zliczanie],0),4),"")</f>
        <v/>
      </c>
      <c r="H53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1" spans="4:8" x14ac:dyDescent="0.45">
      <c r="D531" s="58">
        <v>524</v>
      </c>
      <c r="E531" s="59" t="str">
        <f ca="1">IF(Podsumowanie_[[#This Row],[L.p.]]&lt;=$J$7,INDEX(Generowanie_Zamówienia[],MATCH(Podsumowanie_[[#This Row],[L.p.]],Generowanie_Zamówienia[Zliczanie],0),9),"")</f>
        <v/>
      </c>
      <c r="F531" s="57" t="str">
        <f ca="1">IF(Podsumowanie_[[#This Row],[L.p.]]&lt;=$J$7,INDEX(Generowanie_Zamówienia[],MATCH(Podsumowanie_[[#This Row],[L.p.]],Generowanie_Zamówienia[Zliczanie],0),2),"")</f>
        <v/>
      </c>
      <c r="G531" s="60" t="str">
        <f ca="1">IF(Podsumowanie_[[#This Row],[L.p.]]&lt;=$J$7,INDEX(Generowanie_Zamówienia[],MATCH(Podsumowanie_[[#This Row],[L.p.]],Generowanie_Zamówienia[Zliczanie],0),4),"")</f>
        <v/>
      </c>
      <c r="H53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2" spans="4:8" x14ac:dyDescent="0.45">
      <c r="D532" s="58">
        <v>525</v>
      </c>
      <c r="E532" s="55" t="str">
        <f ca="1">IF(Podsumowanie_[[#This Row],[L.p.]]&lt;=$J$7,INDEX(Generowanie_Zamówienia[],MATCH(Podsumowanie_[[#This Row],[L.p.]],Generowanie_Zamówienia[Zliczanie],0),9),"")</f>
        <v/>
      </c>
      <c r="F532" s="56" t="str">
        <f ca="1">IF(Podsumowanie_[[#This Row],[L.p.]]&lt;=$J$7,INDEX(Generowanie_Zamówienia[],MATCH(Podsumowanie_[[#This Row],[L.p.]],Generowanie_Zamówienia[Zliczanie],0),2),"")</f>
        <v/>
      </c>
      <c r="G532" s="60" t="str">
        <f ca="1">IF(Podsumowanie_[[#This Row],[L.p.]]&lt;=$J$7,INDEX(Generowanie_Zamówienia[],MATCH(Podsumowanie_[[#This Row],[L.p.]],Generowanie_Zamówienia[Zliczanie],0),4),"")</f>
        <v/>
      </c>
      <c r="H53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3" spans="4:8" x14ac:dyDescent="0.45">
      <c r="D533" s="58">
        <v>526</v>
      </c>
      <c r="E533" s="59" t="str">
        <f ca="1">IF(Podsumowanie_[[#This Row],[L.p.]]&lt;=$J$7,INDEX(Generowanie_Zamówienia[],MATCH(Podsumowanie_[[#This Row],[L.p.]],Generowanie_Zamówienia[Zliczanie],0),9),"")</f>
        <v/>
      </c>
      <c r="F533" s="57" t="str">
        <f ca="1">IF(Podsumowanie_[[#This Row],[L.p.]]&lt;=$J$7,INDEX(Generowanie_Zamówienia[],MATCH(Podsumowanie_[[#This Row],[L.p.]],Generowanie_Zamówienia[Zliczanie],0),2),"")</f>
        <v/>
      </c>
      <c r="G533" s="60" t="str">
        <f ca="1">IF(Podsumowanie_[[#This Row],[L.p.]]&lt;=$J$7,INDEX(Generowanie_Zamówienia[],MATCH(Podsumowanie_[[#This Row],[L.p.]],Generowanie_Zamówienia[Zliczanie],0),4),"")</f>
        <v/>
      </c>
      <c r="H53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4" spans="4:8" x14ac:dyDescent="0.45">
      <c r="D534" s="58">
        <v>527</v>
      </c>
      <c r="E534" s="55" t="str">
        <f ca="1">IF(Podsumowanie_[[#This Row],[L.p.]]&lt;=$J$7,INDEX(Generowanie_Zamówienia[],MATCH(Podsumowanie_[[#This Row],[L.p.]],Generowanie_Zamówienia[Zliczanie],0),9),"")</f>
        <v/>
      </c>
      <c r="F534" s="56" t="str">
        <f ca="1">IF(Podsumowanie_[[#This Row],[L.p.]]&lt;=$J$7,INDEX(Generowanie_Zamówienia[],MATCH(Podsumowanie_[[#This Row],[L.p.]],Generowanie_Zamówienia[Zliczanie],0),2),"")</f>
        <v/>
      </c>
      <c r="G534" s="60" t="str">
        <f ca="1">IF(Podsumowanie_[[#This Row],[L.p.]]&lt;=$J$7,INDEX(Generowanie_Zamówienia[],MATCH(Podsumowanie_[[#This Row],[L.p.]],Generowanie_Zamówienia[Zliczanie],0),4),"")</f>
        <v/>
      </c>
      <c r="H53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5" spans="4:8" x14ac:dyDescent="0.45">
      <c r="D535" s="58">
        <v>528</v>
      </c>
      <c r="E535" s="59" t="str">
        <f ca="1">IF(Podsumowanie_[[#This Row],[L.p.]]&lt;=$J$7,INDEX(Generowanie_Zamówienia[],MATCH(Podsumowanie_[[#This Row],[L.p.]],Generowanie_Zamówienia[Zliczanie],0),9),"")</f>
        <v/>
      </c>
      <c r="F535" s="57" t="str">
        <f ca="1">IF(Podsumowanie_[[#This Row],[L.p.]]&lt;=$J$7,INDEX(Generowanie_Zamówienia[],MATCH(Podsumowanie_[[#This Row],[L.p.]],Generowanie_Zamówienia[Zliczanie],0),2),"")</f>
        <v/>
      </c>
      <c r="G535" s="60" t="str">
        <f ca="1">IF(Podsumowanie_[[#This Row],[L.p.]]&lt;=$J$7,INDEX(Generowanie_Zamówienia[],MATCH(Podsumowanie_[[#This Row],[L.p.]],Generowanie_Zamówienia[Zliczanie],0),4),"")</f>
        <v/>
      </c>
      <c r="H53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6" spans="4:8" x14ac:dyDescent="0.45">
      <c r="D536" s="58">
        <v>529</v>
      </c>
      <c r="E536" s="55" t="str">
        <f ca="1">IF(Podsumowanie_[[#This Row],[L.p.]]&lt;=$J$7,INDEX(Generowanie_Zamówienia[],MATCH(Podsumowanie_[[#This Row],[L.p.]],Generowanie_Zamówienia[Zliczanie],0),9),"")</f>
        <v/>
      </c>
      <c r="F536" s="56" t="str">
        <f ca="1">IF(Podsumowanie_[[#This Row],[L.p.]]&lt;=$J$7,INDEX(Generowanie_Zamówienia[],MATCH(Podsumowanie_[[#This Row],[L.p.]],Generowanie_Zamówienia[Zliczanie],0),2),"")</f>
        <v/>
      </c>
      <c r="G536" s="60" t="str">
        <f ca="1">IF(Podsumowanie_[[#This Row],[L.p.]]&lt;=$J$7,INDEX(Generowanie_Zamówienia[],MATCH(Podsumowanie_[[#This Row],[L.p.]],Generowanie_Zamówienia[Zliczanie],0),4),"")</f>
        <v/>
      </c>
      <c r="H53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7" spans="4:8" x14ac:dyDescent="0.45">
      <c r="D537" s="58">
        <v>530</v>
      </c>
      <c r="E537" s="59" t="str">
        <f ca="1">IF(Podsumowanie_[[#This Row],[L.p.]]&lt;=$J$7,INDEX(Generowanie_Zamówienia[],MATCH(Podsumowanie_[[#This Row],[L.p.]],Generowanie_Zamówienia[Zliczanie],0),9),"")</f>
        <v/>
      </c>
      <c r="F537" s="57" t="str">
        <f ca="1">IF(Podsumowanie_[[#This Row],[L.p.]]&lt;=$J$7,INDEX(Generowanie_Zamówienia[],MATCH(Podsumowanie_[[#This Row],[L.p.]],Generowanie_Zamówienia[Zliczanie],0),2),"")</f>
        <v/>
      </c>
      <c r="G537" s="60" t="str">
        <f ca="1">IF(Podsumowanie_[[#This Row],[L.p.]]&lt;=$J$7,INDEX(Generowanie_Zamówienia[],MATCH(Podsumowanie_[[#This Row],[L.p.]],Generowanie_Zamówienia[Zliczanie],0),4),"")</f>
        <v/>
      </c>
      <c r="H53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8" spans="4:8" x14ac:dyDescent="0.45">
      <c r="D538" s="58">
        <v>531</v>
      </c>
      <c r="E538" s="55" t="str">
        <f ca="1">IF(Podsumowanie_[[#This Row],[L.p.]]&lt;=$J$7,INDEX(Generowanie_Zamówienia[],MATCH(Podsumowanie_[[#This Row],[L.p.]],Generowanie_Zamówienia[Zliczanie],0),9),"")</f>
        <v/>
      </c>
      <c r="F538" s="56" t="str">
        <f ca="1">IF(Podsumowanie_[[#This Row],[L.p.]]&lt;=$J$7,INDEX(Generowanie_Zamówienia[],MATCH(Podsumowanie_[[#This Row],[L.p.]],Generowanie_Zamówienia[Zliczanie],0),2),"")</f>
        <v/>
      </c>
      <c r="G538" s="60" t="str">
        <f ca="1">IF(Podsumowanie_[[#This Row],[L.p.]]&lt;=$J$7,INDEX(Generowanie_Zamówienia[],MATCH(Podsumowanie_[[#This Row],[L.p.]],Generowanie_Zamówienia[Zliczanie],0),4),"")</f>
        <v/>
      </c>
      <c r="H53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39" spans="4:8" x14ac:dyDescent="0.45">
      <c r="D539" s="58">
        <v>532</v>
      </c>
      <c r="E539" s="59" t="str">
        <f ca="1">IF(Podsumowanie_[[#This Row],[L.p.]]&lt;=$J$7,INDEX(Generowanie_Zamówienia[],MATCH(Podsumowanie_[[#This Row],[L.p.]],Generowanie_Zamówienia[Zliczanie],0),9),"")</f>
        <v/>
      </c>
      <c r="F539" s="57" t="str">
        <f ca="1">IF(Podsumowanie_[[#This Row],[L.p.]]&lt;=$J$7,INDEX(Generowanie_Zamówienia[],MATCH(Podsumowanie_[[#This Row],[L.p.]],Generowanie_Zamówienia[Zliczanie],0),2),"")</f>
        <v/>
      </c>
      <c r="G539" s="60" t="str">
        <f ca="1">IF(Podsumowanie_[[#This Row],[L.p.]]&lt;=$J$7,INDEX(Generowanie_Zamówienia[],MATCH(Podsumowanie_[[#This Row],[L.p.]],Generowanie_Zamówienia[Zliczanie],0),4),"")</f>
        <v/>
      </c>
      <c r="H53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0" spans="4:8" x14ac:dyDescent="0.45">
      <c r="D540" s="58">
        <v>533</v>
      </c>
      <c r="E540" s="55" t="str">
        <f ca="1">IF(Podsumowanie_[[#This Row],[L.p.]]&lt;=$J$7,INDEX(Generowanie_Zamówienia[],MATCH(Podsumowanie_[[#This Row],[L.p.]],Generowanie_Zamówienia[Zliczanie],0),9),"")</f>
        <v/>
      </c>
      <c r="F540" s="56" t="str">
        <f ca="1">IF(Podsumowanie_[[#This Row],[L.p.]]&lt;=$J$7,INDEX(Generowanie_Zamówienia[],MATCH(Podsumowanie_[[#This Row],[L.p.]],Generowanie_Zamówienia[Zliczanie],0),2),"")</f>
        <v/>
      </c>
      <c r="G540" s="60" t="str">
        <f ca="1">IF(Podsumowanie_[[#This Row],[L.p.]]&lt;=$J$7,INDEX(Generowanie_Zamówienia[],MATCH(Podsumowanie_[[#This Row],[L.p.]],Generowanie_Zamówienia[Zliczanie],0),4),"")</f>
        <v/>
      </c>
      <c r="H54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1" spans="4:8" x14ac:dyDescent="0.45">
      <c r="D541" s="58">
        <v>534</v>
      </c>
      <c r="E541" s="59" t="str">
        <f ca="1">IF(Podsumowanie_[[#This Row],[L.p.]]&lt;=$J$7,INDEX(Generowanie_Zamówienia[],MATCH(Podsumowanie_[[#This Row],[L.p.]],Generowanie_Zamówienia[Zliczanie],0),9),"")</f>
        <v/>
      </c>
      <c r="F541" s="57" t="str">
        <f ca="1">IF(Podsumowanie_[[#This Row],[L.p.]]&lt;=$J$7,INDEX(Generowanie_Zamówienia[],MATCH(Podsumowanie_[[#This Row],[L.p.]],Generowanie_Zamówienia[Zliczanie],0),2),"")</f>
        <v/>
      </c>
      <c r="G541" s="60" t="str">
        <f ca="1">IF(Podsumowanie_[[#This Row],[L.p.]]&lt;=$J$7,INDEX(Generowanie_Zamówienia[],MATCH(Podsumowanie_[[#This Row],[L.p.]],Generowanie_Zamówienia[Zliczanie],0),4),"")</f>
        <v/>
      </c>
      <c r="H54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2" spans="4:8" x14ac:dyDescent="0.45">
      <c r="D542" s="58">
        <v>535</v>
      </c>
      <c r="E542" s="55" t="str">
        <f ca="1">IF(Podsumowanie_[[#This Row],[L.p.]]&lt;=$J$7,INDEX(Generowanie_Zamówienia[],MATCH(Podsumowanie_[[#This Row],[L.p.]],Generowanie_Zamówienia[Zliczanie],0),9),"")</f>
        <v/>
      </c>
      <c r="F542" s="56" t="str">
        <f ca="1">IF(Podsumowanie_[[#This Row],[L.p.]]&lt;=$J$7,INDEX(Generowanie_Zamówienia[],MATCH(Podsumowanie_[[#This Row],[L.p.]],Generowanie_Zamówienia[Zliczanie],0),2),"")</f>
        <v/>
      </c>
      <c r="G542" s="60" t="str">
        <f ca="1">IF(Podsumowanie_[[#This Row],[L.p.]]&lt;=$J$7,INDEX(Generowanie_Zamówienia[],MATCH(Podsumowanie_[[#This Row],[L.p.]],Generowanie_Zamówienia[Zliczanie],0),4),"")</f>
        <v/>
      </c>
      <c r="H54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3" spans="4:8" x14ac:dyDescent="0.45">
      <c r="D543" s="58">
        <v>536</v>
      </c>
      <c r="E543" s="59" t="str">
        <f ca="1">IF(Podsumowanie_[[#This Row],[L.p.]]&lt;=$J$7,INDEX(Generowanie_Zamówienia[],MATCH(Podsumowanie_[[#This Row],[L.p.]],Generowanie_Zamówienia[Zliczanie],0),9),"")</f>
        <v/>
      </c>
      <c r="F543" s="57" t="str">
        <f ca="1">IF(Podsumowanie_[[#This Row],[L.p.]]&lt;=$J$7,INDEX(Generowanie_Zamówienia[],MATCH(Podsumowanie_[[#This Row],[L.p.]],Generowanie_Zamówienia[Zliczanie],0),2),"")</f>
        <v/>
      </c>
      <c r="G543" s="60" t="str">
        <f ca="1">IF(Podsumowanie_[[#This Row],[L.p.]]&lt;=$J$7,INDEX(Generowanie_Zamówienia[],MATCH(Podsumowanie_[[#This Row],[L.p.]],Generowanie_Zamówienia[Zliczanie],0),4),"")</f>
        <v/>
      </c>
      <c r="H54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4" spans="4:8" x14ac:dyDescent="0.45">
      <c r="D544" s="58">
        <v>537</v>
      </c>
      <c r="E544" s="55" t="str">
        <f ca="1">IF(Podsumowanie_[[#This Row],[L.p.]]&lt;=$J$7,INDEX(Generowanie_Zamówienia[],MATCH(Podsumowanie_[[#This Row],[L.p.]],Generowanie_Zamówienia[Zliczanie],0),9),"")</f>
        <v/>
      </c>
      <c r="F544" s="56" t="str">
        <f ca="1">IF(Podsumowanie_[[#This Row],[L.p.]]&lt;=$J$7,INDEX(Generowanie_Zamówienia[],MATCH(Podsumowanie_[[#This Row],[L.p.]],Generowanie_Zamówienia[Zliczanie],0),2),"")</f>
        <v/>
      </c>
      <c r="G544" s="60" t="str">
        <f ca="1">IF(Podsumowanie_[[#This Row],[L.p.]]&lt;=$J$7,INDEX(Generowanie_Zamówienia[],MATCH(Podsumowanie_[[#This Row],[L.p.]],Generowanie_Zamówienia[Zliczanie],0),4),"")</f>
        <v/>
      </c>
      <c r="H54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5" spans="4:8" x14ac:dyDescent="0.45">
      <c r="D545" s="58">
        <v>538</v>
      </c>
      <c r="E545" s="59" t="str">
        <f ca="1">IF(Podsumowanie_[[#This Row],[L.p.]]&lt;=$J$7,INDEX(Generowanie_Zamówienia[],MATCH(Podsumowanie_[[#This Row],[L.p.]],Generowanie_Zamówienia[Zliczanie],0),9),"")</f>
        <v/>
      </c>
      <c r="F545" s="57" t="str">
        <f ca="1">IF(Podsumowanie_[[#This Row],[L.p.]]&lt;=$J$7,INDEX(Generowanie_Zamówienia[],MATCH(Podsumowanie_[[#This Row],[L.p.]],Generowanie_Zamówienia[Zliczanie],0),2),"")</f>
        <v/>
      </c>
      <c r="G545" s="60" t="str">
        <f ca="1">IF(Podsumowanie_[[#This Row],[L.p.]]&lt;=$J$7,INDEX(Generowanie_Zamówienia[],MATCH(Podsumowanie_[[#This Row],[L.p.]],Generowanie_Zamówienia[Zliczanie],0),4),"")</f>
        <v/>
      </c>
      <c r="H54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6" spans="4:8" x14ac:dyDescent="0.45">
      <c r="D546" s="58">
        <v>539</v>
      </c>
      <c r="E546" s="55" t="str">
        <f ca="1">IF(Podsumowanie_[[#This Row],[L.p.]]&lt;=$J$7,INDEX(Generowanie_Zamówienia[],MATCH(Podsumowanie_[[#This Row],[L.p.]],Generowanie_Zamówienia[Zliczanie],0),9),"")</f>
        <v/>
      </c>
      <c r="F546" s="56" t="str">
        <f ca="1">IF(Podsumowanie_[[#This Row],[L.p.]]&lt;=$J$7,INDEX(Generowanie_Zamówienia[],MATCH(Podsumowanie_[[#This Row],[L.p.]],Generowanie_Zamówienia[Zliczanie],0),2),"")</f>
        <v/>
      </c>
      <c r="G546" s="60" t="str">
        <f ca="1">IF(Podsumowanie_[[#This Row],[L.p.]]&lt;=$J$7,INDEX(Generowanie_Zamówienia[],MATCH(Podsumowanie_[[#This Row],[L.p.]],Generowanie_Zamówienia[Zliczanie],0),4),"")</f>
        <v/>
      </c>
      <c r="H54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7" spans="4:8" x14ac:dyDescent="0.45">
      <c r="D547" s="58">
        <v>540</v>
      </c>
      <c r="E547" s="59" t="str">
        <f ca="1">IF(Podsumowanie_[[#This Row],[L.p.]]&lt;=$J$7,INDEX(Generowanie_Zamówienia[],MATCH(Podsumowanie_[[#This Row],[L.p.]],Generowanie_Zamówienia[Zliczanie],0),9),"")</f>
        <v/>
      </c>
      <c r="F547" s="57" t="str">
        <f ca="1">IF(Podsumowanie_[[#This Row],[L.p.]]&lt;=$J$7,INDEX(Generowanie_Zamówienia[],MATCH(Podsumowanie_[[#This Row],[L.p.]],Generowanie_Zamówienia[Zliczanie],0),2),"")</f>
        <v/>
      </c>
      <c r="G547" s="60" t="str">
        <f ca="1">IF(Podsumowanie_[[#This Row],[L.p.]]&lt;=$J$7,INDEX(Generowanie_Zamówienia[],MATCH(Podsumowanie_[[#This Row],[L.p.]],Generowanie_Zamówienia[Zliczanie],0),4),"")</f>
        <v/>
      </c>
      <c r="H54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8" spans="4:8" x14ac:dyDescent="0.45">
      <c r="D548" s="58">
        <v>541</v>
      </c>
      <c r="E548" s="55" t="str">
        <f ca="1">IF(Podsumowanie_[[#This Row],[L.p.]]&lt;=$J$7,INDEX(Generowanie_Zamówienia[],MATCH(Podsumowanie_[[#This Row],[L.p.]],Generowanie_Zamówienia[Zliczanie],0),9),"")</f>
        <v/>
      </c>
      <c r="F548" s="56" t="str">
        <f ca="1">IF(Podsumowanie_[[#This Row],[L.p.]]&lt;=$J$7,INDEX(Generowanie_Zamówienia[],MATCH(Podsumowanie_[[#This Row],[L.p.]],Generowanie_Zamówienia[Zliczanie],0),2),"")</f>
        <v/>
      </c>
      <c r="G548" s="60" t="str">
        <f ca="1">IF(Podsumowanie_[[#This Row],[L.p.]]&lt;=$J$7,INDEX(Generowanie_Zamówienia[],MATCH(Podsumowanie_[[#This Row],[L.p.]],Generowanie_Zamówienia[Zliczanie],0),4),"")</f>
        <v/>
      </c>
      <c r="H54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49" spans="4:8" x14ac:dyDescent="0.45">
      <c r="D549" s="58">
        <v>542</v>
      </c>
      <c r="E549" s="59" t="str">
        <f ca="1">IF(Podsumowanie_[[#This Row],[L.p.]]&lt;=$J$7,INDEX(Generowanie_Zamówienia[],MATCH(Podsumowanie_[[#This Row],[L.p.]],Generowanie_Zamówienia[Zliczanie],0),9),"")</f>
        <v/>
      </c>
      <c r="F549" s="57" t="str">
        <f ca="1">IF(Podsumowanie_[[#This Row],[L.p.]]&lt;=$J$7,INDEX(Generowanie_Zamówienia[],MATCH(Podsumowanie_[[#This Row],[L.p.]],Generowanie_Zamówienia[Zliczanie],0),2),"")</f>
        <v/>
      </c>
      <c r="G549" s="60" t="str">
        <f ca="1">IF(Podsumowanie_[[#This Row],[L.p.]]&lt;=$J$7,INDEX(Generowanie_Zamówienia[],MATCH(Podsumowanie_[[#This Row],[L.p.]],Generowanie_Zamówienia[Zliczanie],0),4),"")</f>
        <v/>
      </c>
      <c r="H54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0" spans="4:8" x14ac:dyDescent="0.45">
      <c r="D550" s="58">
        <v>543</v>
      </c>
      <c r="E550" s="55" t="str">
        <f ca="1">IF(Podsumowanie_[[#This Row],[L.p.]]&lt;=$J$7,INDEX(Generowanie_Zamówienia[],MATCH(Podsumowanie_[[#This Row],[L.p.]],Generowanie_Zamówienia[Zliczanie],0),9),"")</f>
        <v/>
      </c>
      <c r="F550" s="56" t="str">
        <f ca="1">IF(Podsumowanie_[[#This Row],[L.p.]]&lt;=$J$7,INDEX(Generowanie_Zamówienia[],MATCH(Podsumowanie_[[#This Row],[L.p.]],Generowanie_Zamówienia[Zliczanie],0),2),"")</f>
        <v/>
      </c>
      <c r="G550" s="60" t="str">
        <f ca="1">IF(Podsumowanie_[[#This Row],[L.p.]]&lt;=$J$7,INDEX(Generowanie_Zamówienia[],MATCH(Podsumowanie_[[#This Row],[L.p.]],Generowanie_Zamówienia[Zliczanie],0),4),"")</f>
        <v/>
      </c>
      <c r="H55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1" spans="4:8" x14ac:dyDescent="0.45">
      <c r="D551" s="58">
        <v>544</v>
      </c>
      <c r="E551" s="59" t="str">
        <f ca="1">IF(Podsumowanie_[[#This Row],[L.p.]]&lt;=$J$7,INDEX(Generowanie_Zamówienia[],MATCH(Podsumowanie_[[#This Row],[L.p.]],Generowanie_Zamówienia[Zliczanie],0),9),"")</f>
        <v/>
      </c>
      <c r="F551" s="57" t="str">
        <f ca="1">IF(Podsumowanie_[[#This Row],[L.p.]]&lt;=$J$7,INDEX(Generowanie_Zamówienia[],MATCH(Podsumowanie_[[#This Row],[L.p.]],Generowanie_Zamówienia[Zliczanie],0),2),"")</f>
        <v/>
      </c>
      <c r="G551" s="60" t="str">
        <f ca="1">IF(Podsumowanie_[[#This Row],[L.p.]]&lt;=$J$7,INDEX(Generowanie_Zamówienia[],MATCH(Podsumowanie_[[#This Row],[L.p.]],Generowanie_Zamówienia[Zliczanie],0),4),"")</f>
        <v/>
      </c>
      <c r="H55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2" spans="4:8" x14ac:dyDescent="0.45">
      <c r="D552" s="58">
        <v>545</v>
      </c>
      <c r="E552" s="55" t="str">
        <f ca="1">IF(Podsumowanie_[[#This Row],[L.p.]]&lt;=$J$7,INDEX(Generowanie_Zamówienia[],MATCH(Podsumowanie_[[#This Row],[L.p.]],Generowanie_Zamówienia[Zliczanie],0),9),"")</f>
        <v/>
      </c>
      <c r="F552" s="56" t="str">
        <f ca="1">IF(Podsumowanie_[[#This Row],[L.p.]]&lt;=$J$7,INDEX(Generowanie_Zamówienia[],MATCH(Podsumowanie_[[#This Row],[L.p.]],Generowanie_Zamówienia[Zliczanie],0),2),"")</f>
        <v/>
      </c>
      <c r="G552" s="60" t="str">
        <f ca="1">IF(Podsumowanie_[[#This Row],[L.p.]]&lt;=$J$7,INDEX(Generowanie_Zamówienia[],MATCH(Podsumowanie_[[#This Row],[L.p.]],Generowanie_Zamówienia[Zliczanie],0),4),"")</f>
        <v/>
      </c>
      <c r="H55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3" spans="4:8" x14ac:dyDescent="0.45">
      <c r="D553" s="58">
        <v>546</v>
      </c>
      <c r="E553" s="59" t="str">
        <f ca="1">IF(Podsumowanie_[[#This Row],[L.p.]]&lt;=$J$7,INDEX(Generowanie_Zamówienia[],MATCH(Podsumowanie_[[#This Row],[L.p.]],Generowanie_Zamówienia[Zliczanie],0),9),"")</f>
        <v/>
      </c>
      <c r="F553" s="57" t="str">
        <f ca="1">IF(Podsumowanie_[[#This Row],[L.p.]]&lt;=$J$7,INDEX(Generowanie_Zamówienia[],MATCH(Podsumowanie_[[#This Row],[L.p.]],Generowanie_Zamówienia[Zliczanie],0),2),"")</f>
        <v/>
      </c>
      <c r="G553" s="60" t="str">
        <f ca="1">IF(Podsumowanie_[[#This Row],[L.p.]]&lt;=$J$7,INDEX(Generowanie_Zamówienia[],MATCH(Podsumowanie_[[#This Row],[L.p.]],Generowanie_Zamówienia[Zliczanie],0),4),"")</f>
        <v/>
      </c>
      <c r="H55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4" spans="4:8" x14ac:dyDescent="0.45">
      <c r="D554" s="58">
        <v>547</v>
      </c>
      <c r="E554" s="55" t="str">
        <f ca="1">IF(Podsumowanie_[[#This Row],[L.p.]]&lt;=$J$7,INDEX(Generowanie_Zamówienia[],MATCH(Podsumowanie_[[#This Row],[L.p.]],Generowanie_Zamówienia[Zliczanie],0),9),"")</f>
        <v/>
      </c>
      <c r="F554" s="56" t="str">
        <f ca="1">IF(Podsumowanie_[[#This Row],[L.p.]]&lt;=$J$7,INDEX(Generowanie_Zamówienia[],MATCH(Podsumowanie_[[#This Row],[L.p.]],Generowanie_Zamówienia[Zliczanie],0),2),"")</f>
        <v/>
      </c>
      <c r="G554" s="60" t="str">
        <f ca="1">IF(Podsumowanie_[[#This Row],[L.p.]]&lt;=$J$7,INDEX(Generowanie_Zamówienia[],MATCH(Podsumowanie_[[#This Row],[L.p.]],Generowanie_Zamówienia[Zliczanie],0),4),"")</f>
        <v/>
      </c>
      <c r="H55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5" spans="4:8" x14ac:dyDescent="0.45">
      <c r="D555" s="58">
        <v>548</v>
      </c>
      <c r="E555" s="59" t="str">
        <f ca="1">IF(Podsumowanie_[[#This Row],[L.p.]]&lt;=$J$7,INDEX(Generowanie_Zamówienia[],MATCH(Podsumowanie_[[#This Row],[L.p.]],Generowanie_Zamówienia[Zliczanie],0),9),"")</f>
        <v/>
      </c>
      <c r="F555" s="57" t="str">
        <f ca="1">IF(Podsumowanie_[[#This Row],[L.p.]]&lt;=$J$7,INDEX(Generowanie_Zamówienia[],MATCH(Podsumowanie_[[#This Row],[L.p.]],Generowanie_Zamówienia[Zliczanie],0),2),"")</f>
        <v/>
      </c>
      <c r="G555" s="60" t="str">
        <f ca="1">IF(Podsumowanie_[[#This Row],[L.p.]]&lt;=$J$7,INDEX(Generowanie_Zamówienia[],MATCH(Podsumowanie_[[#This Row],[L.p.]],Generowanie_Zamówienia[Zliczanie],0),4),"")</f>
        <v/>
      </c>
      <c r="H55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6" spans="4:8" x14ac:dyDescent="0.45">
      <c r="D556" s="58">
        <v>549</v>
      </c>
      <c r="E556" s="55" t="str">
        <f ca="1">IF(Podsumowanie_[[#This Row],[L.p.]]&lt;=$J$7,INDEX(Generowanie_Zamówienia[],MATCH(Podsumowanie_[[#This Row],[L.p.]],Generowanie_Zamówienia[Zliczanie],0),9),"")</f>
        <v/>
      </c>
      <c r="F556" s="56" t="str">
        <f ca="1">IF(Podsumowanie_[[#This Row],[L.p.]]&lt;=$J$7,INDEX(Generowanie_Zamówienia[],MATCH(Podsumowanie_[[#This Row],[L.p.]],Generowanie_Zamówienia[Zliczanie],0),2),"")</f>
        <v/>
      </c>
      <c r="G556" s="60" t="str">
        <f ca="1">IF(Podsumowanie_[[#This Row],[L.p.]]&lt;=$J$7,INDEX(Generowanie_Zamówienia[],MATCH(Podsumowanie_[[#This Row],[L.p.]],Generowanie_Zamówienia[Zliczanie],0),4),"")</f>
        <v/>
      </c>
      <c r="H55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7" spans="4:8" x14ac:dyDescent="0.45">
      <c r="D557" s="58">
        <v>550</v>
      </c>
      <c r="E557" s="59" t="str">
        <f ca="1">IF(Podsumowanie_[[#This Row],[L.p.]]&lt;=$J$7,INDEX(Generowanie_Zamówienia[],MATCH(Podsumowanie_[[#This Row],[L.p.]],Generowanie_Zamówienia[Zliczanie],0),9),"")</f>
        <v/>
      </c>
      <c r="F557" s="57" t="str">
        <f ca="1">IF(Podsumowanie_[[#This Row],[L.p.]]&lt;=$J$7,INDEX(Generowanie_Zamówienia[],MATCH(Podsumowanie_[[#This Row],[L.p.]],Generowanie_Zamówienia[Zliczanie],0),2),"")</f>
        <v/>
      </c>
      <c r="G557" s="60" t="str">
        <f ca="1">IF(Podsumowanie_[[#This Row],[L.p.]]&lt;=$J$7,INDEX(Generowanie_Zamówienia[],MATCH(Podsumowanie_[[#This Row],[L.p.]],Generowanie_Zamówienia[Zliczanie],0),4),"")</f>
        <v/>
      </c>
      <c r="H55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8" spans="4:8" x14ac:dyDescent="0.45">
      <c r="D558" s="58">
        <v>551</v>
      </c>
      <c r="E558" s="55" t="str">
        <f ca="1">IF(Podsumowanie_[[#This Row],[L.p.]]&lt;=$J$7,INDEX(Generowanie_Zamówienia[],MATCH(Podsumowanie_[[#This Row],[L.p.]],Generowanie_Zamówienia[Zliczanie],0),9),"")</f>
        <v/>
      </c>
      <c r="F558" s="56" t="str">
        <f ca="1">IF(Podsumowanie_[[#This Row],[L.p.]]&lt;=$J$7,INDEX(Generowanie_Zamówienia[],MATCH(Podsumowanie_[[#This Row],[L.p.]],Generowanie_Zamówienia[Zliczanie],0),2),"")</f>
        <v/>
      </c>
      <c r="G558" s="60" t="str">
        <f ca="1">IF(Podsumowanie_[[#This Row],[L.p.]]&lt;=$J$7,INDEX(Generowanie_Zamówienia[],MATCH(Podsumowanie_[[#This Row],[L.p.]],Generowanie_Zamówienia[Zliczanie],0),4),"")</f>
        <v/>
      </c>
      <c r="H55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59" spans="4:8" x14ac:dyDescent="0.45">
      <c r="D559" s="58">
        <v>552</v>
      </c>
      <c r="E559" s="59" t="str">
        <f ca="1">IF(Podsumowanie_[[#This Row],[L.p.]]&lt;=$J$7,INDEX(Generowanie_Zamówienia[],MATCH(Podsumowanie_[[#This Row],[L.p.]],Generowanie_Zamówienia[Zliczanie],0),9),"")</f>
        <v/>
      </c>
      <c r="F559" s="57" t="str">
        <f ca="1">IF(Podsumowanie_[[#This Row],[L.p.]]&lt;=$J$7,INDEX(Generowanie_Zamówienia[],MATCH(Podsumowanie_[[#This Row],[L.p.]],Generowanie_Zamówienia[Zliczanie],0),2),"")</f>
        <v/>
      </c>
      <c r="G559" s="60" t="str">
        <f ca="1">IF(Podsumowanie_[[#This Row],[L.p.]]&lt;=$J$7,INDEX(Generowanie_Zamówienia[],MATCH(Podsumowanie_[[#This Row],[L.p.]],Generowanie_Zamówienia[Zliczanie],0),4),"")</f>
        <v/>
      </c>
      <c r="H55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0" spans="4:8" x14ac:dyDescent="0.45">
      <c r="D560" s="58">
        <v>553</v>
      </c>
      <c r="E560" s="55" t="str">
        <f ca="1">IF(Podsumowanie_[[#This Row],[L.p.]]&lt;=$J$7,INDEX(Generowanie_Zamówienia[],MATCH(Podsumowanie_[[#This Row],[L.p.]],Generowanie_Zamówienia[Zliczanie],0),9),"")</f>
        <v/>
      </c>
      <c r="F560" s="56" t="str">
        <f ca="1">IF(Podsumowanie_[[#This Row],[L.p.]]&lt;=$J$7,INDEX(Generowanie_Zamówienia[],MATCH(Podsumowanie_[[#This Row],[L.p.]],Generowanie_Zamówienia[Zliczanie],0),2),"")</f>
        <v/>
      </c>
      <c r="G560" s="60" t="str">
        <f ca="1">IF(Podsumowanie_[[#This Row],[L.p.]]&lt;=$J$7,INDEX(Generowanie_Zamówienia[],MATCH(Podsumowanie_[[#This Row],[L.p.]],Generowanie_Zamówienia[Zliczanie],0),4),"")</f>
        <v/>
      </c>
      <c r="H56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1" spans="4:8" x14ac:dyDescent="0.45">
      <c r="D561" s="58">
        <v>554</v>
      </c>
      <c r="E561" s="59" t="str">
        <f ca="1">IF(Podsumowanie_[[#This Row],[L.p.]]&lt;=$J$7,INDEX(Generowanie_Zamówienia[],MATCH(Podsumowanie_[[#This Row],[L.p.]],Generowanie_Zamówienia[Zliczanie],0),9),"")</f>
        <v/>
      </c>
      <c r="F561" s="57" t="str">
        <f ca="1">IF(Podsumowanie_[[#This Row],[L.p.]]&lt;=$J$7,INDEX(Generowanie_Zamówienia[],MATCH(Podsumowanie_[[#This Row],[L.p.]],Generowanie_Zamówienia[Zliczanie],0),2),"")</f>
        <v/>
      </c>
      <c r="G561" s="60" t="str">
        <f ca="1">IF(Podsumowanie_[[#This Row],[L.p.]]&lt;=$J$7,INDEX(Generowanie_Zamówienia[],MATCH(Podsumowanie_[[#This Row],[L.p.]],Generowanie_Zamówienia[Zliczanie],0),4),"")</f>
        <v/>
      </c>
      <c r="H56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2" spans="4:8" x14ac:dyDescent="0.45">
      <c r="D562" s="58">
        <v>555</v>
      </c>
      <c r="E562" s="55" t="str">
        <f ca="1">IF(Podsumowanie_[[#This Row],[L.p.]]&lt;=$J$7,INDEX(Generowanie_Zamówienia[],MATCH(Podsumowanie_[[#This Row],[L.p.]],Generowanie_Zamówienia[Zliczanie],0),9),"")</f>
        <v/>
      </c>
      <c r="F562" s="56" t="str">
        <f ca="1">IF(Podsumowanie_[[#This Row],[L.p.]]&lt;=$J$7,INDEX(Generowanie_Zamówienia[],MATCH(Podsumowanie_[[#This Row],[L.p.]],Generowanie_Zamówienia[Zliczanie],0),2),"")</f>
        <v/>
      </c>
      <c r="G562" s="60" t="str">
        <f ca="1">IF(Podsumowanie_[[#This Row],[L.p.]]&lt;=$J$7,INDEX(Generowanie_Zamówienia[],MATCH(Podsumowanie_[[#This Row],[L.p.]],Generowanie_Zamówienia[Zliczanie],0),4),"")</f>
        <v/>
      </c>
      <c r="H56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3" spans="4:8" x14ac:dyDescent="0.45">
      <c r="D563" s="58">
        <v>556</v>
      </c>
      <c r="E563" s="59" t="str">
        <f ca="1">IF(Podsumowanie_[[#This Row],[L.p.]]&lt;=$J$7,INDEX(Generowanie_Zamówienia[],MATCH(Podsumowanie_[[#This Row],[L.p.]],Generowanie_Zamówienia[Zliczanie],0),9),"")</f>
        <v/>
      </c>
      <c r="F563" s="57" t="str">
        <f ca="1">IF(Podsumowanie_[[#This Row],[L.p.]]&lt;=$J$7,INDEX(Generowanie_Zamówienia[],MATCH(Podsumowanie_[[#This Row],[L.p.]],Generowanie_Zamówienia[Zliczanie],0),2),"")</f>
        <v/>
      </c>
      <c r="G563" s="60" t="str">
        <f ca="1">IF(Podsumowanie_[[#This Row],[L.p.]]&lt;=$J$7,INDEX(Generowanie_Zamówienia[],MATCH(Podsumowanie_[[#This Row],[L.p.]],Generowanie_Zamówienia[Zliczanie],0),4),"")</f>
        <v/>
      </c>
      <c r="H56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4" spans="4:8" x14ac:dyDescent="0.45">
      <c r="D564" s="58">
        <v>557</v>
      </c>
      <c r="E564" s="55" t="str">
        <f ca="1">IF(Podsumowanie_[[#This Row],[L.p.]]&lt;=$J$7,INDEX(Generowanie_Zamówienia[],MATCH(Podsumowanie_[[#This Row],[L.p.]],Generowanie_Zamówienia[Zliczanie],0),9),"")</f>
        <v/>
      </c>
      <c r="F564" s="56" t="str">
        <f ca="1">IF(Podsumowanie_[[#This Row],[L.p.]]&lt;=$J$7,INDEX(Generowanie_Zamówienia[],MATCH(Podsumowanie_[[#This Row],[L.p.]],Generowanie_Zamówienia[Zliczanie],0),2),"")</f>
        <v/>
      </c>
      <c r="G564" s="60" t="str">
        <f ca="1">IF(Podsumowanie_[[#This Row],[L.p.]]&lt;=$J$7,INDEX(Generowanie_Zamówienia[],MATCH(Podsumowanie_[[#This Row],[L.p.]],Generowanie_Zamówienia[Zliczanie],0),4),"")</f>
        <v/>
      </c>
      <c r="H56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5" spans="4:8" x14ac:dyDescent="0.45">
      <c r="D565" s="58">
        <v>558</v>
      </c>
      <c r="E565" s="59" t="str">
        <f ca="1">IF(Podsumowanie_[[#This Row],[L.p.]]&lt;=$J$7,INDEX(Generowanie_Zamówienia[],MATCH(Podsumowanie_[[#This Row],[L.p.]],Generowanie_Zamówienia[Zliczanie],0),9),"")</f>
        <v/>
      </c>
      <c r="F565" s="57" t="str">
        <f ca="1">IF(Podsumowanie_[[#This Row],[L.p.]]&lt;=$J$7,INDEX(Generowanie_Zamówienia[],MATCH(Podsumowanie_[[#This Row],[L.p.]],Generowanie_Zamówienia[Zliczanie],0),2),"")</f>
        <v/>
      </c>
      <c r="G565" s="60" t="str">
        <f ca="1">IF(Podsumowanie_[[#This Row],[L.p.]]&lt;=$J$7,INDEX(Generowanie_Zamówienia[],MATCH(Podsumowanie_[[#This Row],[L.p.]],Generowanie_Zamówienia[Zliczanie],0),4),"")</f>
        <v/>
      </c>
      <c r="H56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6" spans="4:8" x14ac:dyDescent="0.45">
      <c r="D566" s="58">
        <v>559</v>
      </c>
      <c r="E566" s="55" t="str">
        <f ca="1">IF(Podsumowanie_[[#This Row],[L.p.]]&lt;=$J$7,INDEX(Generowanie_Zamówienia[],MATCH(Podsumowanie_[[#This Row],[L.p.]],Generowanie_Zamówienia[Zliczanie],0),9),"")</f>
        <v/>
      </c>
      <c r="F566" s="56" t="str">
        <f ca="1">IF(Podsumowanie_[[#This Row],[L.p.]]&lt;=$J$7,INDEX(Generowanie_Zamówienia[],MATCH(Podsumowanie_[[#This Row],[L.p.]],Generowanie_Zamówienia[Zliczanie],0),2),"")</f>
        <v/>
      </c>
      <c r="G566" s="60" t="str">
        <f ca="1">IF(Podsumowanie_[[#This Row],[L.p.]]&lt;=$J$7,INDEX(Generowanie_Zamówienia[],MATCH(Podsumowanie_[[#This Row],[L.p.]],Generowanie_Zamówienia[Zliczanie],0),4),"")</f>
        <v/>
      </c>
      <c r="H56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7" spans="4:8" x14ac:dyDescent="0.45">
      <c r="D567" s="58">
        <v>560</v>
      </c>
      <c r="E567" s="59" t="str">
        <f ca="1">IF(Podsumowanie_[[#This Row],[L.p.]]&lt;=$J$7,INDEX(Generowanie_Zamówienia[],MATCH(Podsumowanie_[[#This Row],[L.p.]],Generowanie_Zamówienia[Zliczanie],0),9),"")</f>
        <v/>
      </c>
      <c r="F567" s="57" t="str">
        <f ca="1">IF(Podsumowanie_[[#This Row],[L.p.]]&lt;=$J$7,INDEX(Generowanie_Zamówienia[],MATCH(Podsumowanie_[[#This Row],[L.p.]],Generowanie_Zamówienia[Zliczanie],0),2),"")</f>
        <v/>
      </c>
      <c r="G567" s="60" t="str">
        <f ca="1">IF(Podsumowanie_[[#This Row],[L.p.]]&lt;=$J$7,INDEX(Generowanie_Zamówienia[],MATCH(Podsumowanie_[[#This Row],[L.p.]],Generowanie_Zamówienia[Zliczanie],0),4),"")</f>
        <v/>
      </c>
      <c r="H56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8" spans="4:8" x14ac:dyDescent="0.45">
      <c r="D568" s="58">
        <v>561</v>
      </c>
      <c r="E568" s="55" t="str">
        <f ca="1">IF(Podsumowanie_[[#This Row],[L.p.]]&lt;=$J$7,INDEX(Generowanie_Zamówienia[],MATCH(Podsumowanie_[[#This Row],[L.p.]],Generowanie_Zamówienia[Zliczanie],0),9),"")</f>
        <v/>
      </c>
      <c r="F568" s="56" t="str">
        <f ca="1">IF(Podsumowanie_[[#This Row],[L.p.]]&lt;=$J$7,INDEX(Generowanie_Zamówienia[],MATCH(Podsumowanie_[[#This Row],[L.p.]],Generowanie_Zamówienia[Zliczanie],0),2),"")</f>
        <v/>
      </c>
      <c r="G568" s="60" t="str">
        <f ca="1">IF(Podsumowanie_[[#This Row],[L.p.]]&lt;=$J$7,INDEX(Generowanie_Zamówienia[],MATCH(Podsumowanie_[[#This Row],[L.p.]],Generowanie_Zamówienia[Zliczanie],0),4),"")</f>
        <v/>
      </c>
      <c r="H56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69" spans="4:8" x14ac:dyDescent="0.45">
      <c r="D569" s="58">
        <v>562</v>
      </c>
      <c r="E569" s="59" t="str">
        <f ca="1">IF(Podsumowanie_[[#This Row],[L.p.]]&lt;=$J$7,INDEX(Generowanie_Zamówienia[],MATCH(Podsumowanie_[[#This Row],[L.p.]],Generowanie_Zamówienia[Zliczanie],0),9),"")</f>
        <v/>
      </c>
      <c r="F569" s="57" t="str">
        <f ca="1">IF(Podsumowanie_[[#This Row],[L.p.]]&lt;=$J$7,INDEX(Generowanie_Zamówienia[],MATCH(Podsumowanie_[[#This Row],[L.p.]],Generowanie_Zamówienia[Zliczanie],0),2),"")</f>
        <v/>
      </c>
      <c r="G569" s="60" t="str">
        <f ca="1">IF(Podsumowanie_[[#This Row],[L.p.]]&lt;=$J$7,INDEX(Generowanie_Zamówienia[],MATCH(Podsumowanie_[[#This Row],[L.p.]],Generowanie_Zamówienia[Zliczanie],0),4),"")</f>
        <v/>
      </c>
      <c r="H56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0" spans="4:8" x14ac:dyDescent="0.45">
      <c r="D570" s="58">
        <v>563</v>
      </c>
      <c r="E570" s="55" t="str">
        <f ca="1">IF(Podsumowanie_[[#This Row],[L.p.]]&lt;=$J$7,INDEX(Generowanie_Zamówienia[],MATCH(Podsumowanie_[[#This Row],[L.p.]],Generowanie_Zamówienia[Zliczanie],0),9),"")</f>
        <v/>
      </c>
      <c r="F570" s="56" t="str">
        <f ca="1">IF(Podsumowanie_[[#This Row],[L.p.]]&lt;=$J$7,INDEX(Generowanie_Zamówienia[],MATCH(Podsumowanie_[[#This Row],[L.p.]],Generowanie_Zamówienia[Zliczanie],0),2),"")</f>
        <v/>
      </c>
      <c r="G570" s="60" t="str">
        <f ca="1">IF(Podsumowanie_[[#This Row],[L.p.]]&lt;=$J$7,INDEX(Generowanie_Zamówienia[],MATCH(Podsumowanie_[[#This Row],[L.p.]],Generowanie_Zamówienia[Zliczanie],0),4),"")</f>
        <v/>
      </c>
      <c r="H57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1" spans="4:8" x14ac:dyDescent="0.45">
      <c r="D571" s="58">
        <v>564</v>
      </c>
      <c r="E571" s="59" t="str">
        <f ca="1">IF(Podsumowanie_[[#This Row],[L.p.]]&lt;=$J$7,INDEX(Generowanie_Zamówienia[],MATCH(Podsumowanie_[[#This Row],[L.p.]],Generowanie_Zamówienia[Zliczanie],0),9),"")</f>
        <v/>
      </c>
      <c r="F571" s="57" t="str">
        <f ca="1">IF(Podsumowanie_[[#This Row],[L.p.]]&lt;=$J$7,INDEX(Generowanie_Zamówienia[],MATCH(Podsumowanie_[[#This Row],[L.p.]],Generowanie_Zamówienia[Zliczanie],0),2),"")</f>
        <v/>
      </c>
      <c r="G571" s="60" t="str">
        <f ca="1">IF(Podsumowanie_[[#This Row],[L.p.]]&lt;=$J$7,INDEX(Generowanie_Zamówienia[],MATCH(Podsumowanie_[[#This Row],[L.p.]],Generowanie_Zamówienia[Zliczanie],0),4),"")</f>
        <v/>
      </c>
      <c r="H57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2" spans="4:8" x14ac:dyDescent="0.45">
      <c r="D572" s="58">
        <v>565</v>
      </c>
      <c r="E572" s="55" t="str">
        <f ca="1">IF(Podsumowanie_[[#This Row],[L.p.]]&lt;=$J$7,INDEX(Generowanie_Zamówienia[],MATCH(Podsumowanie_[[#This Row],[L.p.]],Generowanie_Zamówienia[Zliczanie],0),9),"")</f>
        <v/>
      </c>
      <c r="F572" s="56" t="str">
        <f ca="1">IF(Podsumowanie_[[#This Row],[L.p.]]&lt;=$J$7,INDEX(Generowanie_Zamówienia[],MATCH(Podsumowanie_[[#This Row],[L.p.]],Generowanie_Zamówienia[Zliczanie],0),2),"")</f>
        <v/>
      </c>
      <c r="G572" s="60" t="str">
        <f ca="1">IF(Podsumowanie_[[#This Row],[L.p.]]&lt;=$J$7,INDEX(Generowanie_Zamówienia[],MATCH(Podsumowanie_[[#This Row],[L.p.]],Generowanie_Zamówienia[Zliczanie],0),4),"")</f>
        <v/>
      </c>
      <c r="H57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3" spans="4:8" x14ac:dyDescent="0.45">
      <c r="D573" s="58">
        <v>566</v>
      </c>
      <c r="E573" s="59" t="str">
        <f ca="1">IF(Podsumowanie_[[#This Row],[L.p.]]&lt;=$J$7,INDEX(Generowanie_Zamówienia[],MATCH(Podsumowanie_[[#This Row],[L.p.]],Generowanie_Zamówienia[Zliczanie],0),9),"")</f>
        <v/>
      </c>
      <c r="F573" s="57" t="str">
        <f ca="1">IF(Podsumowanie_[[#This Row],[L.p.]]&lt;=$J$7,INDEX(Generowanie_Zamówienia[],MATCH(Podsumowanie_[[#This Row],[L.p.]],Generowanie_Zamówienia[Zliczanie],0),2),"")</f>
        <v/>
      </c>
      <c r="G573" s="60" t="str">
        <f ca="1">IF(Podsumowanie_[[#This Row],[L.p.]]&lt;=$J$7,INDEX(Generowanie_Zamówienia[],MATCH(Podsumowanie_[[#This Row],[L.p.]],Generowanie_Zamówienia[Zliczanie],0),4),"")</f>
        <v/>
      </c>
      <c r="H57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4" spans="4:8" x14ac:dyDescent="0.45">
      <c r="D574" s="58">
        <v>567</v>
      </c>
      <c r="E574" s="55" t="str">
        <f ca="1">IF(Podsumowanie_[[#This Row],[L.p.]]&lt;=$J$7,INDEX(Generowanie_Zamówienia[],MATCH(Podsumowanie_[[#This Row],[L.p.]],Generowanie_Zamówienia[Zliczanie],0),9),"")</f>
        <v/>
      </c>
      <c r="F574" s="56" t="str">
        <f ca="1">IF(Podsumowanie_[[#This Row],[L.p.]]&lt;=$J$7,INDEX(Generowanie_Zamówienia[],MATCH(Podsumowanie_[[#This Row],[L.p.]],Generowanie_Zamówienia[Zliczanie],0),2),"")</f>
        <v/>
      </c>
      <c r="G574" s="60" t="str">
        <f ca="1">IF(Podsumowanie_[[#This Row],[L.p.]]&lt;=$J$7,INDEX(Generowanie_Zamówienia[],MATCH(Podsumowanie_[[#This Row],[L.p.]],Generowanie_Zamówienia[Zliczanie],0),4),"")</f>
        <v/>
      </c>
      <c r="H57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5" spans="4:8" x14ac:dyDescent="0.45">
      <c r="D575" s="58">
        <v>568</v>
      </c>
      <c r="E575" s="59" t="str">
        <f ca="1">IF(Podsumowanie_[[#This Row],[L.p.]]&lt;=$J$7,INDEX(Generowanie_Zamówienia[],MATCH(Podsumowanie_[[#This Row],[L.p.]],Generowanie_Zamówienia[Zliczanie],0),9),"")</f>
        <v/>
      </c>
      <c r="F575" s="57" t="str">
        <f ca="1">IF(Podsumowanie_[[#This Row],[L.p.]]&lt;=$J$7,INDEX(Generowanie_Zamówienia[],MATCH(Podsumowanie_[[#This Row],[L.p.]],Generowanie_Zamówienia[Zliczanie],0),2),"")</f>
        <v/>
      </c>
      <c r="G575" s="60" t="str">
        <f ca="1">IF(Podsumowanie_[[#This Row],[L.p.]]&lt;=$J$7,INDEX(Generowanie_Zamówienia[],MATCH(Podsumowanie_[[#This Row],[L.p.]],Generowanie_Zamówienia[Zliczanie],0),4),"")</f>
        <v/>
      </c>
      <c r="H57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6" spans="4:8" x14ac:dyDescent="0.45">
      <c r="D576" s="58">
        <v>569</v>
      </c>
      <c r="E576" s="55" t="str">
        <f ca="1">IF(Podsumowanie_[[#This Row],[L.p.]]&lt;=$J$7,INDEX(Generowanie_Zamówienia[],MATCH(Podsumowanie_[[#This Row],[L.p.]],Generowanie_Zamówienia[Zliczanie],0),9),"")</f>
        <v/>
      </c>
      <c r="F576" s="56" t="str">
        <f ca="1">IF(Podsumowanie_[[#This Row],[L.p.]]&lt;=$J$7,INDEX(Generowanie_Zamówienia[],MATCH(Podsumowanie_[[#This Row],[L.p.]],Generowanie_Zamówienia[Zliczanie],0),2),"")</f>
        <v/>
      </c>
      <c r="G576" s="60" t="str">
        <f ca="1">IF(Podsumowanie_[[#This Row],[L.p.]]&lt;=$J$7,INDEX(Generowanie_Zamówienia[],MATCH(Podsumowanie_[[#This Row],[L.p.]],Generowanie_Zamówienia[Zliczanie],0),4),"")</f>
        <v/>
      </c>
      <c r="H57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7" spans="4:8" x14ac:dyDescent="0.45">
      <c r="D577" s="58">
        <v>570</v>
      </c>
      <c r="E577" s="59" t="str">
        <f ca="1">IF(Podsumowanie_[[#This Row],[L.p.]]&lt;=$J$7,INDEX(Generowanie_Zamówienia[],MATCH(Podsumowanie_[[#This Row],[L.p.]],Generowanie_Zamówienia[Zliczanie],0),9),"")</f>
        <v/>
      </c>
      <c r="F577" s="57" t="str">
        <f ca="1">IF(Podsumowanie_[[#This Row],[L.p.]]&lt;=$J$7,INDEX(Generowanie_Zamówienia[],MATCH(Podsumowanie_[[#This Row],[L.p.]],Generowanie_Zamówienia[Zliczanie],0),2),"")</f>
        <v/>
      </c>
      <c r="G577" s="60" t="str">
        <f ca="1">IF(Podsumowanie_[[#This Row],[L.p.]]&lt;=$J$7,INDEX(Generowanie_Zamówienia[],MATCH(Podsumowanie_[[#This Row],[L.p.]],Generowanie_Zamówienia[Zliczanie],0),4),"")</f>
        <v/>
      </c>
      <c r="H57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8" spans="4:8" x14ac:dyDescent="0.45">
      <c r="D578" s="58">
        <v>571</v>
      </c>
      <c r="E578" s="55" t="str">
        <f ca="1">IF(Podsumowanie_[[#This Row],[L.p.]]&lt;=$J$7,INDEX(Generowanie_Zamówienia[],MATCH(Podsumowanie_[[#This Row],[L.p.]],Generowanie_Zamówienia[Zliczanie],0),9),"")</f>
        <v/>
      </c>
      <c r="F578" s="56" t="str">
        <f ca="1">IF(Podsumowanie_[[#This Row],[L.p.]]&lt;=$J$7,INDEX(Generowanie_Zamówienia[],MATCH(Podsumowanie_[[#This Row],[L.p.]],Generowanie_Zamówienia[Zliczanie],0),2),"")</f>
        <v/>
      </c>
      <c r="G578" s="60" t="str">
        <f ca="1">IF(Podsumowanie_[[#This Row],[L.p.]]&lt;=$J$7,INDEX(Generowanie_Zamówienia[],MATCH(Podsumowanie_[[#This Row],[L.p.]],Generowanie_Zamówienia[Zliczanie],0),4),"")</f>
        <v/>
      </c>
      <c r="H57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79" spans="4:8" x14ac:dyDescent="0.45">
      <c r="D579" s="58">
        <v>572</v>
      </c>
      <c r="E579" s="59" t="str">
        <f ca="1">IF(Podsumowanie_[[#This Row],[L.p.]]&lt;=$J$7,INDEX(Generowanie_Zamówienia[],MATCH(Podsumowanie_[[#This Row],[L.p.]],Generowanie_Zamówienia[Zliczanie],0),9),"")</f>
        <v/>
      </c>
      <c r="F579" s="57" t="str">
        <f ca="1">IF(Podsumowanie_[[#This Row],[L.p.]]&lt;=$J$7,INDEX(Generowanie_Zamówienia[],MATCH(Podsumowanie_[[#This Row],[L.p.]],Generowanie_Zamówienia[Zliczanie],0),2),"")</f>
        <v/>
      </c>
      <c r="G579" s="60" t="str">
        <f ca="1">IF(Podsumowanie_[[#This Row],[L.p.]]&lt;=$J$7,INDEX(Generowanie_Zamówienia[],MATCH(Podsumowanie_[[#This Row],[L.p.]],Generowanie_Zamówienia[Zliczanie],0),4),"")</f>
        <v/>
      </c>
      <c r="H57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0" spans="4:8" x14ac:dyDescent="0.45">
      <c r="D580" s="58">
        <v>573</v>
      </c>
      <c r="E580" s="55" t="str">
        <f ca="1">IF(Podsumowanie_[[#This Row],[L.p.]]&lt;=$J$7,INDEX(Generowanie_Zamówienia[],MATCH(Podsumowanie_[[#This Row],[L.p.]],Generowanie_Zamówienia[Zliczanie],0),9),"")</f>
        <v/>
      </c>
      <c r="F580" s="56" t="str">
        <f ca="1">IF(Podsumowanie_[[#This Row],[L.p.]]&lt;=$J$7,INDEX(Generowanie_Zamówienia[],MATCH(Podsumowanie_[[#This Row],[L.p.]],Generowanie_Zamówienia[Zliczanie],0),2),"")</f>
        <v/>
      </c>
      <c r="G580" s="60" t="str">
        <f ca="1">IF(Podsumowanie_[[#This Row],[L.p.]]&lt;=$J$7,INDEX(Generowanie_Zamówienia[],MATCH(Podsumowanie_[[#This Row],[L.p.]],Generowanie_Zamówienia[Zliczanie],0),4),"")</f>
        <v/>
      </c>
      <c r="H58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1" spans="4:8" x14ac:dyDescent="0.45">
      <c r="D581" s="58">
        <v>574</v>
      </c>
      <c r="E581" s="59" t="str">
        <f ca="1">IF(Podsumowanie_[[#This Row],[L.p.]]&lt;=$J$7,INDEX(Generowanie_Zamówienia[],MATCH(Podsumowanie_[[#This Row],[L.p.]],Generowanie_Zamówienia[Zliczanie],0),9),"")</f>
        <v/>
      </c>
      <c r="F581" s="57" t="str">
        <f ca="1">IF(Podsumowanie_[[#This Row],[L.p.]]&lt;=$J$7,INDEX(Generowanie_Zamówienia[],MATCH(Podsumowanie_[[#This Row],[L.p.]],Generowanie_Zamówienia[Zliczanie],0),2),"")</f>
        <v/>
      </c>
      <c r="G581" s="60" t="str">
        <f ca="1">IF(Podsumowanie_[[#This Row],[L.p.]]&lt;=$J$7,INDEX(Generowanie_Zamówienia[],MATCH(Podsumowanie_[[#This Row],[L.p.]],Generowanie_Zamówienia[Zliczanie],0),4),"")</f>
        <v/>
      </c>
      <c r="H58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2" spans="4:8" x14ac:dyDescent="0.45">
      <c r="D582" s="58">
        <v>575</v>
      </c>
      <c r="E582" s="55" t="str">
        <f ca="1">IF(Podsumowanie_[[#This Row],[L.p.]]&lt;=$J$7,INDEX(Generowanie_Zamówienia[],MATCH(Podsumowanie_[[#This Row],[L.p.]],Generowanie_Zamówienia[Zliczanie],0),9),"")</f>
        <v/>
      </c>
      <c r="F582" s="56" t="str">
        <f ca="1">IF(Podsumowanie_[[#This Row],[L.p.]]&lt;=$J$7,INDEX(Generowanie_Zamówienia[],MATCH(Podsumowanie_[[#This Row],[L.p.]],Generowanie_Zamówienia[Zliczanie],0),2),"")</f>
        <v/>
      </c>
      <c r="G582" s="60" t="str">
        <f ca="1">IF(Podsumowanie_[[#This Row],[L.p.]]&lt;=$J$7,INDEX(Generowanie_Zamówienia[],MATCH(Podsumowanie_[[#This Row],[L.p.]],Generowanie_Zamówienia[Zliczanie],0),4),"")</f>
        <v/>
      </c>
      <c r="H58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3" spans="4:8" x14ac:dyDescent="0.45">
      <c r="D583" s="58">
        <v>576</v>
      </c>
      <c r="E583" s="59" t="str">
        <f ca="1">IF(Podsumowanie_[[#This Row],[L.p.]]&lt;=$J$7,INDEX(Generowanie_Zamówienia[],MATCH(Podsumowanie_[[#This Row],[L.p.]],Generowanie_Zamówienia[Zliczanie],0),9),"")</f>
        <v/>
      </c>
      <c r="F583" s="57" t="str">
        <f ca="1">IF(Podsumowanie_[[#This Row],[L.p.]]&lt;=$J$7,INDEX(Generowanie_Zamówienia[],MATCH(Podsumowanie_[[#This Row],[L.p.]],Generowanie_Zamówienia[Zliczanie],0),2),"")</f>
        <v/>
      </c>
      <c r="G583" s="60" t="str">
        <f ca="1">IF(Podsumowanie_[[#This Row],[L.p.]]&lt;=$J$7,INDEX(Generowanie_Zamówienia[],MATCH(Podsumowanie_[[#This Row],[L.p.]],Generowanie_Zamówienia[Zliczanie],0),4),"")</f>
        <v/>
      </c>
      <c r="H58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4" spans="4:8" x14ac:dyDescent="0.45">
      <c r="D584" s="58">
        <v>577</v>
      </c>
      <c r="E584" s="55" t="str">
        <f ca="1">IF(Podsumowanie_[[#This Row],[L.p.]]&lt;=$J$7,INDEX(Generowanie_Zamówienia[],MATCH(Podsumowanie_[[#This Row],[L.p.]],Generowanie_Zamówienia[Zliczanie],0),9),"")</f>
        <v/>
      </c>
      <c r="F584" s="56" t="str">
        <f ca="1">IF(Podsumowanie_[[#This Row],[L.p.]]&lt;=$J$7,INDEX(Generowanie_Zamówienia[],MATCH(Podsumowanie_[[#This Row],[L.p.]],Generowanie_Zamówienia[Zliczanie],0),2),"")</f>
        <v/>
      </c>
      <c r="G584" s="60" t="str">
        <f ca="1">IF(Podsumowanie_[[#This Row],[L.p.]]&lt;=$J$7,INDEX(Generowanie_Zamówienia[],MATCH(Podsumowanie_[[#This Row],[L.p.]],Generowanie_Zamówienia[Zliczanie],0),4),"")</f>
        <v/>
      </c>
      <c r="H58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5" spans="4:8" x14ac:dyDescent="0.45">
      <c r="D585" s="58">
        <v>578</v>
      </c>
      <c r="E585" s="59" t="str">
        <f ca="1">IF(Podsumowanie_[[#This Row],[L.p.]]&lt;=$J$7,INDEX(Generowanie_Zamówienia[],MATCH(Podsumowanie_[[#This Row],[L.p.]],Generowanie_Zamówienia[Zliczanie],0),9),"")</f>
        <v/>
      </c>
      <c r="F585" s="57" t="str">
        <f ca="1">IF(Podsumowanie_[[#This Row],[L.p.]]&lt;=$J$7,INDEX(Generowanie_Zamówienia[],MATCH(Podsumowanie_[[#This Row],[L.p.]],Generowanie_Zamówienia[Zliczanie],0),2),"")</f>
        <v/>
      </c>
      <c r="G585" s="60" t="str">
        <f ca="1">IF(Podsumowanie_[[#This Row],[L.p.]]&lt;=$J$7,INDEX(Generowanie_Zamówienia[],MATCH(Podsumowanie_[[#This Row],[L.p.]],Generowanie_Zamówienia[Zliczanie],0),4),"")</f>
        <v/>
      </c>
      <c r="H58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6" spans="4:8" x14ac:dyDescent="0.45">
      <c r="D586" s="58">
        <v>579</v>
      </c>
      <c r="E586" s="55" t="str">
        <f ca="1">IF(Podsumowanie_[[#This Row],[L.p.]]&lt;=$J$7,INDEX(Generowanie_Zamówienia[],MATCH(Podsumowanie_[[#This Row],[L.p.]],Generowanie_Zamówienia[Zliczanie],0),9),"")</f>
        <v/>
      </c>
      <c r="F586" s="56" t="str">
        <f ca="1">IF(Podsumowanie_[[#This Row],[L.p.]]&lt;=$J$7,INDEX(Generowanie_Zamówienia[],MATCH(Podsumowanie_[[#This Row],[L.p.]],Generowanie_Zamówienia[Zliczanie],0),2),"")</f>
        <v/>
      </c>
      <c r="G586" s="60" t="str">
        <f ca="1">IF(Podsumowanie_[[#This Row],[L.p.]]&lt;=$J$7,INDEX(Generowanie_Zamówienia[],MATCH(Podsumowanie_[[#This Row],[L.p.]],Generowanie_Zamówienia[Zliczanie],0),4),"")</f>
        <v/>
      </c>
      <c r="H58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7" spans="4:8" x14ac:dyDescent="0.45">
      <c r="D587" s="58">
        <v>580</v>
      </c>
      <c r="E587" s="59" t="str">
        <f ca="1">IF(Podsumowanie_[[#This Row],[L.p.]]&lt;=$J$7,INDEX(Generowanie_Zamówienia[],MATCH(Podsumowanie_[[#This Row],[L.p.]],Generowanie_Zamówienia[Zliczanie],0),9),"")</f>
        <v/>
      </c>
      <c r="F587" s="57" t="str">
        <f ca="1">IF(Podsumowanie_[[#This Row],[L.p.]]&lt;=$J$7,INDEX(Generowanie_Zamówienia[],MATCH(Podsumowanie_[[#This Row],[L.p.]],Generowanie_Zamówienia[Zliczanie],0),2),"")</f>
        <v/>
      </c>
      <c r="G587" s="60" t="str">
        <f ca="1">IF(Podsumowanie_[[#This Row],[L.p.]]&lt;=$J$7,INDEX(Generowanie_Zamówienia[],MATCH(Podsumowanie_[[#This Row],[L.p.]],Generowanie_Zamówienia[Zliczanie],0),4),"")</f>
        <v/>
      </c>
      <c r="H58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8" spans="4:8" x14ac:dyDescent="0.45">
      <c r="D588" s="58">
        <v>581</v>
      </c>
      <c r="E588" s="55" t="str">
        <f ca="1">IF(Podsumowanie_[[#This Row],[L.p.]]&lt;=$J$7,INDEX(Generowanie_Zamówienia[],MATCH(Podsumowanie_[[#This Row],[L.p.]],Generowanie_Zamówienia[Zliczanie],0),9),"")</f>
        <v/>
      </c>
      <c r="F588" s="56" t="str">
        <f ca="1">IF(Podsumowanie_[[#This Row],[L.p.]]&lt;=$J$7,INDEX(Generowanie_Zamówienia[],MATCH(Podsumowanie_[[#This Row],[L.p.]],Generowanie_Zamówienia[Zliczanie],0),2),"")</f>
        <v/>
      </c>
      <c r="G588" s="60" t="str">
        <f ca="1">IF(Podsumowanie_[[#This Row],[L.p.]]&lt;=$J$7,INDEX(Generowanie_Zamówienia[],MATCH(Podsumowanie_[[#This Row],[L.p.]],Generowanie_Zamówienia[Zliczanie],0),4),"")</f>
        <v/>
      </c>
      <c r="H58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89" spans="4:8" x14ac:dyDescent="0.45">
      <c r="D589" s="58">
        <v>582</v>
      </c>
      <c r="E589" s="59" t="str">
        <f ca="1">IF(Podsumowanie_[[#This Row],[L.p.]]&lt;=$J$7,INDEX(Generowanie_Zamówienia[],MATCH(Podsumowanie_[[#This Row],[L.p.]],Generowanie_Zamówienia[Zliczanie],0),9),"")</f>
        <v/>
      </c>
      <c r="F589" s="57" t="str">
        <f ca="1">IF(Podsumowanie_[[#This Row],[L.p.]]&lt;=$J$7,INDEX(Generowanie_Zamówienia[],MATCH(Podsumowanie_[[#This Row],[L.p.]],Generowanie_Zamówienia[Zliczanie],0),2),"")</f>
        <v/>
      </c>
      <c r="G589" s="60" t="str">
        <f ca="1">IF(Podsumowanie_[[#This Row],[L.p.]]&lt;=$J$7,INDEX(Generowanie_Zamówienia[],MATCH(Podsumowanie_[[#This Row],[L.p.]],Generowanie_Zamówienia[Zliczanie],0),4),"")</f>
        <v/>
      </c>
      <c r="H58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0" spans="4:8" x14ac:dyDescent="0.45">
      <c r="D590" s="58">
        <v>583</v>
      </c>
      <c r="E590" s="55" t="str">
        <f ca="1">IF(Podsumowanie_[[#This Row],[L.p.]]&lt;=$J$7,INDEX(Generowanie_Zamówienia[],MATCH(Podsumowanie_[[#This Row],[L.p.]],Generowanie_Zamówienia[Zliczanie],0),9),"")</f>
        <v/>
      </c>
      <c r="F590" s="56" t="str">
        <f ca="1">IF(Podsumowanie_[[#This Row],[L.p.]]&lt;=$J$7,INDEX(Generowanie_Zamówienia[],MATCH(Podsumowanie_[[#This Row],[L.p.]],Generowanie_Zamówienia[Zliczanie],0),2),"")</f>
        <v/>
      </c>
      <c r="G590" s="60" t="str">
        <f ca="1">IF(Podsumowanie_[[#This Row],[L.p.]]&lt;=$J$7,INDEX(Generowanie_Zamówienia[],MATCH(Podsumowanie_[[#This Row],[L.p.]],Generowanie_Zamówienia[Zliczanie],0),4),"")</f>
        <v/>
      </c>
      <c r="H59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1" spans="4:8" x14ac:dyDescent="0.45">
      <c r="D591" s="58">
        <v>584</v>
      </c>
      <c r="E591" s="59" t="str">
        <f ca="1">IF(Podsumowanie_[[#This Row],[L.p.]]&lt;=$J$7,INDEX(Generowanie_Zamówienia[],MATCH(Podsumowanie_[[#This Row],[L.p.]],Generowanie_Zamówienia[Zliczanie],0),9),"")</f>
        <v/>
      </c>
      <c r="F591" s="57" t="str">
        <f ca="1">IF(Podsumowanie_[[#This Row],[L.p.]]&lt;=$J$7,INDEX(Generowanie_Zamówienia[],MATCH(Podsumowanie_[[#This Row],[L.p.]],Generowanie_Zamówienia[Zliczanie],0),2),"")</f>
        <v/>
      </c>
      <c r="G591" s="60" t="str">
        <f ca="1">IF(Podsumowanie_[[#This Row],[L.p.]]&lt;=$J$7,INDEX(Generowanie_Zamówienia[],MATCH(Podsumowanie_[[#This Row],[L.p.]],Generowanie_Zamówienia[Zliczanie],0),4),"")</f>
        <v/>
      </c>
      <c r="H59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2" spans="4:8" x14ac:dyDescent="0.45">
      <c r="D592" s="58">
        <v>585</v>
      </c>
      <c r="E592" s="55" t="str">
        <f ca="1">IF(Podsumowanie_[[#This Row],[L.p.]]&lt;=$J$7,INDEX(Generowanie_Zamówienia[],MATCH(Podsumowanie_[[#This Row],[L.p.]],Generowanie_Zamówienia[Zliczanie],0),9),"")</f>
        <v/>
      </c>
      <c r="F592" s="56" t="str">
        <f ca="1">IF(Podsumowanie_[[#This Row],[L.p.]]&lt;=$J$7,INDEX(Generowanie_Zamówienia[],MATCH(Podsumowanie_[[#This Row],[L.p.]],Generowanie_Zamówienia[Zliczanie],0),2),"")</f>
        <v/>
      </c>
      <c r="G592" s="60" t="str">
        <f ca="1">IF(Podsumowanie_[[#This Row],[L.p.]]&lt;=$J$7,INDEX(Generowanie_Zamówienia[],MATCH(Podsumowanie_[[#This Row],[L.p.]],Generowanie_Zamówienia[Zliczanie],0),4),"")</f>
        <v/>
      </c>
      <c r="H59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3" spans="4:8" x14ac:dyDescent="0.45">
      <c r="D593" s="58">
        <v>586</v>
      </c>
      <c r="E593" s="59" t="str">
        <f ca="1">IF(Podsumowanie_[[#This Row],[L.p.]]&lt;=$J$7,INDEX(Generowanie_Zamówienia[],MATCH(Podsumowanie_[[#This Row],[L.p.]],Generowanie_Zamówienia[Zliczanie],0),9),"")</f>
        <v/>
      </c>
      <c r="F593" s="57" t="str">
        <f ca="1">IF(Podsumowanie_[[#This Row],[L.p.]]&lt;=$J$7,INDEX(Generowanie_Zamówienia[],MATCH(Podsumowanie_[[#This Row],[L.p.]],Generowanie_Zamówienia[Zliczanie],0),2),"")</f>
        <v/>
      </c>
      <c r="G593" s="60" t="str">
        <f ca="1">IF(Podsumowanie_[[#This Row],[L.p.]]&lt;=$J$7,INDEX(Generowanie_Zamówienia[],MATCH(Podsumowanie_[[#This Row],[L.p.]],Generowanie_Zamówienia[Zliczanie],0),4),"")</f>
        <v/>
      </c>
      <c r="H59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4" spans="4:8" x14ac:dyDescent="0.45">
      <c r="D594" s="58">
        <v>587</v>
      </c>
      <c r="E594" s="55" t="str">
        <f ca="1">IF(Podsumowanie_[[#This Row],[L.p.]]&lt;=$J$7,INDEX(Generowanie_Zamówienia[],MATCH(Podsumowanie_[[#This Row],[L.p.]],Generowanie_Zamówienia[Zliczanie],0),9),"")</f>
        <v/>
      </c>
      <c r="F594" s="56" t="str">
        <f ca="1">IF(Podsumowanie_[[#This Row],[L.p.]]&lt;=$J$7,INDEX(Generowanie_Zamówienia[],MATCH(Podsumowanie_[[#This Row],[L.p.]],Generowanie_Zamówienia[Zliczanie],0),2),"")</f>
        <v/>
      </c>
      <c r="G594" s="60" t="str">
        <f ca="1">IF(Podsumowanie_[[#This Row],[L.p.]]&lt;=$J$7,INDEX(Generowanie_Zamówienia[],MATCH(Podsumowanie_[[#This Row],[L.p.]],Generowanie_Zamówienia[Zliczanie],0),4),"")</f>
        <v/>
      </c>
      <c r="H59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5" spans="4:8" x14ac:dyDescent="0.45">
      <c r="D595" s="58">
        <v>588</v>
      </c>
      <c r="E595" s="59" t="str">
        <f ca="1">IF(Podsumowanie_[[#This Row],[L.p.]]&lt;=$J$7,INDEX(Generowanie_Zamówienia[],MATCH(Podsumowanie_[[#This Row],[L.p.]],Generowanie_Zamówienia[Zliczanie],0),9),"")</f>
        <v/>
      </c>
      <c r="F595" s="57" t="str">
        <f ca="1">IF(Podsumowanie_[[#This Row],[L.p.]]&lt;=$J$7,INDEX(Generowanie_Zamówienia[],MATCH(Podsumowanie_[[#This Row],[L.p.]],Generowanie_Zamówienia[Zliczanie],0),2),"")</f>
        <v/>
      </c>
      <c r="G595" s="60" t="str">
        <f ca="1">IF(Podsumowanie_[[#This Row],[L.p.]]&lt;=$J$7,INDEX(Generowanie_Zamówienia[],MATCH(Podsumowanie_[[#This Row],[L.p.]],Generowanie_Zamówienia[Zliczanie],0),4),"")</f>
        <v/>
      </c>
      <c r="H59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6" spans="4:8" x14ac:dyDescent="0.45">
      <c r="D596" s="58">
        <v>589</v>
      </c>
      <c r="E596" s="55" t="str">
        <f ca="1">IF(Podsumowanie_[[#This Row],[L.p.]]&lt;=$J$7,INDEX(Generowanie_Zamówienia[],MATCH(Podsumowanie_[[#This Row],[L.p.]],Generowanie_Zamówienia[Zliczanie],0),9),"")</f>
        <v/>
      </c>
      <c r="F596" s="56" t="str">
        <f ca="1">IF(Podsumowanie_[[#This Row],[L.p.]]&lt;=$J$7,INDEX(Generowanie_Zamówienia[],MATCH(Podsumowanie_[[#This Row],[L.p.]],Generowanie_Zamówienia[Zliczanie],0),2),"")</f>
        <v/>
      </c>
      <c r="G596" s="60" t="str">
        <f ca="1">IF(Podsumowanie_[[#This Row],[L.p.]]&lt;=$J$7,INDEX(Generowanie_Zamówienia[],MATCH(Podsumowanie_[[#This Row],[L.p.]],Generowanie_Zamówienia[Zliczanie],0),4),"")</f>
        <v/>
      </c>
      <c r="H59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7" spans="4:8" x14ac:dyDescent="0.45">
      <c r="D597" s="58">
        <v>590</v>
      </c>
      <c r="E597" s="59" t="str">
        <f ca="1">IF(Podsumowanie_[[#This Row],[L.p.]]&lt;=$J$7,INDEX(Generowanie_Zamówienia[],MATCH(Podsumowanie_[[#This Row],[L.p.]],Generowanie_Zamówienia[Zliczanie],0),9),"")</f>
        <v/>
      </c>
      <c r="F597" s="57" t="str">
        <f ca="1">IF(Podsumowanie_[[#This Row],[L.p.]]&lt;=$J$7,INDEX(Generowanie_Zamówienia[],MATCH(Podsumowanie_[[#This Row],[L.p.]],Generowanie_Zamówienia[Zliczanie],0),2),"")</f>
        <v/>
      </c>
      <c r="G597" s="60" t="str">
        <f ca="1">IF(Podsumowanie_[[#This Row],[L.p.]]&lt;=$J$7,INDEX(Generowanie_Zamówienia[],MATCH(Podsumowanie_[[#This Row],[L.p.]],Generowanie_Zamówienia[Zliczanie],0),4),"")</f>
        <v/>
      </c>
      <c r="H59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8" spans="4:8" x14ac:dyDescent="0.45">
      <c r="D598" s="58">
        <v>591</v>
      </c>
      <c r="E598" s="55" t="str">
        <f ca="1">IF(Podsumowanie_[[#This Row],[L.p.]]&lt;=$J$7,INDEX(Generowanie_Zamówienia[],MATCH(Podsumowanie_[[#This Row],[L.p.]],Generowanie_Zamówienia[Zliczanie],0),9),"")</f>
        <v/>
      </c>
      <c r="F598" s="56" t="str">
        <f ca="1">IF(Podsumowanie_[[#This Row],[L.p.]]&lt;=$J$7,INDEX(Generowanie_Zamówienia[],MATCH(Podsumowanie_[[#This Row],[L.p.]],Generowanie_Zamówienia[Zliczanie],0),2),"")</f>
        <v/>
      </c>
      <c r="G598" s="60" t="str">
        <f ca="1">IF(Podsumowanie_[[#This Row],[L.p.]]&lt;=$J$7,INDEX(Generowanie_Zamówienia[],MATCH(Podsumowanie_[[#This Row],[L.p.]],Generowanie_Zamówienia[Zliczanie],0),4),"")</f>
        <v/>
      </c>
      <c r="H59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599" spans="4:8" x14ac:dyDescent="0.45">
      <c r="D599" s="58">
        <v>592</v>
      </c>
      <c r="E599" s="59" t="str">
        <f ca="1">IF(Podsumowanie_[[#This Row],[L.p.]]&lt;=$J$7,INDEX(Generowanie_Zamówienia[],MATCH(Podsumowanie_[[#This Row],[L.p.]],Generowanie_Zamówienia[Zliczanie],0),9),"")</f>
        <v/>
      </c>
      <c r="F599" s="57" t="str">
        <f ca="1">IF(Podsumowanie_[[#This Row],[L.p.]]&lt;=$J$7,INDEX(Generowanie_Zamówienia[],MATCH(Podsumowanie_[[#This Row],[L.p.]],Generowanie_Zamówienia[Zliczanie],0),2),"")</f>
        <v/>
      </c>
      <c r="G599" s="60" t="str">
        <f ca="1">IF(Podsumowanie_[[#This Row],[L.p.]]&lt;=$J$7,INDEX(Generowanie_Zamówienia[],MATCH(Podsumowanie_[[#This Row],[L.p.]],Generowanie_Zamówienia[Zliczanie],0),4),"")</f>
        <v/>
      </c>
      <c r="H59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0" spans="4:8" x14ac:dyDescent="0.45">
      <c r="D600" s="58">
        <v>593</v>
      </c>
      <c r="E600" s="55" t="str">
        <f ca="1">IF(Podsumowanie_[[#This Row],[L.p.]]&lt;=$J$7,INDEX(Generowanie_Zamówienia[],MATCH(Podsumowanie_[[#This Row],[L.p.]],Generowanie_Zamówienia[Zliczanie],0),9),"")</f>
        <v/>
      </c>
      <c r="F600" s="56" t="str">
        <f ca="1">IF(Podsumowanie_[[#This Row],[L.p.]]&lt;=$J$7,INDEX(Generowanie_Zamówienia[],MATCH(Podsumowanie_[[#This Row],[L.p.]],Generowanie_Zamówienia[Zliczanie],0),2),"")</f>
        <v/>
      </c>
      <c r="G600" s="60" t="str">
        <f ca="1">IF(Podsumowanie_[[#This Row],[L.p.]]&lt;=$J$7,INDEX(Generowanie_Zamówienia[],MATCH(Podsumowanie_[[#This Row],[L.p.]],Generowanie_Zamówienia[Zliczanie],0),4),"")</f>
        <v/>
      </c>
      <c r="H60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1" spans="4:8" x14ac:dyDescent="0.45">
      <c r="D601" s="58">
        <v>594</v>
      </c>
      <c r="E601" s="59" t="str">
        <f ca="1">IF(Podsumowanie_[[#This Row],[L.p.]]&lt;=$J$7,INDEX(Generowanie_Zamówienia[],MATCH(Podsumowanie_[[#This Row],[L.p.]],Generowanie_Zamówienia[Zliczanie],0),9),"")</f>
        <v/>
      </c>
      <c r="F601" s="57" t="str">
        <f ca="1">IF(Podsumowanie_[[#This Row],[L.p.]]&lt;=$J$7,INDEX(Generowanie_Zamówienia[],MATCH(Podsumowanie_[[#This Row],[L.p.]],Generowanie_Zamówienia[Zliczanie],0),2),"")</f>
        <v/>
      </c>
      <c r="G601" s="60" t="str">
        <f ca="1">IF(Podsumowanie_[[#This Row],[L.p.]]&lt;=$J$7,INDEX(Generowanie_Zamówienia[],MATCH(Podsumowanie_[[#This Row],[L.p.]],Generowanie_Zamówienia[Zliczanie],0),4),"")</f>
        <v/>
      </c>
      <c r="H60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2" spans="4:8" x14ac:dyDescent="0.45">
      <c r="D602" s="58">
        <v>595</v>
      </c>
      <c r="E602" s="55" t="str">
        <f ca="1">IF(Podsumowanie_[[#This Row],[L.p.]]&lt;=$J$7,INDEX(Generowanie_Zamówienia[],MATCH(Podsumowanie_[[#This Row],[L.p.]],Generowanie_Zamówienia[Zliczanie],0),9),"")</f>
        <v/>
      </c>
      <c r="F602" s="56" t="str">
        <f ca="1">IF(Podsumowanie_[[#This Row],[L.p.]]&lt;=$J$7,INDEX(Generowanie_Zamówienia[],MATCH(Podsumowanie_[[#This Row],[L.p.]],Generowanie_Zamówienia[Zliczanie],0),2),"")</f>
        <v/>
      </c>
      <c r="G602" s="60" t="str">
        <f ca="1">IF(Podsumowanie_[[#This Row],[L.p.]]&lt;=$J$7,INDEX(Generowanie_Zamówienia[],MATCH(Podsumowanie_[[#This Row],[L.p.]],Generowanie_Zamówienia[Zliczanie],0),4),"")</f>
        <v/>
      </c>
      <c r="H60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3" spans="4:8" x14ac:dyDescent="0.45">
      <c r="D603" s="58">
        <v>596</v>
      </c>
      <c r="E603" s="59" t="str">
        <f ca="1">IF(Podsumowanie_[[#This Row],[L.p.]]&lt;=$J$7,INDEX(Generowanie_Zamówienia[],MATCH(Podsumowanie_[[#This Row],[L.p.]],Generowanie_Zamówienia[Zliczanie],0),9),"")</f>
        <v/>
      </c>
      <c r="F603" s="57" t="str">
        <f ca="1">IF(Podsumowanie_[[#This Row],[L.p.]]&lt;=$J$7,INDEX(Generowanie_Zamówienia[],MATCH(Podsumowanie_[[#This Row],[L.p.]],Generowanie_Zamówienia[Zliczanie],0),2),"")</f>
        <v/>
      </c>
      <c r="G603" s="60" t="str">
        <f ca="1">IF(Podsumowanie_[[#This Row],[L.p.]]&lt;=$J$7,INDEX(Generowanie_Zamówienia[],MATCH(Podsumowanie_[[#This Row],[L.p.]],Generowanie_Zamówienia[Zliczanie],0),4),"")</f>
        <v/>
      </c>
      <c r="H60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4" spans="4:8" x14ac:dyDescent="0.45">
      <c r="D604" s="58">
        <v>597</v>
      </c>
      <c r="E604" s="55" t="str">
        <f ca="1">IF(Podsumowanie_[[#This Row],[L.p.]]&lt;=$J$7,INDEX(Generowanie_Zamówienia[],MATCH(Podsumowanie_[[#This Row],[L.p.]],Generowanie_Zamówienia[Zliczanie],0),9),"")</f>
        <v/>
      </c>
      <c r="F604" s="56" t="str">
        <f ca="1">IF(Podsumowanie_[[#This Row],[L.p.]]&lt;=$J$7,INDEX(Generowanie_Zamówienia[],MATCH(Podsumowanie_[[#This Row],[L.p.]],Generowanie_Zamówienia[Zliczanie],0),2),"")</f>
        <v/>
      </c>
      <c r="G604" s="60" t="str">
        <f ca="1">IF(Podsumowanie_[[#This Row],[L.p.]]&lt;=$J$7,INDEX(Generowanie_Zamówienia[],MATCH(Podsumowanie_[[#This Row],[L.p.]],Generowanie_Zamówienia[Zliczanie],0),4),"")</f>
        <v/>
      </c>
      <c r="H60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5" spans="4:8" x14ac:dyDescent="0.45">
      <c r="D605" s="58">
        <v>598</v>
      </c>
      <c r="E605" s="59" t="str">
        <f ca="1">IF(Podsumowanie_[[#This Row],[L.p.]]&lt;=$J$7,INDEX(Generowanie_Zamówienia[],MATCH(Podsumowanie_[[#This Row],[L.p.]],Generowanie_Zamówienia[Zliczanie],0),9),"")</f>
        <v/>
      </c>
      <c r="F605" s="57" t="str">
        <f ca="1">IF(Podsumowanie_[[#This Row],[L.p.]]&lt;=$J$7,INDEX(Generowanie_Zamówienia[],MATCH(Podsumowanie_[[#This Row],[L.p.]],Generowanie_Zamówienia[Zliczanie],0),2),"")</f>
        <v/>
      </c>
      <c r="G605" s="60" t="str">
        <f ca="1">IF(Podsumowanie_[[#This Row],[L.p.]]&lt;=$J$7,INDEX(Generowanie_Zamówienia[],MATCH(Podsumowanie_[[#This Row],[L.p.]],Generowanie_Zamówienia[Zliczanie],0),4),"")</f>
        <v/>
      </c>
      <c r="H60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6" spans="4:8" x14ac:dyDescent="0.45">
      <c r="D606" s="58">
        <v>599</v>
      </c>
      <c r="E606" s="55" t="str">
        <f ca="1">IF(Podsumowanie_[[#This Row],[L.p.]]&lt;=$J$7,INDEX(Generowanie_Zamówienia[],MATCH(Podsumowanie_[[#This Row],[L.p.]],Generowanie_Zamówienia[Zliczanie],0),9),"")</f>
        <v/>
      </c>
      <c r="F606" s="56" t="str">
        <f ca="1">IF(Podsumowanie_[[#This Row],[L.p.]]&lt;=$J$7,INDEX(Generowanie_Zamówienia[],MATCH(Podsumowanie_[[#This Row],[L.p.]],Generowanie_Zamówienia[Zliczanie],0),2),"")</f>
        <v/>
      </c>
      <c r="G606" s="60" t="str">
        <f ca="1">IF(Podsumowanie_[[#This Row],[L.p.]]&lt;=$J$7,INDEX(Generowanie_Zamówienia[],MATCH(Podsumowanie_[[#This Row],[L.p.]],Generowanie_Zamówienia[Zliczanie],0),4),"")</f>
        <v/>
      </c>
      <c r="H60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7" spans="4:8" x14ac:dyDescent="0.45">
      <c r="D607" s="58">
        <v>600</v>
      </c>
      <c r="E607" s="59" t="str">
        <f ca="1">IF(Podsumowanie_[[#This Row],[L.p.]]&lt;=$J$7,INDEX(Generowanie_Zamówienia[],MATCH(Podsumowanie_[[#This Row],[L.p.]],Generowanie_Zamówienia[Zliczanie],0),9),"")</f>
        <v/>
      </c>
      <c r="F607" s="57" t="str">
        <f ca="1">IF(Podsumowanie_[[#This Row],[L.p.]]&lt;=$J$7,INDEX(Generowanie_Zamówienia[],MATCH(Podsumowanie_[[#This Row],[L.p.]],Generowanie_Zamówienia[Zliczanie],0),2),"")</f>
        <v/>
      </c>
      <c r="G607" s="60" t="str">
        <f ca="1">IF(Podsumowanie_[[#This Row],[L.p.]]&lt;=$J$7,INDEX(Generowanie_Zamówienia[],MATCH(Podsumowanie_[[#This Row],[L.p.]],Generowanie_Zamówienia[Zliczanie],0),4),"")</f>
        <v/>
      </c>
      <c r="H60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8" spans="4:8" x14ac:dyDescent="0.45">
      <c r="D608" s="58">
        <v>601</v>
      </c>
      <c r="E608" s="55" t="str">
        <f ca="1">IF(Podsumowanie_[[#This Row],[L.p.]]&lt;=$J$7,INDEX(Generowanie_Zamówienia[],MATCH(Podsumowanie_[[#This Row],[L.p.]],Generowanie_Zamówienia[Zliczanie],0),9),"")</f>
        <v/>
      </c>
      <c r="F608" s="56" t="str">
        <f ca="1">IF(Podsumowanie_[[#This Row],[L.p.]]&lt;=$J$7,INDEX(Generowanie_Zamówienia[],MATCH(Podsumowanie_[[#This Row],[L.p.]],Generowanie_Zamówienia[Zliczanie],0),2),"")</f>
        <v/>
      </c>
      <c r="G608" s="60" t="str">
        <f ca="1">IF(Podsumowanie_[[#This Row],[L.p.]]&lt;=$J$7,INDEX(Generowanie_Zamówienia[],MATCH(Podsumowanie_[[#This Row],[L.p.]],Generowanie_Zamówienia[Zliczanie],0),4),"")</f>
        <v/>
      </c>
      <c r="H60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09" spans="4:8" x14ac:dyDescent="0.45">
      <c r="D609" s="58">
        <v>602</v>
      </c>
      <c r="E609" s="59" t="str">
        <f ca="1">IF(Podsumowanie_[[#This Row],[L.p.]]&lt;=$J$7,INDEX(Generowanie_Zamówienia[],MATCH(Podsumowanie_[[#This Row],[L.p.]],Generowanie_Zamówienia[Zliczanie],0),9),"")</f>
        <v/>
      </c>
      <c r="F609" s="57" t="str">
        <f ca="1">IF(Podsumowanie_[[#This Row],[L.p.]]&lt;=$J$7,INDEX(Generowanie_Zamówienia[],MATCH(Podsumowanie_[[#This Row],[L.p.]],Generowanie_Zamówienia[Zliczanie],0),2),"")</f>
        <v/>
      </c>
      <c r="G609" s="60" t="str">
        <f ca="1">IF(Podsumowanie_[[#This Row],[L.p.]]&lt;=$J$7,INDEX(Generowanie_Zamówienia[],MATCH(Podsumowanie_[[#This Row],[L.p.]],Generowanie_Zamówienia[Zliczanie],0),4),"")</f>
        <v/>
      </c>
      <c r="H60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0" spans="4:8" x14ac:dyDescent="0.45">
      <c r="D610" s="58">
        <v>603</v>
      </c>
      <c r="E610" s="55" t="str">
        <f ca="1">IF(Podsumowanie_[[#This Row],[L.p.]]&lt;=$J$7,INDEX(Generowanie_Zamówienia[],MATCH(Podsumowanie_[[#This Row],[L.p.]],Generowanie_Zamówienia[Zliczanie],0),9),"")</f>
        <v/>
      </c>
      <c r="F610" s="56" t="str">
        <f ca="1">IF(Podsumowanie_[[#This Row],[L.p.]]&lt;=$J$7,INDEX(Generowanie_Zamówienia[],MATCH(Podsumowanie_[[#This Row],[L.p.]],Generowanie_Zamówienia[Zliczanie],0),2),"")</f>
        <v/>
      </c>
      <c r="G610" s="60" t="str">
        <f ca="1">IF(Podsumowanie_[[#This Row],[L.p.]]&lt;=$J$7,INDEX(Generowanie_Zamówienia[],MATCH(Podsumowanie_[[#This Row],[L.p.]],Generowanie_Zamówienia[Zliczanie],0),4),"")</f>
        <v/>
      </c>
      <c r="H61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1" spans="4:8" x14ac:dyDescent="0.45">
      <c r="D611" s="58">
        <v>604</v>
      </c>
      <c r="E611" s="59" t="str">
        <f ca="1">IF(Podsumowanie_[[#This Row],[L.p.]]&lt;=$J$7,INDEX(Generowanie_Zamówienia[],MATCH(Podsumowanie_[[#This Row],[L.p.]],Generowanie_Zamówienia[Zliczanie],0),9),"")</f>
        <v/>
      </c>
      <c r="F611" s="57" t="str">
        <f ca="1">IF(Podsumowanie_[[#This Row],[L.p.]]&lt;=$J$7,INDEX(Generowanie_Zamówienia[],MATCH(Podsumowanie_[[#This Row],[L.p.]],Generowanie_Zamówienia[Zliczanie],0),2),"")</f>
        <v/>
      </c>
      <c r="G611" s="60" t="str">
        <f ca="1">IF(Podsumowanie_[[#This Row],[L.p.]]&lt;=$J$7,INDEX(Generowanie_Zamówienia[],MATCH(Podsumowanie_[[#This Row],[L.p.]],Generowanie_Zamówienia[Zliczanie],0),4),"")</f>
        <v/>
      </c>
      <c r="H61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2" spans="4:8" x14ac:dyDescent="0.45">
      <c r="D612" s="58">
        <v>605</v>
      </c>
      <c r="E612" s="55" t="str">
        <f ca="1">IF(Podsumowanie_[[#This Row],[L.p.]]&lt;=$J$7,INDEX(Generowanie_Zamówienia[],MATCH(Podsumowanie_[[#This Row],[L.p.]],Generowanie_Zamówienia[Zliczanie],0),9),"")</f>
        <v/>
      </c>
      <c r="F612" s="56" t="str">
        <f ca="1">IF(Podsumowanie_[[#This Row],[L.p.]]&lt;=$J$7,INDEX(Generowanie_Zamówienia[],MATCH(Podsumowanie_[[#This Row],[L.p.]],Generowanie_Zamówienia[Zliczanie],0),2),"")</f>
        <v/>
      </c>
      <c r="G612" s="60" t="str">
        <f ca="1">IF(Podsumowanie_[[#This Row],[L.p.]]&lt;=$J$7,INDEX(Generowanie_Zamówienia[],MATCH(Podsumowanie_[[#This Row],[L.p.]],Generowanie_Zamówienia[Zliczanie],0),4),"")</f>
        <v/>
      </c>
      <c r="H61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3" spans="4:8" x14ac:dyDescent="0.45">
      <c r="D613" s="58">
        <v>606</v>
      </c>
      <c r="E613" s="59" t="str">
        <f ca="1">IF(Podsumowanie_[[#This Row],[L.p.]]&lt;=$J$7,INDEX(Generowanie_Zamówienia[],MATCH(Podsumowanie_[[#This Row],[L.p.]],Generowanie_Zamówienia[Zliczanie],0),9),"")</f>
        <v/>
      </c>
      <c r="F613" s="57" t="str">
        <f ca="1">IF(Podsumowanie_[[#This Row],[L.p.]]&lt;=$J$7,INDEX(Generowanie_Zamówienia[],MATCH(Podsumowanie_[[#This Row],[L.p.]],Generowanie_Zamówienia[Zliczanie],0),2),"")</f>
        <v/>
      </c>
      <c r="G613" s="60" t="str">
        <f ca="1">IF(Podsumowanie_[[#This Row],[L.p.]]&lt;=$J$7,INDEX(Generowanie_Zamówienia[],MATCH(Podsumowanie_[[#This Row],[L.p.]],Generowanie_Zamówienia[Zliczanie],0),4),"")</f>
        <v/>
      </c>
      <c r="H61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4" spans="4:8" x14ac:dyDescent="0.45">
      <c r="D614" s="58">
        <v>607</v>
      </c>
      <c r="E614" s="55" t="str">
        <f ca="1">IF(Podsumowanie_[[#This Row],[L.p.]]&lt;=$J$7,INDEX(Generowanie_Zamówienia[],MATCH(Podsumowanie_[[#This Row],[L.p.]],Generowanie_Zamówienia[Zliczanie],0),9),"")</f>
        <v/>
      </c>
      <c r="F614" s="56" t="str">
        <f ca="1">IF(Podsumowanie_[[#This Row],[L.p.]]&lt;=$J$7,INDEX(Generowanie_Zamówienia[],MATCH(Podsumowanie_[[#This Row],[L.p.]],Generowanie_Zamówienia[Zliczanie],0),2),"")</f>
        <v/>
      </c>
      <c r="G614" s="60" t="str">
        <f ca="1">IF(Podsumowanie_[[#This Row],[L.p.]]&lt;=$J$7,INDEX(Generowanie_Zamówienia[],MATCH(Podsumowanie_[[#This Row],[L.p.]],Generowanie_Zamówienia[Zliczanie],0),4),"")</f>
        <v/>
      </c>
      <c r="H61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5" spans="4:8" x14ac:dyDescent="0.45">
      <c r="D615" s="58">
        <v>608</v>
      </c>
      <c r="E615" s="59" t="str">
        <f ca="1">IF(Podsumowanie_[[#This Row],[L.p.]]&lt;=$J$7,INDEX(Generowanie_Zamówienia[],MATCH(Podsumowanie_[[#This Row],[L.p.]],Generowanie_Zamówienia[Zliczanie],0),9),"")</f>
        <v/>
      </c>
      <c r="F615" s="57" t="str">
        <f ca="1">IF(Podsumowanie_[[#This Row],[L.p.]]&lt;=$J$7,INDEX(Generowanie_Zamówienia[],MATCH(Podsumowanie_[[#This Row],[L.p.]],Generowanie_Zamówienia[Zliczanie],0),2),"")</f>
        <v/>
      </c>
      <c r="G615" s="60" t="str">
        <f ca="1">IF(Podsumowanie_[[#This Row],[L.p.]]&lt;=$J$7,INDEX(Generowanie_Zamówienia[],MATCH(Podsumowanie_[[#This Row],[L.p.]],Generowanie_Zamówienia[Zliczanie],0),4),"")</f>
        <v/>
      </c>
      <c r="H61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6" spans="4:8" x14ac:dyDescent="0.45">
      <c r="D616" s="58">
        <v>609</v>
      </c>
      <c r="E616" s="55" t="str">
        <f ca="1">IF(Podsumowanie_[[#This Row],[L.p.]]&lt;=$J$7,INDEX(Generowanie_Zamówienia[],MATCH(Podsumowanie_[[#This Row],[L.p.]],Generowanie_Zamówienia[Zliczanie],0),9),"")</f>
        <v/>
      </c>
      <c r="F616" s="56" t="str">
        <f ca="1">IF(Podsumowanie_[[#This Row],[L.p.]]&lt;=$J$7,INDEX(Generowanie_Zamówienia[],MATCH(Podsumowanie_[[#This Row],[L.p.]],Generowanie_Zamówienia[Zliczanie],0),2),"")</f>
        <v/>
      </c>
      <c r="G616" s="60" t="str">
        <f ca="1">IF(Podsumowanie_[[#This Row],[L.p.]]&lt;=$J$7,INDEX(Generowanie_Zamówienia[],MATCH(Podsumowanie_[[#This Row],[L.p.]],Generowanie_Zamówienia[Zliczanie],0),4),"")</f>
        <v/>
      </c>
      <c r="H61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7" spans="4:8" x14ac:dyDescent="0.45">
      <c r="D617" s="58">
        <v>610</v>
      </c>
      <c r="E617" s="59" t="str">
        <f ca="1">IF(Podsumowanie_[[#This Row],[L.p.]]&lt;=$J$7,INDEX(Generowanie_Zamówienia[],MATCH(Podsumowanie_[[#This Row],[L.p.]],Generowanie_Zamówienia[Zliczanie],0),9),"")</f>
        <v/>
      </c>
      <c r="F617" s="57" t="str">
        <f ca="1">IF(Podsumowanie_[[#This Row],[L.p.]]&lt;=$J$7,INDEX(Generowanie_Zamówienia[],MATCH(Podsumowanie_[[#This Row],[L.p.]],Generowanie_Zamówienia[Zliczanie],0),2),"")</f>
        <v/>
      </c>
      <c r="G617" s="60" t="str">
        <f ca="1">IF(Podsumowanie_[[#This Row],[L.p.]]&lt;=$J$7,INDEX(Generowanie_Zamówienia[],MATCH(Podsumowanie_[[#This Row],[L.p.]],Generowanie_Zamówienia[Zliczanie],0),4),"")</f>
        <v/>
      </c>
      <c r="H61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8" spans="4:8" x14ac:dyDescent="0.45">
      <c r="D618" s="58">
        <v>611</v>
      </c>
      <c r="E618" s="55" t="str">
        <f ca="1">IF(Podsumowanie_[[#This Row],[L.p.]]&lt;=$J$7,INDEX(Generowanie_Zamówienia[],MATCH(Podsumowanie_[[#This Row],[L.p.]],Generowanie_Zamówienia[Zliczanie],0),9),"")</f>
        <v/>
      </c>
      <c r="F618" s="56" t="str">
        <f ca="1">IF(Podsumowanie_[[#This Row],[L.p.]]&lt;=$J$7,INDEX(Generowanie_Zamówienia[],MATCH(Podsumowanie_[[#This Row],[L.p.]],Generowanie_Zamówienia[Zliczanie],0),2),"")</f>
        <v/>
      </c>
      <c r="G618" s="60" t="str">
        <f ca="1">IF(Podsumowanie_[[#This Row],[L.p.]]&lt;=$J$7,INDEX(Generowanie_Zamówienia[],MATCH(Podsumowanie_[[#This Row],[L.p.]],Generowanie_Zamówienia[Zliczanie],0),4),"")</f>
        <v/>
      </c>
      <c r="H61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19" spans="4:8" x14ac:dyDescent="0.45">
      <c r="D619" s="58">
        <v>612</v>
      </c>
      <c r="E619" s="59" t="str">
        <f ca="1">IF(Podsumowanie_[[#This Row],[L.p.]]&lt;=$J$7,INDEX(Generowanie_Zamówienia[],MATCH(Podsumowanie_[[#This Row],[L.p.]],Generowanie_Zamówienia[Zliczanie],0),9),"")</f>
        <v/>
      </c>
      <c r="F619" s="57" t="str">
        <f ca="1">IF(Podsumowanie_[[#This Row],[L.p.]]&lt;=$J$7,INDEX(Generowanie_Zamówienia[],MATCH(Podsumowanie_[[#This Row],[L.p.]],Generowanie_Zamówienia[Zliczanie],0),2),"")</f>
        <v/>
      </c>
      <c r="G619" s="60" t="str">
        <f ca="1">IF(Podsumowanie_[[#This Row],[L.p.]]&lt;=$J$7,INDEX(Generowanie_Zamówienia[],MATCH(Podsumowanie_[[#This Row],[L.p.]],Generowanie_Zamówienia[Zliczanie],0),4),"")</f>
        <v/>
      </c>
      <c r="H61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0" spans="4:8" x14ac:dyDescent="0.45">
      <c r="D620" s="58">
        <v>613</v>
      </c>
      <c r="E620" s="55" t="str">
        <f ca="1">IF(Podsumowanie_[[#This Row],[L.p.]]&lt;=$J$7,INDEX(Generowanie_Zamówienia[],MATCH(Podsumowanie_[[#This Row],[L.p.]],Generowanie_Zamówienia[Zliczanie],0),9),"")</f>
        <v/>
      </c>
      <c r="F620" s="56" t="str">
        <f ca="1">IF(Podsumowanie_[[#This Row],[L.p.]]&lt;=$J$7,INDEX(Generowanie_Zamówienia[],MATCH(Podsumowanie_[[#This Row],[L.p.]],Generowanie_Zamówienia[Zliczanie],0),2),"")</f>
        <v/>
      </c>
      <c r="G620" s="60" t="str">
        <f ca="1">IF(Podsumowanie_[[#This Row],[L.p.]]&lt;=$J$7,INDEX(Generowanie_Zamówienia[],MATCH(Podsumowanie_[[#This Row],[L.p.]],Generowanie_Zamówienia[Zliczanie],0),4),"")</f>
        <v/>
      </c>
      <c r="H62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1" spans="4:8" x14ac:dyDescent="0.45">
      <c r="D621" s="58">
        <v>614</v>
      </c>
      <c r="E621" s="59" t="str">
        <f ca="1">IF(Podsumowanie_[[#This Row],[L.p.]]&lt;=$J$7,INDEX(Generowanie_Zamówienia[],MATCH(Podsumowanie_[[#This Row],[L.p.]],Generowanie_Zamówienia[Zliczanie],0),9),"")</f>
        <v/>
      </c>
      <c r="F621" s="57" t="str">
        <f ca="1">IF(Podsumowanie_[[#This Row],[L.p.]]&lt;=$J$7,INDEX(Generowanie_Zamówienia[],MATCH(Podsumowanie_[[#This Row],[L.p.]],Generowanie_Zamówienia[Zliczanie],0),2),"")</f>
        <v/>
      </c>
      <c r="G621" s="60" t="str">
        <f ca="1">IF(Podsumowanie_[[#This Row],[L.p.]]&lt;=$J$7,INDEX(Generowanie_Zamówienia[],MATCH(Podsumowanie_[[#This Row],[L.p.]],Generowanie_Zamówienia[Zliczanie],0),4),"")</f>
        <v/>
      </c>
      <c r="H62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2" spans="4:8" x14ac:dyDescent="0.45">
      <c r="D622" s="58">
        <v>615</v>
      </c>
      <c r="E622" s="55" t="str">
        <f ca="1">IF(Podsumowanie_[[#This Row],[L.p.]]&lt;=$J$7,INDEX(Generowanie_Zamówienia[],MATCH(Podsumowanie_[[#This Row],[L.p.]],Generowanie_Zamówienia[Zliczanie],0),9),"")</f>
        <v/>
      </c>
      <c r="F622" s="56" t="str">
        <f ca="1">IF(Podsumowanie_[[#This Row],[L.p.]]&lt;=$J$7,INDEX(Generowanie_Zamówienia[],MATCH(Podsumowanie_[[#This Row],[L.p.]],Generowanie_Zamówienia[Zliczanie],0),2),"")</f>
        <v/>
      </c>
      <c r="G622" s="60" t="str">
        <f ca="1">IF(Podsumowanie_[[#This Row],[L.p.]]&lt;=$J$7,INDEX(Generowanie_Zamówienia[],MATCH(Podsumowanie_[[#This Row],[L.p.]],Generowanie_Zamówienia[Zliczanie],0),4),"")</f>
        <v/>
      </c>
      <c r="H62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3" spans="4:8" x14ac:dyDescent="0.45">
      <c r="D623" s="58">
        <v>616</v>
      </c>
      <c r="E623" s="59" t="str">
        <f ca="1">IF(Podsumowanie_[[#This Row],[L.p.]]&lt;=$J$7,INDEX(Generowanie_Zamówienia[],MATCH(Podsumowanie_[[#This Row],[L.p.]],Generowanie_Zamówienia[Zliczanie],0),9),"")</f>
        <v/>
      </c>
      <c r="F623" s="57" t="str">
        <f ca="1">IF(Podsumowanie_[[#This Row],[L.p.]]&lt;=$J$7,INDEX(Generowanie_Zamówienia[],MATCH(Podsumowanie_[[#This Row],[L.p.]],Generowanie_Zamówienia[Zliczanie],0),2),"")</f>
        <v/>
      </c>
      <c r="G623" s="60" t="str">
        <f ca="1">IF(Podsumowanie_[[#This Row],[L.p.]]&lt;=$J$7,INDEX(Generowanie_Zamówienia[],MATCH(Podsumowanie_[[#This Row],[L.p.]],Generowanie_Zamówienia[Zliczanie],0),4),"")</f>
        <v/>
      </c>
      <c r="H62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4" spans="4:8" x14ac:dyDescent="0.45">
      <c r="D624" s="58">
        <v>617</v>
      </c>
      <c r="E624" s="55" t="str">
        <f ca="1">IF(Podsumowanie_[[#This Row],[L.p.]]&lt;=$J$7,INDEX(Generowanie_Zamówienia[],MATCH(Podsumowanie_[[#This Row],[L.p.]],Generowanie_Zamówienia[Zliczanie],0),9),"")</f>
        <v/>
      </c>
      <c r="F624" s="56" t="str">
        <f ca="1">IF(Podsumowanie_[[#This Row],[L.p.]]&lt;=$J$7,INDEX(Generowanie_Zamówienia[],MATCH(Podsumowanie_[[#This Row],[L.p.]],Generowanie_Zamówienia[Zliczanie],0),2),"")</f>
        <v/>
      </c>
      <c r="G624" s="60" t="str">
        <f ca="1">IF(Podsumowanie_[[#This Row],[L.p.]]&lt;=$J$7,INDEX(Generowanie_Zamówienia[],MATCH(Podsumowanie_[[#This Row],[L.p.]],Generowanie_Zamówienia[Zliczanie],0),4),"")</f>
        <v/>
      </c>
      <c r="H62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5" spans="4:8" x14ac:dyDescent="0.45">
      <c r="D625" s="58">
        <v>618</v>
      </c>
      <c r="E625" s="59" t="str">
        <f ca="1">IF(Podsumowanie_[[#This Row],[L.p.]]&lt;=$J$7,INDEX(Generowanie_Zamówienia[],MATCH(Podsumowanie_[[#This Row],[L.p.]],Generowanie_Zamówienia[Zliczanie],0),9),"")</f>
        <v/>
      </c>
      <c r="F625" s="57" t="str">
        <f ca="1">IF(Podsumowanie_[[#This Row],[L.p.]]&lt;=$J$7,INDEX(Generowanie_Zamówienia[],MATCH(Podsumowanie_[[#This Row],[L.p.]],Generowanie_Zamówienia[Zliczanie],0),2),"")</f>
        <v/>
      </c>
      <c r="G625" s="60" t="str">
        <f ca="1">IF(Podsumowanie_[[#This Row],[L.p.]]&lt;=$J$7,INDEX(Generowanie_Zamówienia[],MATCH(Podsumowanie_[[#This Row],[L.p.]],Generowanie_Zamówienia[Zliczanie],0),4),"")</f>
        <v/>
      </c>
      <c r="H62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6" spans="4:8" x14ac:dyDescent="0.45">
      <c r="D626" s="58">
        <v>619</v>
      </c>
      <c r="E626" s="55" t="str">
        <f ca="1">IF(Podsumowanie_[[#This Row],[L.p.]]&lt;=$J$7,INDEX(Generowanie_Zamówienia[],MATCH(Podsumowanie_[[#This Row],[L.p.]],Generowanie_Zamówienia[Zliczanie],0),9),"")</f>
        <v/>
      </c>
      <c r="F626" s="56" t="str">
        <f ca="1">IF(Podsumowanie_[[#This Row],[L.p.]]&lt;=$J$7,INDEX(Generowanie_Zamówienia[],MATCH(Podsumowanie_[[#This Row],[L.p.]],Generowanie_Zamówienia[Zliczanie],0),2),"")</f>
        <v/>
      </c>
      <c r="G626" s="60" t="str">
        <f ca="1">IF(Podsumowanie_[[#This Row],[L.p.]]&lt;=$J$7,INDEX(Generowanie_Zamówienia[],MATCH(Podsumowanie_[[#This Row],[L.p.]],Generowanie_Zamówienia[Zliczanie],0),4),"")</f>
        <v/>
      </c>
      <c r="H62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7" spans="4:8" x14ac:dyDescent="0.45">
      <c r="D627" s="58">
        <v>620</v>
      </c>
      <c r="E627" s="59" t="str">
        <f ca="1">IF(Podsumowanie_[[#This Row],[L.p.]]&lt;=$J$7,INDEX(Generowanie_Zamówienia[],MATCH(Podsumowanie_[[#This Row],[L.p.]],Generowanie_Zamówienia[Zliczanie],0),9),"")</f>
        <v/>
      </c>
      <c r="F627" s="57" t="str">
        <f ca="1">IF(Podsumowanie_[[#This Row],[L.p.]]&lt;=$J$7,INDEX(Generowanie_Zamówienia[],MATCH(Podsumowanie_[[#This Row],[L.p.]],Generowanie_Zamówienia[Zliczanie],0),2),"")</f>
        <v/>
      </c>
      <c r="G627" s="60" t="str">
        <f ca="1">IF(Podsumowanie_[[#This Row],[L.p.]]&lt;=$J$7,INDEX(Generowanie_Zamówienia[],MATCH(Podsumowanie_[[#This Row],[L.p.]],Generowanie_Zamówienia[Zliczanie],0),4),"")</f>
        <v/>
      </c>
      <c r="H62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8" spans="4:8" x14ac:dyDescent="0.45">
      <c r="D628" s="58">
        <v>621</v>
      </c>
      <c r="E628" s="55" t="str">
        <f ca="1">IF(Podsumowanie_[[#This Row],[L.p.]]&lt;=$J$7,INDEX(Generowanie_Zamówienia[],MATCH(Podsumowanie_[[#This Row],[L.p.]],Generowanie_Zamówienia[Zliczanie],0),9),"")</f>
        <v/>
      </c>
      <c r="F628" s="56" t="str">
        <f ca="1">IF(Podsumowanie_[[#This Row],[L.p.]]&lt;=$J$7,INDEX(Generowanie_Zamówienia[],MATCH(Podsumowanie_[[#This Row],[L.p.]],Generowanie_Zamówienia[Zliczanie],0),2),"")</f>
        <v/>
      </c>
      <c r="G628" s="60" t="str">
        <f ca="1">IF(Podsumowanie_[[#This Row],[L.p.]]&lt;=$J$7,INDEX(Generowanie_Zamówienia[],MATCH(Podsumowanie_[[#This Row],[L.p.]],Generowanie_Zamówienia[Zliczanie],0),4),"")</f>
        <v/>
      </c>
      <c r="H62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29" spans="4:8" x14ac:dyDescent="0.45">
      <c r="D629" s="58">
        <v>622</v>
      </c>
      <c r="E629" s="59" t="str">
        <f ca="1">IF(Podsumowanie_[[#This Row],[L.p.]]&lt;=$J$7,INDEX(Generowanie_Zamówienia[],MATCH(Podsumowanie_[[#This Row],[L.p.]],Generowanie_Zamówienia[Zliczanie],0),9),"")</f>
        <v/>
      </c>
      <c r="F629" s="57" t="str">
        <f ca="1">IF(Podsumowanie_[[#This Row],[L.p.]]&lt;=$J$7,INDEX(Generowanie_Zamówienia[],MATCH(Podsumowanie_[[#This Row],[L.p.]],Generowanie_Zamówienia[Zliczanie],0),2),"")</f>
        <v/>
      </c>
      <c r="G629" s="60" t="str">
        <f ca="1">IF(Podsumowanie_[[#This Row],[L.p.]]&lt;=$J$7,INDEX(Generowanie_Zamówienia[],MATCH(Podsumowanie_[[#This Row],[L.p.]],Generowanie_Zamówienia[Zliczanie],0),4),"")</f>
        <v/>
      </c>
      <c r="H62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0" spans="4:8" x14ac:dyDescent="0.45">
      <c r="D630" s="58">
        <v>623</v>
      </c>
      <c r="E630" s="55" t="str">
        <f ca="1">IF(Podsumowanie_[[#This Row],[L.p.]]&lt;=$J$7,INDEX(Generowanie_Zamówienia[],MATCH(Podsumowanie_[[#This Row],[L.p.]],Generowanie_Zamówienia[Zliczanie],0),9),"")</f>
        <v/>
      </c>
      <c r="F630" s="56" t="str">
        <f ca="1">IF(Podsumowanie_[[#This Row],[L.p.]]&lt;=$J$7,INDEX(Generowanie_Zamówienia[],MATCH(Podsumowanie_[[#This Row],[L.p.]],Generowanie_Zamówienia[Zliczanie],0),2),"")</f>
        <v/>
      </c>
      <c r="G630" s="60" t="str">
        <f ca="1">IF(Podsumowanie_[[#This Row],[L.p.]]&lt;=$J$7,INDEX(Generowanie_Zamówienia[],MATCH(Podsumowanie_[[#This Row],[L.p.]],Generowanie_Zamówienia[Zliczanie],0),4),"")</f>
        <v/>
      </c>
      <c r="H63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1" spans="4:8" x14ac:dyDescent="0.45">
      <c r="D631" s="58">
        <v>624</v>
      </c>
      <c r="E631" s="59" t="str">
        <f ca="1">IF(Podsumowanie_[[#This Row],[L.p.]]&lt;=$J$7,INDEX(Generowanie_Zamówienia[],MATCH(Podsumowanie_[[#This Row],[L.p.]],Generowanie_Zamówienia[Zliczanie],0),9),"")</f>
        <v/>
      </c>
      <c r="F631" s="57" t="str">
        <f ca="1">IF(Podsumowanie_[[#This Row],[L.p.]]&lt;=$J$7,INDEX(Generowanie_Zamówienia[],MATCH(Podsumowanie_[[#This Row],[L.p.]],Generowanie_Zamówienia[Zliczanie],0),2),"")</f>
        <v/>
      </c>
      <c r="G631" s="60" t="str">
        <f ca="1">IF(Podsumowanie_[[#This Row],[L.p.]]&lt;=$J$7,INDEX(Generowanie_Zamówienia[],MATCH(Podsumowanie_[[#This Row],[L.p.]],Generowanie_Zamówienia[Zliczanie],0),4),"")</f>
        <v/>
      </c>
      <c r="H63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2" spans="4:8" x14ac:dyDescent="0.45">
      <c r="D632" s="58">
        <v>625</v>
      </c>
      <c r="E632" s="55" t="str">
        <f ca="1">IF(Podsumowanie_[[#This Row],[L.p.]]&lt;=$J$7,INDEX(Generowanie_Zamówienia[],MATCH(Podsumowanie_[[#This Row],[L.p.]],Generowanie_Zamówienia[Zliczanie],0),9),"")</f>
        <v/>
      </c>
      <c r="F632" s="56" t="str">
        <f ca="1">IF(Podsumowanie_[[#This Row],[L.p.]]&lt;=$J$7,INDEX(Generowanie_Zamówienia[],MATCH(Podsumowanie_[[#This Row],[L.p.]],Generowanie_Zamówienia[Zliczanie],0),2),"")</f>
        <v/>
      </c>
      <c r="G632" s="60" t="str">
        <f ca="1">IF(Podsumowanie_[[#This Row],[L.p.]]&lt;=$J$7,INDEX(Generowanie_Zamówienia[],MATCH(Podsumowanie_[[#This Row],[L.p.]],Generowanie_Zamówienia[Zliczanie],0),4),"")</f>
        <v/>
      </c>
      <c r="H63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3" spans="4:8" x14ac:dyDescent="0.45">
      <c r="D633" s="58">
        <v>626</v>
      </c>
      <c r="E633" s="59" t="str">
        <f ca="1">IF(Podsumowanie_[[#This Row],[L.p.]]&lt;=$J$7,INDEX(Generowanie_Zamówienia[],MATCH(Podsumowanie_[[#This Row],[L.p.]],Generowanie_Zamówienia[Zliczanie],0),9),"")</f>
        <v/>
      </c>
      <c r="F633" s="57" t="str">
        <f ca="1">IF(Podsumowanie_[[#This Row],[L.p.]]&lt;=$J$7,INDEX(Generowanie_Zamówienia[],MATCH(Podsumowanie_[[#This Row],[L.p.]],Generowanie_Zamówienia[Zliczanie],0),2),"")</f>
        <v/>
      </c>
      <c r="G633" s="60" t="str">
        <f ca="1">IF(Podsumowanie_[[#This Row],[L.p.]]&lt;=$J$7,INDEX(Generowanie_Zamówienia[],MATCH(Podsumowanie_[[#This Row],[L.p.]],Generowanie_Zamówienia[Zliczanie],0),4),"")</f>
        <v/>
      </c>
      <c r="H63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4" spans="4:8" x14ac:dyDescent="0.45">
      <c r="D634" s="58">
        <v>627</v>
      </c>
      <c r="E634" s="55" t="str">
        <f ca="1">IF(Podsumowanie_[[#This Row],[L.p.]]&lt;=$J$7,INDEX(Generowanie_Zamówienia[],MATCH(Podsumowanie_[[#This Row],[L.p.]],Generowanie_Zamówienia[Zliczanie],0),9),"")</f>
        <v/>
      </c>
      <c r="F634" s="56" t="str">
        <f ca="1">IF(Podsumowanie_[[#This Row],[L.p.]]&lt;=$J$7,INDEX(Generowanie_Zamówienia[],MATCH(Podsumowanie_[[#This Row],[L.p.]],Generowanie_Zamówienia[Zliczanie],0),2),"")</f>
        <v/>
      </c>
      <c r="G634" s="60" t="str">
        <f ca="1">IF(Podsumowanie_[[#This Row],[L.p.]]&lt;=$J$7,INDEX(Generowanie_Zamówienia[],MATCH(Podsumowanie_[[#This Row],[L.p.]],Generowanie_Zamówienia[Zliczanie],0),4),"")</f>
        <v/>
      </c>
      <c r="H63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5" spans="4:8" x14ac:dyDescent="0.45">
      <c r="D635" s="58">
        <v>628</v>
      </c>
      <c r="E635" s="59" t="str">
        <f ca="1">IF(Podsumowanie_[[#This Row],[L.p.]]&lt;=$J$7,INDEX(Generowanie_Zamówienia[],MATCH(Podsumowanie_[[#This Row],[L.p.]],Generowanie_Zamówienia[Zliczanie],0),9),"")</f>
        <v/>
      </c>
      <c r="F635" s="57" t="str">
        <f ca="1">IF(Podsumowanie_[[#This Row],[L.p.]]&lt;=$J$7,INDEX(Generowanie_Zamówienia[],MATCH(Podsumowanie_[[#This Row],[L.p.]],Generowanie_Zamówienia[Zliczanie],0),2),"")</f>
        <v/>
      </c>
      <c r="G635" s="60" t="str">
        <f ca="1">IF(Podsumowanie_[[#This Row],[L.p.]]&lt;=$J$7,INDEX(Generowanie_Zamówienia[],MATCH(Podsumowanie_[[#This Row],[L.p.]],Generowanie_Zamówienia[Zliczanie],0),4),"")</f>
        <v/>
      </c>
      <c r="H63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6" spans="4:8" x14ac:dyDescent="0.45">
      <c r="D636" s="58">
        <v>629</v>
      </c>
      <c r="E636" s="55" t="str">
        <f ca="1">IF(Podsumowanie_[[#This Row],[L.p.]]&lt;=$J$7,INDEX(Generowanie_Zamówienia[],MATCH(Podsumowanie_[[#This Row],[L.p.]],Generowanie_Zamówienia[Zliczanie],0),9),"")</f>
        <v/>
      </c>
      <c r="F636" s="56" t="str">
        <f ca="1">IF(Podsumowanie_[[#This Row],[L.p.]]&lt;=$J$7,INDEX(Generowanie_Zamówienia[],MATCH(Podsumowanie_[[#This Row],[L.p.]],Generowanie_Zamówienia[Zliczanie],0),2),"")</f>
        <v/>
      </c>
      <c r="G636" s="60" t="str">
        <f ca="1">IF(Podsumowanie_[[#This Row],[L.p.]]&lt;=$J$7,INDEX(Generowanie_Zamówienia[],MATCH(Podsumowanie_[[#This Row],[L.p.]],Generowanie_Zamówienia[Zliczanie],0),4),"")</f>
        <v/>
      </c>
      <c r="H63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7" spans="4:8" x14ac:dyDescent="0.45">
      <c r="D637" s="58">
        <v>630</v>
      </c>
      <c r="E637" s="59" t="str">
        <f ca="1">IF(Podsumowanie_[[#This Row],[L.p.]]&lt;=$J$7,INDEX(Generowanie_Zamówienia[],MATCH(Podsumowanie_[[#This Row],[L.p.]],Generowanie_Zamówienia[Zliczanie],0),9),"")</f>
        <v/>
      </c>
      <c r="F637" s="57" t="str">
        <f ca="1">IF(Podsumowanie_[[#This Row],[L.p.]]&lt;=$J$7,INDEX(Generowanie_Zamówienia[],MATCH(Podsumowanie_[[#This Row],[L.p.]],Generowanie_Zamówienia[Zliczanie],0),2),"")</f>
        <v/>
      </c>
      <c r="G637" s="60" t="str">
        <f ca="1">IF(Podsumowanie_[[#This Row],[L.p.]]&lt;=$J$7,INDEX(Generowanie_Zamówienia[],MATCH(Podsumowanie_[[#This Row],[L.p.]],Generowanie_Zamówienia[Zliczanie],0),4),"")</f>
        <v/>
      </c>
      <c r="H63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8" spans="4:8" x14ac:dyDescent="0.45">
      <c r="D638" s="58">
        <v>631</v>
      </c>
      <c r="E638" s="55" t="str">
        <f ca="1">IF(Podsumowanie_[[#This Row],[L.p.]]&lt;=$J$7,INDEX(Generowanie_Zamówienia[],MATCH(Podsumowanie_[[#This Row],[L.p.]],Generowanie_Zamówienia[Zliczanie],0),9),"")</f>
        <v/>
      </c>
      <c r="F638" s="56" t="str">
        <f ca="1">IF(Podsumowanie_[[#This Row],[L.p.]]&lt;=$J$7,INDEX(Generowanie_Zamówienia[],MATCH(Podsumowanie_[[#This Row],[L.p.]],Generowanie_Zamówienia[Zliczanie],0),2),"")</f>
        <v/>
      </c>
      <c r="G638" s="60" t="str">
        <f ca="1">IF(Podsumowanie_[[#This Row],[L.p.]]&lt;=$J$7,INDEX(Generowanie_Zamówienia[],MATCH(Podsumowanie_[[#This Row],[L.p.]],Generowanie_Zamówienia[Zliczanie],0),4),"")</f>
        <v/>
      </c>
      <c r="H63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39" spans="4:8" x14ac:dyDescent="0.45">
      <c r="D639" s="58">
        <v>632</v>
      </c>
      <c r="E639" s="59" t="str">
        <f ca="1">IF(Podsumowanie_[[#This Row],[L.p.]]&lt;=$J$7,INDEX(Generowanie_Zamówienia[],MATCH(Podsumowanie_[[#This Row],[L.p.]],Generowanie_Zamówienia[Zliczanie],0),9),"")</f>
        <v/>
      </c>
      <c r="F639" s="57" t="str">
        <f ca="1">IF(Podsumowanie_[[#This Row],[L.p.]]&lt;=$J$7,INDEX(Generowanie_Zamówienia[],MATCH(Podsumowanie_[[#This Row],[L.p.]],Generowanie_Zamówienia[Zliczanie],0),2),"")</f>
        <v/>
      </c>
      <c r="G639" s="60" t="str">
        <f ca="1">IF(Podsumowanie_[[#This Row],[L.p.]]&lt;=$J$7,INDEX(Generowanie_Zamówienia[],MATCH(Podsumowanie_[[#This Row],[L.p.]],Generowanie_Zamówienia[Zliczanie],0),4),"")</f>
        <v/>
      </c>
      <c r="H63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0" spans="4:8" x14ac:dyDescent="0.45">
      <c r="D640" s="58">
        <v>633</v>
      </c>
      <c r="E640" s="55" t="str">
        <f ca="1">IF(Podsumowanie_[[#This Row],[L.p.]]&lt;=$J$7,INDEX(Generowanie_Zamówienia[],MATCH(Podsumowanie_[[#This Row],[L.p.]],Generowanie_Zamówienia[Zliczanie],0),9),"")</f>
        <v/>
      </c>
      <c r="F640" s="56" t="str">
        <f ca="1">IF(Podsumowanie_[[#This Row],[L.p.]]&lt;=$J$7,INDEX(Generowanie_Zamówienia[],MATCH(Podsumowanie_[[#This Row],[L.p.]],Generowanie_Zamówienia[Zliczanie],0),2),"")</f>
        <v/>
      </c>
      <c r="G640" s="60" t="str">
        <f ca="1">IF(Podsumowanie_[[#This Row],[L.p.]]&lt;=$J$7,INDEX(Generowanie_Zamówienia[],MATCH(Podsumowanie_[[#This Row],[L.p.]],Generowanie_Zamówienia[Zliczanie],0),4),"")</f>
        <v/>
      </c>
      <c r="H64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1" spans="4:8" x14ac:dyDescent="0.45">
      <c r="D641" s="58">
        <v>634</v>
      </c>
      <c r="E641" s="59" t="str">
        <f ca="1">IF(Podsumowanie_[[#This Row],[L.p.]]&lt;=$J$7,INDEX(Generowanie_Zamówienia[],MATCH(Podsumowanie_[[#This Row],[L.p.]],Generowanie_Zamówienia[Zliczanie],0),9),"")</f>
        <v/>
      </c>
      <c r="F641" s="57" t="str">
        <f ca="1">IF(Podsumowanie_[[#This Row],[L.p.]]&lt;=$J$7,INDEX(Generowanie_Zamówienia[],MATCH(Podsumowanie_[[#This Row],[L.p.]],Generowanie_Zamówienia[Zliczanie],0),2),"")</f>
        <v/>
      </c>
      <c r="G641" s="60" t="str">
        <f ca="1">IF(Podsumowanie_[[#This Row],[L.p.]]&lt;=$J$7,INDEX(Generowanie_Zamówienia[],MATCH(Podsumowanie_[[#This Row],[L.p.]],Generowanie_Zamówienia[Zliczanie],0),4),"")</f>
        <v/>
      </c>
      <c r="H64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2" spans="4:8" x14ac:dyDescent="0.45">
      <c r="D642" s="58">
        <v>635</v>
      </c>
      <c r="E642" s="55" t="str">
        <f ca="1">IF(Podsumowanie_[[#This Row],[L.p.]]&lt;=$J$7,INDEX(Generowanie_Zamówienia[],MATCH(Podsumowanie_[[#This Row],[L.p.]],Generowanie_Zamówienia[Zliczanie],0),9),"")</f>
        <v/>
      </c>
      <c r="F642" s="56" t="str">
        <f ca="1">IF(Podsumowanie_[[#This Row],[L.p.]]&lt;=$J$7,INDEX(Generowanie_Zamówienia[],MATCH(Podsumowanie_[[#This Row],[L.p.]],Generowanie_Zamówienia[Zliczanie],0),2),"")</f>
        <v/>
      </c>
      <c r="G642" s="60" t="str">
        <f ca="1">IF(Podsumowanie_[[#This Row],[L.p.]]&lt;=$J$7,INDEX(Generowanie_Zamówienia[],MATCH(Podsumowanie_[[#This Row],[L.p.]],Generowanie_Zamówienia[Zliczanie],0),4),"")</f>
        <v/>
      </c>
      <c r="H64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3" spans="4:8" x14ac:dyDescent="0.45">
      <c r="D643" s="58">
        <v>636</v>
      </c>
      <c r="E643" s="59" t="str">
        <f ca="1">IF(Podsumowanie_[[#This Row],[L.p.]]&lt;=$J$7,INDEX(Generowanie_Zamówienia[],MATCH(Podsumowanie_[[#This Row],[L.p.]],Generowanie_Zamówienia[Zliczanie],0),9),"")</f>
        <v/>
      </c>
      <c r="F643" s="57" t="str">
        <f ca="1">IF(Podsumowanie_[[#This Row],[L.p.]]&lt;=$J$7,INDEX(Generowanie_Zamówienia[],MATCH(Podsumowanie_[[#This Row],[L.p.]],Generowanie_Zamówienia[Zliczanie],0),2),"")</f>
        <v/>
      </c>
      <c r="G643" s="60" t="str">
        <f ca="1">IF(Podsumowanie_[[#This Row],[L.p.]]&lt;=$J$7,INDEX(Generowanie_Zamówienia[],MATCH(Podsumowanie_[[#This Row],[L.p.]],Generowanie_Zamówienia[Zliczanie],0),4),"")</f>
        <v/>
      </c>
      <c r="H64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4" spans="4:8" x14ac:dyDescent="0.45">
      <c r="D644" s="58">
        <v>637</v>
      </c>
      <c r="E644" s="55" t="str">
        <f ca="1">IF(Podsumowanie_[[#This Row],[L.p.]]&lt;=$J$7,INDEX(Generowanie_Zamówienia[],MATCH(Podsumowanie_[[#This Row],[L.p.]],Generowanie_Zamówienia[Zliczanie],0),9),"")</f>
        <v/>
      </c>
      <c r="F644" s="56" t="str">
        <f ca="1">IF(Podsumowanie_[[#This Row],[L.p.]]&lt;=$J$7,INDEX(Generowanie_Zamówienia[],MATCH(Podsumowanie_[[#This Row],[L.p.]],Generowanie_Zamówienia[Zliczanie],0),2),"")</f>
        <v/>
      </c>
      <c r="G644" s="60" t="str">
        <f ca="1">IF(Podsumowanie_[[#This Row],[L.p.]]&lt;=$J$7,INDEX(Generowanie_Zamówienia[],MATCH(Podsumowanie_[[#This Row],[L.p.]],Generowanie_Zamówienia[Zliczanie],0),4),"")</f>
        <v/>
      </c>
      <c r="H64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5" spans="4:8" x14ac:dyDescent="0.45">
      <c r="D645" s="58">
        <v>638</v>
      </c>
      <c r="E645" s="59" t="str">
        <f ca="1">IF(Podsumowanie_[[#This Row],[L.p.]]&lt;=$J$7,INDEX(Generowanie_Zamówienia[],MATCH(Podsumowanie_[[#This Row],[L.p.]],Generowanie_Zamówienia[Zliczanie],0),9),"")</f>
        <v/>
      </c>
      <c r="F645" s="57" t="str">
        <f ca="1">IF(Podsumowanie_[[#This Row],[L.p.]]&lt;=$J$7,INDEX(Generowanie_Zamówienia[],MATCH(Podsumowanie_[[#This Row],[L.p.]],Generowanie_Zamówienia[Zliczanie],0),2),"")</f>
        <v/>
      </c>
      <c r="G645" s="60" t="str">
        <f ca="1">IF(Podsumowanie_[[#This Row],[L.p.]]&lt;=$J$7,INDEX(Generowanie_Zamówienia[],MATCH(Podsumowanie_[[#This Row],[L.p.]],Generowanie_Zamówienia[Zliczanie],0),4),"")</f>
        <v/>
      </c>
      <c r="H64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6" spans="4:8" x14ac:dyDescent="0.45">
      <c r="D646" s="58">
        <v>639</v>
      </c>
      <c r="E646" s="55" t="str">
        <f ca="1">IF(Podsumowanie_[[#This Row],[L.p.]]&lt;=$J$7,INDEX(Generowanie_Zamówienia[],MATCH(Podsumowanie_[[#This Row],[L.p.]],Generowanie_Zamówienia[Zliczanie],0),9),"")</f>
        <v/>
      </c>
      <c r="F646" s="56" t="str">
        <f ca="1">IF(Podsumowanie_[[#This Row],[L.p.]]&lt;=$J$7,INDEX(Generowanie_Zamówienia[],MATCH(Podsumowanie_[[#This Row],[L.p.]],Generowanie_Zamówienia[Zliczanie],0),2),"")</f>
        <v/>
      </c>
      <c r="G646" s="60" t="str">
        <f ca="1">IF(Podsumowanie_[[#This Row],[L.p.]]&lt;=$J$7,INDEX(Generowanie_Zamówienia[],MATCH(Podsumowanie_[[#This Row],[L.p.]],Generowanie_Zamówienia[Zliczanie],0),4),"")</f>
        <v/>
      </c>
      <c r="H64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7" spans="4:8" x14ac:dyDescent="0.45">
      <c r="D647" s="58">
        <v>640</v>
      </c>
      <c r="E647" s="59" t="str">
        <f ca="1">IF(Podsumowanie_[[#This Row],[L.p.]]&lt;=$J$7,INDEX(Generowanie_Zamówienia[],MATCH(Podsumowanie_[[#This Row],[L.p.]],Generowanie_Zamówienia[Zliczanie],0),9),"")</f>
        <v/>
      </c>
      <c r="F647" s="57" t="str">
        <f ca="1">IF(Podsumowanie_[[#This Row],[L.p.]]&lt;=$J$7,INDEX(Generowanie_Zamówienia[],MATCH(Podsumowanie_[[#This Row],[L.p.]],Generowanie_Zamówienia[Zliczanie],0),2),"")</f>
        <v/>
      </c>
      <c r="G647" s="60" t="str">
        <f ca="1">IF(Podsumowanie_[[#This Row],[L.p.]]&lt;=$J$7,INDEX(Generowanie_Zamówienia[],MATCH(Podsumowanie_[[#This Row],[L.p.]],Generowanie_Zamówienia[Zliczanie],0),4),"")</f>
        <v/>
      </c>
      <c r="H64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8" spans="4:8" x14ac:dyDescent="0.45">
      <c r="D648" s="58">
        <v>641</v>
      </c>
      <c r="E648" s="55" t="str">
        <f ca="1">IF(Podsumowanie_[[#This Row],[L.p.]]&lt;=$J$7,INDEX(Generowanie_Zamówienia[],MATCH(Podsumowanie_[[#This Row],[L.p.]],Generowanie_Zamówienia[Zliczanie],0),9),"")</f>
        <v/>
      </c>
      <c r="F648" s="56" t="str">
        <f ca="1">IF(Podsumowanie_[[#This Row],[L.p.]]&lt;=$J$7,INDEX(Generowanie_Zamówienia[],MATCH(Podsumowanie_[[#This Row],[L.p.]],Generowanie_Zamówienia[Zliczanie],0),2),"")</f>
        <v/>
      </c>
      <c r="G648" s="60" t="str">
        <f ca="1">IF(Podsumowanie_[[#This Row],[L.p.]]&lt;=$J$7,INDEX(Generowanie_Zamówienia[],MATCH(Podsumowanie_[[#This Row],[L.p.]],Generowanie_Zamówienia[Zliczanie],0),4),"")</f>
        <v/>
      </c>
      <c r="H64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49" spans="4:8" x14ac:dyDescent="0.45">
      <c r="D649" s="58">
        <v>642</v>
      </c>
      <c r="E649" s="59" t="str">
        <f ca="1">IF(Podsumowanie_[[#This Row],[L.p.]]&lt;=$J$7,INDEX(Generowanie_Zamówienia[],MATCH(Podsumowanie_[[#This Row],[L.p.]],Generowanie_Zamówienia[Zliczanie],0),9),"")</f>
        <v/>
      </c>
      <c r="F649" s="57" t="str">
        <f ca="1">IF(Podsumowanie_[[#This Row],[L.p.]]&lt;=$J$7,INDEX(Generowanie_Zamówienia[],MATCH(Podsumowanie_[[#This Row],[L.p.]],Generowanie_Zamówienia[Zliczanie],0),2),"")</f>
        <v/>
      </c>
      <c r="G649" s="60" t="str">
        <f ca="1">IF(Podsumowanie_[[#This Row],[L.p.]]&lt;=$J$7,INDEX(Generowanie_Zamówienia[],MATCH(Podsumowanie_[[#This Row],[L.p.]],Generowanie_Zamówienia[Zliczanie],0),4),"")</f>
        <v/>
      </c>
      <c r="H64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0" spans="4:8" x14ac:dyDescent="0.45">
      <c r="D650" s="58">
        <v>643</v>
      </c>
      <c r="E650" s="55" t="str">
        <f ca="1">IF(Podsumowanie_[[#This Row],[L.p.]]&lt;=$J$7,INDEX(Generowanie_Zamówienia[],MATCH(Podsumowanie_[[#This Row],[L.p.]],Generowanie_Zamówienia[Zliczanie],0),9),"")</f>
        <v/>
      </c>
      <c r="F650" s="56" t="str">
        <f ca="1">IF(Podsumowanie_[[#This Row],[L.p.]]&lt;=$J$7,INDEX(Generowanie_Zamówienia[],MATCH(Podsumowanie_[[#This Row],[L.p.]],Generowanie_Zamówienia[Zliczanie],0),2),"")</f>
        <v/>
      </c>
      <c r="G650" s="60" t="str">
        <f ca="1">IF(Podsumowanie_[[#This Row],[L.p.]]&lt;=$J$7,INDEX(Generowanie_Zamówienia[],MATCH(Podsumowanie_[[#This Row],[L.p.]],Generowanie_Zamówienia[Zliczanie],0),4),"")</f>
        <v/>
      </c>
      <c r="H65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1" spans="4:8" x14ac:dyDescent="0.45">
      <c r="D651" s="58">
        <v>644</v>
      </c>
      <c r="E651" s="59" t="str">
        <f ca="1">IF(Podsumowanie_[[#This Row],[L.p.]]&lt;=$J$7,INDEX(Generowanie_Zamówienia[],MATCH(Podsumowanie_[[#This Row],[L.p.]],Generowanie_Zamówienia[Zliczanie],0),9),"")</f>
        <v/>
      </c>
      <c r="F651" s="57" t="str">
        <f ca="1">IF(Podsumowanie_[[#This Row],[L.p.]]&lt;=$J$7,INDEX(Generowanie_Zamówienia[],MATCH(Podsumowanie_[[#This Row],[L.p.]],Generowanie_Zamówienia[Zliczanie],0),2),"")</f>
        <v/>
      </c>
      <c r="G651" s="60" t="str">
        <f ca="1">IF(Podsumowanie_[[#This Row],[L.p.]]&lt;=$J$7,INDEX(Generowanie_Zamówienia[],MATCH(Podsumowanie_[[#This Row],[L.p.]],Generowanie_Zamówienia[Zliczanie],0),4),"")</f>
        <v/>
      </c>
      <c r="H65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2" spans="4:8" x14ac:dyDescent="0.45">
      <c r="D652" s="58">
        <v>645</v>
      </c>
      <c r="E652" s="55" t="str">
        <f ca="1">IF(Podsumowanie_[[#This Row],[L.p.]]&lt;=$J$7,INDEX(Generowanie_Zamówienia[],MATCH(Podsumowanie_[[#This Row],[L.p.]],Generowanie_Zamówienia[Zliczanie],0),9),"")</f>
        <v/>
      </c>
      <c r="F652" s="56" t="str">
        <f ca="1">IF(Podsumowanie_[[#This Row],[L.p.]]&lt;=$J$7,INDEX(Generowanie_Zamówienia[],MATCH(Podsumowanie_[[#This Row],[L.p.]],Generowanie_Zamówienia[Zliczanie],0),2),"")</f>
        <v/>
      </c>
      <c r="G652" s="60" t="str">
        <f ca="1">IF(Podsumowanie_[[#This Row],[L.p.]]&lt;=$J$7,INDEX(Generowanie_Zamówienia[],MATCH(Podsumowanie_[[#This Row],[L.p.]],Generowanie_Zamówienia[Zliczanie],0),4),"")</f>
        <v/>
      </c>
      <c r="H65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3" spans="4:8" x14ac:dyDescent="0.45">
      <c r="D653" s="58">
        <v>646</v>
      </c>
      <c r="E653" s="59" t="str">
        <f ca="1">IF(Podsumowanie_[[#This Row],[L.p.]]&lt;=$J$7,INDEX(Generowanie_Zamówienia[],MATCH(Podsumowanie_[[#This Row],[L.p.]],Generowanie_Zamówienia[Zliczanie],0),9),"")</f>
        <v/>
      </c>
      <c r="F653" s="57" t="str">
        <f ca="1">IF(Podsumowanie_[[#This Row],[L.p.]]&lt;=$J$7,INDEX(Generowanie_Zamówienia[],MATCH(Podsumowanie_[[#This Row],[L.p.]],Generowanie_Zamówienia[Zliczanie],0),2),"")</f>
        <v/>
      </c>
      <c r="G653" s="60" t="str">
        <f ca="1">IF(Podsumowanie_[[#This Row],[L.p.]]&lt;=$J$7,INDEX(Generowanie_Zamówienia[],MATCH(Podsumowanie_[[#This Row],[L.p.]],Generowanie_Zamówienia[Zliczanie],0),4),"")</f>
        <v/>
      </c>
      <c r="H65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4" spans="4:8" x14ac:dyDescent="0.45">
      <c r="D654" s="58">
        <v>647</v>
      </c>
      <c r="E654" s="55" t="str">
        <f ca="1">IF(Podsumowanie_[[#This Row],[L.p.]]&lt;=$J$7,INDEX(Generowanie_Zamówienia[],MATCH(Podsumowanie_[[#This Row],[L.p.]],Generowanie_Zamówienia[Zliczanie],0),9),"")</f>
        <v/>
      </c>
      <c r="F654" s="56" t="str">
        <f ca="1">IF(Podsumowanie_[[#This Row],[L.p.]]&lt;=$J$7,INDEX(Generowanie_Zamówienia[],MATCH(Podsumowanie_[[#This Row],[L.p.]],Generowanie_Zamówienia[Zliczanie],0),2),"")</f>
        <v/>
      </c>
      <c r="G654" s="60" t="str">
        <f ca="1">IF(Podsumowanie_[[#This Row],[L.p.]]&lt;=$J$7,INDEX(Generowanie_Zamówienia[],MATCH(Podsumowanie_[[#This Row],[L.p.]],Generowanie_Zamówienia[Zliczanie],0),4),"")</f>
        <v/>
      </c>
      <c r="H65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5" spans="4:8" x14ac:dyDescent="0.45">
      <c r="D655" s="58">
        <v>648</v>
      </c>
      <c r="E655" s="59" t="str">
        <f ca="1">IF(Podsumowanie_[[#This Row],[L.p.]]&lt;=$J$7,INDEX(Generowanie_Zamówienia[],MATCH(Podsumowanie_[[#This Row],[L.p.]],Generowanie_Zamówienia[Zliczanie],0),9),"")</f>
        <v/>
      </c>
      <c r="F655" s="57" t="str">
        <f ca="1">IF(Podsumowanie_[[#This Row],[L.p.]]&lt;=$J$7,INDEX(Generowanie_Zamówienia[],MATCH(Podsumowanie_[[#This Row],[L.p.]],Generowanie_Zamówienia[Zliczanie],0),2),"")</f>
        <v/>
      </c>
      <c r="G655" s="60" t="str">
        <f ca="1">IF(Podsumowanie_[[#This Row],[L.p.]]&lt;=$J$7,INDEX(Generowanie_Zamówienia[],MATCH(Podsumowanie_[[#This Row],[L.p.]],Generowanie_Zamówienia[Zliczanie],0),4),"")</f>
        <v/>
      </c>
      <c r="H65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6" spans="4:8" x14ac:dyDescent="0.45">
      <c r="D656" s="58">
        <v>649</v>
      </c>
      <c r="E656" s="55" t="str">
        <f ca="1">IF(Podsumowanie_[[#This Row],[L.p.]]&lt;=$J$7,INDEX(Generowanie_Zamówienia[],MATCH(Podsumowanie_[[#This Row],[L.p.]],Generowanie_Zamówienia[Zliczanie],0),9),"")</f>
        <v/>
      </c>
      <c r="F656" s="56" t="str">
        <f ca="1">IF(Podsumowanie_[[#This Row],[L.p.]]&lt;=$J$7,INDEX(Generowanie_Zamówienia[],MATCH(Podsumowanie_[[#This Row],[L.p.]],Generowanie_Zamówienia[Zliczanie],0),2),"")</f>
        <v/>
      </c>
      <c r="G656" s="60" t="str">
        <f ca="1">IF(Podsumowanie_[[#This Row],[L.p.]]&lt;=$J$7,INDEX(Generowanie_Zamówienia[],MATCH(Podsumowanie_[[#This Row],[L.p.]],Generowanie_Zamówienia[Zliczanie],0),4),"")</f>
        <v/>
      </c>
      <c r="H65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7" spans="4:8" x14ac:dyDescent="0.45">
      <c r="D657" s="58">
        <v>650</v>
      </c>
      <c r="E657" s="59" t="str">
        <f ca="1">IF(Podsumowanie_[[#This Row],[L.p.]]&lt;=$J$7,INDEX(Generowanie_Zamówienia[],MATCH(Podsumowanie_[[#This Row],[L.p.]],Generowanie_Zamówienia[Zliczanie],0),9),"")</f>
        <v/>
      </c>
      <c r="F657" s="57" t="str">
        <f ca="1">IF(Podsumowanie_[[#This Row],[L.p.]]&lt;=$J$7,INDEX(Generowanie_Zamówienia[],MATCH(Podsumowanie_[[#This Row],[L.p.]],Generowanie_Zamówienia[Zliczanie],0),2),"")</f>
        <v/>
      </c>
      <c r="G657" s="60" t="str">
        <f ca="1">IF(Podsumowanie_[[#This Row],[L.p.]]&lt;=$J$7,INDEX(Generowanie_Zamówienia[],MATCH(Podsumowanie_[[#This Row],[L.p.]],Generowanie_Zamówienia[Zliczanie],0),4),"")</f>
        <v/>
      </c>
      <c r="H65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8" spans="4:8" x14ac:dyDescent="0.45">
      <c r="D658" s="58">
        <v>651</v>
      </c>
      <c r="E658" s="55" t="str">
        <f ca="1">IF(Podsumowanie_[[#This Row],[L.p.]]&lt;=$J$7,INDEX(Generowanie_Zamówienia[],MATCH(Podsumowanie_[[#This Row],[L.p.]],Generowanie_Zamówienia[Zliczanie],0),9),"")</f>
        <v/>
      </c>
      <c r="F658" s="56" t="str">
        <f ca="1">IF(Podsumowanie_[[#This Row],[L.p.]]&lt;=$J$7,INDEX(Generowanie_Zamówienia[],MATCH(Podsumowanie_[[#This Row],[L.p.]],Generowanie_Zamówienia[Zliczanie],0),2),"")</f>
        <v/>
      </c>
      <c r="G658" s="60" t="str">
        <f ca="1">IF(Podsumowanie_[[#This Row],[L.p.]]&lt;=$J$7,INDEX(Generowanie_Zamówienia[],MATCH(Podsumowanie_[[#This Row],[L.p.]],Generowanie_Zamówienia[Zliczanie],0),4),"")</f>
        <v/>
      </c>
      <c r="H65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59" spans="4:8" x14ac:dyDescent="0.45">
      <c r="D659" s="58">
        <v>652</v>
      </c>
      <c r="E659" s="59" t="str">
        <f ca="1">IF(Podsumowanie_[[#This Row],[L.p.]]&lt;=$J$7,INDEX(Generowanie_Zamówienia[],MATCH(Podsumowanie_[[#This Row],[L.p.]],Generowanie_Zamówienia[Zliczanie],0),9),"")</f>
        <v/>
      </c>
      <c r="F659" s="57" t="str">
        <f ca="1">IF(Podsumowanie_[[#This Row],[L.p.]]&lt;=$J$7,INDEX(Generowanie_Zamówienia[],MATCH(Podsumowanie_[[#This Row],[L.p.]],Generowanie_Zamówienia[Zliczanie],0),2),"")</f>
        <v/>
      </c>
      <c r="G659" s="60" t="str">
        <f ca="1">IF(Podsumowanie_[[#This Row],[L.p.]]&lt;=$J$7,INDEX(Generowanie_Zamówienia[],MATCH(Podsumowanie_[[#This Row],[L.p.]],Generowanie_Zamówienia[Zliczanie],0),4),"")</f>
        <v/>
      </c>
      <c r="H65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0" spans="4:8" x14ac:dyDescent="0.45">
      <c r="D660" s="58">
        <v>653</v>
      </c>
      <c r="E660" s="55" t="str">
        <f ca="1">IF(Podsumowanie_[[#This Row],[L.p.]]&lt;=$J$7,INDEX(Generowanie_Zamówienia[],MATCH(Podsumowanie_[[#This Row],[L.p.]],Generowanie_Zamówienia[Zliczanie],0),9),"")</f>
        <v/>
      </c>
      <c r="F660" s="56" t="str">
        <f ca="1">IF(Podsumowanie_[[#This Row],[L.p.]]&lt;=$J$7,INDEX(Generowanie_Zamówienia[],MATCH(Podsumowanie_[[#This Row],[L.p.]],Generowanie_Zamówienia[Zliczanie],0),2),"")</f>
        <v/>
      </c>
      <c r="G660" s="60" t="str">
        <f ca="1">IF(Podsumowanie_[[#This Row],[L.p.]]&lt;=$J$7,INDEX(Generowanie_Zamówienia[],MATCH(Podsumowanie_[[#This Row],[L.p.]],Generowanie_Zamówienia[Zliczanie],0),4),"")</f>
        <v/>
      </c>
      <c r="H66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1" spans="4:8" x14ac:dyDescent="0.45">
      <c r="D661" s="58">
        <v>654</v>
      </c>
      <c r="E661" s="59" t="str">
        <f ca="1">IF(Podsumowanie_[[#This Row],[L.p.]]&lt;=$J$7,INDEX(Generowanie_Zamówienia[],MATCH(Podsumowanie_[[#This Row],[L.p.]],Generowanie_Zamówienia[Zliczanie],0),9),"")</f>
        <v/>
      </c>
      <c r="F661" s="57" t="str">
        <f ca="1">IF(Podsumowanie_[[#This Row],[L.p.]]&lt;=$J$7,INDEX(Generowanie_Zamówienia[],MATCH(Podsumowanie_[[#This Row],[L.p.]],Generowanie_Zamówienia[Zliczanie],0),2),"")</f>
        <v/>
      </c>
      <c r="G661" s="60" t="str">
        <f ca="1">IF(Podsumowanie_[[#This Row],[L.p.]]&lt;=$J$7,INDEX(Generowanie_Zamówienia[],MATCH(Podsumowanie_[[#This Row],[L.p.]],Generowanie_Zamówienia[Zliczanie],0),4),"")</f>
        <v/>
      </c>
      <c r="H66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2" spans="4:8" x14ac:dyDescent="0.45">
      <c r="D662" s="58">
        <v>655</v>
      </c>
      <c r="E662" s="55" t="str">
        <f ca="1">IF(Podsumowanie_[[#This Row],[L.p.]]&lt;=$J$7,INDEX(Generowanie_Zamówienia[],MATCH(Podsumowanie_[[#This Row],[L.p.]],Generowanie_Zamówienia[Zliczanie],0),9),"")</f>
        <v/>
      </c>
      <c r="F662" s="56" t="str">
        <f ca="1">IF(Podsumowanie_[[#This Row],[L.p.]]&lt;=$J$7,INDEX(Generowanie_Zamówienia[],MATCH(Podsumowanie_[[#This Row],[L.p.]],Generowanie_Zamówienia[Zliczanie],0),2),"")</f>
        <v/>
      </c>
      <c r="G662" s="60" t="str">
        <f ca="1">IF(Podsumowanie_[[#This Row],[L.p.]]&lt;=$J$7,INDEX(Generowanie_Zamówienia[],MATCH(Podsumowanie_[[#This Row],[L.p.]],Generowanie_Zamówienia[Zliczanie],0),4),"")</f>
        <v/>
      </c>
      <c r="H66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3" spans="4:8" x14ac:dyDescent="0.45">
      <c r="D663" s="58">
        <v>656</v>
      </c>
      <c r="E663" s="59" t="str">
        <f ca="1">IF(Podsumowanie_[[#This Row],[L.p.]]&lt;=$J$7,INDEX(Generowanie_Zamówienia[],MATCH(Podsumowanie_[[#This Row],[L.p.]],Generowanie_Zamówienia[Zliczanie],0),9),"")</f>
        <v/>
      </c>
      <c r="F663" s="57" t="str">
        <f ca="1">IF(Podsumowanie_[[#This Row],[L.p.]]&lt;=$J$7,INDEX(Generowanie_Zamówienia[],MATCH(Podsumowanie_[[#This Row],[L.p.]],Generowanie_Zamówienia[Zliczanie],0),2),"")</f>
        <v/>
      </c>
      <c r="G663" s="60" t="str">
        <f ca="1">IF(Podsumowanie_[[#This Row],[L.p.]]&lt;=$J$7,INDEX(Generowanie_Zamówienia[],MATCH(Podsumowanie_[[#This Row],[L.p.]],Generowanie_Zamówienia[Zliczanie],0),4),"")</f>
        <v/>
      </c>
      <c r="H66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4" spans="4:8" x14ac:dyDescent="0.45">
      <c r="D664" s="58">
        <v>657</v>
      </c>
      <c r="E664" s="55" t="str">
        <f ca="1">IF(Podsumowanie_[[#This Row],[L.p.]]&lt;=$J$7,INDEX(Generowanie_Zamówienia[],MATCH(Podsumowanie_[[#This Row],[L.p.]],Generowanie_Zamówienia[Zliczanie],0),9),"")</f>
        <v/>
      </c>
      <c r="F664" s="56" t="str">
        <f ca="1">IF(Podsumowanie_[[#This Row],[L.p.]]&lt;=$J$7,INDEX(Generowanie_Zamówienia[],MATCH(Podsumowanie_[[#This Row],[L.p.]],Generowanie_Zamówienia[Zliczanie],0),2),"")</f>
        <v/>
      </c>
      <c r="G664" s="60" t="str">
        <f ca="1">IF(Podsumowanie_[[#This Row],[L.p.]]&lt;=$J$7,INDEX(Generowanie_Zamówienia[],MATCH(Podsumowanie_[[#This Row],[L.p.]],Generowanie_Zamówienia[Zliczanie],0),4),"")</f>
        <v/>
      </c>
      <c r="H66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5" spans="4:8" x14ac:dyDescent="0.45">
      <c r="D665" s="58">
        <v>658</v>
      </c>
      <c r="E665" s="59" t="str">
        <f ca="1">IF(Podsumowanie_[[#This Row],[L.p.]]&lt;=$J$7,INDEX(Generowanie_Zamówienia[],MATCH(Podsumowanie_[[#This Row],[L.p.]],Generowanie_Zamówienia[Zliczanie],0),9),"")</f>
        <v/>
      </c>
      <c r="F665" s="57" t="str">
        <f ca="1">IF(Podsumowanie_[[#This Row],[L.p.]]&lt;=$J$7,INDEX(Generowanie_Zamówienia[],MATCH(Podsumowanie_[[#This Row],[L.p.]],Generowanie_Zamówienia[Zliczanie],0),2),"")</f>
        <v/>
      </c>
      <c r="G665" s="60" t="str">
        <f ca="1">IF(Podsumowanie_[[#This Row],[L.p.]]&lt;=$J$7,INDEX(Generowanie_Zamówienia[],MATCH(Podsumowanie_[[#This Row],[L.p.]],Generowanie_Zamówienia[Zliczanie],0),4),"")</f>
        <v/>
      </c>
      <c r="H66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6" spans="4:8" x14ac:dyDescent="0.45">
      <c r="D666" s="58">
        <v>659</v>
      </c>
      <c r="E666" s="55" t="str">
        <f ca="1">IF(Podsumowanie_[[#This Row],[L.p.]]&lt;=$J$7,INDEX(Generowanie_Zamówienia[],MATCH(Podsumowanie_[[#This Row],[L.p.]],Generowanie_Zamówienia[Zliczanie],0),9),"")</f>
        <v/>
      </c>
      <c r="F666" s="56" t="str">
        <f ca="1">IF(Podsumowanie_[[#This Row],[L.p.]]&lt;=$J$7,INDEX(Generowanie_Zamówienia[],MATCH(Podsumowanie_[[#This Row],[L.p.]],Generowanie_Zamówienia[Zliczanie],0),2),"")</f>
        <v/>
      </c>
      <c r="G666" s="60" t="str">
        <f ca="1">IF(Podsumowanie_[[#This Row],[L.p.]]&lt;=$J$7,INDEX(Generowanie_Zamówienia[],MATCH(Podsumowanie_[[#This Row],[L.p.]],Generowanie_Zamówienia[Zliczanie],0),4),"")</f>
        <v/>
      </c>
      <c r="H66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7" spans="4:8" x14ac:dyDescent="0.45">
      <c r="D667" s="58">
        <v>660</v>
      </c>
      <c r="E667" s="59" t="str">
        <f ca="1">IF(Podsumowanie_[[#This Row],[L.p.]]&lt;=$J$7,INDEX(Generowanie_Zamówienia[],MATCH(Podsumowanie_[[#This Row],[L.p.]],Generowanie_Zamówienia[Zliczanie],0),9),"")</f>
        <v/>
      </c>
      <c r="F667" s="57" t="str">
        <f ca="1">IF(Podsumowanie_[[#This Row],[L.p.]]&lt;=$J$7,INDEX(Generowanie_Zamówienia[],MATCH(Podsumowanie_[[#This Row],[L.p.]],Generowanie_Zamówienia[Zliczanie],0),2),"")</f>
        <v/>
      </c>
      <c r="G667" s="60" t="str">
        <f ca="1">IF(Podsumowanie_[[#This Row],[L.p.]]&lt;=$J$7,INDEX(Generowanie_Zamówienia[],MATCH(Podsumowanie_[[#This Row],[L.p.]],Generowanie_Zamówienia[Zliczanie],0),4),"")</f>
        <v/>
      </c>
      <c r="H66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8" spans="4:8" x14ac:dyDescent="0.45">
      <c r="D668" s="58">
        <v>661</v>
      </c>
      <c r="E668" s="55" t="str">
        <f ca="1">IF(Podsumowanie_[[#This Row],[L.p.]]&lt;=$J$7,INDEX(Generowanie_Zamówienia[],MATCH(Podsumowanie_[[#This Row],[L.p.]],Generowanie_Zamówienia[Zliczanie],0),9),"")</f>
        <v/>
      </c>
      <c r="F668" s="56" t="str">
        <f ca="1">IF(Podsumowanie_[[#This Row],[L.p.]]&lt;=$J$7,INDEX(Generowanie_Zamówienia[],MATCH(Podsumowanie_[[#This Row],[L.p.]],Generowanie_Zamówienia[Zliczanie],0),2),"")</f>
        <v/>
      </c>
      <c r="G668" s="60" t="str">
        <f ca="1">IF(Podsumowanie_[[#This Row],[L.p.]]&lt;=$J$7,INDEX(Generowanie_Zamówienia[],MATCH(Podsumowanie_[[#This Row],[L.p.]],Generowanie_Zamówienia[Zliczanie],0),4),"")</f>
        <v/>
      </c>
      <c r="H66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69" spans="4:8" x14ac:dyDescent="0.45">
      <c r="D669" s="58">
        <v>662</v>
      </c>
      <c r="E669" s="59" t="str">
        <f ca="1">IF(Podsumowanie_[[#This Row],[L.p.]]&lt;=$J$7,INDEX(Generowanie_Zamówienia[],MATCH(Podsumowanie_[[#This Row],[L.p.]],Generowanie_Zamówienia[Zliczanie],0),9),"")</f>
        <v/>
      </c>
      <c r="F669" s="57" t="str">
        <f ca="1">IF(Podsumowanie_[[#This Row],[L.p.]]&lt;=$J$7,INDEX(Generowanie_Zamówienia[],MATCH(Podsumowanie_[[#This Row],[L.p.]],Generowanie_Zamówienia[Zliczanie],0),2),"")</f>
        <v/>
      </c>
      <c r="G669" s="60" t="str">
        <f ca="1">IF(Podsumowanie_[[#This Row],[L.p.]]&lt;=$J$7,INDEX(Generowanie_Zamówienia[],MATCH(Podsumowanie_[[#This Row],[L.p.]],Generowanie_Zamówienia[Zliczanie],0),4),"")</f>
        <v/>
      </c>
      <c r="H66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0" spans="4:8" x14ac:dyDescent="0.45">
      <c r="D670" s="58">
        <v>663</v>
      </c>
      <c r="E670" s="55" t="str">
        <f ca="1">IF(Podsumowanie_[[#This Row],[L.p.]]&lt;=$J$7,INDEX(Generowanie_Zamówienia[],MATCH(Podsumowanie_[[#This Row],[L.p.]],Generowanie_Zamówienia[Zliczanie],0),9),"")</f>
        <v/>
      </c>
      <c r="F670" s="56" t="str">
        <f ca="1">IF(Podsumowanie_[[#This Row],[L.p.]]&lt;=$J$7,INDEX(Generowanie_Zamówienia[],MATCH(Podsumowanie_[[#This Row],[L.p.]],Generowanie_Zamówienia[Zliczanie],0),2),"")</f>
        <v/>
      </c>
      <c r="G670" s="60" t="str">
        <f ca="1">IF(Podsumowanie_[[#This Row],[L.p.]]&lt;=$J$7,INDEX(Generowanie_Zamówienia[],MATCH(Podsumowanie_[[#This Row],[L.p.]],Generowanie_Zamówienia[Zliczanie],0),4),"")</f>
        <v/>
      </c>
      <c r="H67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1" spans="4:8" x14ac:dyDescent="0.45">
      <c r="D671" s="58">
        <v>664</v>
      </c>
      <c r="E671" s="59" t="str">
        <f ca="1">IF(Podsumowanie_[[#This Row],[L.p.]]&lt;=$J$7,INDEX(Generowanie_Zamówienia[],MATCH(Podsumowanie_[[#This Row],[L.p.]],Generowanie_Zamówienia[Zliczanie],0),9),"")</f>
        <v/>
      </c>
      <c r="F671" s="57" t="str">
        <f ca="1">IF(Podsumowanie_[[#This Row],[L.p.]]&lt;=$J$7,INDEX(Generowanie_Zamówienia[],MATCH(Podsumowanie_[[#This Row],[L.p.]],Generowanie_Zamówienia[Zliczanie],0),2),"")</f>
        <v/>
      </c>
      <c r="G671" s="60" t="str">
        <f ca="1">IF(Podsumowanie_[[#This Row],[L.p.]]&lt;=$J$7,INDEX(Generowanie_Zamówienia[],MATCH(Podsumowanie_[[#This Row],[L.p.]],Generowanie_Zamówienia[Zliczanie],0),4),"")</f>
        <v/>
      </c>
      <c r="H67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2" spans="4:8" x14ac:dyDescent="0.45">
      <c r="D672" s="58">
        <v>665</v>
      </c>
      <c r="E672" s="55" t="str">
        <f ca="1">IF(Podsumowanie_[[#This Row],[L.p.]]&lt;=$J$7,INDEX(Generowanie_Zamówienia[],MATCH(Podsumowanie_[[#This Row],[L.p.]],Generowanie_Zamówienia[Zliczanie],0),9),"")</f>
        <v/>
      </c>
      <c r="F672" s="56" t="str">
        <f ca="1">IF(Podsumowanie_[[#This Row],[L.p.]]&lt;=$J$7,INDEX(Generowanie_Zamówienia[],MATCH(Podsumowanie_[[#This Row],[L.p.]],Generowanie_Zamówienia[Zliczanie],0),2),"")</f>
        <v/>
      </c>
      <c r="G672" s="60" t="str">
        <f ca="1">IF(Podsumowanie_[[#This Row],[L.p.]]&lt;=$J$7,INDEX(Generowanie_Zamówienia[],MATCH(Podsumowanie_[[#This Row],[L.p.]],Generowanie_Zamówienia[Zliczanie],0),4),"")</f>
        <v/>
      </c>
      <c r="H67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3" spans="4:8" x14ac:dyDescent="0.45">
      <c r="D673" s="58">
        <v>666</v>
      </c>
      <c r="E673" s="59" t="str">
        <f ca="1">IF(Podsumowanie_[[#This Row],[L.p.]]&lt;=$J$7,INDEX(Generowanie_Zamówienia[],MATCH(Podsumowanie_[[#This Row],[L.p.]],Generowanie_Zamówienia[Zliczanie],0),9),"")</f>
        <v/>
      </c>
      <c r="F673" s="57" t="str">
        <f ca="1">IF(Podsumowanie_[[#This Row],[L.p.]]&lt;=$J$7,INDEX(Generowanie_Zamówienia[],MATCH(Podsumowanie_[[#This Row],[L.p.]],Generowanie_Zamówienia[Zliczanie],0),2),"")</f>
        <v/>
      </c>
      <c r="G673" s="60" t="str">
        <f ca="1">IF(Podsumowanie_[[#This Row],[L.p.]]&lt;=$J$7,INDEX(Generowanie_Zamówienia[],MATCH(Podsumowanie_[[#This Row],[L.p.]],Generowanie_Zamówienia[Zliczanie],0),4),"")</f>
        <v/>
      </c>
      <c r="H67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4" spans="4:8" x14ac:dyDescent="0.45">
      <c r="D674" s="58">
        <v>667</v>
      </c>
      <c r="E674" s="55" t="str">
        <f ca="1">IF(Podsumowanie_[[#This Row],[L.p.]]&lt;=$J$7,INDEX(Generowanie_Zamówienia[],MATCH(Podsumowanie_[[#This Row],[L.p.]],Generowanie_Zamówienia[Zliczanie],0),9),"")</f>
        <v/>
      </c>
      <c r="F674" s="56" t="str">
        <f ca="1">IF(Podsumowanie_[[#This Row],[L.p.]]&lt;=$J$7,INDEX(Generowanie_Zamówienia[],MATCH(Podsumowanie_[[#This Row],[L.p.]],Generowanie_Zamówienia[Zliczanie],0),2),"")</f>
        <v/>
      </c>
      <c r="G674" s="60" t="str">
        <f ca="1">IF(Podsumowanie_[[#This Row],[L.p.]]&lt;=$J$7,INDEX(Generowanie_Zamówienia[],MATCH(Podsumowanie_[[#This Row],[L.p.]],Generowanie_Zamówienia[Zliczanie],0),4),"")</f>
        <v/>
      </c>
      <c r="H67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5" spans="4:8" x14ac:dyDescent="0.45">
      <c r="D675" s="58">
        <v>668</v>
      </c>
      <c r="E675" s="59" t="str">
        <f ca="1">IF(Podsumowanie_[[#This Row],[L.p.]]&lt;=$J$7,INDEX(Generowanie_Zamówienia[],MATCH(Podsumowanie_[[#This Row],[L.p.]],Generowanie_Zamówienia[Zliczanie],0),9),"")</f>
        <v/>
      </c>
      <c r="F675" s="57" t="str">
        <f ca="1">IF(Podsumowanie_[[#This Row],[L.p.]]&lt;=$J$7,INDEX(Generowanie_Zamówienia[],MATCH(Podsumowanie_[[#This Row],[L.p.]],Generowanie_Zamówienia[Zliczanie],0),2),"")</f>
        <v/>
      </c>
      <c r="G675" s="60" t="str">
        <f ca="1">IF(Podsumowanie_[[#This Row],[L.p.]]&lt;=$J$7,INDEX(Generowanie_Zamówienia[],MATCH(Podsumowanie_[[#This Row],[L.p.]],Generowanie_Zamówienia[Zliczanie],0),4),"")</f>
        <v/>
      </c>
      <c r="H67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6" spans="4:8" x14ac:dyDescent="0.45">
      <c r="D676" s="58">
        <v>669</v>
      </c>
      <c r="E676" s="55" t="str">
        <f ca="1">IF(Podsumowanie_[[#This Row],[L.p.]]&lt;=$J$7,INDEX(Generowanie_Zamówienia[],MATCH(Podsumowanie_[[#This Row],[L.p.]],Generowanie_Zamówienia[Zliczanie],0),9),"")</f>
        <v/>
      </c>
      <c r="F676" s="56" t="str">
        <f ca="1">IF(Podsumowanie_[[#This Row],[L.p.]]&lt;=$J$7,INDEX(Generowanie_Zamówienia[],MATCH(Podsumowanie_[[#This Row],[L.p.]],Generowanie_Zamówienia[Zliczanie],0),2),"")</f>
        <v/>
      </c>
      <c r="G676" s="60" t="str">
        <f ca="1">IF(Podsumowanie_[[#This Row],[L.p.]]&lt;=$J$7,INDEX(Generowanie_Zamówienia[],MATCH(Podsumowanie_[[#This Row],[L.p.]],Generowanie_Zamówienia[Zliczanie],0),4),"")</f>
        <v/>
      </c>
      <c r="H67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7" spans="4:8" x14ac:dyDescent="0.45">
      <c r="D677" s="58">
        <v>670</v>
      </c>
      <c r="E677" s="59" t="str">
        <f ca="1">IF(Podsumowanie_[[#This Row],[L.p.]]&lt;=$J$7,INDEX(Generowanie_Zamówienia[],MATCH(Podsumowanie_[[#This Row],[L.p.]],Generowanie_Zamówienia[Zliczanie],0),9),"")</f>
        <v/>
      </c>
      <c r="F677" s="57" t="str">
        <f ca="1">IF(Podsumowanie_[[#This Row],[L.p.]]&lt;=$J$7,INDEX(Generowanie_Zamówienia[],MATCH(Podsumowanie_[[#This Row],[L.p.]],Generowanie_Zamówienia[Zliczanie],0),2),"")</f>
        <v/>
      </c>
      <c r="G677" s="60" t="str">
        <f ca="1">IF(Podsumowanie_[[#This Row],[L.p.]]&lt;=$J$7,INDEX(Generowanie_Zamówienia[],MATCH(Podsumowanie_[[#This Row],[L.p.]],Generowanie_Zamówienia[Zliczanie],0),4),"")</f>
        <v/>
      </c>
      <c r="H677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8" spans="4:8" x14ac:dyDescent="0.45">
      <c r="D678" s="58">
        <v>671</v>
      </c>
      <c r="E678" s="55" t="str">
        <f ca="1">IF(Podsumowanie_[[#This Row],[L.p.]]&lt;=$J$7,INDEX(Generowanie_Zamówienia[],MATCH(Podsumowanie_[[#This Row],[L.p.]],Generowanie_Zamówienia[Zliczanie],0),9),"")</f>
        <v/>
      </c>
      <c r="F678" s="56" t="str">
        <f ca="1">IF(Podsumowanie_[[#This Row],[L.p.]]&lt;=$J$7,INDEX(Generowanie_Zamówienia[],MATCH(Podsumowanie_[[#This Row],[L.p.]],Generowanie_Zamówienia[Zliczanie],0),2),"")</f>
        <v/>
      </c>
      <c r="G678" s="60" t="str">
        <f ca="1">IF(Podsumowanie_[[#This Row],[L.p.]]&lt;=$J$7,INDEX(Generowanie_Zamówienia[],MATCH(Podsumowanie_[[#This Row],[L.p.]],Generowanie_Zamówienia[Zliczanie],0),4),"")</f>
        <v/>
      </c>
      <c r="H678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79" spans="4:8" x14ac:dyDescent="0.45">
      <c r="D679" s="58">
        <v>672</v>
      </c>
      <c r="E679" s="59" t="str">
        <f ca="1">IF(Podsumowanie_[[#This Row],[L.p.]]&lt;=$J$7,INDEX(Generowanie_Zamówienia[],MATCH(Podsumowanie_[[#This Row],[L.p.]],Generowanie_Zamówienia[Zliczanie],0),9),"")</f>
        <v/>
      </c>
      <c r="F679" s="57" t="str">
        <f ca="1">IF(Podsumowanie_[[#This Row],[L.p.]]&lt;=$J$7,INDEX(Generowanie_Zamówienia[],MATCH(Podsumowanie_[[#This Row],[L.p.]],Generowanie_Zamówienia[Zliczanie],0),2),"")</f>
        <v/>
      </c>
      <c r="G679" s="60" t="str">
        <f ca="1">IF(Podsumowanie_[[#This Row],[L.p.]]&lt;=$J$7,INDEX(Generowanie_Zamówienia[],MATCH(Podsumowanie_[[#This Row],[L.p.]],Generowanie_Zamówienia[Zliczanie],0),4),"")</f>
        <v/>
      </c>
      <c r="H679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80" spans="4:8" x14ac:dyDescent="0.45">
      <c r="D680" s="58">
        <v>673</v>
      </c>
      <c r="E680" s="55" t="str">
        <f ca="1">IF(Podsumowanie_[[#This Row],[L.p.]]&lt;=$J$7,INDEX(Generowanie_Zamówienia[],MATCH(Podsumowanie_[[#This Row],[L.p.]],Generowanie_Zamówienia[Zliczanie],0),9),"")</f>
        <v/>
      </c>
      <c r="F680" s="56" t="str">
        <f ca="1">IF(Podsumowanie_[[#This Row],[L.p.]]&lt;=$J$7,INDEX(Generowanie_Zamówienia[],MATCH(Podsumowanie_[[#This Row],[L.p.]],Generowanie_Zamówienia[Zliczanie],0),2),"")</f>
        <v/>
      </c>
      <c r="G680" s="60" t="str">
        <f ca="1">IF(Podsumowanie_[[#This Row],[L.p.]]&lt;=$J$7,INDEX(Generowanie_Zamówienia[],MATCH(Podsumowanie_[[#This Row],[L.p.]],Generowanie_Zamówienia[Zliczanie],0),4),"")</f>
        <v/>
      </c>
      <c r="H680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81" spans="4:8" x14ac:dyDescent="0.45">
      <c r="D681" s="58">
        <v>674</v>
      </c>
      <c r="E681" s="59" t="str">
        <f ca="1">IF(Podsumowanie_[[#This Row],[L.p.]]&lt;=$J$7,INDEX(Generowanie_Zamówienia[],MATCH(Podsumowanie_[[#This Row],[L.p.]],Generowanie_Zamówienia[Zliczanie],0),9),"")</f>
        <v/>
      </c>
      <c r="F681" s="57" t="str">
        <f ca="1">IF(Podsumowanie_[[#This Row],[L.p.]]&lt;=$J$7,INDEX(Generowanie_Zamówienia[],MATCH(Podsumowanie_[[#This Row],[L.p.]],Generowanie_Zamówienia[Zliczanie],0),2),"")</f>
        <v/>
      </c>
      <c r="G681" s="60" t="str">
        <f ca="1">IF(Podsumowanie_[[#This Row],[L.p.]]&lt;=$J$7,INDEX(Generowanie_Zamówienia[],MATCH(Podsumowanie_[[#This Row],[L.p.]],Generowanie_Zamówienia[Zliczanie],0),4),"")</f>
        <v/>
      </c>
      <c r="H681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82" spans="4:8" x14ac:dyDescent="0.45">
      <c r="D682" s="58">
        <v>675</v>
      </c>
      <c r="E682" s="55" t="str">
        <f ca="1">IF(Podsumowanie_[[#This Row],[L.p.]]&lt;=$J$7,INDEX(Generowanie_Zamówienia[],MATCH(Podsumowanie_[[#This Row],[L.p.]],Generowanie_Zamówienia[Zliczanie],0),9),"")</f>
        <v/>
      </c>
      <c r="F682" s="56" t="str">
        <f ca="1">IF(Podsumowanie_[[#This Row],[L.p.]]&lt;=$J$7,INDEX(Generowanie_Zamówienia[],MATCH(Podsumowanie_[[#This Row],[L.p.]],Generowanie_Zamówienia[Zliczanie],0),2),"")</f>
        <v/>
      </c>
      <c r="G682" s="60" t="str">
        <f ca="1">IF(Podsumowanie_[[#This Row],[L.p.]]&lt;=$J$7,INDEX(Generowanie_Zamówienia[],MATCH(Podsumowanie_[[#This Row],[L.p.]],Generowanie_Zamówienia[Zliczanie],0),4),"")</f>
        <v/>
      </c>
      <c r="H682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83" spans="4:8" x14ac:dyDescent="0.45">
      <c r="D683" s="58">
        <v>676</v>
      </c>
      <c r="E683" s="59" t="str">
        <f ca="1">IF(Podsumowanie_[[#This Row],[L.p.]]&lt;=$J$7,INDEX(Generowanie_Zamówienia[],MATCH(Podsumowanie_[[#This Row],[L.p.]],Generowanie_Zamówienia[Zliczanie],0),9),"")</f>
        <v/>
      </c>
      <c r="F683" s="57" t="str">
        <f ca="1">IF(Podsumowanie_[[#This Row],[L.p.]]&lt;=$J$7,INDEX(Generowanie_Zamówienia[],MATCH(Podsumowanie_[[#This Row],[L.p.]],Generowanie_Zamówienia[Zliczanie],0),2),"")</f>
        <v/>
      </c>
      <c r="G683" s="60" t="str">
        <f ca="1">IF(Podsumowanie_[[#This Row],[L.p.]]&lt;=$J$7,INDEX(Generowanie_Zamówienia[],MATCH(Podsumowanie_[[#This Row],[L.p.]],Generowanie_Zamówienia[Zliczanie],0),4),"")</f>
        <v/>
      </c>
      <c r="H683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84" spans="4:8" x14ac:dyDescent="0.45">
      <c r="D684" s="58">
        <v>677</v>
      </c>
      <c r="E684" s="55" t="str">
        <f ca="1">IF(Podsumowanie_[[#This Row],[L.p.]]&lt;=$J$7,INDEX(Generowanie_Zamówienia[],MATCH(Podsumowanie_[[#This Row],[L.p.]],Generowanie_Zamówienia[Zliczanie],0),9),"")</f>
        <v/>
      </c>
      <c r="F684" s="56" t="str">
        <f ca="1">IF(Podsumowanie_[[#This Row],[L.p.]]&lt;=$J$7,INDEX(Generowanie_Zamówienia[],MATCH(Podsumowanie_[[#This Row],[L.p.]],Generowanie_Zamówienia[Zliczanie],0),2),"")</f>
        <v/>
      </c>
      <c r="G684" s="60" t="str">
        <f ca="1">IF(Podsumowanie_[[#This Row],[L.p.]]&lt;=$J$7,INDEX(Generowanie_Zamówienia[],MATCH(Podsumowanie_[[#This Row],[L.p.]],Generowanie_Zamówienia[Zliczanie],0),4),"")</f>
        <v/>
      </c>
      <c r="H684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85" spans="4:8" x14ac:dyDescent="0.45">
      <c r="D685" s="58">
        <v>678</v>
      </c>
      <c r="E685" s="59" t="str">
        <f ca="1">IF(Podsumowanie_[[#This Row],[L.p.]]&lt;=$J$7,INDEX(Generowanie_Zamówienia[],MATCH(Podsumowanie_[[#This Row],[L.p.]],Generowanie_Zamówienia[Zliczanie],0),9),"")</f>
        <v/>
      </c>
      <c r="F685" s="57" t="str">
        <f ca="1">IF(Podsumowanie_[[#This Row],[L.p.]]&lt;=$J$7,INDEX(Generowanie_Zamówienia[],MATCH(Podsumowanie_[[#This Row],[L.p.]],Generowanie_Zamówienia[Zliczanie],0),2),"")</f>
        <v/>
      </c>
      <c r="G685" s="60" t="str">
        <f ca="1">IF(Podsumowanie_[[#This Row],[L.p.]]&lt;=$J$7,INDEX(Generowanie_Zamówienia[],MATCH(Podsumowanie_[[#This Row],[L.p.]],Generowanie_Zamówienia[Zliczanie],0),4),"")</f>
        <v/>
      </c>
      <c r="H685" s="70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  <row r="686" spans="4:8" x14ac:dyDescent="0.45">
      <c r="D686" s="58">
        <v>679</v>
      </c>
      <c r="E686" s="55" t="str">
        <f ca="1">IF(Podsumowanie_[[#This Row],[L.p.]]&lt;=$J$7,INDEX(Generowanie_Zamówienia[],MATCH(Podsumowanie_[[#This Row],[L.p.]],Generowanie_Zamówienia[Zliczanie],0),9),"")</f>
        <v/>
      </c>
      <c r="F686" s="56" t="str">
        <f ca="1">IF(Podsumowanie_[[#This Row],[L.p.]]&lt;=$J$7,INDEX(Generowanie_Zamówienia[],MATCH(Podsumowanie_[[#This Row],[L.p.]],Generowanie_Zamówienia[Zliczanie],0),2),"")</f>
        <v/>
      </c>
      <c r="G686" s="60" t="str">
        <f ca="1">IF(Podsumowanie_[[#This Row],[L.p.]]&lt;=$J$7,INDEX(Generowanie_Zamówienia[],MATCH(Podsumowanie_[[#This Row],[L.p.]],Generowanie_Zamówienia[Zliczanie],0),4),"")</f>
        <v/>
      </c>
      <c r="H686" s="69" t="str">
        <f ca="1">IFERROR(Podsumowanie_[[#This Row],[Ilość op.]]*Podsumowanie_[[#This Row],[Cena netto za szt.]]*INDEX(Generowanie_Zamówienia[],MATCH(Podsumowanie_[[#This Row],[L.p.]],Generowanie_Zamówienia[Zliczanie],0),3),"")</f>
        <v/>
      </c>
    </row>
  </sheetData>
  <sheetProtection selectLockedCells="1"/>
  <mergeCells count="11">
    <mergeCell ref="E4:F5"/>
    <mergeCell ref="H4:H5"/>
    <mergeCell ref="L71:L72"/>
    <mergeCell ref="L77:L78"/>
    <mergeCell ref="L87:L88"/>
    <mergeCell ref="L6:L7"/>
    <mergeCell ref="L27:L28"/>
    <mergeCell ref="L38:L39"/>
    <mergeCell ref="L49:L50"/>
    <mergeCell ref="L60:L61"/>
    <mergeCell ref="K3:K4"/>
  </mergeCells>
  <conditionalFormatting sqref="D8:D686">
    <cfRule type="cellIs" dxfId="0" priority="1" operator="greaterThan">
      <formula>$J$7</formula>
    </cfRule>
  </conditionalFormatting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AA15-B51F-4839-9986-812552C5FBB0}">
  <sheetPr codeName="Arkusz2">
    <tabColor theme="8" tint="0.79998168889431442"/>
  </sheetPr>
  <dimension ref="A1:U1000"/>
  <sheetViews>
    <sheetView workbookViewId="0">
      <selection activeCell="C2" sqref="C2"/>
    </sheetView>
  </sheetViews>
  <sheetFormatPr defaultRowHeight="14.25" x14ac:dyDescent="0.45"/>
  <cols>
    <col min="1" max="1" width="12" customWidth="1"/>
    <col min="2" max="2" width="21.86328125" customWidth="1"/>
    <col min="3" max="4" width="12.86328125" customWidth="1"/>
    <col min="5" max="5" width="10.86328125" customWidth="1"/>
    <col min="6" max="6" width="21.59765625" customWidth="1"/>
    <col min="7" max="7" width="15.73046875" customWidth="1"/>
    <col min="8" max="8" width="12.3984375" customWidth="1"/>
    <col min="9" max="9" width="31" customWidth="1"/>
    <col min="10" max="10" width="16.265625" customWidth="1"/>
    <col min="12" max="12" width="17.265625" customWidth="1"/>
    <col min="13" max="13" width="16.265625" customWidth="1"/>
    <col min="14" max="16" width="18.1328125" customWidth="1"/>
    <col min="17" max="17" width="11.86328125" customWidth="1"/>
  </cols>
  <sheetData>
    <row r="1" spans="1:21" x14ac:dyDescent="0.45">
      <c r="A1" s="9" t="s">
        <v>33</v>
      </c>
      <c r="B1" s="9" t="s">
        <v>34</v>
      </c>
      <c r="C1" s="9" t="s">
        <v>35</v>
      </c>
      <c r="D1" s="9" t="s">
        <v>3</v>
      </c>
      <c r="E1" s="9" t="s">
        <v>36</v>
      </c>
      <c r="F1" s="9" t="s">
        <v>42</v>
      </c>
      <c r="G1" s="9" t="s">
        <v>41</v>
      </c>
      <c r="H1" s="9" t="s">
        <v>43</v>
      </c>
      <c r="I1" s="9" t="s">
        <v>6</v>
      </c>
      <c r="J1" s="9" t="s">
        <v>44</v>
      </c>
      <c r="L1" s="66" t="s">
        <v>37</v>
      </c>
      <c r="M1" s="67" t="s">
        <v>38</v>
      </c>
      <c r="N1" s="9" t="s">
        <v>39</v>
      </c>
      <c r="O1" s="9" t="s">
        <v>40</v>
      </c>
      <c r="P1" s="9" t="s">
        <v>3</v>
      </c>
      <c r="Q1" s="67" t="s">
        <v>41</v>
      </c>
      <c r="S1" s="118" t="s">
        <v>602</v>
      </c>
      <c r="T1" s="118"/>
      <c r="U1">
        <v>24</v>
      </c>
    </row>
    <row r="2" spans="1:21" x14ac:dyDescent="0.45">
      <c r="A2" t="str">
        <f>Wsad_Ofertowy[[#This Row],[Kod]]</f>
        <v>ASSA0031</v>
      </c>
      <c r="B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" t="str">
        <f>INDEX(Wsad_Ofertowy[],MATCH(Generowanie_Zamówienia[[#This Row],[KOD_XL]],Wsad_Ofertowy[Kod],0),21)</f>
        <v>12</v>
      </c>
      <c r="D2" s="95" cm="1">
        <f t="array" ref="D2">INDEX(Wsad_Ofertowy[],MATCH(Generowanie_Zamówienia[[#This Row],[KOD_XL]],Wsad_Ofertowy[Kod],0),$U$1)</f>
        <v>3.35</v>
      </c>
      <c r="E2">
        <f ca="1">IFERROR(Generowanie_Zamówienia[[#This Row],[ILOŚĆ OP. ZAMAWIANA]]*Generowanie_Zamówienia[[#This Row],[ILOŚC W OP.]]*Generowanie_Zamówienia[[#This Row],[CENA]],"")</f>
        <v>0</v>
      </c>
      <c r="F2" t="str">
        <f>INDEX(Wsad_Ofertowy[],MATCH(Generowanie_Zamówienia[[#This Row],[KOD_XL]],Wsad_Ofertowy[Kod],0),MATCH("nazwa pakietu",Wsad_Ofertowy[#Headers],0))</f>
        <v>LED_WKŁADY</v>
      </c>
      <c r="G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" t="str">
        <f ca="1">IF(Generowanie_Zamówienia[[#This Row],[ILOŚĆ OP. ZAMAWIANA]]&gt;0,COUNTIFS($B$1:B2,"&gt;0"),"")</f>
        <v/>
      </c>
      <c r="I2" t="str">
        <f>INDEX(Wsad_Ofertowy[],MATCH(Generowanie_Zamówienia[[#This Row],[KOD_XL]],Wsad_Ofertowy[Kod],0),MATCH("Nazwa",Wsad_Ofertowy[#Headers],0))</f>
        <v>Ass Świetlik S1 - biały</v>
      </c>
      <c r="J2">
        <f ca="1">Generowanie_Zamówienia[[#This Row],[ILOŚĆ OP. ZAMAWIANA]]*Generowanie_Zamówienia[[#This Row],[ILOŚC W OP.]]</f>
        <v>0</v>
      </c>
      <c r="L2" s="86" t="s">
        <v>4</v>
      </c>
      <c r="M2">
        <v>0</v>
      </c>
      <c r="N2">
        <v>0</v>
      </c>
      <c r="O2">
        <v>0</v>
      </c>
      <c r="P2" s="91">
        <v>0</v>
      </c>
      <c r="Q2" s="87" t="s">
        <v>49</v>
      </c>
      <c r="S2" s="118"/>
      <c r="T2" s="118"/>
    </row>
    <row r="3" spans="1:21" x14ac:dyDescent="0.45">
      <c r="A3" t="str">
        <f>Wsad_Ofertowy[[#This Row],[Kod]]</f>
        <v>ASSA0032</v>
      </c>
      <c r="B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" t="str">
        <f>INDEX(Wsad_Ofertowy[],MATCH(Generowanie_Zamówienia[[#This Row],[KOD_XL]],Wsad_Ofertowy[Kod],0),21)</f>
        <v>12</v>
      </c>
      <c r="D3" s="95" cm="1">
        <f t="array" ref="D3">INDEX(Wsad_Ofertowy[],MATCH(Generowanie_Zamówienia[[#This Row],[KOD_XL]],Wsad_Ofertowy[Kod],0),$U$1)</f>
        <v>3.35</v>
      </c>
      <c r="E3">
        <f ca="1">IFERROR(Generowanie_Zamówienia[[#This Row],[ILOŚĆ OP. ZAMAWIANA]]*Generowanie_Zamówienia[[#This Row],[ILOŚC W OP.]]*Generowanie_Zamówienia[[#This Row],[CENA]],"")</f>
        <v>0</v>
      </c>
      <c r="F3" t="str">
        <f>INDEX(Wsad_Ofertowy[],MATCH(Generowanie_Zamówienia[[#This Row],[KOD_XL]],Wsad_Ofertowy[Kod],0),MATCH("nazwa pakietu",Wsad_Ofertowy[#Headers],0))</f>
        <v>LED_WKŁADY</v>
      </c>
      <c r="G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" t="str">
        <f ca="1">IF(Generowanie_Zamówienia[[#This Row],[ILOŚĆ OP. ZAMAWIANA]]&gt;0,COUNTIFS($B$1:B3,"&gt;0"),"")</f>
        <v/>
      </c>
      <c r="I3" t="str">
        <f>INDEX(Wsad_Ofertowy[],MATCH(Generowanie_Zamówienia[[#This Row],[KOD_XL]],Wsad_Ofertowy[Kod],0),MATCH("Nazwa",Wsad_Ofertowy[#Headers],0))</f>
        <v>Ass Świetlik S1 - czerwony</v>
      </c>
      <c r="J3">
        <f ca="1">Generowanie_Zamówienia[[#This Row],[ILOŚĆ OP. ZAMAWIANA]]*Generowanie_Zamówienia[[#This Row],[ILOŚC W OP.]]</f>
        <v>0</v>
      </c>
      <c r="L3" s="92" t="s">
        <v>330</v>
      </c>
      <c r="M3">
        <v>0</v>
      </c>
      <c r="N3">
        <v>0</v>
      </c>
      <c r="O3">
        <v>0</v>
      </c>
      <c r="P3" s="91">
        <v>0</v>
      </c>
      <c r="Q3" s="88" t="s">
        <v>309</v>
      </c>
    </row>
    <row r="4" spans="1:21" x14ac:dyDescent="0.45">
      <c r="A4" t="str">
        <f>Wsad_Ofertowy[[#This Row],[Kod]]</f>
        <v>ASSA0033</v>
      </c>
      <c r="B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" t="str">
        <f>INDEX(Wsad_Ofertowy[],MATCH(Generowanie_Zamówienia[[#This Row],[KOD_XL]],Wsad_Ofertowy[Kod],0),21)</f>
        <v>12</v>
      </c>
      <c r="D4" s="95" cm="1">
        <f t="array" ref="D4">INDEX(Wsad_Ofertowy[],MATCH(Generowanie_Zamówienia[[#This Row],[KOD_XL]],Wsad_Ofertowy[Kod],0),$U$1)</f>
        <v>3.35</v>
      </c>
      <c r="E4">
        <f ca="1">IFERROR(Generowanie_Zamówienia[[#This Row],[ILOŚĆ OP. ZAMAWIANA]]*Generowanie_Zamówienia[[#This Row],[ILOŚC W OP.]]*Generowanie_Zamówienia[[#This Row],[CENA]],"")</f>
        <v>0</v>
      </c>
      <c r="F4" t="str">
        <f>INDEX(Wsad_Ofertowy[],MATCH(Generowanie_Zamówienia[[#This Row],[KOD_XL]],Wsad_Ofertowy[Kod],0),MATCH("Nazwa Pakietu",Wsad_Ofertowy[#Headers],0))</f>
        <v>LED_WKŁADY</v>
      </c>
      <c r="G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" t="str">
        <f ca="1">IF(Generowanie_Zamówienia[[#This Row],[ILOŚĆ OP. ZAMAWIANA]]&gt;0,COUNTIFS($B$1:B4,"&gt;0"),"")</f>
        <v/>
      </c>
      <c r="I4" t="str">
        <f>INDEX(Wsad_Ofertowy[],MATCH(Generowanie_Zamówienia[[#This Row],[KOD_XL]],Wsad_Ofertowy[Kod],0),MATCH("Nazwa",Wsad_Ofertowy[#Headers],0))</f>
        <v>Ass Świetlik S1 - fioletowy</v>
      </c>
      <c r="J4">
        <f ca="1">Generowanie_Zamówienia[[#This Row],[ILOŚĆ OP. ZAMAWIANA]]*Generowanie_Zamówienia[[#This Row],[ILOŚC W OP.]]</f>
        <v>0</v>
      </c>
      <c r="L4" s="86" t="s">
        <v>5</v>
      </c>
      <c r="M4">
        <v>0</v>
      </c>
      <c r="N4">
        <v>0</v>
      </c>
      <c r="O4">
        <v>0</v>
      </c>
      <c r="P4" s="91">
        <v>0</v>
      </c>
      <c r="Q4" s="89" t="s">
        <v>51</v>
      </c>
    </row>
    <row r="5" spans="1:21" x14ac:dyDescent="0.45">
      <c r="A5" t="str">
        <f>Wsad_Ofertowy[[#This Row],[Kod]]</f>
        <v>ASSA0034</v>
      </c>
      <c r="B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" t="str">
        <f>INDEX(Wsad_Ofertowy[],MATCH(Generowanie_Zamówienia[[#This Row],[KOD_XL]],Wsad_Ofertowy[Kod],0),21)</f>
        <v>24</v>
      </c>
      <c r="D5" s="95" cm="1">
        <f t="array" ref="D5">INDEX(Wsad_Ofertowy[],MATCH(Generowanie_Zamówienia[[#This Row],[KOD_XL]],Wsad_Ofertowy[Kod],0),$U$1)</f>
        <v>3.35</v>
      </c>
      <c r="E5">
        <f ca="1">IFERROR(Generowanie_Zamówienia[[#This Row],[ILOŚĆ OP. ZAMAWIANA]]*Generowanie_Zamówienia[[#This Row],[ILOŚC W OP.]]*Generowanie_Zamówienia[[#This Row],[CENA]],"")</f>
        <v>0</v>
      </c>
      <c r="F5" t="str">
        <f>INDEX(Wsad_Ofertowy[],MATCH(Generowanie_Zamówienia[[#This Row],[KOD_XL]],Wsad_Ofertowy[Kod],0),MATCH("nazwa pakietu",Wsad_Ofertowy[#Headers],0))</f>
        <v>LED_WKŁADY</v>
      </c>
      <c r="G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" t="str">
        <f ca="1">IF(Generowanie_Zamówienia[[#This Row],[ILOŚĆ OP. ZAMAWIANA]]&gt;0,COUNTIFS($B$1:B5,"&gt;0"),"")</f>
        <v/>
      </c>
      <c r="I5" t="str">
        <f>INDEX(Wsad_Ofertowy[],MATCH(Generowanie_Zamówienia[[#This Row],[KOD_XL]],Wsad_Ofertowy[Kod],0),MATCH("Nazwa",Wsad_Ofertowy[#Headers],0))</f>
        <v>Ass Świetlik S1 - mix</v>
      </c>
      <c r="J5">
        <f ca="1">Generowanie_Zamówienia[[#This Row],[ILOŚĆ OP. ZAMAWIANA]]*Generowanie_Zamówienia[[#This Row],[ILOŚC W OP.]]</f>
        <v>0</v>
      </c>
      <c r="L5" s="86" t="s">
        <v>161</v>
      </c>
      <c r="M5">
        <v>0</v>
      </c>
      <c r="N5">
        <v>0</v>
      </c>
      <c r="O5">
        <v>0</v>
      </c>
      <c r="P5" s="91">
        <v>0</v>
      </c>
      <c r="Q5" s="88" t="s">
        <v>158</v>
      </c>
    </row>
    <row r="6" spans="1:21" x14ac:dyDescent="0.45">
      <c r="A6" t="str">
        <f>Wsad_Ofertowy[[#This Row],[Kod]]</f>
        <v>ASSA0035</v>
      </c>
      <c r="B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" t="str">
        <f>INDEX(Wsad_Ofertowy[],MATCH(Generowanie_Zamówienia[[#This Row],[KOD_XL]],Wsad_Ofertowy[Kod],0),21)</f>
        <v>12</v>
      </c>
      <c r="D6" s="95" cm="1">
        <f t="array" ref="D6">INDEX(Wsad_Ofertowy[],MATCH(Generowanie_Zamówienia[[#This Row],[KOD_XL]],Wsad_Ofertowy[Kod],0),$U$1)</f>
        <v>3.35</v>
      </c>
      <c r="E6">
        <f ca="1">IFERROR(Generowanie_Zamówienia[[#This Row],[ILOŚĆ OP. ZAMAWIANA]]*Generowanie_Zamówienia[[#This Row],[ILOŚC W OP.]]*Generowanie_Zamówienia[[#This Row],[CENA]],"")</f>
        <v>0</v>
      </c>
      <c r="F6" t="str">
        <f>INDEX(Wsad_Ofertowy[],MATCH(Generowanie_Zamówienia[[#This Row],[KOD_XL]],Wsad_Ofertowy[Kod],0),MATCH("nazwa pakietu",Wsad_Ofertowy[#Headers],0))</f>
        <v>LED_WKŁADY</v>
      </c>
      <c r="G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" t="str">
        <f ca="1">IF(Generowanie_Zamówienia[[#This Row],[ILOŚĆ OP. ZAMAWIANA]]&gt;0,COUNTIFS($B$1:B6,"&gt;0"),"")</f>
        <v/>
      </c>
      <c r="I6" t="str">
        <f>INDEX(Wsad_Ofertowy[],MATCH(Generowanie_Zamówienia[[#This Row],[KOD_XL]],Wsad_Ofertowy[Kod],0),MATCH("Nazwa",Wsad_Ofertowy[#Headers],0))</f>
        <v>Ass Świetlik S1 - niebieski</v>
      </c>
      <c r="J6">
        <f ca="1">Generowanie_Zamówienia[[#This Row],[ILOŚĆ OP. ZAMAWIANA]]*Generowanie_Zamówienia[[#This Row],[ILOŚC W OP.]]</f>
        <v>0</v>
      </c>
      <c r="L6" s="86" t="s">
        <v>277</v>
      </c>
      <c r="M6">
        <v>0</v>
      </c>
      <c r="N6">
        <v>0</v>
      </c>
      <c r="O6">
        <v>0</v>
      </c>
      <c r="P6" s="91">
        <v>0</v>
      </c>
      <c r="Q6" s="9" t="s">
        <v>311</v>
      </c>
    </row>
    <row r="7" spans="1:21" x14ac:dyDescent="0.45">
      <c r="A7" t="str">
        <f>Wsad_Ofertowy[[#This Row],[Kod]]</f>
        <v>ASSA0036</v>
      </c>
      <c r="B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" t="str">
        <f>INDEX(Wsad_Ofertowy[],MATCH(Generowanie_Zamówienia[[#This Row],[KOD_XL]],Wsad_Ofertowy[Kod],0),21)</f>
        <v>12</v>
      </c>
      <c r="D7" s="95" cm="1">
        <f t="array" ref="D7">INDEX(Wsad_Ofertowy[],MATCH(Generowanie_Zamówienia[[#This Row],[KOD_XL]],Wsad_Ofertowy[Kod],0),$U$1)</f>
        <v>3.35</v>
      </c>
      <c r="E7">
        <f ca="1">IFERROR(Generowanie_Zamówienia[[#This Row],[ILOŚĆ OP. ZAMAWIANA]]*Generowanie_Zamówienia[[#This Row],[ILOŚC W OP.]]*Generowanie_Zamówienia[[#This Row],[CENA]],"")</f>
        <v>0</v>
      </c>
      <c r="F7" t="str">
        <f>INDEX(Wsad_Ofertowy[],MATCH(Generowanie_Zamówienia[[#This Row],[KOD_XL]],Wsad_Ofertowy[Kod],0),MATCH("nazwa pakietu",Wsad_Ofertowy[#Headers],0))</f>
        <v>LED_WKŁADY</v>
      </c>
      <c r="G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" t="str">
        <f ca="1">IF(Generowanie_Zamówienia[[#This Row],[ILOŚĆ OP. ZAMAWIANA]]&gt;0,COUNTIFS($B$1:B7,"&gt;0"),"")</f>
        <v/>
      </c>
      <c r="I7" t="str">
        <f>INDEX(Wsad_Ofertowy[],MATCH(Generowanie_Zamówienia[[#This Row],[KOD_XL]],Wsad_Ofertowy[Kod],0),MATCH("Nazwa",Wsad_Ofertowy[#Headers],0))</f>
        <v>Ass Świetlik S1 - pomarańcz</v>
      </c>
      <c r="J7">
        <f ca="1">Generowanie_Zamówienia[[#This Row],[ILOŚĆ OP. ZAMAWIANA]]*Generowanie_Zamówienia[[#This Row],[ILOŚC W OP.]]</f>
        <v>0</v>
      </c>
      <c r="L7" s="86" t="s">
        <v>107</v>
      </c>
      <c r="M7">
        <v>0</v>
      </c>
      <c r="N7">
        <v>0</v>
      </c>
      <c r="O7">
        <v>0</v>
      </c>
      <c r="P7" s="91">
        <v>0</v>
      </c>
      <c r="Q7" s="89" t="s">
        <v>48</v>
      </c>
    </row>
    <row r="8" spans="1:21" x14ac:dyDescent="0.45">
      <c r="A8" t="str">
        <f>Wsad_Ofertowy[[#This Row],[Kod]]</f>
        <v>ASSA0037</v>
      </c>
      <c r="B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" t="str">
        <f>INDEX(Wsad_Ofertowy[],MATCH(Generowanie_Zamówienia[[#This Row],[KOD_XL]],Wsad_Ofertowy[Kod],0),21)</f>
        <v>12</v>
      </c>
      <c r="D8" s="95" cm="1">
        <f t="array" ref="D8">INDEX(Wsad_Ofertowy[],MATCH(Generowanie_Zamówienia[[#This Row],[KOD_XL]],Wsad_Ofertowy[Kod],0),$U$1)</f>
        <v>3.35</v>
      </c>
      <c r="E8">
        <f ca="1">IFERROR(Generowanie_Zamówienia[[#This Row],[ILOŚĆ OP. ZAMAWIANA]]*Generowanie_Zamówienia[[#This Row],[ILOŚC W OP.]]*Generowanie_Zamówienia[[#This Row],[CENA]],"")</f>
        <v>0</v>
      </c>
      <c r="F8" t="str">
        <f>INDEX(Wsad_Ofertowy[],MATCH(Generowanie_Zamówienia[[#This Row],[KOD_XL]],Wsad_Ofertowy[Kod],0),MATCH("nazwa pakietu",Wsad_Ofertowy[#Headers],0))</f>
        <v>LED_WKŁADY</v>
      </c>
      <c r="G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" t="str">
        <f ca="1">IF(Generowanie_Zamówienia[[#This Row],[ILOŚĆ OP. ZAMAWIANA]]&gt;0,COUNTIFS($B$1:B8,"&gt;0"),"")</f>
        <v/>
      </c>
      <c r="I8" t="str">
        <f>INDEX(Wsad_Ofertowy[],MATCH(Generowanie_Zamówienia[[#This Row],[KOD_XL]],Wsad_Ofertowy[Kod],0),MATCH("Nazwa",Wsad_Ofertowy[#Headers],0))</f>
        <v>Ass Świetlik S1 - zielony</v>
      </c>
      <c r="J8">
        <f ca="1">Generowanie_Zamówienia[[#This Row],[ILOŚĆ OP. ZAMAWIANA]]*Generowanie_Zamówienia[[#This Row],[ILOŚC W OP.]]</f>
        <v>0</v>
      </c>
      <c r="L8" s="86" t="s">
        <v>113</v>
      </c>
      <c r="M8">
        <v>0</v>
      </c>
      <c r="N8">
        <v>0</v>
      </c>
      <c r="O8">
        <v>0</v>
      </c>
      <c r="P8" s="91">
        <v>0</v>
      </c>
      <c r="Q8" s="88" t="s">
        <v>112</v>
      </c>
    </row>
    <row r="9" spans="1:21" x14ac:dyDescent="0.45">
      <c r="A9" t="str">
        <f>Wsad_Ofertowy[[#This Row],[Kod]]</f>
        <v>ASSA0038</v>
      </c>
      <c r="B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" t="str">
        <f>INDEX(Wsad_Ofertowy[],MATCH(Generowanie_Zamówienia[[#This Row],[KOD_XL]],Wsad_Ofertowy[Kod],0),21)</f>
        <v>12</v>
      </c>
      <c r="D9" s="95" cm="1">
        <f t="array" ref="D9">INDEX(Wsad_Ofertowy[],MATCH(Generowanie_Zamówienia[[#This Row],[KOD_XL]],Wsad_Ofertowy[Kod],0),$U$1)</f>
        <v>3.35</v>
      </c>
      <c r="E9">
        <f ca="1">IFERROR(Generowanie_Zamówienia[[#This Row],[ILOŚĆ OP. ZAMAWIANA]]*Generowanie_Zamówienia[[#This Row],[ILOŚC W OP.]]*Generowanie_Zamówienia[[#This Row],[CENA]],"")</f>
        <v>0</v>
      </c>
      <c r="F9" t="str">
        <f>INDEX(Wsad_Ofertowy[],MATCH(Generowanie_Zamówienia[[#This Row],[KOD_XL]],Wsad_Ofertowy[Kod],0),MATCH("nazwa pakietu",Wsad_Ofertowy[#Headers],0))</f>
        <v>LED_WKŁADY</v>
      </c>
      <c r="G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" t="str">
        <f ca="1">IF(Generowanie_Zamówienia[[#This Row],[ILOŚĆ OP. ZAMAWIANA]]&gt;0,COUNTIFS($B$1:B9,"&gt;0"),"")</f>
        <v/>
      </c>
      <c r="I9" t="str">
        <f>INDEX(Wsad_Ofertowy[],MATCH(Generowanie_Zamówienia[[#This Row],[KOD_XL]],Wsad_Ofertowy[Kod],0),MATCH("Nazwa",Wsad_Ofertowy[#Headers],0))</f>
        <v>Ass Świetlik S1 - zmieniający</v>
      </c>
      <c r="J9">
        <f ca="1">Generowanie_Zamówienia[[#This Row],[ILOŚĆ OP. ZAMAWIANA]]*Generowanie_Zamówienia[[#This Row],[ILOŚC W OP.]]</f>
        <v>0</v>
      </c>
      <c r="L9" s="86" t="s">
        <v>278</v>
      </c>
      <c r="M9">
        <v>0</v>
      </c>
      <c r="N9">
        <v>0</v>
      </c>
      <c r="O9">
        <v>0</v>
      </c>
      <c r="P9" s="91">
        <v>0</v>
      </c>
      <c r="Q9" s="9" t="s">
        <v>308</v>
      </c>
    </row>
    <row r="10" spans="1:21" x14ac:dyDescent="0.45">
      <c r="A10" t="str">
        <f>Wsad_Ofertowy[[#This Row],[Kod]]</f>
        <v>ASSA0039</v>
      </c>
      <c r="B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" t="str">
        <f>INDEX(Wsad_Ofertowy[],MATCH(Generowanie_Zamówienia[[#This Row],[KOD_XL]],Wsad_Ofertowy[Kod],0),21)</f>
        <v>12</v>
      </c>
      <c r="D10" s="95" cm="1">
        <f t="array" ref="D10">INDEX(Wsad_Ofertowy[],MATCH(Generowanie_Zamówienia[[#This Row],[KOD_XL]],Wsad_Ofertowy[Kod],0),$U$1)</f>
        <v>3.35</v>
      </c>
      <c r="E10">
        <f ca="1">IFERROR(Generowanie_Zamówienia[[#This Row],[ILOŚĆ OP. ZAMAWIANA]]*Generowanie_Zamówienia[[#This Row],[ILOŚC W OP.]]*Generowanie_Zamówienia[[#This Row],[CENA]],"")</f>
        <v>0</v>
      </c>
      <c r="F10" t="str">
        <f>INDEX(Wsad_Ofertowy[],MATCH(Generowanie_Zamówienia[[#This Row],[KOD_XL]],Wsad_Ofertowy[Kod],0),MATCH("nazwa pakietu",Wsad_Ofertowy[#Headers],0))</f>
        <v>LED_WKŁADY</v>
      </c>
      <c r="G1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0" t="str">
        <f ca="1">IF(Generowanie_Zamówienia[[#This Row],[ILOŚĆ OP. ZAMAWIANA]]&gt;0,COUNTIFS($B$1:B10,"&gt;0"),"")</f>
        <v/>
      </c>
      <c r="I10" t="str">
        <f>INDEX(Wsad_Ofertowy[],MATCH(Generowanie_Zamówienia[[#This Row],[KOD_XL]],Wsad_Ofertowy[Kod],0),MATCH("Nazwa",Wsad_Ofertowy[#Headers],0))</f>
        <v>Ass Świetlik S1 - żółty</v>
      </c>
      <c r="J10">
        <f ca="1">Generowanie_Zamówienia[[#This Row],[ILOŚĆ OP. ZAMAWIANA]]*Generowanie_Zamówienia[[#This Row],[ILOŚC W OP.]]</f>
        <v>0</v>
      </c>
      <c r="L10" s="86" t="s">
        <v>160</v>
      </c>
      <c r="M10">
        <v>0</v>
      </c>
      <c r="N10">
        <v>0</v>
      </c>
      <c r="O10">
        <v>0</v>
      </c>
      <c r="P10" s="91">
        <v>0</v>
      </c>
      <c r="Q10" s="89" t="s">
        <v>52</v>
      </c>
    </row>
    <row r="11" spans="1:21" x14ac:dyDescent="0.45">
      <c r="A11" t="str">
        <f>Wsad_Ofertowy[[#This Row],[Kod]]</f>
        <v>ASSA0040</v>
      </c>
      <c r="B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" t="str">
        <f>INDEX(Wsad_Ofertowy[],MATCH(Generowanie_Zamówienia[[#This Row],[KOD_XL]],Wsad_Ofertowy[Kod],0),21)</f>
        <v>12</v>
      </c>
      <c r="D11" s="95" cm="1">
        <f t="array" ref="D11">INDEX(Wsad_Ofertowy[],MATCH(Generowanie_Zamówienia[[#This Row],[KOD_XL]],Wsad_Ofertowy[Kod],0),$U$1)</f>
        <v>3.14</v>
      </c>
      <c r="E11">
        <f ca="1">IFERROR(Generowanie_Zamówienia[[#This Row],[ILOŚĆ OP. ZAMAWIANA]]*Generowanie_Zamówienia[[#This Row],[ILOŚC W OP.]]*Generowanie_Zamówienia[[#This Row],[CENA]],"")</f>
        <v>0</v>
      </c>
      <c r="F11" t="str">
        <f>INDEX(Wsad_Ofertowy[],MATCH(Generowanie_Zamówienia[[#This Row],[KOD_XL]],Wsad_Ofertowy[Kod],0),MATCH("nazwa pakietu",Wsad_Ofertowy[#Headers],0))</f>
        <v>LED_WKŁADY</v>
      </c>
      <c r="G1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1" t="str">
        <f ca="1">IF(Generowanie_Zamówienia[[#This Row],[ILOŚĆ OP. ZAMAWIANA]]&gt;0,COUNTIFS($B$1:B11,"&gt;0"),"")</f>
        <v/>
      </c>
      <c r="I11" t="str">
        <f>INDEX(Wsad_Ofertowy[],MATCH(Generowanie_Zamówienia[[#This Row],[KOD_XL]],Wsad_Ofertowy[Kod],0),MATCH("Nazwa",Wsad_Ofertowy[#Headers],0))</f>
        <v>Ass Świetlik S5 - biały</v>
      </c>
      <c r="J11">
        <f ca="1">Generowanie_Zamówienia[[#This Row],[ILOŚĆ OP. ZAMAWIANA]]*Generowanie_Zamówienia[[#This Row],[ILOŚC W OP.]]</f>
        <v>0</v>
      </c>
      <c r="L11" s="86" t="s">
        <v>285</v>
      </c>
      <c r="M11">
        <v>0</v>
      </c>
      <c r="N11">
        <v>0</v>
      </c>
      <c r="O11">
        <v>0</v>
      </c>
      <c r="P11" s="91">
        <v>0</v>
      </c>
      <c r="Q11" s="9" t="s">
        <v>310</v>
      </c>
    </row>
    <row r="12" spans="1:21" x14ac:dyDescent="0.45">
      <c r="A12" t="str">
        <f>Wsad_Ofertowy[[#This Row],[Kod]]</f>
        <v>ASSA0041</v>
      </c>
      <c r="B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" t="str">
        <f>INDEX(Wsad_Ofertowy[],MATCH(Generowanie_Zamówienia[[#This Row],[KOD_XL]],Wsad_Ofertowy[Kod],0),21)</f>
        <v>12</v>
      </c>
      <c r="D12" s="95" cm="1">
        <f t="array" ref="D12">INDEX(Wsad_Ofertowy[],MATCH(Generowanie_Zamówienia[[#This Row],[KOD_XL]],Wsad_Ofertowy[Kod],0),$U$1)</f>
        <v>3.14</v>
      </c>
      <c r="E12">
        <f ca="1">IFERROR(Generowanie_Zamówienia[[#This Row],[ILOŚĆ OP. ZAMAWIANA]]*Generowanie_Zamówienia[[#This Row],[ILOŚC W OP.]]*Generowanie_Zamówienia[[#This Row],[CENA]],"")</f>
        <v>0</v>
      </c>
      <c r="F12" t="str">
        <f>INDEX(Wsad_Ofertowy[],MATCH(Generowanie_Zamówienia[[#This Row],[KOD_XL]],Wsad_Ofertowy[Kod],0),MATCH("nazwa pakietu",Wsad_Ofertowy[#Headers],0))</f>
        <v>LED_WKŁADY</v>
      </c>
      <c r="G1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2" t="str">
        <f ca="1">IF(Generowanie_Zamówienia[[#This Row],[ILOŚĆ OP. ZAMAWIANA]]&gt;0,COUNTIFS($B$1:B12,"&gt;0"),"")</f>
        <v/>
      </c>
      <c r="I12" t="str">
        <f>INDEX(Wsad_Ofertowy[],MATCH(Generowanie_Zamówienia[[#This Row],[KOD_XL]],Wsad_Ofertowy[Kod],0),MATCH("Nazwa",Wsad_Ofertowy[#Headers],0))</f>
        <v>Ass Świetlik S5 - czerwony</v>
      </c>
      <c r="J12">
        <f ca="1">Generowanie_Zamówienia[[#This Row],[ILOŚĆ OP. ZAMAWIANA]]*Generowanie_Zamówienia[[#This Row],[ILOŚC W OP.]]</f>
        <v>0</v>
      </c>
      <c r="L12" s="92" t="s">
        <v>402</v>
      </c>
      <c r="M12">
        <v>0</v>
      </c>
      <c r="N12">
        <v>0</v>
      </c>
      <c r="O12">
        <v>0</v>
      </c>
      <c r="P12" s="91">
        <v>0</v>
      </c>
      <c r="Q12" t="s">
        <v>309</v>
      </c>
    </row>
    <row r="13" spans="1:21" x14ac:dyDescent="0.45">
      <c r="A13" t="str">
        <f>Wsad_Ofertowy[[#This Row],[Kod]]</f>
        <v>ASSA0042</v>
      </c>
      <c r="B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" t="str">
        <f>INDEX(Wsad_Ofertowy[],MATCH(Generowanie_Zamówienia[[#This Row],[KOD_XL]],Wsad_Ofertowy[Kod],0),21)</f>
        <v>12</v>
      </c>
      <c r="D13" s="95" cm="1">
        <f t="array" ref="D13">INDEX(Wsad_Ofertowy[],MATCH(Generowanie_Zamówienia[[#This Row],[KOD_XL]],Wsad_Ofertowy[Kod],0),$U$1)</f>
        <v>3.14</v>
      </c>
      <c r="E13">
        <f ca="1">IFERROR(Generowanie_Zamówienia[[#This Row],[ILOŚĆ OP. ZAMAWIANA]]*Generowanie_Zamówienia[[#This Row],[ILOŚC W OP.]]*Generowanie_Zamówienia[[#This Row],[CENA]],"")</f>
        <v>0</v>
      </c>
      <c r="F13" t="str">
        <f>INDEX(Wsad_Ofertowy[],MATCH(Generowanie_Zamówienia[[#This Row],[KOD_XL]],Wsad_Ofertowy[Kod],0),MATCH("nazwa pakietu",Wsad_Ofertowy[#Headers],0))</f>
        <v>LED_WKŁADY</v>
      </c>
      <c r="G1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3" t="str">
        <f ca="1">IF(Generowanie_Zamówienia[[#This Row],[ILOŚĆ OP. ZAMAWIANA]]&gt;0,COUNTIFS($B$1:B13,"&gt;0"),"")</f>
        <v/>
      </c>
      <c r="I13" t="str">
        <f>INDEX(Wsad_Ofertowy[],MATCH(Generowanie_Zamówienia[[#This Row],[KOD_XL]],Wsad_Ofertowy[Kod],0),MATCH("Nazwa",Wsad_Ofertowy[#Headers],0))</f>
        <v>Ass Świetlik S5 - fioletowy</v>
      </c>
      <c r="J13">
        <f ca="1">Generowanie_Zamówienia[[#This Row],[ILOŚĆ OP. ZAMAWIANA]]*Generowanie_Zamówienia[[#This Row],[ILOŚC W OP.]]</f>
        <v>0</v>
      </c>
      <c r="L13" s="92" t="s">
        <v>381</v>
      </c>
      <c r="M13">
        <v>0</v>
      </c>
      <c r="N13">
        <v>0</v>
      </c>
      <c r="O13">
        <v>0</v>
      </c>
      <c r="P13" s="91">
        <v>0</v>
      </c>
      <c r="Q13" s="89" t="s">
        <v>48</v>
      </c>
    </row>
    <row r="14" spans="1:21" x14ac:dyDescent="0.45">
      <c r="A14" t="str">
        <f>Wsad_Ofertowy[[#This Row],[Kod]]</f>
        <v>ASSA0043</v>
      </c>
      <c r="B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" t="str">
        <f>INDEX(Wsad_Ofertowy[],MATCH(Generowanie_Zamówienia[[#This Row],[KOD_XL]],Wsad_Ofertowy[Kod],0),21)</f>
        <v>12</v>
      </c>
      <c r="D14" s="95" cm="1">
        <f t="array" ref="D14">INDEX(Wsad_Ofertowy[],MATCH(Generowanie_Zamówienia[[#This Row],[KOD_XL]],Wsad_Ofertowy[Kod],0),$U$1)</f>
        <v>3.14</v>
      </c>
      <c r="E14">
        <f ca="1">IFERROR(Generowanie_Zamówienia[[#This Row],[ILOŚĆ OP. ZAMAWIANA]]*Generowanie_Zamówienia[[#This Row],[ILOŚC W OP.]]*Generowanie_Zamówienia[[#This Row],[CENA]],"")</f>
        <v>0</v>
      </c>
      <c r="F14" t="str">
        <f>INDEX(Wsad_Ofertowy[],MATCH(Generowanie_Zamówienia[[#This Row],[KOD_XL]],Wsad_Ofertowy[Kod],0),MATCH("nazwa pakietu",Wsad_Ofertowy[#Headers],0))</f>
        <v>LED_WKŁADY</v>
      </c>
      <c r="G1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4" t="str">
        <f ca="1">IF(Generowanie_Zamówienia[[#This Row],[ILOŚĆ OP. ZAMAWIANA]]&gt;0,COUNTIFS($B$1:B14,"&gt;0"),"")</f>
        <v/>
      </c>
      <c r="I14" t="str">
        <f>INDEX(Wsad_Ofertowy[],MATCH(Generowanie_Zamówienia[[#This Row],[KOD_XL]],Wsad_Ofertowy[Kod],0),MATCH("Nazwa",Wsad_Ofertowy[#Headers],0))</f>
        <v>Ass Świetlik S5 - mix</v>
      </c>
      <c r="J14">
        <f ca="1">Generowanie_Zamówienia[[#This Row],[ILOŚĆ OP. ZAMAWIANA]]*Generowanie_Zamówienia[[#This Row],[ILOŚC W OP.]]</f>
        <v>0</v>
      </c>
      <c r="L14" s="92" t="s">
        <v>389</v>
      </c>
      <c r="M14">
        <v>0</v>
      </c>
      <c r="N14">
        <v>0</v>
      </c>
      <c r="O14">
        <v>0</v>
      </c>
      <c r="P14" s="91">
        <v>0</v>
      </c>
      <c r="Q14" s="89" t="s">
        <v>52</v>
      </c>
    </row>
    <row r="15" spans="1:21" x14ac:dyDescent="0.45">
      <c r="A15" t="str">
        <f>Wsad_Ofertowy[[#This Row],[Kod]]</f>
        <v>ASSA0044</v>
      </c>
      <c r="B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" t="str">
        <f>INDEX(Wsad_Ofertowy[],MATCH(Generowanie_Zamówienia[[#This Row],[KOD_XL]],Wsad_Ofertowy[Kod],0),21)</f>
        <v>12</v>
      </c>
      <c r="D15" s="95" cm="1">
        <f t="array" ref="D15">INDEX(Wsad_Ofertowy[],MATCH(Generowanie_Zamówienia[[#This Row],[KOD_XL]],Wsad_Ofertowy[Kod],0),$U$1)</f>
        <v>3.14</v>
      </c>
      <c r="E15">
        <f ca="1">IFERROR(Generowanie_Zamówienia[[#This Row],[ILOŚĆ OP. ZAMAWIANA]]*Generowanie_Zamówienia[[#This Row],[ILOŚC W OP.]]*Generowanie_Zamówienia[[#This Row],[CENA]],"")</f>
        <v>0</v>
      </c>
      <c r="F15" t="str">
        <f>INDEX(Wsad_Ofertowy[],MATCH(Generowanie_Zamówienia[[#This Row],[KOD_XL]],Wsad_Ofertowy[Kod],0),MATCH("nazwa pakietu",Wsad_Ofertowy[#Headers],0))</f>
        <v>LED_WKŁADY</v>
      </c>
      <c r="G1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5" t="str">
        <f ca="1">IF(Generowanie_Zamówienia[[#This Row],[ILOŚĆ OP. ZAMAWIANA]]&gt;0,COUNTIFS($B$1:B15,"&gt;0"),"")</f>
        <v/>
      </c>
      <c r="I15" t="str">
        <f>INDEX(Wsad_Ofertowy[],MATCH(Generowanie_Zamówienia[[#This Row],[KOD_XL]],Wsad_Ofertowy[Kod],0),MATCH("Nazwa",Wsad_Ofertowy[#Headers],0))</f>
        <v>Ass Świetlik S5 - niebieski</v>
      </c>
      <c r="J15">
        <f ca="1">Generowanie_Zamówienia[[#This Row],[ILOŚĆ OP. ZAMAWIANA]]*Generowanie_Zamówienia[[#This Row],[ILOŚC W OP.]]</f>
        <v>0</v>
      </c>
      <c r="L15" s="92" t="s">
        <v>321</v>
      </c>
      <c r="M15">
        <v>0</v>
      </c>
      <c r="N15">
        <v>0</v>
      </c>
      <c r="O15">
        <v>0</v>
      </c>
      <c r="P15" s="91">
        <v>0</v>
      </c>
      <c r="Q15" t="s">
        <v>537</v>
      </c>
    </row>
    <row r="16" spans="1:21" x14ac:dyDescent="0.45">
      <c r="A16" t="str">
        <f>Wsad_Ofertowy[[#This Row],[Kod]]</f>
        <v>ASSA0045</v>
      </c>
      <c r="B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" t="str">
        <f>INDEX(Wsad_Ofertowy[],MATCH(Generowanie_Zamówienia[[#This Row],[KOD_XL]],Wsad_Ofertowy[Kod],0),21)</f>
        <v>12</v>
      </c>
      <c r="D16" s="95" cm="1">
        <f t="array" ref="D16">INDEX(Wsad_Ofertowy[],MATCH(Generowanie_Zamówienia[[#This Row],[KOD_XL]],Wsad_Ofertowy[Kod],0),$U$1)</f>
        <v>3.14</v>
      </c>
      <c r="E16">
        <f ca="1">IFERROR(Generowanie_Zamówienia[[#This Row],[ILOŚĆ OP. ZAMAWIANA]]*Generowanie_Zamówienia[[#This Row],[ILOŚC W OP.]]*Generowanie_Zamówienia[[#This Row],[CENA]],"")</f>
        <v>0</v>
      </c>
      <c r="F16" t="str">
        <f>INDEX(Wsad_Ofertowy[],MATCH(Generowanie_Zamówienia[[#This Row],[KOD_XL]],Wsad_Ofertowy[Kod],0),MATCH("nazwa pakietu",Wsad_Ofertowy[#Headers],0))</f>
        <v>LED_WKŁADY</v>
      </c>
      <c r="G1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6" t="str">
        <f ca="1">IF(Generowanie_Zamówienia[[#This Row],[ILOŚĆ OP. ZAMAWIANA]]&gt;0,COUNTIFS($B$1:B16,"&gt;0"),"")</f>
        <v/>
      </c>
      <c r="I16" t="str">
        <f>INDEX(Wsad_Ofertowy[],MATCH(Generowanie_Zamówienia[[#This Row],[KOD_XL]],Wsad_Ofertowy[Kod],0),MATCH("Nazwa",Wsad_Ofertowy[#Headers],0))</f>
        <v>Ass Świetlik S5 - pomarańcz</v>
      </c>
      <c r="J16">
        <f ca="1">Generowanie_Zamówienia[[#This Row],[ILOŚĆ OP. ZAMAWIANA]]*Generowanie_Zamówienia[[#This Row],[ILOŚC W OP.]]</f>
        <v>0</v>
      </c>
      <c r="L16" s="92" t="s">
        <v>413</v>
      </c>
      <c r="M16">
        <v>0</v>
      </c>
      <c r="N16">
        <v>0</v>
      </c>
      <c r="O16">
        <v>0</v>
      </c>
      <c r="P16" s="91">
        <v>0</v>
      </c>
      <c r="Q16" t="s">
        <v>537</v>
      </c>
    </row>
    <row r="17" spans="1:17" x14ac:dyDescent="0.45">
      <c r="A17" t="str">
        <f>Wsad_Ofertowy[[#This Row],[Kod]]</f>
        <v>ASSA0046</v>
      </c>
      <c r="B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" t="str">
        <f>INDEX(Wsad_Ofertowy[],MATCH(Generowanie_Zamówienia[[#This Row],[KOD_XL]],Wsad_Ofertowy[Kod],0),21)</f>
        <v>12</v>
      </c>
      <c r="D17" s="95" cm="1">
        <f t="array" ref="D17">INDEX(Wsad_Ofertowy[],MATCH(Generowanie_Zamówienia[[#This Row],[KOD_XL]],Wsad_Ofertowy[Kod],0),$U$1)</f>
        <v>3.14</v>
      </c>
      <c r="E17">
        <f ca="1">IFERROR(Generowanie_Zamówienia[[#This Row],[ILOŚĆ OP. ZAMAWIANA]]*Generowanie_Zamówienia[[#This Row],[ILOŚC W OP.]]*Generowanie_Zamówienia[[#This Row],[CENA]],"")</f>
        <v>0</v>
      </c>
      <c r="F17" t="str">
        <f>INDEX(Wsad_Ofertowy[],MATCH(Generowanie_Zamówienia[[#This Row],[KOD_XL]],Wsad_Ofertowy[Kod],0),MATCH("nazwa pakietu",Wsad_Ofertowy[#Headers],0))</f>
        <v>LED_WKŁADY</v>
      </c>
      <c r="G1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7" t="str">
        <f ca="1">IF(Generowanie_Zamówienia[[#This Row],[ILOŚĆ OP. ZAMAWIANA]]&gt;0,COUNTIFS($B$1:B17,"&gt;0"),"")</f>
        <v/>
      </c>
      <c r="I17" t="str">
        <f>INDEX(Wsad_Ofertowy[],MATCH(Generowanie_Zamówienia[[#This Row],[KOD_XL]],Wsad_Ofertowy[Kod],0),MATCH("Nazwa",Wsad_Ofertowy[#Headers],0))</f>
        <v>Ass Świetlik S5 - zielony</v>
      </c>
      <c r="J17">
        <f ca="1">Generowanie_Zamówienia[[#This Row],[ILOŚĆ OP. ZAMAWIANA]]*Generowanie_Zamówienia[[#This Row],[ILOŚC W OP.]]</f>
        <v>0</v>
      </c>
      <c r="L17" s="92">
        <v>0</v>
      </c>
      <c r="M17">
        <v>0</v>
      </c>
      <c r="N17">
        <v>0</v>
      </c>
      <c r="O17">
        <v>0</v>
      </c>
      <c r="P17" s="91">
        <v>0</v>
      </c>
      <c r="Q17">
        <v>0</v>
      </c>
    </row>
    <row r="18" spans="1:17" x14ac:dyDescent="0.45">
      <c r="A18" t="str">
        <f>Wsad_Ofertowy[[#This Row],[Kod]]</f>
        <v>ASSA0047</v>
      </c>
      <c r="B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" t="str">
        <f>INDEX(Wsad_Ofertowy[],MATCH(Generowanie_Zamówienia[[#This Row],[KOD_XL]],Wsad_Ofertowy[Kod],0),21)</f>
        <v>12</v>
      </c>
      <c r="D18" s="95" cm="1">
        <f t="array" ref="D18">INDEX(Wsad_Ofertowy[],MATCH(Generowanie_Zamówienia[[#This Row],[KOD_XL]],Wsad_Ofertowy[Kod],0),$U$1)</f>
        <v>3.25</v>
      </c>
      <c r="E18">
        <f ca="1">IFERROR(Generowanie_Zamówienia[[#This Row],[ILOŚĆ OP. ZAMAWIANA]]*Generowanie_Zamówienia[[#This Row],[ILOŚC W OP.]]*Generowanie_Zamówienia[[#This Row],[CENA]],"")</f>
        <v>0</v>
      </c>
      <c r="F18" t="str">
        <f>INDEX(Wsad_Ofertowy[],MATCH(Generowanie_Zamówienia[[#This Row],[KOD_XL]],Wsad_Ofertowy[Kod],0),MATCH("nazwa pakietu",Wsad_Ofertowy[#Headers],0))</f>
        <v>LED_WKŁADY</v>
      </c>
      <c r="G1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8" t="str">
        <f ca="1">IF(Generowanie_Zamówienia[[#This Row],[ILOŚĆ OP. ZAMAWIANA]]&gt;0,COUNTIFS($B$1:B18,"&gt;0"),"")</f>
        <v/>
      </c>
      <c r="I18" t="str">
        <f>INDEX(Wsad_Ofertowy[],MATCH(Generowanie_Zamówienia[[#This Row],[KOD_XL]],Wsad_Ofertowy[Kod],0),MATCH("Nazwa",Wsad_Ofertowy[#Headers],0))</f>
        <v>Ass Świetlik S5 - zmieniający</v>
      </c>
      <c r="J18">
        <f ca="1">Generowanie_Zamówienia[[#This Row],[ILOŚĆ OP. ZAMAWIANA]]*Generowanie_Zamówienia[[#This Row],[ILOŚC W OP.]]</f>
        <v>0</v>
      </c>
      <c r="L18" s="92" t="s">
        <v>481</v>
      </c>
      <c r="M18">
        <v>0</v>
      </c>
      <c r="N18">
        <v>0</v>
      </c>
      <c r="O18">
        <v>0</v>
      </c>
      <c r="P18" s="91">
        <v>0</v>
      </c>
      <c r="Q18">
        <v>0</v>
      </c>
    </row>
    <row r="19" spans="1:17" x14ac:dyDescent="0.45">
      <c r="A19" t="str">
        <f>Wsad_Ofertowy[[#This Row],[Kod]]</f>
        <v>ASSA0048</v>
      </c>
      <c r="B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" t="str">
        <f>INDEX(Wsad_Ofertowy[],MATCH(Generowanie_Zamówienia[[#This Row],[KOD_XL]],Wsad_Ofertowy[Kod],0),21)</f>
        <v>12</v>
      </c>
      <c r="D19" s="95" cm="1">
        <f t="array" ref="D19">INDEX(Wsad_Ofertowy[],MATCH(Generowanie_Zamówienia[[#This Row],[KOD_XL]],Wsad_Ofertowy[Kod],0),$U$1)</f>
        <v>3.25</v>
      </c>
      <c r="E19">
        <f ca="1">IFERROR(Generowanie_Zamówienia[[#This Row],[ILOŚĆ OP. ZAMAWIANA]]*Generowanie_Zamówienia[[#This Row],[ILOŚC W OP.]]*Generowanie_Zamówienia[[#This Row],[CENA]],"")</f>
        <v>0</v>
      </c>
      <c r="F19" t="str">
        <f>INDEX(Wsad_Ofertowy[],MATCH(Generowanie_Zamówienia[[#This Row],[KOD_XL]],Wsad_Ofertowy[Kod],0),MATCH("nazwa pakietu",Wsad_Ofertowy[#Headers],0))</f>
        <v>LED_WKŁADY</v>
      </c>
      <c r="G1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9" t="str">
        <f ca="1">IF(Generowanie_Zamówienia[[#This Row],[ILOŚĆ OP. ZAMAWIANA]]&gt;0,COUNTIFS($B$1:B19,"&gt;0"),"")</f>
        <v/>
      </c>
      <c r="I19" t="str">
        <f>INDEX(Wsad_Ofertowy[],MATCH(Generowanie_Zamówienia[[#This Row],[KOD_XL]],Wsad_Ofertowy[Kod],0),MATCH("Nazwa",Wsad_Ofertowy[#Headers],0))</f>
        <v>Ass Świetlik S5 - żółty</v>
      </c>
      <c r="J19">
        <f ca="1">Generowanie_Zamówienia[[#This Row],[ILOŚĆ OP. ZAMAWIANA]]*Generowanie_Zamówienia[[#This Row],[ILOŚC W OP.]]</f>
        <v>0</v>
      </c>
      <c r="L19" s="92" t="s">
        <v>512</v>
      </c>
      <c r="M19">
        <v>0</v>
      </c>
      <c r="N19">
        <v>0</v>
      </c>
      <c r="O19">
        <v>0</v>
      </c>
      <c r="P19" s="91">
        <v>0</v>
      </c>
      <c r="Q19">
        <v>0</v>
      </c>
    </row>
    <row r="20" spans="1:17" x14ac:dyDescent="0.45">
      <c r="A20" t="str">
        <f>Wsad_Ofertowy[[#This Row],[Kod]]</f>
        <v>ASSA0049</v>
      </c>
      <c r="B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" t="str">
        <f>INDEX(Wsad_Ofertowy[],MATCH(Generowanie_Zamówienia[[#This Row],[KOD_XL]],Wsad_Ofertowy[Kod],0),21)</f>
        <v>12</v>
      </c>
      <c r="D20" s="95" cm="1">
        <f t="array" ref="D20">INDEX(Wsad_Ofertowy[],MATCH(Generowanie_Zamówienia[[#This Row],[KOD_XL]],Wsad_Ofertowy[Kod],0),$U$1)</f>
        <v>4.7</v>
      </c>
      <c r="E20">
        <f ca="1">IFERROR(Generowanie_Zamówienia[[#This Row],[ILOŚĆ OP. ZAMAWIANA]]*Generowanie_Zamówienia[[#This Row],[ILOŚC W OP.]]*Generowanie_Zamówienia[[#This Row],[CENA]],"")</f>
        <v>0</v>
      </c>
      <c r="F20" t="str">
        <f>INDEX(Wsad_Ofertowy[],MATCH(Generowanie_Zamówienia[[#This Row],[KOD_XL]],Wsad_Ofertowy[Kod],0),MATCH("nazwa pakietu",Wsad_Ofertowy[#Headers],0))</f>
        <v>LED_WKŁADY</v>
      </c>
      <c r="G2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0" t="str">
        <f ca="1">IF(Generowanie_Zamówienia[[#This Row],[ILOŚĆ OP. ZAMAWIANA]]&gt;0,COUNTIFS($B$1:B20,"&gt;0"),"")</f>
        <v/>
      </c>
      <c r="I20" t="str">
        <f>INDEX(Wsad_Ofertowy[],MATCH(Generowanie_Zamówienia[[#This Row],[KOD_XL]],Wsad_Ofertowy[Kod],0),MATCH("Nazwa",Wsad_Ofertowy[#Headers],0))</f>
        <v>Ass Świetlik S6 - biały</v>
      </c>
      <c r="J20">
        <f ca="1">Generowanie_Zamówienia[[#This Row],[ILOŚĆ OP. ZAMAWIANA]]*Generowanie_Zamówienia[[#This Row],[ILOŚC W OP.]]</f>
        <v>0</v>
      </c>
      <c r="L20" s="92" t="s">
        <v>513</v>
      </c>
      <c r="M20">
        <v>0</v>
      </c>
      <c r="N20">
        <v>0</v>
      </c>
      <c r="O20">
        <v>0</v>
      </c>
      <c r="P20" s="91">
        <v>0</v>
      </c>
      <c r="Q20">
        <v>0</v>
      </c>
    </row>
    <row r="21" spans="1:17" x14ac:dyDescent="0.45">
      <c r="A21" t="str">
        <f>Wsad_Ofertowy[[#This Row],[Kod]]</f>
        <v>ASSA0050</v>
      </c>
      <c r="B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" t="str">
        <f>INDEX(Wsad_Ofertowy[],MATCH(Generowanie_Zamówienia[[#This Row],[KOD_XL]],Wsad_Ofertowy[Kod],0),21)</f>
        <v>12</v>
      </c>
      <c r="D21" s="95" cm="1">
        <f t="array" ref="D21">INDEX(Wsad_Ofertowy[],MATCH(Generowanie_Zamówienia[[#This Row],[KOD_XL]],Wsad_Ofertowy[Kod],0),$U$1)</f>
        <v>4.7</v>
      </c>
      <c r="E21">
        <f ca="1">IFERROR(Generowanie_Zamówienia[[#This Row],[ILOŚĆ OP. ZAMAWIANA]]*Generowanie_Zamówienia[[#This Row],[ILOŚC W OP.]]*Generowanie_Zamówienia[[#This Row],[CENA]],"")</f>
        <v>0</v>
      </c>
      <c r="F21" t="str">
        <f>INDEX(Wsad_Ofertowy[],MATCH(Generowanie_Zamówienia[[#This Row],[KOD_XL]],Wsad_Ofertowy[Kod],0),MATCH("nazwa pakietu",Wsad_Ofertowy[#Headers],0))</f>
        <v>LED_WKŁADY</v>
      </c>
      <c r="G2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1" t="str">
        <f ca="1">IF(Generowanie_Zamówienia[[#This Row],[ILOŚĆ OP. ZAMAWIANA]]&gt;0,COUNTIFS($B$1:B21,"&gt;0"),"")</f>
        <v/>
      </c>
      <c r="I21" t="str">
        <f>INDEX(Wsad_Ofertowy[],MATCH(Generowanie_Zamówienia[[#This Row],[KOD_XL]],Wsad_Ofertowy[Kod],0),MATCH("Nazwa",Wsad_Ofertowy[#Headers],0))</f>
        <v>Ass Świetlik S6 - czerwony</v>
      </c>
      <c r="J21">
        <f ca="1">Generowanie_Zamówienia[[#This Row],[ILOŚĆ OP. ZAMAWIANA]]*Generowanie_Zamówienia[[#This Row],[ILOŚC W OP.]]</f>
        <v>0</v>
      </c>
      <c r="L21" s="92" t="s">
        <v>438</v>
      </c>
      <c r="M21">
        <v>0</v>
      </c>
      <c r="N21">
        <v>0</v>
      </c>
      <c r="O21">
        <v>0</v>
      </c>
      <c r="P21" s="91">
        <v>0</v>
      </c>
      <c r="Q21">
        <v>0</v>
      </c>
    </row>
    <row r="22" spans="1:17" x14ac:dyDescent="0.45">
      <c r="A22" t="str">
        <f>Wsad_Ofertowy[[#This Row],[Kod]]</f>
        <v>ASSA0051</v>
      </c>
      <c r="B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" t="str">
        <f>INDEX(Wsad_Ofertowy[],MATCH(Generowanie_Zamówienia[[#This Row],[KOD_XL]],Wsad_Ofertowy[Kod],0),21)</f>
        <v>12</v>
      </c>
      <c r="D22" s="95" cm="1">
        <f t="array" ref="D22">INDEX(Wsad_Ofertowy[],MATCH(Generowanie_Zamówienia[[#This Row],[KOD_XL]],Wsad_Ofertowy[Kod],0),$U$1)</f>
        <v>4.7</v>
      </c>
      <c r="E22">
        <f ca="1">IFERROR(Generowanie_Zamówienia[[#This Row],[ILOŚĆ OP. ZAMAWIANA]]*Generowanie_Zamówienia[[#This Row],[ILOŚC W OP.]]*Generowanie_Zamówienia[[#This Row],[CENA]],"")</f>
        <v>0</v>
      </c>
      <c r="F22" t="str">
        <f>INDEX(Wsad_Ofertowy[],MATCH(Generowanie_Zamówienia[[#This Row],[KOD_XL]],Wsad_Ofertowy[Kod],0),MATCH("nazwa pakietu",Wsad_Ofertowy[#Headers],0))</f>
        <v>LED_WKŁADY</v>
      </c>
      <c r="G2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2" t="str">
        <f ca="1">IF(Generowanie_Zamówienia[[#This Row],[ILOŚĆ OP. ZAMAWIANA]]&gt;0,COUNTIFS($B$1:B22,"&gt;0"),"")</f>
        <v/>
      </c>
      <c r="I22" t="str">
        <f>INDEX(Wsad_Ofertowy[],MATCH(Generowanie_Zamówienia[[#This Row],[KOD_XL]],Wsad_Ofertowy[Kod],0),MATCH("Nazwa",Wsad_Ofertowy[#Headers],0))</f>
        <v>Ass Świetlik S6 - fiolet</v>
      </c>
      <c r="J22">
        <f ca="1">Generowanie_Zamówienia[[#This Row],[ILOŚĆ OP. ZAMAWIANA]]*Generowanie_Zamówienia[[#This Row],[ILOŚC W OP.]]</f>
        <v>0</v>
      </c>
      <c r="L22" s="92" t="s">
        <v>516</v>
      </c>
      <c r="M22">
        <v>0</v>
      </c>
      <c r="N22">
        <v>0</v>
      </c>
      <c r="O22">
        <v>0</v>
      </c>
      <c r="P22" s="91">
        <v>0</v>
      </c>
      <c r="Q22">
        <v>0</v>
      </c>
    </row>
    <row r="23" spans="1:17" x14ac:dyDescent="0.45">
      <c r="A23" t="str">
        <f>Wsad_Ofertowy[[#This Row],[Kod]]</f>
        <v>ASSA0052</v>
      </c>
      <c r="B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" t="str">
        <f>INDEX(Wsad_Ofertowy[],MATCH(Generowanie_Zamówienia[[#This Row],[KOD_XL]],Wsad_Ofertowy[Kod],0),21)</f>
        <v>12</v>
      </c>
      <c r="D23" s="95" cm="1">
        <f t="array" ref="D23">INDEX(Wsad_Ofertowy[],MATCH(Generowanie_Zamówienia[[#This Row],[KOD_XL]],Wsad_Ofertowy[Kod],0),$U$1)</f>
        <v>4.7</v>
      </c>
      <c r="E23">
        <f ca="1">IFERROR(Generowanie_Zamówienia[[#This Row],[ILOŚĆ OP. ZAMAWIANA]]*Generowanie_Zamówienia[[#This Row],[ILOŚC W OP.]]*Generowanie_Zamówienia[[#This Row],[CENA]],"")</f>
        <v>0</v>
      </c>
      <c r="F23" t="str">
        <f>INDEX(Wsad_Ofertowy[],MATCH(Generowanie_Zamówienia[[#This Row],[KOD_XL]],Wsad_Ofertowy[Kod],0),MATCH("nazwa pakietu",Wsad_Ofertowy[#Headers],0))</f>
        <v>LED_WKŁADY</v>
      </c>
      <c r="G2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3" t="str">
        <f ca="1">IF(Generowanie_Zamówienia[[#This Row],[ILOŚĆ OP. ZAMAWIANA]]&gt;0,COUNTIFS($B$1:B23,"&gt;0"),"")</f>
        <v/>
      </c>
      <c r="I23" t="str">
        <f>INDEX(Wsad_Ofertowy[],MATCH(Generowanie_Zamówienia[[#This Row],[KOD_XL]],Wsad_Ofertowy[Kod],0),MATCH("Nazwa",Wsad_Ofertowy[#Headers],0))</f>
        <v>Ass Świetlik S6 - MIX kolorów</v>
      </c>
      <c r="J23">
        <f ca="1">Generowanie_Zamówienia[[#This Row],[ILOŚĆ OP. ZAMAWIANA]]*Generowanie_Zamówienia[[#This Row],[ILOŚC W OP.]]</f>
        <v>0</v>
      </c>
      <c r="L23" s="92" t="s">
        <v>518</v>
      </c>
      <c r="M23">
        <v>0</v>
      </c>
      <c r="N23">
        <v>0</v>
      </c>
      <c r="O23">
        <v>0</v>
      </c>
      <c r="P23" s="91">
        <v>0</v>
      </c>
      <c r="Q23">
        <v>0</v>
      </c>
    </row>
    <row r="24" spans="1:17" x14ac:dyDescent="0.45">
      <c r="A24" t="str">
        <f>Wsad_Ofertowy[[#This Row],[Kod]]</f>
        <v>ASSA0053</v>
      </c>
      <c r="B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" t="str">
        <f>INDEX(Wsad_Ofertowy[],MATCH(Generowanie_Zamówienia[[#This Row],[KOD_XL]],Wsad_Ofertowy[Kod],0),21)</f>
        <v>12</v>
      </c>
      <c r="D24" s="95" cm="1">
        <f t="array" ref="D24">INDEX(Wsad_Ofertowy[],MATCH(Generowanie_Zamówienia[[#This Row],[KOD_XL]],Wsad_Ofertowy[Kod],0),$U$1)</f>
        <v>4.7</v>
      </c>
      <c r="E24">
        <f ca="1">IFERROR(Generowanie_Zamówienia[[#This Row],[ILOŚĆ OP. ZAMAWIANA]]*Generowanie_Zamówienia[[#This Row],[ILOŚC W OP.]]*Generowanie_Zamówienia[[#This Row],[CENA]],"")</f>
        <v>0</v>
      </c>
      <c r="F24" t="str">
        <f>INDEX(Wsad_Ofertowy[],MATCH(Generowanie_Zamówienia[[#This Row],[KOD_XL]],Wsad_Ofertowy[Kod],0),MATCH("nazwa pakietu",Wsad_Ofertowy[#Headers],0))</f>
        <v>LED_WKŁADY</v>
      </c>
      <c r="G2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4" t="str">
        <f ca="1">IF(Generowanie_Zamówienia[[#This Row],[ILOŚĆ OP. ZAMAWIANA]]&gt;0,COUNTIFS($B$1:B24,"&gt;0"),"")</f>
        <v/>
      </c>
      <c r="I24" t="str">
        <f>INDEX(Wsad_Ofertowy[],MATCH(Generowanie_Zamówienia[[#This Row],[KOD_XL]],Wsad_Ofertowy[Kod],0),MATCH("Nazwa",Wsad_Ofertowy[#Headers],0))</f>
        <v>Ass Świetlik S6 - niebieski</v>
      </c>
      <c r="J24">
        <f ca="1">Generowanie_Zamówienia[[#This Row],[ILOŚĆ OP. ZAMAWIANA]]*Generowanie_Zamówienia[[#This Row],[ILOŚC W OP.]]</f>
        <v>0</v>
      </c>
      <c r="L24" s="92" t="s">
        <v>398</v>
      </c>
      <c r="M24">
        <v>0</v>
      </c>
      <c r="N24">
        <v>0</v>
      </c>
      <c r="O24">
        <v>0</v>
      </c>
      <c r="P24" s="91">
        <v>0</v>
      </c>
      <c r="Q24">
        <v>0</v>
      </c>
    </row>
    <row r="25" spans="1:17" x14ac:dyDescent="0.45">
      <c r="A25" t="str">
        <f>Wsad_Ofertowy[[#This Row],[Kod]]</f>
        <v>ASSA0054</v>
      </c>
      <c r="B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" t="str">
        <f>INDEX(Wsad_Ofertowy[],MATCH(Generowanie_Zamówienia[[#This Row],[KOD_XL]],Wsad_Ofertowy[Kod],0),21)</f>
        <v>12</v>
      </c>
      <c r="D25" s="95" cm="1">
        <f t="array" ref="D25">INDEX(Wsad_Ofertowy[],MATCH(Generowanie_Zamówienia[[#This Row],[KOD_XL]],Wsad_Ofertowy[Kod],0),$U$1)</f>
        <v>4.7</v>
      </c>
      <c r="E25">
        <f ca="1">IFERROR(Generowanie_Zamówienia[[#This Row],[ILOŚĆ OP. ZAMAWIANA]]*Generowanie_Zamówienia[[#This Row],[ILOŚC W OP.]]*Generowanie_Zamówienia[[#This Row],[CENA]],"")</f>
        <v>0</v>
      </c>
      <c r="F25" t="str">
        <f>INDEX(Wsad_Ofertowy[],MATCH(Generowanie_Zamówienia[[#This Row],[KOD_XL]],Wsad_Ofertowy[Kod],0),MATCH("nazwa pakietu",Wsad_Ofertowy[#Headers],0))</f>
        <v>LED_WKŁADY</v>
      </c>
      <c r="G2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5" t="str">
        <f ca="1">IF(Generowanie_Zamówienia[[#This Row],[ILOŚĆ OP. ZAMAWIANA]]&gt;0,COUNTIFS($B$1:B25,"&gt;0"),"")</f>
        <v/>
      </c>
      <c r="I25" t="str">
        <f>INDEX(Wsad_Ofertowy[],MATCH(Generowanie_Zamówienia[[#This Row],[KOD_XL]],Wsad_Ofertowy[Kod],0),MATCH("Nazwa",Wsad_Ofertowy[#Headers],0))</f>
        <v>Ass Świetlik S6 - pomarańcz</v>
      </c>
      <c r="J25">
        <f ca="1">Generowanie_Zamówienia[[#This Row],[ILOŚĆ OP. ZAMAWIANA]]*Generowanie_Zamówienia[[#This Row],[ILOŚC W OP.]]</f>
        <v>0</v>
      </c>
      <c r="L25" s="92" t="s">
        <v>525</v>
      </c>
      <c r="M25">
        <v>0</v>
      </c>
      <c r="N25">
        <v>0</v>
      </c>
      <c r="O25">
        <v>0</v>
      </c>
      <c r="P25" s="91">
        <v>0</v>
      </c>
      <c r="Q25">
        <v>0</v>
      </c>
    </row>
    <row r="26" spans="1:17" x14ac:dyDescent="0.45">
      <c r="A26" t="str">
        <f>Wsad_Ofertowy[[#This Row],[Kod]]</f>
        <v>ASSA0055</v>
      </c>
      <c r="B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" t="str">
        <f>INDEX(Wsad_Ofertowy[],MATCH(Generowanie_Zamówienia[[#This Row],[KOD_XL]],Wsad_Ofertowy[Kod],0),21)</f>
        <v>12</v>
      </c>
      <c r="D26" s="95" cm="1">
        <f t="array" ref="D26">INDEX(Wsad_Ofertowy[],MATCH(Generowanie_Zamówienia[[#This Row],[KOD_XL]],Wsad_Ofertowy[Kod],0),$U$1)</f>
        <v>4.7</v>
      </c>
      <c r="E26">
        <f ca="1">IFERROR(Generowanie_Zamówienia[[#This Row],[ILOŚĆ OP. ZAMAWIANA]]*Generowanie_Zamówienia[[#This Row],[ILOŚC W OP.]]*Generowanie_Zamówienia[[#This Row],[CENA]],"")</f>
        <v>0</v>
      </c>
      <c r="F26" t="str">
        <f>INDEX(Wsad_Ofertowy[],MATCH(Generowanie_Zamówienia[[#This Row],[KOD_XL]],Wsad_Ofertowy[Kod],0),MATCH("nazwa pakietu",Wsad_Ofertowy[#Headers],0))</f>
        <v>LED_WKŁADY</v>
      </c>
      <c r="G2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6" t="str">
        <f ca="1">IF(Generowanie_Zamówienia[[#This Row],[ILOŚĆ OP. ZAMAWIANA]]&gt;0,COUNTIFS($B$1:B26,"&gt;0"),"")</f>
        <v/>
      </c>
      <c r="I26" t="str">
        <f>INDEX(Wsad_Ofertowy[],MATCH(Generowanie_Zamówienia[[#This Row],[KOD_XL]],Wsad_Ofertowy[Kod],0),MATCH("Nazwa",Wsad_Ofertowy[#Headers],0))</f>
        <v>Ass Świetlik S6 - zielony</v>
      </c>
      <c r="J26">
        <f ca="1">Generowanie_Zamówienia[[#This Row],[ILOŚĆ OP. ZAMAWIANA]]*Generowanie_Zamówienia[[#This Row],[ILOŚC W OP.]]</f>
        <v>0</v>
      </c>
      <c r="L26" s="92" t="s">
        <v>511</v>
      </c>
      <c r="M26">
        <v>0</v>
      </c>
      <c r="N26">
        <v>0</v>
      </c>
      <c r="O26">
        <v>0</v>
      </c>
      <c r="P26" s="91">
        <v>0</v>
      </c>
      <c r="Q26">
        <v>0</v>
      </c>
    </row>
    <row r="27" spans="1:17" x14ac:dyDescent="0.45">
      <c r="A27" t="str">
        <f>Wsad_Ofertowy[[#This Row],[Kod]]</f>
        <v>ASSA0056</v>
      </c>
      <c r="B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" t="str">
        <f>INDEX(Wsad_Ofertowy[],MATCH(Generowanie_Zamówienia[[#This Row],[KOD_XL]],Wsad_Ofertowy[Kod],0),21)</f>
        <v>12</v>
      </c>
      <c r="D27" s="95" cm="1">
        <f t="array" ref="D27">INDEX(Wsad_Ofertowy[],MATCH(Generowanie_Zamówienia[[#This Row],[KOD_XL]],Wsad_Ofertowy[Kod],0),$U$1)</f>
        <v>4.7</v>
      </c>
      <c r="E27">
        <f ca="1">IFERROR(Generowanie_Zamówienia[[#This Row],[ILOŚĆ OP. ZAMAWIANA]]*Generowanie_Zamówienia[[#This Row],[ILOŚC W OP.]]*Generowanie_Zamówienia[[#This Row],[CENA]],"")</f>
        <v>0</v>
      </c>
      <c r="F27" t="str">
        <f>INDEX(Wsad_Ofertowy[],MATCH(Generowanie_Zamówienia[[#This Row],[KOD_XL]],Wsad_Ofertowy[Kod],0),MATCH("nazwa pakietu",Wsad_Ofertowy[#Headers],0))</f>
        <v>LED_WKŁADY</v>
      </c>
      <c r="G2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7" t="str">
        <f ca="1">IF(Generowanie_Zamówienia[[#This Row],[ILOŚĆ OP. ZAMAWIANA]]&gt;0,COUNTIFS($B$1:B27,"&gt;0"),"")</f>
        <v/>
      </c>
      <c r="I27" t="str">
        <f>INDEX(Wsad_Ofertowy[],MATCH(Generowanie_Zamówienia[[#This Row],[KOD_XL]],Wsad_Ofertowy[Kod],0),MATCH("Nazwa",Wsad_Ofertowy[#Headers],0))</f>
        <v>Ass Świetlik S6 - zmieniający</v>
      </c>
      <c r="J27">
        <f ca="1">Generowanie_Zamówienia[[#This Row],[ILOŚĆ OP. ZAMAWIANA]]*Generowanie_Zamówienia[[#This Row],[ILOŚC W OP.]]</f>
        <v>0</v>
      </c>
      <c r="L27" s="92" t="s">
        <v>514</v>
      </c>
      <c r="M27">
        <v>0</v>
      </c>
      <c r="N27">
        <v>0</v>
      </c>
      <c r="O27">
        <v>0</v>
      </c>
      <c r="P27" s="91">
        <v>0</v>
      </c>
      <c r="Q27">
        <v>0</v>
      </c>
    </row>
    <row r="28" spans="1:17" x14ac:dyDescent="0.45">
      <c r="A28" t="str">
        <f>Wsad_Ofertowy[[#This Row],[Kod]]</f>
        <v>ASSA0057</v>
      </c>
      <c r="B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" t="str">
        <f>INDEX(Wsad_Ofertowy[],MATCH(Generowanie_Zamówienia[[#This Row],[KOD_XL]],Wsad_Ofertowy[Kod],0),21)</f>
        <v>12</v>
      </c>
      <c r="D28" s="95" cm="1">
        <f t="array" ref="D28">INDEX(Wsad_Ofertowy[],MATCH(Generowanie_Zamówienia[[#This Row],[KOD_XL]],Wsad_Ofertowy[Kod],0),$U$1)</f>
        <v>4.7</v>
      </c>
      <c r="E28">
        <f ca="1">IFERROR(Generowanie_Zamówienia[[#This Row],[ILOŚĆ OP. ZAMAWIANA]]*Generowanie_Zamówienia[[#This Row],[ILOŚC W OP.]]*Generowanie_Zamówienia[[#This Row],[CENA]],"")</f>
        <v>0</v>
      </c>
      <c r="F28" t="str">
        <f>INDEX(Wsad_Ofertowy[],MATCH(Generowanie_Zamówienia[[#This Row],[KOD_XL]],Wsad_Ofertowy[Kod],0),MATCH("nazwa pakietu",Wsad_Ofertowy[#Headers],0))</f>
        <v>LED_WKŁADY</v>
      </c>
      <c r="G2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28" t="str">
        <f ca="1">IF(Generowanie_Zamówienia[[#This Row],[ILOŚĆ OP. ZAMAWIANA]]&gt;0,COUNTIFS($B$1:B28,"&gt;0"),"")</f>
        <v/>
      </c>
      <c r="I28" t="str">
        <f>INDEX(Wsad_Ofertowy[],MATCH(Generowanie_Zamówienia[[#This Row],[KOD_XL]],Wsad_Ofertowy[Kod],0),MATCH("Nazwa",Wsad_Ofertowy[#Headers],0))</f>
        <v>Ass Świetlik S6 - żółty</v>
      </c>
      <c r="J28">
        <f ca="1">Generowanie_Zamówienia[[#This Row],[ILOŚĆ OP. ZAMAWIANA]]*Generowanie_Zamówienia[[#This Row],[ILOŚC W OP.]]</f>
        <v>0</v>
      </c>
      <c r="L28" s="92" t="s">
        <v>515</v>
      </c>
      <c r="M28">
        <v>0</v>
      </c>
      <c r="N28">
        <v>0</v>
      </c>
      <c r="O28">
        <v>0</v>
      </c>
      <c r="P28" s="91">
        <v>0</v>
      </c>
      <c r="Q28">
        <v>0</v>
      </c>
    </row>
    <row r="29" spans="1:17" x14ac:dyDescent="0.45">
      <c r="A29" t="str">
        <f>Wsad_Ofertowy[[#This Row],[Kod]]</f>
        <v>GLAS0016</v>
      </c>
      <c r="B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" t="str">
        <f>INDEX(Wsad_Ofertowy[],MATCH(Generowanie_Zamówienia[[#This Row],[KOD_XL]],Wsad_Ofertowy[Kod],0),21)</f>
        <v>10</v>
      </c>
      <c r="D29" s="95" cm="1">
        <f t="array" ref="D29">INDEX(Wsad_Ofertowy[],MATCH(Generowanie_Zamówienia[[#This Row],[KOD_XL]],Wsad_Ofertowy[Kod],0),$U$1)</f>
        <v>21.49</v>
      </c>
      <c r="E29">
        <f ca="1">IFERROR(Generowanie_Zamówienia[[#This Row],[ILOŚĆ OP. ZAMAWIANA]]*Generowanie_Zamówienia[[#This Row],[ILOŚC W OP.]]*Generowanie_Zamówienia[[#This Row],[CENA]],"")</f>
        <v>0</v>
      </c>
      <c r="F29" t="str">
        <f>INDEX(Wsad_Ofertowy[],MATCH(Generowanie_Zamówienia[[#This Row],[KOD_XL]],Wsad_Ofertowy[Kod],0),MATCH("nazwa pakietu",Wsad_Ofertowy[#Headers],0))</f>
        <v>KONIEC_SERII</v>
      </c>
      <c r="G2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9" t="str">
        <f ca="1">IF(Generowanie_Zamówienia[[#This Row],[ILOŚĆ OP. ZAMAWIANA]]&gt;0,COUNTIFS($B$1:B29,"&gt;0"),"")</f>
        <v/>
      </c>
      <c r="I29" t="str">
        <f>INDEX(Wsad_Ofertowy[],MATCH(Generowanie_Zamówienia[[#This Row],[KOD_XL]],Wsad_Ofertowy[Kod],0),MATCH("Nazwa",Wsad_Ofertowy[#Headers],0))</f>
        <v>Cezar 4 sr</v>
      </c>
      <c r="J29">
        <f ca="1">Generowanie_Zamówienia[[#This Row],[ILOŚĆ OP. ZAMAWIANA]]*Generowanie_Zamówienia[[#This Row],[ILOŚC W OP.]]</f>
        <v>0</v>
      </c>
      <c r="L29" s="92" t="s">
        <v>509</v>
      </c>
      <c r="M29">
        <v>0</v>
      </c>
      <c r="N29">
        <v>0</v>
      </c>
      <c r="O29">
        <v>0</v>
      </c>
      <c r="P29" s="91">
        <v>0</v>
      </c>
      <c r="Q29">
        <v>0</v>
      </c>
    </row>
    <row r="30" spans="1:17" x14ac:dyDescent="0.45">
      <c r="A30" t="str">
        <f>Wsad_Ofertowy[[#This Row],[Kod]]</f>
        <v>GLAS0018</v>
      </c>
      <c r="B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" t="str">
        <f>INDEX(Wsad_Ofertowy[],MATCH(Generowanie_Zamówienia[[#This Row],[KOD_XL]],Wsad_Ofertowy[Kod],0),21)</f>
        <v>10</v>
      </c>
      <c r="D30" s="95" cm="1">
        <f t="array" ref="D30">INDEX(Wsad_Ofertowy[],MATCH(Generowanie_Zamówienia[[#This Row],[KOD_XL]],Wsad_Ofertowy[Kod],0),$U$1)</f>
        <v>19.989999999999998</v>
      </c>
      <c r="E30">
        <f ca="1">IFERROR(Generowanie_Zamówienia[[#This Row],[ILOŚĆ OP. ZAMAWIANA]]*Generowanie_Zamówienia[[#This Row],[ILOŚC W OP.]]*Generowanie_Zamówienia[[#This Row],[CENA]],"")</f>
        <v>0</v>
      </c>
      <c r="F30" t="str">
        <f>INDEX(Wsad_Ofertowy[],MATCH(Generowanie_Zamówienia[[#This Row],[KOD_XL]],Wsad_Ofertowy[Kod],0),MATCH("nazwa pakietu",Wsad_Ofertowy[#Headers],0))</f>
        <v>KONIEC_SERII</v>
      </c>
      <c r="G3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0" t="str">
        <f ca="1">IF(Generowanie_Zamówienia[[#This Row],[ILOŚĆ OP. ZAMAWIANA]]&gt;0,COUNTIFS($B$1:B30,"&gt;0"),"")</f>
        <v/>
      </c>
      <c r="I30" t="str">
        <f>INDEX(Wsad_Ofertowy[],MATCH(Generowanie_Zamówienia[[#This Row],[KOD_XL]],Wsad_Ofertowy[Kod],0),MATCH("Nazwa",Wsad_Ofertowy[#Headers],0))</f>
        <v>Cezar winogrono sr</v>
      </c>
      <c r="J30">
        <f ca="1">Generowanie_Zamówienia[[#This Row],[ILOŚĆ OP. ZAMAWIANA]]*Generowanie_Zamówienia[[#This Row],[ILOŚC W OP.]]</f>
        <v>0</v>
      </c>
      <c r="L30" s="92" t="s">
        <v>510</v>
      </c>
      <c r="M30">
        <v>0</v>
      </c>
      <c r="N30">
        <v>0</v>
      </c>
      <c r="O30">
        <v>0</v>
      </c>
      <c r="P30" s="91">
        <v>0</v>
      </c>
      <c r="Q30">
        <v>0</v>
      </c>
    </row>
    <row r="31" spans="1:17" x14ac:dyDescent="0.45">
      <c r="A31" t="str">
        <f>Wsad_Ofertowy[[#This Row],[Kod]]</f>
        <v>CORT0002</v>
      </c>
      <c r="B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">
        <f>INDEX(Wsad_Ofertowy[],MATCH(Generowanie_Zamówienia[[#This Row],[KOD_XL]],Wsad_Ofertowy[Kod],0),21)</f>
        <v>0</v>
      </c>
      <c r="D31" s="95" cm="1">
        <f t="array" ref="D31">INDEX(Wsad_Ofertowy[],MATCH(Generowanie_Zamówienia[[#This Row],[KOD_XL]],Wsad_Ofertowy[Kod],0),$U$1)</f>
        <v>0</v>
      </c>
      <c r="E31">
        <f ca="1">IFERROR(Generowanie_Zamówienia[[#This Row],[ILOŚĆ OP. ZAMAWIANA]]*Generowanie_Zamówienia[[#This Row],[ILOŚC W OP.]]*Generowanie_Zamówienia[[#This Row],[CENA]],"")</f>
        <v>0</v>
      </c>
      <c r="F31" t="str">
        <f>INDEX(Wsad_Ofertowy[],MATCH(Generowanie_Zamówienia[[#This Row],[KOD_XL]],Wsad_Ofertowy[Kod],0),MATCH("nazwa pakietu",Wsad_Ofertowy[#Headers],0))</f>
        <v>LED_WKŁADY</v>
      </c>
      <c r="G3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1" t="str">
        <f ca="1">IF(Generowanie_Zamówienia[[#This Row],[ILOŚĆ OP. ZAMAWIANA]]&gt;0,COUNTIFS($B$1:B31,"&gt;0"),"")</f>
        <v/>
      </c>
      <c r="I31" t="str">
        <f>INDEX(Wsad_Ofertowy[],MATCH(Generowanie_Zamówienia[[#This Row],[KOD_XL]],Wsad_Ofertowy[Kod],0),MATCH("Nazwa",Wsad_Ofertowy[#Headers],0))</f>
        <v>Cor Anioł figurka 13/20/NUS</v>
      </c>
      <c r="J31">
        <f ca="1">Generowanie_Zamówienia[[#This Row],[ILOŚĆ OP. ZAMAWIANA]]*Generowanie_Zamówienia[[#This Row],[ILOŚC W OP.]]</f>
        <v>0</v>
      </c>
      <c r="L31" s="92" t="s">
        <v>517</v>
      </c>
      <c r="M31">
        <v>0</v>
      </c>
      <c r="N31">
        <v>0</v>
      </c>
      <c r="O31">
        <v>0</v>
      </c>
      <c r="P31" s="91">
        <v>0</v>
      </c>
      <c r="Q31">
        <v>0</v>
      </c>
    </row>
    <row r="32" spans="1:17" x14ac:dyDescent="0.45">
      <c r="A32" t="str">
        <f>Wsad_Ofertowy[[#This Row],[Kod]]</f>
        <v>CORT0003</v>
      </c>
      <c r="B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">
        <f>INDEX(Wsad_Ofertowy[],MATCH(Generowanie_Zamówienia[[#This Row],[KOD_XL]],Wsad_Ofertowy[Kod],0),21)</f>
        <v>0</v>
      </c>
      <c r="D32" s="95" cm="1">
        <f t="array" ref="D32">INDEX(Wsad_Ofertowy[],MATCH(Generowanie_Zamówienia[[#This Row],[KOD_XL]],Wsad_Ofertowy[Kod],0),$U$1)</f>
        <v>0</v>
      </c>
      <c r="E32">
        <f ca="1">IFERROR(Generowanie_Zamówienia[[#This Row],[ILOŚĆ OP. ZAMAWIANA]]*Generowanie_Zamówienia[[#This Row],[ILOŚC W OP.]]*Generowanie_Zamówienia[[#This Row],[CENA]],"")</f>
        <v>0</v>
      </c>
      <c r="F32" t="str">
        <f>INDEX(Wsad_Ofertowy[],MATCH(Generowanie_Zamówienia[[#This Row],[KOD_XL]],Wsad_Ofertowy[Kod],0),MATCH("nazwa pakietu",Wsad_Ofertowy[#Headers],0))</f>
        <v>LED_WKŁADY</v>
      </c>
      <c r="G3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2" t="str">
        <f ca="1">IF(Generowanie_Zamówienia[[#This Row],[ILOŚĆ OP. ZAMAWIANA]]&gt;0,COUNTIFS($B$1:B32,"&gt;0"),"")</f>
        <v/>
      </c>
      <c r="I32" t="str">
        <f>INDEX(Wsad_Ofertowy[],MATCH(Generowanie_Zamówienia[[#This Row],[KOD_XL]],Wsad_Ofertowy[Kod],0),MATCH("Nazwa",Wsad_Ofertowy[#Headers],0))</f>
        <v>Cor Anioł figurka 15/20/NUS</v>
      </c>
      <c r="J32">
        <f ca="1">Generowanie_Zamówienia[[#This Row],[ILOŚĆ OP. ZAMAWIANA]]*Generowanie_Zamówienia[[#This Row],[ILOŚC W OP.]]</f>
        <v>0</v>
      </c>
      <c r="L32" s="92" t="s">
        <v>473</v>
      </c>
      <c r="M32">
        <v>0</v>
      </c>
      <c r="N32">
        <v>0</v>
      </c>
      <c r="O32">
        <v>0</v>
      </c>
      <c r="P32" s="91">
        <v>0</v>
      </c>
      <c r="Q32">
        <v>0</v>
      </c>
    </row>
    <row r="33" spans="1:17" x14ac:dyDescent="0.45">
      <c r="A33" t="str">
        <f>Wsad_Ofertowy[[#This Row],[Kod]]</f>
        <v>CORT0006</v>
      </c>
      <c r="B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" t="str">
        <f>INDEX(Wsad_Ofertowy[],MATCH(Generowanie_Zamówienia[[#This Row],[KOD_XL]],Wsad_Ofertowy[Kod],0),21)</f>
        <v>1</v>
      </c>
      <c r="D33" s="95" cm="1">
        <f t="array" ref="D33">INDEX(Wsad_Ofertowy[],MATCH(Generowanie_Zamówienia[[#This Row],[KOD_XL]],Wsad_Ofertowy[Kod],0),$U$1)</f>
        <v>9.99</v>
      </c>
      <c r="E33">
        <f ca="1">IFERROR(Generowanie_Zamówienia[[#This Row],[ILOŚĆ OP. ZAMAWIANA]]*Generowanie_Zamówienia[[#This Row],[ILOŚC W OP.]]*Generowanie_Zamówienia[[#This Row],[CENA]],"")</f>
        <v>0</v>
      </c>
      <c r="F33" t="str">
        <f>INDEX(Wsad_Ofertowy[],MATCH(Generowanie_Zamówienia[[#This Row],[KOD_XL]],Wsad_Ofertowy[Kod],0),MATCH("nazwa pakietu",Wsad_Ofertowy[#Headers],0))</f>
        <v>LED_WKŁADY</v>
      </c>
      <c r="G3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3" t="str">
        <f ca="1">IF(Generowanie_Zamówienia[[#This Row],[ILOŚĆ OP. ZAMAWIANA]]&gt;0,COUNTIFS($B$1:B33,"&gt;0"),"")</f>
        <v/>
      </c>
      <c r="I33" t="str">
        <f>INDEX(Wsad_Ofertowy[],MATCH(Generowanie_Zamówienia[[#This Row],[KOD_XL]],Wsad_Ofertowy[Kod],0),MATCH("Nazwa",Wsad_Ofertowy[#Headers],0))</f>
        <v>Cor Anioł LED serce 7cc 1/15/ANG mały</v>
      </c>
      <c r="J33">
        <f ca="1">Generowanie_Zamówienia[[#This Row],[ILOŚĆ OP. ZAMAWIANA]]*Generowanie_Zamówienia[[#This Row],[ILOŚC W OP.]]</f>
        <v>0</v>
      </c>
      <c r="L33" t="s">
        <v>538</v>
      </c>
      <c r="M33">
        <v>0</v>
      </c>
      <c r="N33">
        <v>0</v>
      </c>
      <c r="O33">
        <v>0</v>
      </c>
      <c r="P33" s="91">
        <v>0</v>
      </c>
      <c r="Q33" t="s">
        <v>537</v>
      </c>
    </row>
    <row r="34" spans="1:17" x14ac:dyDescent="0.45">
      <c r="A34" t="str">
        <f>Wsad_Ofertowy[[#This Row],[Kod]]</f>
        <v>CORT0007</v>
      </c>
      <c r="B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" t="str">
        <f>INDEX(Wsad_Ofertowy[],MATCH(Generowanie_Zamówienia[[#This Row],[KOD_XL]],Wsad_Ofertowy[Kod],0),21)</f>
        <v>1</v>
      </c>
      <c r="D34" s="95" cm="1">
        <f t="array" ref="D34">INDEX(Wsad_Ofertowy[],MATCH(Generowanie_Zamówienia[[#This Row],[KOD_XL]],Wsad_Ofertowy[Kod],0),$U$1)</f>
        <v>25.6</v>
      </c>
      <c r="E34">
        <f ca="1">IFERROR(Generowanie_Zamówienia[[#This Row],[ILOŚĆ OP. ZAMAWIANA]]*Generowanie_Zamówienia[[#This Row],[ILOŚC W OP.]]*Generowanie_Zamówienia[[#This Row],[CENA]],"")</f>
        <v>0</v>
      </c>
      <c r="F34" t="str">
        <f>INDEX(Wsad_Ofertowy[],MATCH(Generowanie_Zamówienia[[#This Row],[KOD_XL]],Wsad_Ofertowy[Kod],0),MATCH("nazwa pakietu",Wsad_Ofertowy[#Headers],0))</f>
        <v>LED_WKŁADY</v>
      </c>
      <c r="G3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4" t="str">
        <f ca="1">IF(Generowanie_Zamówienia[[#This Row],[ILOŚĆ OP. ZAMAWIANA]]&gt;0,COUNTIFS($B$1:B34,"&gt;0"),"")</f>
        <v/>
      </c>
      <c r="I34" t="str">
        <f>INDEX(Wsad_Ofertowy[],MATCH(Generowanie_Zamówienia[[#This Row],[KOD_XL]],Wsad_Ofertowy[Kod],0),MATCH("Nazwa",Wsad_Ofertowy[#Headers],0))</f>
        <v>Cor Anioł LED serce 7cc 1/20 ANG</v>
      </c>
      <c r="J34">
        <f ca="1">Generowanie_Zamówienia[[#This Row],[ILOŚĆ OP. ZAMAWIANA]]*Generowanie_Zamówienia[[#This Row],[ILOŚC W OP.]]</f>
        <v>0</v>
      </c>
    </row>
    <row r="35" spans="1:17" x14ac:dyDescent="0.45">
      <c r="A35" t="str">
        <f>Wsad_Ofertowy[[#This Row],[Kod]]</f>
        <v>CORT0008</v>
      </c>
      <c r="B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" t="str">
        <f>INDEX(Wsad_Ofertowy[],MATCH(Generowanie_Zamówienia[[#This Row],[KOD_XL]],Wsad_Ofertowy[Kod],0),21)</f>
        <v>1</v>
      </c>
      <c r="D35" s="95" cm="1">
        <f t="array" ref="D35">INDEX(Wsad_Ofertowy[],MATCH(Generowanie_Zamówienia[[#This Row],[KOD_XL]],Wsad_Ofertowy[Kod],0),$U$1)</f>
        <v>20.55</v>
      </c>
      <c r="E35">
        <f ca="1">IFERROR(Generowanie_Zamówienia[[#This Row],[ILOŚĆ OP. ZAMAWIANA]]*Generowanie_Zamówienia[[#This Row],[ILOŚC W OP.]]*Generowanie_Zamówienia[[#This Row],[CENA]],"")</f>
        <v>0</v>
      </c>
      <c r="F35" t="str">
        <f>INDEX(Wsad_Ofertowy[],MATCH(Generowanie_Zamówienia[[#This Row],[KOD_XL]],Wsad_Ofertowy[Kod],0),MATCH("nazwa pakietu",Wsad_Ofertowy[#Headers],0))</f>
        <v>LED_WKŁADY</v>
      </c>
      <c r="G3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5" t="str">
        <f ca="1">IF(Generowanie_Zamówienia[[#This Row],[ILOŚĆ OP. ZAMAWIANA]]&gt;0,COUNTIFS($B$1:B35,"&gt;0"),"")</f>
        <v/>
      </c>
      <c r="I35" t="str">
        <f>INDEX(Wsad_Ofertowy[],MATCH(Generowanie_Zamówienia[[#This Row],[KOD_XL]],Wsad_Ofertowy[Kod],0),MATCH("Nazwa",Wsad_Ofertowy[#Headers],0))</f>
        <v>Cor Anioł LED serce 7cc 2/20/ANG</v>
      </c>
      <c r="J35">
        <f ca="1">Generowanie_Zamówienia[[#This Row],[ILOŚĆ OP. ZAMAWIANA]]*Generowanie_Zamówienia[[#This Row],[ILOŚC W OP.]]</f>
        <v>0</v>
      </c>
      <c r="L35" s="9"/>
    </row>
    <row r="36" spans="1:17" x14ac:dyDescent="0.45">
      <c r="A36" t="str">
        <f>Wsad_Ofertowy[[#This Row],[Kod]]</f>
        <v>CORT0009</v>
      </c>
      <c r="B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" t="str">
        <f>INDEX(Wsad_Ofertowy[],MATCH(Generowanie_Zamówienia[[#This Row],[KOD_XL]],Wsad_Ofertowy[Kod],0),21)</f>
        <v>1</v>
      </c>
      <c r="D36" s="95" cm="1">
        <f t="array" ref="D36">INDEX(Wsad_Ofertowy[],MATCH(Generowanie_Zamówienia[[#This Row],[KOD_XL]],Wsad_Ofertowy[Kod],0),$U$1)</f>
        <v>24.99</v>
      </c>
      <c r="E36">
        <f ca="1">IFERROR(Generowanie_Zamówienia[[#This Row],[ILOŚĆ OP. ZAMAWIANA]]*Generowanie_Zamówienia[[#This Row],[ILOŚC W OP.]]*Generowanie_Zamówienia[[#This Row],[CENA]],"")</f>
        <v>0</v>
      </c>
      <c r="F36" t="str">
        <f>INDEX(Wsad_Ofertowy[],MATCH(Generowanie_Zamówienia[[#This Row],[KOD_XL]],Wsad_Ofertowy[Kod],0),MATCH("nazwa pakietu",Wsad_Ofertowy[#Headers],0))</f>
        <v>LED_WKŁADY</v>
      </c>
      <c r="G3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6" t="str">
        <f ca="1">IF(Generowanie_Zamówienia[[#This Row],[ILOŚĆ OP. ZAMAWIANA]]&gt;0,COUNTIFS($B$1:B36,"&gt;0"),"")</f>
        <v/>
      </c>
      <c r="I36" t="str">
        <f>INDEX(Wsad_Ofertowy[],MATCH(Generowanie_Zamówienia[[#This Row],[KOD_XL]],Wsad_Ofertowy[Kod],0),MATCH("Nazwa",Wsad_Ofertowy[#Headers],0))</f>
        <v>Cor Anioł LED serce 7cc 4/20/ANG</v>
      </c>
      <c r="J36">
        <f ca="1">Generowanie_Zamówienia[[#This Row],[ILOŚĆ OP. ZAMAWIANA]]*Generowanie_Zamówienia[[#This Row],[ILOŚC W OP.]]</f>
        <v>0</v>
      </c>
    </row>
    <row r="37" spans="1:17" x14ac:dyDescent="0.45">
      <c r="A37" t="str">
        <f>Wsad_Ofertowy[[#This Row],[Kod]]</f>
        <v>CORT0138</v>
      </c>
      <c r="B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" t="str">
        <f>INDEX(Wsad_Ofertowy[],MATCH(Generowanie_Zamówienia[[#This Row],[KOD_XL]],Wsad_Ofertowy[Kod],0),21)</f>
        <v>6</v>
      </c>
      <c r="D37" s="95" cm="1">
        <f t="array" ref="D37">INDEX(Wsad_Ofertowy[],MATCH(Generowanie_Zamówienia[[#This Row],[KOD_XL]],Wsad_Ofertowy[Kod],0),$U$1)</f>
        <v>29.99</v>
      </c>
      <c r="E37">
        <f ca="1">IFERROR(Generowanie_Zamówienia[[#This Row],[ILOŚĆ OP. ZAMAWIANA]]*Generowanie_Zamówienia[[#This Row],[ILOŚC W OP.]]*Generowanie_Zamówienia[[#This Row],[CENA]],"")</f>
        <v>0</v>
      </c>
      <c r="F37" t="str">
        <f>INDEX(Wsad_Ofertowy[],MATCH(Generowanie_Zamówienia[[#This Row],[KOD_XL]],Wsad_Ofertowy[Kod],0),MATCH("nazwa pakietu",Wsad_Ofertowy[#Headers],0))</f>
        <v>KONIEC_SERII</v>
      </c>
      <c r="G3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7" t="str">
        <f ca="1">IF(Generowanie_Zamówienia[[#This Row],[ILOŚĆ OP. ZAMAWIANA]]&gt;0,COUNTIFS($B$1:B37,"&gt;0"),"")</f>
        <v/>
      </c>
      <c r="I37" t="str">
        <f>INDEX(Wsad_Ofertowy[],MATCH(Generowanie_Zamówienia[[#This Row],[KOD_XL]],Wsad_Ofertowy[Kod],0),MATCH("Nazwa",Wsad_Ofertowy[#Headers],0))</f>
        <v>Cor Latarenka LED 3 św.biała</v>
      </c>
      <c r="J37">
        <f ca="1">Generowanie_Zamówienia[[#This Row],[ILOŚĆ OP. ZAMAWIANA]]*Generowanie_Zamówienia[[#This Row],[ILOŚC W OP.]]</f>
        <v>0</v>
      </c>
      <c r="L37" s="9"/>
    </row>
    <row r="38" spans="1:17" x14ac:dyDescent="0.45">
      <c r="A38" t="str">
        <f>Wsad_Ofertowy[[#This Row],[Kod]]</f>
        <v>CORT0147</v>
      </c>
      <c r="B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" t="str">
        <f>INDEX(Wsad_Ofertowy[],MATCH(Generowanie_Zamówienia[[#This Row],[KOD_XL]],Wsad_Ofertowy[Kod],0),21)</f>
        <v>12</v>
      </c>
      <c r="D38" s="95" cm="1">
        <f t="array" ref="D38">INDEX(Wsad_Ofertowy[],MATCH(Generowanie_Zamówienia[[#This Row],[KOD_XL]],Wsad_Ofertowy[Kod],0),$U$1)</f>
        <v>20.399999999999999</v>
      </c>
      <c r="E38">
        <f ca="1">IFERROR(Generowanie_Zamówienia[[#This Row],[ILOŚĆ OP. ZAMAWIANA]]*Generowanie_Zamówienia[[#This Row],[ILOŚC W OP.]]*Generowanie_Zamówienia[[#This Row],[CENA]],"")</f>
        <v>0</v>
      </c>
      <c r="F38" t="str">
        <f>INDEX(Wsad_Ofertowy[],MATCH(Generowanie_Zamówienia[[#This Row],[KOD_XL]],Wsad_Ofertowy[Kod],0),MATCH("nazwa pakietu",Wsad_Ofertowy[#Headers],0))</f>
        <v>KONIEC_SERII</v>
      </c>
      <c r="G3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8" t="str">
        <f ca="1">IF(Generowanie_Zamówienia[[#This Row],[ILOŚĆ OP. ZAMAWIANA]]&gt;0,COUNTIFS($B$1:B38,"&gt;0"),"")</f>
        <v/>
      </c>
      <c r="I38" t="str">
        <f>INDEX(Wsad_Ofertowy[],MATCH(Generowanie_Zamówienia[[#This Row],[KOD_XL]],Wsad_Ofertowy[Kod],0),MATCH("Nazwa",Wsad_Ofertowy[#Headers],0))</f>
        <v>Cor Latarenka LED wiosenna 3 świece</v>
      </c>
      <c r="J38">
        <f ca="1">Generowanie_Zamówienia[[#This Row],[ILOŚĆ OP. ZAMAWIANA]]*Generowanie_Zamówienia[[#This Row],[ILOŚC W OP.]]</f>
        <v>0</v>
      </c>
    </row>
    <row r="39" spans="1:17" x14ac:dyDescent="0.45">
      <c r="A39" t="str">
        <f>Wsad_Ofertowy[[#This Row],[Kod]]</f>
        <v>CORT0294</v>
      </c>
      <c r="B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">
        <f>INDEX(Wsad_Ofertowy[],MATCH(Generowanie_Zamówienia[[#This Row],[KOD_XL]],Wsad_Ofertowy[Kod],0),21)</f>
        <v>0</v>
      </c>
      <c r="D39" s="95" cm="1">
        <f t="array" ref="D39">INDEX(Wsad_Ofertowy[],MATCH(Generowanie_Zamówienia[[#This Row],[KOD_XL]],Wsad_Ofertowy[Kod],0),$U$1)</f>
        <v>4.49</v>
      </c>
      <c r="E39">
        <f ca="1">IFERROR(Generowanie_Zamówienia[[#This Row],[ILOŚĆ OP. ZAMAWIANA]]*Generowanie_Zamówienia[[#This Row],[ILOŚC W OP.]]*Generowanie_Zamówienia[[#This Row],[CENA]],"")</f>
        <v>0</v>
      </c>
      <c r="F39" t="str">
        <f>INDEX(Wsad_Ofertowy[],MATCH(Generowanie_Zamówienia[[#This Row],[KOD_XL]],Wsad_Ofertowy[Kod],0),MATCH("nazwa pakietu",Wsad_Ofertowy[#Headers],0))</f>
        <v>LED_WKŁADY</v>
      </c>
      <c r="G3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39" t="str">
        <f ca="1">IF(Generowanie_Zamówienia[[#This Row],[ILOŚĆ OP. ZAMAWIANA]]&gt;0,COUNTIFS($B$1:B39,"&gt;0"),"")</f>
        <v/>
      </c>
      <c r="I39" t="str">
        <f>INDEX(Wsad_Ofertowy[],MATCH(Generowanie_Zamówienia[[#This Row],[KOD_XL]],Wsad_Ofertowy[Kod],0),MATCH("Nazwa",Wsad_Ofertowy[#Headers],0))</f>
        <v>Cor Świeca LED 1/21/WAX czarna 5x9.5cm</v>
      </c>
      <c r="J39">
        <f ca="1">Generowanie_Zamówienia[[#This Row],[ILOŚĆ OP. ZAMAWIANA]]*Generowanie_Zamówienia[[#This Row],[ILOŚC W OP.]]</f>
        <v>0</v>
      </c>
    </row>
    <row r="40" spans="1:17" x14ac:dyDescent="0.45">
      <c r="A40" t="str">
        <f>Wsad_Ofertowy[[#This Row],[Kod]]</f>
        <v>CORT0341</v>
      </c>
      <c r="B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" t="str">
        <f>INDEX(Wsad_Ofertowy[],MATCH(Generowanie_Zamówienia[[#This Row],[KOD_XL]],Wsad_Ofertowy[Kod],0),21)</f>
        <v>6</v>
      </c>
      <c r="D40" s="95" cm="1">
        <f t="array" ref="D40">INDEX(Wsad_Ofertowy[],MATCH(Generowanie_Zamówienia[[#This Row],[KOD_XL]],Wsad_Ofertowy[Kod],0),$U$1)</f>
        <v>6.99</v>
      </c>
      <c r="E40">
        <f ca="1">IFERROR(Generowanie_Zamówienia[[#This Row],[ILOŚĆ OP. ZAMAWIANA]]*Generowanie_Zamówienia[[#This Row],[ILOŚC W OP.]]*Generowanie_Zamówienia[[#This Row],[CENA]],"")</f>
        <v>0</v>
      </c>
      <c r="F40" t="str">
        <f>INDEX(Wsad_Ofertowy[],MATCH(Generowanie_Zamówienia[[#This Row],[KOD_XL]],Wsad_Ofertowy[Kod],0),MATCH("nazwa pakietu",Wsad_Ofertowy[#Headers],0))</f>
        <v>LED_WKŁADY</v>
      </c>
      <c r="G4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0" t="str">
        <f ca="1">IF(Generowanie_Zamówienia[[#This Row],[ILOŚĆ OP. ZAMAWIANA]]&gt;0,COUNTIFS($B$1:B40,"&gt;0"),"")</f>
        <v/>
      </c>
      <c r="I40" t="str">
        <f>INDEX(Wsad_Ofertowy[],MATCH(Generowanie_Zamówienia[[#This Row],[KOD_XL]],Wsad_Ofertowy[Kod],0),MATCH("Nazwa",Wsad_Ofertowy[#Headers],0))</f>
        <v>Cor Świeca LED 6/20/WAX 7x12.5cm czarna.</v>
      </c>
      <c r="J40">
        <f ca="1">Generowanie_Zamówienia[[#This Row],[ILOŚĆ OP. ZAMAWIANA]]*Generowanie_Zamówienia[[#This Row],[ILOŚC W OP.]]</f>
        <v>0</v>
      </c>
    </row>
    <row r="41" spans="1:17" x14ac:dyDescent="0.45">
      <c r="A41" t="str">
        <f>Wsad_Ofertowy[[#This Row],[Kod]]</f>
        <v>CORT0340</v>
      </c>
      <c r="B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" t="str">
        <f>INDEX(Wsad_Ofertowy[],MATCH(Generowanie_Zamówienia[[#This Row],[KOD_XL]],Wsad_Ofertowy[Kod],0),21)</f>
        <v>6</v>
      </c>
      <c r="D41" s="95" cm="1">
        <f t="array" ref="D41">INDEX(Wsad_Ofertowy[],MATCH(Generowanie_Zamówienia[[#This Row],[KOD_XL]],Wsad_Ofertowy[Kod],0),$U$1)</f>
        <v>7.99</v>
      </c>
      <c r="E41">
        <f ca="1">IFERROR(Generowanie_Zamówienia[[#This Row],[ILOŚĆ OP. ZAMAWIANA]]*Generowanie_Zamówienia[[#This Row],[ILOŚC W OP.]]*Generowanie_Zamówienia[[#This Row],[CENA]],"")</f>
        <v>0</v>
      </c>
      <c r="F41" t="str">
        <f>INDEX(Wsad_Ofertowy[],MATCH(Generowanie_Zamówienia[[#This Row],[KOD_XL]],Wsad_Ofertowy[Kod],0),MATCH("nazwa pakietu",Wsad_Ofertowy[#Headers],0))</f>
        <v>LED_WKŁADY</v>
      </c>
      <c r="G4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1" t="str">
        <f ca="1">IF(Generowanie_Zamówienia[[#This Row],[ILOŚĆ OP. ZAMAWIANA]]&gt;0,COUNTIFS($B$1:B41,"&gt;0"),"")</f>
        <v/>
      </c>
      <c r="I41" t="str">
        <f>INDEX(Wsad_Ofertowy[],MATCH(Generowanie_Zamówienia[[#This Row],[KOD_XL]],Wsad_Ofertowy[Kod],0),MATCH("Nazwa",Wsad_Ofertowy[#Headers],0))</f>
        <v>Cor Świeca LED 8/20/WAX 7x18cm czarna</v>
      </c>
      <c r="J41">
        <f ca="1">Generowanie_Zamówienia[[#This Row],[ILOŚĆ OP. ZAMAWIANA]]*Generowanie_Zamówienia[[#This Row],[ILOŚC W OP.]]</f>
        <v>0</v>
      </c>
    </row>
    <row r="42" spans="1:17" x14ac:dyDescent="0.45">
      <c r="A42" t="str">
        <f>Wsad_Ofertowy[[#This Row],[Kod]]</f>
        <v>CORT0422</v>
      </c>
      <c r="B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" t="str">
        <f>INDEX(Wsad_Ofertowy[],MATCH(Generowanie_Zamówienia[[#This Row],[KOD_XL]],Wsad_Ofertowy[Kod],0),21)</f>
        <v>12</v>
      </c>
      <c r="D42" s="95" cm="1">
        <f t="array" ref="D42">INDEX(Wsad_Ofertowy[],MATCH(Generowanie_Zamówienia[[#This Row],[KOD_XL]],Wsad_Ofertowy[Kod],0),$U$1)</f>
        <v>7.49</v>
      </c>
      <c r="E42">
        <f ca="1">IFERROR(Generowanie_Zamówienia[[#This Row],[ILOŚĆ OP. ZAMAWIANA]]*Generowanie_Zamówienia[[#This Row],[ILOŚC W OP.]]*Generowanie_Zamówienia[[#This Row],[CENA]],"")</f>
        <v>0</v>
      </c>
      <c r="F42" t="str">
        <f>INDEX(Wsad_Ofertowy[],MATCH(Generowanie_Zamówienia[[#This Row],[KOD_XL]],Wsad_Ofertowy[Kod],0),MATCH("nazwa pakietu",Wsad_Ofertowy[#Headers],0))</f>
        <v>LED_WKŁADY</v>
      </c>
      <c r="G4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2" t="str">
        <f ca="1">IF(Generowanie_Zamówienia[[#This Row],[ILOŚĆ OP. ZAMAWIANA]]&gt;0,COUNTIFS($B$1:B42,"&gt;0"),"")</f>
        <v/>
      </c>
      <c r="I42" t="str">
        <f>INDEX(Wsad_Ofertowy[],MATCH(Generowanie_Zamówienia[[#This Row],[KOD_XL]],Wsad_Ofertowy[Kod],0),MATCH("Nazwa",Wsad_Ofertowy[#Headers],0))</f>
        <v>Cor Świeca LED akrylowa holo 18cm ciepły biały (2xR6)</v>
      </c>
      <c r="J42">
        <f ca="1">Generowanie_Zamówienia[[#This Row],[ILOŚĆ OP. ZAMAWIANA]]*Generowanie_Zamówienia[[#This Row],[ILOŚC W OP.]]</f>
        <v>0</v>
      </c>
    </row>
    <row r="43" spans="1:17" x14ac:dyDescent="0.45">
      <c r="A43" t="str">
        <f>Wsad_Ofertowy[[#This Row],[Kod]]</f>
        <v>CORT0423</v>
      </c>
      <c r="B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" t="str">
        <f>INDEX(Wsad_Ofertowy[],MATCH(Generowanie_Zamówienia[[#This Row],[KOD_XL]],Wsad_Ofertowy[Kod],0),21)</f>
        <v>12</v>
      </c>
      <c r="D43" s="95" cm="1">
        <f t="array" ref="D43">INDEX(Wsad_Ofertowy[],MATCH(Generowanie_Zamówienia[[#This Row],[KOD_XL]],Wsad_Ofertowy[Kod],0),$U$1)</f>
        <v>7.49</v>
      </c>
      <c r="E43">
        <f ca="1">IFERROR(Generowanie_Zamówienia[[#This Row],[ILOŚĆ OP. ZAMAWIANA]]*Generowanie_Zamówienia[[#This Row],[ILOŚC W OP.]]*Generowanie_Zamówienia[[#This Row],[CENA]],"")</f>
        <v>0</v>
      </c>
      <c r="F43" t="str">
        <f>INDEX(Wsad_Ofertowy[],MATCH(Generowanie_Zamówienia[[#This Row],[KOD_XL]],Wsad_Ofertowy[Kod],0),MATCH("nazwa pakietu",Wsad_Ofertowy[#Headers],0))</f>
        <v>LED_WKŁADY</v>
      </c>
      <c r="G4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3" t="str">
        <f ca="1">IF(Generowanie_Zamówienia[[#This Row],[ILOŚĆ OP. ZAMAWIANA]]&gt;0,COUNTIFS($B$1:B43,"&gt;0"),"")</f>
        <v/>
      </c>
      <c r="I43" t="str">
        <f>INDEX(Wsad_Ofertowy[],MATCH(Generowanie_Zamówienia[[#This Row],[KOD_XL]],Wsad_Ofertowy[Kod],0),MATCH("Nazwa",Wsad_Ofertowy[#Headers],0))</f>
        <v>Cor Świeca LED akrylowa holo 18cm zimny biały (2xR6)</v>
      </c>
      <c r="J43">
        <f ca="1">Generowanie_Zamówienia[[#This Row],[ILOŚĆ OP. ZAMAWIANA]]*Generowanie_Zamówienia[[#This Row],[ILOŚC W OP.]]</f>
        <v>0</v>
      </c>
    </row>
    <row r="44" spans="1:17" x14ac:dyDescent="0.45">
      <c r="A44" t="str">
        <f>Wsad_Ofertowy[[#This Row],[Kod]]</f>
        <v>CORT0413</v>
      </c>
      <c r="B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" t="str">
        <f>INDEX(Wsad_Ofertowy[],MATCH(Generowanie_Zamówienia[[#This Row],[KOD_XL]],Wsad_Ofertowy[Kod],0),21)</f>
        <v>12</v>
      </c>
      <c r="D44" s="95" cm="1">
        <f t="array" ref="D44">INDEX(Wsad_Ofertowy[],MATCH(Generowanie_Zamówienia[[#This Row],[KOD_XL]],Wsad_Ofertowy[Kod],0),$U$1)</f>
        <v>8.99</v>
      </c>
      <c r="E44">
        <f ca="1">IFERROR(Generowanie_Zamówienia[[#This Row],[ILOŚĆ OP. ZAMAWIANA]]*Generowanie_Zamówienia[[#This Row],[ILOŚC W OP.]]*Generowanie_Zamówienia[[#This Row],[CENA]],"")</f>
        <v>0</v>
      </c>
      <c r="F44" t="str">
        <f>INDEX(Wsad_Ofertowy[],MATCH(Generowanie_Zamówienia[[#This Row],[KOD_XL]],Wsad_Ofertowy[Kod],0),MATCH("nazwa pakietu",Wsad_Ofertowy[#Headers],0))</f>
        <v>LED_WKŁADY</v>
      </c>
      <c r="G4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4" t="str">
        <f ca="1">IF(Generowanie_Zamówienia[[#This Row],[ILOŚĆ OP. ZAMAWIANA]]&gt;0,COUNTIFS($B$1:B44,"&gt;0"),"")</f>
        <v/>
      </c>
      <c r="I44" t="str">
        <f>INDEX(Wsad_Ofertowy[],MATCH(Generowanie_Zamówienia[[#This Row],[KOD_XL]],Wsad_Ofertowy[Kod],0),MATCH("Nazwa",Wsad_Ofertowy[#Headers],0))</f>
        <v>Cor Świeca LED Ażur 15 cm z. biały</v>
      </c>
      <c r="J44">
        <f ca="1">Generowanie_Zamówienia[[#This Row],[ILOŚĆ OP. ZAMAWIANA]]*Generowanie_Zamówienia[[#This Row],[ILOŚC W OP.]]</f>
        <v>0</v>
      </c>
    </row>
    <row r="45" spans="1:17" x14ac:dyDescent="0.45">
      <c r="A45" t="str">
        <f>Wsad_Ofertowy[[#This Row],[Kod]]</f>
        <v>CORT0412</v>
      </c>
      <c r="B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" t="str">
        <f>INDEX(Wsad_Ofertowy[],MATCH(Generowanie_Zamówienia[[#This Row],[KOD_XL]],Wsad_Ofertowy[Kod],0),21)</f>
        <v>12</v>
      </c>
      <c r="D45" s="95" cm="1">
        <f t="array" ref="D45">INDEX(Wsad_Ofertowy[],MATCH(Generowanie_Zamówienia[[#This Row],[KOD_XL]],Wsad_Ofertowy[Kod],0),$U$1)</f>
        <v>9.99</v>
      </c>
      <c r="E45">
        <f ca="1">IFERROR(Generowanie_Zamówienia[[#This Row],[ILOŚĆ OP. ZAMAWIANA]]*Generowanie_Zamówienia[[#This Row],[ILOŚC W OP.]]*Generowanie_Zamówienia[[#This Row],[CENA]],"")</f>
        <v>0</v>
      </c>
      <c r="F45" t="str">
        <f>INDEX(Wsad_Ofertowy[],MATCH(Generowanie_Zamówienia[[#This Row],[KOD_XL]],Wsad_Ofertowy[Kod],0),MATCH("nazwa pakietu",Wsad_Ofertowy[#Headers],0))</f>
        <v>LED_WKŁADY</v>
      </c>
      <c r="G4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5" t="str">
        <f ca="1">IF(Generowanie_Zamówienia[[#This Row],[ILOŚĆ OP. ZAMAWIANA]]&gt;0,COUNTIFS($B$1:B45,"&gt;0"),"")</f>
        <v/>
      </c>
      <c r="I45" t="str">
        <f>INDEX(Wsad_Ofertowy[],MATCH(Generowanie_Zamówienia[[#This Row],[KOD_XL]],Wsad_Ofertowy[Kod],0),MATCH("Nazwa",Wsad_Ofertowy[#Headers],0))</f>
        <v>Cor Świeca LED Memorial ciepły biały</v>
      </c>
      <c r="J45">
        <f ca="1">Generowanie_Zamówienia[[#This Row],[ILOŚĆ OP. ZAMAWIANA]]*Generowanie_Zamówienia[[#This Row],[ILOŚC W OP.]]</f>
        <v>0</v>
      </c>
    </row>
    <row r="46" spans="1:17" x14ac:dyDescent="0.45">
      <c r="A46" t="str">
        <f>Wsad_Ofertowy[[#This Row],[Kod]]</f>
        <v>CORT39723</v>
      </c>
      <c r="B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" t="str">
        <f>INDEX(Wsad_Ofertowy[],MATCH(Generowanie_Zamówienia[[#This Row],[KOD_XL]],Wsad_Ofertowy[Kod],0),21)</f>
        <v>12</v>
      </c>
      <c r="D46" s="95" cm="1">
        <f t="array" ref="D46">INDEX(Wsad_Ofertowy[],MATCH(Generowanie_Zamówienia[[#This Row],[KOD_XL]],Wsad_Ofertowy[Kod],0),$U$1)</f>
        <v>7.75</v>
      </c>
      <c r="E46">
        <f ca="1">IFERROR(Generowanie_Zamówienia[[#This Row],[ILOŚĆ OP. ZAMAWIANA]]*Generowanie_Zamówienia[[#This Row],[ILOŚC W OP.]]*Generowanie_Zamówienia[[#This Row],[CENA]],"")</f>
        <v>0</v>
      </c>
      <c r="F46" t="str">
        <f>INDEX(Wsad_Ofertowy[],MATCH(Generowanie_Zamówienia[[#This Row],[KOD_XL]],Wsad_Ofertowy[Kod],0),MATCH("nazwa pakietu",Wsad_Ofertowy[#Headers],0))</f>
        <v>LED_WKŁADY</v>
      </c>
      <c r="G4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6" t="str">
        <f ca="1">IF(Generowanie_Zamówienia[[#This Row],[ILOŚĆ OP. ZAMAWIANA]]&gt;0,COUNTIFS($B$1:B46,"&gt;0"),"")</f>
        <v/>
      </c>
      <c r="I46" t="str">
        <f>INDEX(Wsad_Ofertowy[],MATCH(Generowanie_Zamówienia[[#This Row],[KOD_XL]],Wsad_Ofertowy[Kod],0),MATCH("Nazwa",Wsad_Ofertowy[#Headers],0))</f>
        <v>Cor Świeca LED Pink Flame 17cm z bateriami GRANIT</v>
      </c>
      <c r="J46">
        <f ca="1">Generowanie_Zamówienia[[#This Row],[ILOŚĆ OP. ZAMAWIANA]]*Generowanie_Zamówienia[[#This Row],[ILOŚC W OP.]]</f>
        <v>0</v>
      </c>
      <c r="L46" s="9"/>
    </row>
    <row r="47" spans="1:17" x14ac:dyDescent="0.45">
      <c r="A47" t="str">
        <f>Wsad_Ofertowy[[#This Row],[Kod]]</f>
        <v>CORT39693</v>
      </c>
      <c r="B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" t="str">
        <f>INDEX(Wsad_Ofertowy[],MATCH(Generowanie_Zamówienia[[#This Row],[KOD_XL]],Wsad_Ofertowy[Kod],0),21)</f>
        <v>12</v>
      </c>
      <c r="D47" s="95" cm="1">
        <f t="array" ref="D47">INDEX(Wsad_Ofertowy[],MATCH(Generowanie_Zamówienia[[#This Row],[KOD_XL]],Wsad_Ofertowy[Kod],0),$U$1)</f>
        <v>7.75</v>
      </c>
      <c r="E47">
        <f ca="1">IFERROR(Generowanie_Zamówienia[[#This Row],[ILOŚĆ OP. ZAMAWIANA]]*Generowanie_Zamówienia[[#This Row],[ILOŚC W OP.]]*Generowanie_Zamówienia[[#This Row],[CENA]],"")</f>
        <v>0</v>
      </c>
      <c r="F47" t="str">
        <f>INDEX(Wsad_Ofertowy[],MATCH(Generowanie_Zamówienia[[#This Row],[KOD_XL]],Wsad_Ofertowy[Kod],0),MATCH("Nazwa Pakietu",Wsad_Ofertowy[#Headers],0))</f>
        <v>LED_WKŁADY</v>
      </c>
      <c r="G4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7" t="str">
        <f ca="1">IF(Generowanie_Zamówienia[[#This Row],[ILOŚĆ OP. ZAMAWIANA]]&gt;0,COUNTIFS($B$1:B47,"&gt;0"),"")</f>
        <v/>
      </c>
      <c r="I47" t="str">
        <f>INDEX(Wsad_Ofertowy[],MATCH(Generowanie_Zamówienia[[#This Row],[KOD_XL]],Wsad_Ofertowy[Kod],0),MATCH("Nazwa",Wsad_Ofertowy[#Headers],0))</f>
        <v>Cor Świeca LED Pink Flame 17cm z bateriami SREBRNA</v>
      </c>
      <c r="J47">
        <f ca="1">Generowanie_Zamówienia[[#This Row],[ILOŚĆ OP. ZAMAWIANA]]*Generowanie_Zamówienia[[#This Row],[ILOŚC W OP.]]</f>
        <v>0</v>
      </c>
    </row>
    <row r="48" spans="1:17" x14ac:dyDescent="0.45">
      <c r="A48" t="str">
        <f>Wsad_Ofertowy[[#This Row],[Kod]]</f>
        <v>CORT39662</v>
      </c>
      <c r="B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" t="str">
        <f>INDEX(Wsad_Ofertowy[],MATCH(Generowanie_Zamówienia[[#This Row],[KOD_XL]],Wsad_Ofertowy[Kod],0),21)</f>
        <v>12</v>
      </c>
      <c r="D48" s="95" cm="1">
        <f t="array" ref="D48">INDEX(Wsad_Ofertowy[],MATCH(Generowanie_Zamówienia[[#This Row],[KOD_XL]],Wsad_Ofertowy[Kod],0),$U$1)</f>
        <v>7.75</v>
      </c>
      <c r="E48">
        <f ca="1">IFERROR(Generowanie_Zamówienia[[#This Row],[ILOŚĆ OP. ZAMAWIANA]]*Generowanie_Zamówienia[[#This Row],[ILOŚC W OP.]]*Generowanie_Zamówienia[[#This Row],[CENA]],"")</f>
        <v>0</v>
      </c>
      <c r="F48" t="str">
        <f>INDEX(Wsad_Ofertowy[],MATCH(Generowanie_Zamówienia[[#This Row],[KOD_XL]],Wsad_Ofertowy[Kod],0),MATCH("nazwa pakietu",Wsad_Ofertowy[#Headers],0))</f>
        <v>LED_WKŁADY</v>
      </c>
      <c r="G4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8" t="str">
        <f ca="1">IF(Generowanie_Zamówienia[[#This Row],[ILOŚĆ OP. ZAMAWIANA]]&gt;0,COUNTIFS($B$1:B48,"&gt;0"),"")</f>
        <v/>
      </c>
      <c r="I48" t="str">
        <f>INDEX(Wsad_Ofertowy[],MATCH(Generowanie_Zamówienia[[#This Row],[KOD_XL]],Wsad_Ofertowy[Kod],0),MATCH("Nazwa",Wsad_Ofertowy[#Headers],0))</f>
        <v>Cor Świeca LED Pink Flame 17cm z bateriami ZŁOTA</v>
      </c>
      <c r="J48">
        <f ca="1">Generowanie_Zamówienia[[#This Row],[ILOŚĆ OP. ZAMAWIANA]]*Generowanie_Zamówienia[[#This Row],[ILOŚC W OP.]]</f>
        <v>0</v>
      </c>
      <c r="L48" s="9"/>
    </row>
    <row r="49" spans="1:12" x14ac:dyDescent="0.45">
      <c r="A49" t="str">
        <f>Wsad_Ofertowy[[#This Row],[Kod]]</f>
        <v>CORT0330</v>
      </c>
      <c r="B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" t="str">
        <f>INDEX(Wsad_Ofertowy[],MATCH(Generowanie_Zamówienia[[#This Row],[KOD_XL]],Wsad_Ofertowy[Kod],0),21)</f>
        <v>12</v>
      </c>
      <c r="D49" s="95" cm="1">
        <f t="array" ref="D49">INDEX(Wsad_Ofertowy[],MATCH(Generowanie_Zamówienia[[#This Row],[KOD_XL]],Wsad_Ofertowy[Kod],0),$U$1)</f>
        <v>5.49</v>
      </c>
      <c r="E49">
        <f ca="1">IFERROR(Generowanie_Zamówienia[[#This Row],[ILOŚĆ OP. ZAMAWIANA]]*Generowanie_Zamówienia[[#This Row],[ILOŚC W OP.]]*Generowanie_Zamówienia[[#This Row],[CENA]],"")</f>
        <v>0</v>
      </c>
      <c r="F49" t="str">
        <f>INDEX(Wsad_Ofertowy[],MATCH(Generowanie_Zamówienia[[#This Row],[KOD_XL]],Wsad_Ofertowy[Kod],0),MATCH("nazwa pakietu",Wsad_Ofertowy[#Headers],0))</f>
        <v>LED_WKŁADY</v>
      </c>
      <c r="G4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49" t="str">
        <f ca="1">IF(Generowanie_Zamówienia[[#This Row],[ILOŚĆ OP. ZAMAWIANA]]&gt;0,COUNTIFS($B$1:B49,"&gt;0"),"")</f>
        <v/>
      </c>
      <c r="I49" t="str">
        <f>INDEX(Wsad_Ofertowy[],MATCH(Generowanie_Zamówienia[[#This Row],[KOD_XL]],Wsad_Ofertowy[Kod],0),MATCH("Nazwa",Wsad_Ofertowy[#Headers],0))</f>
        <v>Cor Świeca LED Rico 12,5cm z bateriami BIAŁA (srebrny/czerwony)</v>
      </c>
      <c r="J49">
        <f ca="1">Generowanie_Zamówienia[[#This Row],[ILOŚĆ OP. ZAMAWIANA]]*Generowanie_Zamówienia[[#This Row],[ILOŚC W OP.]]</f>
        <v>0</v>
      </c>
    </row>
    <row r="50" spans="1:12" x14ac:dyDescent="0.45">
      <c r="A50" t="str">
        <f>Wsad_Ofertowy[[#This Row],[Kod]]</f>
        <v>CORT0329</v>
      </c>
      <c r="B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" t="str">
        <f>INDEX(Wsad_Ofertowy[],MATCH(Generowanie_Zamówienia[[#This Row],[KOD_XL]],Wsad_Ofertowy[Kod],0),21)</f>
        <v>12</v>
      </c>
      <c r="D50" s="95" cm="1">
        <f t="array" ref="D50">INDEX(Wsad_Ofertowy[],MATCH(Generowanie_Zamówienia[[#This Row],[KOD_XL]],Wsad_Ofertowy[Kod],0),$U$1)</f>
        <v>5.49</v>
      </c>
      <c r="E50">
        <f ca="1">IFERROR(Generowanie_Zamówienia[[#This Row],[ILOŚĆ OP. ZAMAWIANA]]*Generowanie_Zamówienia[[#This Row],[ILOŚC W OP.]]*Generowanie_Zamówienia[[#This Row],[CENA]],"")</f>
        <v>0</v>
      </c>
      <c r="F50" t="str">
        <f>INDEX(Wsad_Ofertowy[],MATCH(Generowanie_Zamówienia[[#This Row],[KOD_XL]],Wsad_Ofertowy[Kod],0),MATCH("nazwa pakietu",Wsad_Ofertowy[#Headers],0))</f>
        <v>LED_WKŁADY</v>
      </c>
      <c r="G5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0" t="str">
        <f ca="1">IF(Generowanie_Zamówienia[[#This Row],[ILOŚĆ OP. ZAMAWIANA]]&gt;0,COUNTIFS($B$1:B50,"&gt;0"),"")</f>
        <v/>
      </c>
      <c r="I50" t="str">
        <f>INDEX(Wsad_Ofertowy[],MATCH(Generowanie_Zamówienia[[#This Row],[KOD_XL]],Wsad_Ofertowy[Kod],0),MATCH("Nazwa",Wsad_Ofertowy[#Headers],0))</f>
        <v>Cor Świeca LED Rico 12,5cm z bateriami BIAŁA (złoty/żółty)</v>
      </c>
      <c r="J50">
        <f ca="1">Generowanie_Zamówienia[[#This Row],[ILOŚĆ OP. ZAMAWIANA]]*Generowanie_Zamówienia[[#This Row],[ILOŚC W OP.]]</f>
        <v>0</v>
      </c>
    </row>
    <row r="51" spans="1:12" x14ac:dyDescent="0.45">
      <c r="A51" t="str">
        <f>Wsad_Ofertowy[[#This Row],[Kod]]</f>
        <v>CORT0414</v>
      </c>
      <c r="B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" t="str">
        <f>INDEX(Wsad_Ofertowy[],MATCH(Generowanie_Zamówienia[[#This Row],[KOD_XL]],Wsad_Ofertowy[Kod],0),21)</f>
        <v>12</v>
      </c>
      <c r="D51" s="95" cm="1">
        <f t="array" ref="D51">INDEX(Wsad_Ofertowy[],MATCH(Generowanie_Zamówienia[[#This Row],[KOD_XL]],Wsad_Ofertowy[Kod],0),$U$1)</f>
        <v>5.49</v>
      </c>
      <c r="E51">
        <f ca="1">IFERROR(Generowanie_Zamówienia[[#This Row],[ILOŚĆ OP. ZAMAWIANA]]*Generowanie_Zamówienia[[#This Row],[ILOŚC W OP.]]*Generowanie_Zamówienia[[#This Row],[CENA]],"")</f>
        <v>0</v>
      </c>
      <c r="F51" t="str">
        <f>INDEX(Wsad_Ofertowy[],MATCH(Generowanie_Zamówienia[[#This Row],[KOD_XL]],Wsad_Ofertowy[Kod],0),MATCH("nazwa pakietu",Wsad_Ofertowy[#Headers],0))</f>
        <v>LED_WKŁADY</v>
      </c>
      <c r="G5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1" t="str">
        <f ca="1">IF(Generowanie_Zamówienia[[#This Row],[ILOŚĆ OP. ZAMAWIANA]]&gt;0,COUNTIFS($B$1:B51,"&gt;0"),"")</f>
        <v/>
      </c>
      <c r="I51" t="str">
        <f>INDEX(Wsad_Ofertowy[],MATCH(Generowanie_Zamówienia[[#This Row],[KOD_XL]],Wsad_Ofertowy[Kod],0),MATCH("Nazwa",Wsad_Ofertowy[#Headers],0))</f>
        <v>Cor Świeca LED Rico 12,5cm z bateriami BIAŁY (złoto/czerwony)</v>
      </c>
      <c r="J51">
        <f ca="1">Generowanie_Zamówienia[[#This Row],[ILOŚĆ OP. ZAMAWIANA]]*Generowanie_Zamówienia[[#This Row],[ILOŚC W OP.]]</f>
        <v>0</v>
      </c>
    </row>
    <row r="52" spans="1:12" x14ac:dyDescent="0.45">
      <c r="A52" t="str">
        <f>Wsad_Ofertowy[[#This Row],[Kod]]</f>
        <v>CORT0359</v>
      </c>
      <c r="B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" t="str">
        <f>INDEX(Wsad_Ofertowy[],MATCH(Generowanie_Zamówienia[[#This Row],[KOD_XL]],Wsad_Ofertowy[Kod],0),21)</f>
        <v>12</v>
      </c>
      <c r="D52" s="95" cm="1">
        <f t="array" ref="D52">INDEX(Wsad_Ofertowy[],MATCH(Generowanie_Zamówienia[[#This Row],[KOD_XL]],Wsad_Ofertowy[Kod],0),$U$1)</f>
        <v>5.49</v>
      </c>
      <c r="E52">
        <f ca="1">IFERROR(Generowanie_Zamówienia[[#This Row],[ILOŚĆ OP. ZAMAWIANA]]*Generowanie_Zamówienia[[#This Row],[ILOŚC W OP.]]*Generowanie_Zamówienia[[#This Row],[CENA]],"")</f>
        <v>0</v>
      </c>
      <c r="F52" t="str">
        <f>INDEX(Wsad_Ofertowy[],MATCH(Generowanie_Zamówienia[[#This Row],[KOD_XL]],Wsad_Ofertowy[Kod],0),MATCH("nazwa pakietu",Wsad_Ofertowy[#Headers],0))</f>
        <v>LED_WKŁADY</v>
      </c>
      <c r="G5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2" t="str">
        <f ca="1">IF(Generowanie_Zamówienia[[#This Row],[ILOŚĆ OP. ZAMAWIANA]]&gt;0,COUNTIFS($B$1:B52,"&gt;0"),"")</f>
        <v/>
      </c>
      <c r="I52" t="str">
        <f>INDEX(Wsad_Ofertowy[],MATCH(Generowanie_Zamówienia[[#This Row],[KOD_XL]],Wsad_Ofertowy[Kod],0),MATCH("Nazwa",Wsad_Ofertowy[#Headers],0))</f>
        <v>Cor Świeca LED Rico 12,5cm z bateriami CZARNY (złoto/czerwony)</v>
      </c>
      <c r="J52">
        <f ca="1">Generowanie_Zamówienia[[#This Row],[ILOŚĆ OP. ZAMAWIANA]]*Generowanie_Zamówienia[[#This Row],[ILOŚC W OP.]]</f>
        <v>0</v>
      </c>
    </row>
    <row r="53" spans="1:12" x14ac:dyDescent="0.45">
      <c r="A53" t="str">
        <f>Wsad_Ofertowy[[#This Row],[Kod]]</f>
        <v>CORT0415</v>
      </c>
      <c r="B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" t="str">
        <f>INDEX(Wsad_Ofertowy[],MATCH(Generowanie_Zamówienia[[#This Row],[KOD_XL]],Wsad_Ofertowy[Kod],0),21)</f>
        <v>12</v>
      </c>
      <c r="D53" s="95" cm="1">
        <f t="array" ref="D53">INDEX(Wsad_Ofertowy[],MATCH(Generowanie_Zamówienia[[#This Row],[KOD_XL]],Wsad_Ofertowy[Kod],0),$U$1)</f>
        <v>5.99</v>
      </c>
      <c r="E53">
        <f ca="1">IFERROR(Generowanie_Zamówienia[[#This Row],[ILOŚĆ OP. ZAMAWIANA]]*Generowanie_Zamówienia[[#This Row],[ILOŚC W OP.]]*Generowanie_Zamówienia[[#This Row],[CENA]],"")</f>
        <v>0</v>
      </c>
      <c r="F53" t="str">
        <f>INDEX(Wsad_Ofertowy[],MATCH(Generowanie_Zamówienia[[#This Row],[KOD_XL]],Wsad_Ofertowy[Kod],0),MATCH("nazwa pakietu",Wsad_Ofertowy[#Headers],0))</f>
        <v>LED_WKŁADY</v>
      </c>
      <c r="G5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3" t="str">
        <f ca="1">IF(Generowanie_Zamówienia[[#This Row],[ILOŚĆ OP. ZAMAWIANA]]&gt;0,COUNTIFS($B$1:B53,"&gt;0"),"")</f>
        <v/>
      </c>
      <c r="I53" t="str">
        <f>INDEX(Wsad_Ofertowy[],MATCH(Generowanie_Zamówienia[[#This Row],[KOD_XL]],Wsad_Ofertowy[Kod],0),MATCH("Nazwa",Wsad_Ofertowy[#Headers],0))</f>
        <v>Cor Świeca LED Rico 15cm z bateriami BIAŁA (srebny/biały zimny)</v>
      </c>
      <c r="J53">
        <f ca="1">Generowanie_Zamówienia[[#This Row],[ILOŚĆ OP. ZAMAWIANA]]*Generowanie_Zamówienia[[#This Row],[ILOŚC W OP.]]</f>
        <v>0</v>
      </c>
    </row>
    <row r="54" spans="1:12" x14ac:dyDescent="0.45">
      <c r="A54" t="str">
        <f>Wsad_Ofertowy[[#This Row],[Kod]]</f>
        <v>CORT0335</v>
      </c>
      <c r="B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" t="str">
        <f>INDEX(Wsad_Ofertowy[],MATCH(Generowanie_Zamówienia[[#This Row],[KOD_XL]],Wsad_Ofertowy[Kod],0),21)</f>
        <v>12</v>
      </c>
      <c r="D54" s="95" cm="1">
        <f t="array" ref="D54">INDEX(Wsad_Ofertowy[],MATCH(Generowanie_Zamówienia[[#This Row],[KOD_XL]],Wsad_Ofertowy[Kod],0),$U$1)</f>
        <v>5.99</v>
      </c>
      <c r="E54">
        <f ca="1">IFERROR(Generowanie_Zamówienia[[#This Row],[ILOŚĆ OP. ZAMAWIANA]]*Generowanie_Zamówienia[[#This Row],[ILOŚC W OP.]]*Generowanie_Zamówienia[[#This Row],[CENA]],"")</f>
        <v>0</v>
      </c>
      <c r="F54" t="str">
        <f>INDEX(Wsad_Ofertowy[],MATCH(Generowanie_Zamówienia[[#This Row],[KOD_XL]],Wsad_Ofertowy[Kod],0),MATCH("nazwa pakietu",Wsad_Ofertowy[#Headers],0))</f>
        <v>LED_WKŁADY</v>
      </c>
      <c r="G5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4" t="str">
        <f ca="1">IF(Generowanie_Zamówienia[[#This Row],[ILOŚĆ OP. ZAMAWIANA]]&gt;0,COUNTIFS($B$1:B54,"&gt;0"),"")</f>
        <v/>
      </c>
      <c r="I54" t="str">
        <f>INDEX(Wsad_Ofertowy[],MATCH(Generowanie_Zamówienia[[#This Row],[KOD_XL]],Wsad_Ofertowy[Kod],0),MATCH("Nazwa",Wsad_Ofertowy[#Headers],0))</f>
        <v>Cor Świeca LED Rico 15cm z bateriami BIAŁA (srebrny/czerwony)</v>
      </c>
      <c r="J54">
        <f ca="1">Generowanie_Zamówienia[[#This Row],[ILOŚĆ OP. ZAMAWIANA]]*Generowanie_Zamówienia[[#This Row],[ILOŚC W OP.]]</f>
        <v>0</v>
      </c>
    </row>
    <row r="55" spans="1:12" x14ac:dyDescent="0.45">
      <c r="A55" t="str">
        <f>Wsad_Ofertowy[[#This Row],[Kod]]</f>
        <v>CORT0336</v>
      </c>
      <c r="B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" t="str">
        <f>INDEX(Wsad_Ofertowy[],MATCH(Generowanie_Zamówienia[[#This Row],[KOD_XL]],Wsad_Ofertowy[Kod],0),21)</f>
        <v>12</v>
      </c>
      <c r="D55" s="95" cm="1">
        <f t="array" ref="D55">INDEX(Wsad_Ofertowy[],MATCH(Generowanie_Zamówienia[[#This Row],[KOD_XL]],Wsad_Ofertowy[Kod],0),$U$1)</f>
        <v>5.99</v>
      </c>
      <c r="E55">
        <f ca="1">IFERROR(Generowanie_Zamówienia[[#This Row],[ILOŚĆ OP. ZAMAWIANA]]*Generowanie_Zamówienia[[#This Row],[ILOŚC W OP.]]*Generowanie_Zamówienia[[#This Row],[CENA]],"")</f>
        <v>0</v>
      </c>
      <c r="F55" t="str">
        <f>INDEX(Wsad_Ofertowy[],MATCH(Generowanie_Zamówienia[[#This Row],[KOD_XL]],Wsad_Ofertowy[Kod],0),MATCH("nazwa pakietu",Wsad_Ofertowy[#Headers],0))</f>
        <v>LED_WKŁADY</v>
      </c>
      <c r="G5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5" t="str">
        <f ca="1">IF(Generowanie_Zamówienia[[#This Row],[ILOŚĆ OP. ZAMAWIANA]]&gt;0,COUNTIFS($B$1:B55,"&gt;0"),"")</f>
        <v/>
      </c>
      <c r="I55" t="str">
        <f>INDEX(Wsad_Ofertowy[],MATCH(Generowanie_Zamówienia[[#This Row],[KOD_XL]],Wsad_Ofertowy[Kod],0),MATCH("Nazwa",Wsad_Ofertowy[#Headers],0))</f>
        <v>Cor Świeca LED Rico 15cm z bateriami BIAŁA (srebry/żółty)</v>
      </c>
      <c r="J55">
        <f ca="1">Generowanie_Zamówienia[[#This Row],[ILOŚĆ OP. ZAMAWIANA]]*Generowanie_Zamówienia[[#This Row],[ILOŚC W OP.]]</f>
        <v>0</v>
      </c>
    </row>
    <row r="56" spans="1:12" x14ac:dyDescent="0.45">
      <c r="A56" t="str">
        <f>Wsad_Ofertowy[[#This Row],[Kod]]</f>
        <v>CORT0332</v>
      </c>
      <c r="B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" t="str">
        <f>INDEX(Wsad_Ofertowy[],MATCH(Generowanie_Zamówienia[[#This Row],[KOD_XL]],Wsad_Ofertowy[Kod],0),21)</f>
        <v>12</v>
      </c>
      <c r="D56" s="95" cm="1">
        <f t="array" ref="D56">INDEX(Wsad_Ofertowy[],MATCH(Generowanie_Zamówienia[[#This Row],[KOD_XL]],Wsad_Ofertowy[Kod],0),$U$1)</f>
        <v>5.99</v>
      </c>
      <c r="E56">
        <f ca="1">IFERROR(Generowanie_Zamówienia[[#This Row],[ILOŚĆ OP. ZAMAWIANA]]*Generowanie_Zamówienia[[#This Row],[ILOŚC W OP.]]*Generowanie_Zamówienia[[#This Row],[CENA]],"")</f>
        <v>0</v>
      </c>
      <c r="F56" t="str">
        <f>INDEX(Wsad_Ofertowy[],MATCH(Generowanie_Zamówienia[[#This Row],[KOD_XL]],Wsad_Ofertowy[Kod],0),MATCH("nazwa pakietu",Wsad_Ofertowy[#Headers],0))</f>
        <v>LED_WKŁADY</v>
      </c>
      <c r="G5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6" t="str">
        <f ca="1">IF(Generowanie_Zamówienia[[#This Row],[ILOŚĆ OP. ZAMAWIANA]]&gt;0,COUNTIFS($B$1:B56,"&gt;0"),"")</f>
        <v/>
      </c>
      <c r="I56" t="str">
        <f>INDEX(Wsad_Ofertowy[],MATCH(Generowanie_Zamówienia[[#This Row],[KOD_XL]],Wsad_Ofertowy[Kod],0),MATCH("Nazwa",Wsad_Ofertowy[#Headers],0))</f>
        <v>Cor Świeca LED Rico 15cm z bateriami BIAŁA (złoty/biały zimny)</v>
      </c>
      <c r="J56">
        <f ca="1">Generowanie_Zamówienia[[#This Row],[ILOŚĆ OP. ZAMAWIANA]]*Generowanie_Zamówienia[[#This Row],[ILOŚC W OP.]]</f>
        <v>0</v>
      </c>
    </row>
    <row r="57" spans="1:12" x14ac:dyDescent="0.45">
      <c r="A57" t="str">
        <f>Wsad_Ofertowy[[#This Row],[Kod]]</f>
        <v>CORT0333</v>
      </c>
      <c r="B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" t="str">
        <f>INDEX(Wsad_Ofertowy[],MATCH(Generowanie_Zamówienia[[#This Row],[KOD_XL]],Wsad_Ofertowy[Kod],0),21)</f>
        <v>12</v>
      </c>
      <c r="D57" s="95" cm="1">
        <f t="array" ref="D57">INDEX(Wsad_Ofertowy[],MATCH(Generowanie_Zamówienia[[#This Row],[KOD_XL]],Wsad_Ofertowy[Kod],0),$U$1)</f>
        <v>5.99</v>
      </c>
      <c r="E57">
        <f ca="1">IFERROR(Generowanie_Zamówienia[[#This Row],[ILOŚĆ OP. ZAMAWIANA]]*Generowanie_Zamówienia[[#This Row],[ILOŚC W OP.]]*Generowanie_Zamówienia[[#This Row],[CENA]],"")</f>
        <v>0</v>
      </c>
      <c r="F57" t="str">
        <f>INDEX(Wsad_Ofertowy[],MATCH(Generowanie_Zamówienia[[#This Row],[KOD_XL]],Wsad_Ofertowy[Kod],0),MATCH("nazwa pakietu",Wsad_Ofertowy[#Headers],0))</f>
        <v>LED_WKŁADY</v>
      </c>
      <c r="G5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7" t="str">
        <f ca="1">IF(Generowanie_Zamówienia[[#This Row],[ILOŚĆ OP. ZAMAWIANA]]&gt;0,COUNTIFS($B$1:B57,"&gt;0"),"")</f>
        <v/>
      </c>
      <c r="I57" t="str">
        <f>INDEX(Wsad_Ofertowy[],MATCH(Generowanie_Zamówienia[[#This Row],[KOD_XL]],Wsad_Ofertowy[Kod],0),MATCH("Nazwa",Wsad_Ofertowy[#Headers],0))</f>
        <v>Cor Świeca LED Rico 15cm z bateriami BIAŁA (złoty/czerwony)</v>
      </c>
      <c r="J57">
        <f ca="1">Generowanie_Zamówienia[[#This Row],[ILOŚĆ OP. ZAMAWIANA]]*Generowanie_Zamówienia[[#This Row],[ILOŚC W OP.]]</f>
        <v>0</v>
      </c>
      <c r="L57" s="9"/>
    </row>
    <row r="58" spans="1:12" x14ac:dyDescent="0.45">
      <c r="A58" t="str">
        <f>Wsad_Ofertowy[[#This Row],[Kod]]</f>
        <v>CORT0334</v>
      </c>
      <c r="B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" t="str">
        <f>INDEX(Wsad_Ofertowy[],MATCH(Generowanie_Zamówienia[[#This Row],[KOD_XL]],Wsad_Ofertowy[Kod],0),21)</f>
        <v>12</v>
      </c>
      <c r="D58" s="95" cm="1">
        <f t="array" ref="D58">INDEX(Wsad_Ofertowy[],MATCH(Generowanie_Zamówienia[[#This Row],[KOD_XL]],Wsad_Ofertowy[Kod],0),$U$1)</f>
        <v>5.99</v>
      </c>
      <c r="E58">
        <f ca="1">IFERROR(Generowanie_Zamówienia[[#This Row],[ILOŚĆ OP. ZAMAWIANA]]*Generowanie_Zamówienia[[#This Row],[ILOŚC W OP.]]*Generowanie_Zamówienia[[#This Row],[CENA]],"")</f>
        <v>0</v>
      </c>
      <c r="F58" t="str">
        <f>INDEX(Wsad_Ofertowy[],MATCH(Generowanie_Zamówienia[[#This Row],[KOD_XL]],Wsad_Ofertowy[Kod],0),MATCH("nazwa pakietu",Wsad_Ofertowy[#Headers],0))</f>
        <v>LED_WKŁADY</v>
      </c>
      <c r="G5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8" t="str">
        <f ca="1">IF(Generowanie_Zamówienia[[#This Row],[ILOŚĆ OP. ZAMAWIANA]]&gt;0,COUNTIFS($B$1:B58,"&gt;0"),"")</f>
        <v/>
      </c>
      <c r="I58" t="str">
        <f>INDEX(Wsad_Ofertowy[],MATCH(Generowanie_Zamówienia[[#This Row],[KOD_XL]],Wsad_Ofertowy[Kod],0),MATCH("Nazwa",Wsad_Ofertowy[#Headers],0))</f>
        <v>Cor Świeca LED Rico 15cm z bateriami BIAŁA (złoty/żółty)</v>
      </c>
      <c r="J58">
        <f ca="1">Generowanie_Zamówienia[[#This Row],[ILOŚĆ OP. ZAMAWIANA]]*Generowanie_Zamówienia[[#This Row],[ILOŚC W OP.]]</f>
        <v>0</v>
      </c>
    </row>
    <row r="59" spans="1:12" x14ac:dyDescent="0.45">
      <c r="A59" t="str">
        <f>Wsad_Ofertowy[[#This Row],[Kod]]</f>
        <v>CORT0360</v>
      </c>
      <c r="B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" t="str">
        <f>INDEX(Wsad_Ofertowy[],MATCH(Generowanie_Zamówienia[[#This Row],[KOD_XL]],Wsad_Ofertowy[Kod],0),21)</f>
        <v>12</v>
      </c>
      <c r="D59" s="95" cm="1">
        <f t="array" ref="D59">INDEX(Wsad_Ofertowy[],MATCH(Generowanie_Zamówienia[[#This Row],[KOD_XL]],Wsad_Ofertowy[Kod],0),$U$1)</f>
        <v>5.99</v>
      </c>
      <c r="E59">
        <f ca="1">IFERROR(Generowanie_Zamówienia[[#This Row],[ILOŚĆ OP. ZAMAWIANA]]*Generowanie_Zamówienia[[#This Row],[ILOŚC W OP.]]*Generowanie_Zamówienia[[#This Row],[CENA]],"")</f>
        <v>0</v>
      </c>
      <c r="F59" t="str">
        <f>INDEX(Wsad_Ofertowy[],MATCH(Generowanie_Zamówienia[[#This Row],[KOD_XL]],Wsad_Ofertowy[Kod],0),MATCH("nazwa pakietu",Wsad_Ofertowy[#Headers],0))</f>
        <v>LED_WKŁADY</v>
      </c>
      <c r="G5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59" t="str">
        <f ca="1">IF(Generowanie_Zamówienia[[#This Row],[ILOŚĆ OP. ZAMAWIANA]]&gt;0,COUNTIFS($B$1:B59,"&gt;0"),"")</f>
        <v/>
      </c>
      <c r="I59" t="str">
        <f>INDEX(Wsad_Ofertowy[],MATCH(Generowanie_Zamówienia[[#This Row],[KOD_XL]],Wsad_Ofertowy[Kod],0),MATCH("Nazwa",Wsad_Ofertowy[#Headers],0))</f>
        <v>Cor Świeca LED Rico 15cm z bateriami CZARNA (złoto/czerwona)</v>
      </c>
      <c r="J59">
        <f ca="1">Generowanie_Zamówienia[[#This Row],[ILOŚĆ OP. ZAMAWIANA]]*Generowanie_Zamówienia[[#This Row],[ILOŚC W OP.]]</f>
        <v>0</v>
      </c>
      <c r="L59" s="9"/>
    </row>
    <row r="60" spans="1:12" x14ac:dyDescent="0.45">
      <c r="A60" t="str">
        <f>Wsad_Ofertowy[[#This Row],[Kod]]</f>
        <v>CORT0356</v>
      </c>
      <c r="B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" t="str">
        <f>INDEX(Wsad_Ofertowy[],MATCH(Generowanie_Zamówienia[[#This Row],[KOD_XL]],Wsad_Ofertowy[Kod],0),21)</f>
        <v>12</v>
      </c>
      <c r="D60" s="95" cm="1">
        <f t="array" ref="D60">INDEX(Wsad_Ofertowy[],MATCH(Generowanie_Zamówienia[[#This Row],[KOD_XL]],Wsad_Ofertowy[Kod],0),$U$1)</f>
        <v>5.99</v>
      </c>
      <c r="E60">
        <f ca="1">IFERROR(Generowanie_Zamówienia[[#This Row],[ILOŚĆ OP. ZAMAWIANA]]*Generowanie_Zamówienia[[#This Row],[ILOŚC W OP.]]*Generowanie_Zamówienia[[#This Row],[CENA]],"")</f>
        <v>0</v>
      </c>
      <c r="F60" t="str">
        <f>INDEX(Wsad_Ofertowy[],MATCH(Generowanie_Zamówienia[[#This Row],[KOD_XL]],Wsad_Ofertowy[Kod],0),MATCH("nazwa pakietu",Wsad_Ofertowy[#Headers],0))</f>
        <v>LED_WKŁADY</v>
      </c>
      <c r="G6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0" t="str">
        <f ca="1">IF(Generowanie_Zamówienia[[#This Row],[ILOŚĆ OP. ZAMAWIANA]]&gt;0,COUNTIFS($B$1:B60,"&gt;0"),"")</f>
        <v/>
      </c>
      <c r="I60" t="str">
        <f>INDEX(Wsad_Ofertowy[],MATCH(Generowanie_Zamówienia[[#This Row],[KOD_XL]],Wsad_Ofertowy[Kod],0),MATCH("Nazwa",Wsad_Ofertowy[#Headers],0))</f>
        <v>Cor Świeca LED Rico 15cm z bateriami CZARNA (złoto/z.biały)</v>
      </c>
      <c r="J60">
        <f ca="1">Generowanie_Zamówienia[[#This Row],[ILOŚĆ OP. ZAMAWIANA]]*Generowanie_Zamówienia[[#This Row],[ILOŚC W OP.]]</f>
        <v>0</v>
      </c>
    </row>
    <row r="61" spans="1:12" x14ac:dyDescent="0.45">
      <c r="A61" t="str">
        <f>Wsad_Ofertowy[[#This Row],[Kod]]</f>
        <v>CORT38207</v>
      </c>
      <c r="B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" t="str">
        <f>INDEX(Wsad_Ofertowy[],MATCH(Generowanie_Zamówienia[[#This Row],[KOD_XL]],Wsad_Ofertowy[Kod],0),21)</f>
        <v>12</v>
      </c>
      <c r="D61" s="95" cm="1">
        <f t="array" ref="D61">INDEX(Wsad_Ofertowy[],MATCH(Generowanie_Zamówienia[[#This Row],[KOD_XL]],Wsad_Ofertowy[Kod],0),$U$1)</f>
        <v>5.99</v>
      </c>
      <c r="E61">
        <f ca="1">IFERROR(Generowanie_Zamówienia[[#This Row],[ILOŚĆ OP. ZAMAWIANA]]*Generowanie_Zamówienia[[#This Row],[ILOŚC W OP.]]*Generowanie_Zamówienia[[#This Row],[CENA]],"")</f>
        <v>0</v>
      </c>
      <c r="F61" t="str">
        <f>INDEX(Wsad_Ofertowy[],MATCH(Generowanie_Zamówienia[[#This Row],[KOD_XL]],Wsad_Ofertowy[Kod],0),MATCH("nazwa pakietu",Wsad_Ofertowy[#Headers],0))</f>
        <v>LED_WKŁADY</v>
      </c>
      <c r="G6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1" t="str">
        <f ca="1">IF(Generowanie_Zamówienia[[#This Row],[ILOŚĆ OP. ZAMAWIANA]]&gt;0,COUNTIFS($B$1:B61,"&gt;0"),"")</f>
        <v/>
      </c>
      <c r="I61" t="str">
        <f>INDEX(Wsad_Ofertowy[],MATCH(Generowanie_Zamówienia[[#This Row],[KOD_XL]],Wsad_Ofertowy[Kod],0),MATCH("Nazwa",Wsad_Ofertowy[#Headers],0))</f>
        <v>Cor Świeca LED Rico 15cm z bateriami CZARNA (złoto/zółta)</v>
      </c>
      <c r="J61">
        <f ca="1">Generowanie_Zamówienia[[#This Row],[ILOŚĆ OP. ZAMAWIANA]]*Generowanie_Zamówienia[[#This Row],[ILOŚC W OP.]]</f>
        <v>0</v>
      </c>
    </row>
    <row r="62" spans="1:12" x14ac:dyDescent="0.45">
      <c r="A62" t="str">
        <f>Wsad_Ofertowy[[#This Row],[Kod]]</f>
        <v>CORT38283</v>
      </c>
      <c r="B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" t="str">
        <f>INDEX(Wsad_Ofertowy[],MATCH(Generowanie_Zamówienia[[#This Row],[KOD_XL]],Wsad_Ofertowy[Kod],0),21)</f>
        <v>12</v>
      </c>
      <c r="D62" s="95" cm="1">
        <f t="array" ref="D62">INDEX(Wsad_Ofertowy[],MATCH(Generowanie_Zamówienia[[#This Row],[KOD_XL]],Wsad_Ofertowy[Kod],0),$U$1)</f>
        <v>6.75</v>
      </c>
      <c r="E62">
        <f ca="1">IFERROR(Generowanie_Zamówienia[[#This Row],[ILOŚĆ OP. ZAMAWIANA]]*Generowanie_Zamówienia[[#This Row],[ILOŚC W OP.]]*Generowanie_Zamówienia[[#This Row],[CENA]],"")</f>
        <v>0</v>
      </c>
      <c r="F62" t="str">
        <f>INDEX(Wsad_Ofertowy[],MATCH(Generowanie_Zamówienia[[#This Row],[KOD_XL]],Wsad_Ofertowy[Kod],0),MATCH("nazwa pakietu",Wsad_Ofertowy[#Headers],0))</f>
        <v>LED_WKŁADY</v>
      </c>
      <c r="G6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2" t="str">
        <f ca="1">IF(Generowanie_Zamówienia[[#This Row],[ILOŚĆ OP. ZAMAWIANA]]&gt;0,COUNTIFS($B$1:B62,"&gt;0"),"")</f>
        <v/>
      </c>
      <c r="I62" t="str">
        <f>INDEX(Wsad_Ofertowy[],MATCH(Generowanie_Zamówienia[[#This Row],[KOD_XL]],Wsad_Ofertowy[Kod],0),MATCH("Nazwa",Wsad_Ofertowy[#Headers],0))</f>
        <v>Cor Świeca LED Rico 17cm z bateriami Biała (srebrny/czerwony)</v>
      </c>
      <c r="J62">
        <f ca="1">Generowanie_Zamówienia[[#This Row],[ILOŚĆ OP. ZAMAWIANA]]*Generowanie_Zamówienia[[#This Row],[ILOŚC W OP.]]</f>
        <v>0</v>
      </c>
    </row>
    <row r="63" spans="1:12" x14ac:dyDescent="0.45">
      <c r="A63" t="str">
        <f>Wsad_Ofertowy[[#This Row],[Kod]]</f>
        <v>CORT38245</v>
      </c>
      <c r="B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" t="str">
        <f>INDEX(Wsad_Ofertowy[],MATCH(Generowanie_Zamówienia[[#This Row],[KOD_XL]],Wsad_Ofertowy[Kod],0),21)</f>
        <v>12</v>
      </c>
      <c r="D63" s="95" cm="1">
        <f t="array" ref="D63">INDEX(Wsad_Ofertowy[],MATCH(Generowanie_Zamówienia[[#This Row],[KOD_XL]],Wsad_Ofertowy[Kod],0),$U$1)</f>
        <v>6.75</v>
      </c>
      <c r="E63">
        <f ca="1">IFERROR(Generowanie_Zamówienia[[#This Row],[ILOŚĆ OP. ZAMAWIANA]]*Generowanie_Zamówienia[[#This Row],[ILOŚC W OP.]]*Generowanie_Zamówienia[[#This Row],[CENA]],"")</f>
        <v>0</v>
      </c>
      <c r="F63" t="str">
        <f>INDEX(Wsad_Ofertowy[],MATCH(Generowanie_Zamówienia[[#This Row],[KOD_XL]],Wsad_Ofertowy[Kod],0),MATCH("nazwa pakietu",Wsad_Ofertowy[#Headers],0))</f>
        <v>LED_WKŁADY</v>
      </c>
      <c r="G6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3" t="str">
        <f ca="1">IF(Generowanie_Zamówienia[[#This Row],[ILOŚĆ OP. ZAMAWIANA]]&gt;0,COUNTIFS($B$1:B63,"&gt;0"),"")</f>
        <v/>
      </c>
      <c r="I63" t="str">
        <f>INDEX(Wsad_Ofertowy[],MATCH(Generowanie_Zamówienia[[#This Row],[KOD_XL]],Wsad_Ofertowy[Kod],0),MATCH("Nazwa",Wsad_Ofertowy[#Headers],0))</f>
        <v>Cor Świeca LED Rico 17cm z bateriami Biała (złoty/biały)</v>
      </c>
      <c r="J63">
        <f ca="1">Generowanie_Zamówienia[[#This Row],[ILOŚĆ OP. ZAMAWIANA]]*Generowanie_Zamówienia[[#This Row],[ILOŚC W OP.]]</f>
        <v>0</v>
      </c>
    </row>
    <row r="64" spans="1:12" x14ac:dyDescent="0.45">
      <c r="A64" t="str">
        <f>Wsad_Ofertowy[[#This Row],[Kod]]</f>
        <v>CORT38221</v>
      </c>
      <c r="B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" t="str">
        <f>INDEX(Wsad_Ofertowy[],MATCH(Generowanie_Zamówienia[[#This Row],[KOD_XL]],Wsad_Ofertowy[Kod],0),21)</f>
        <v>12</v>
      </c>
      <c r="D64" s="95" cm="1">
        <f t="array" ref="D64">INDEX(Wsad_Ofertowy[],MATCH(Generowanie_Zamówienia[[#This Row],[KOD_XL]],Wsad_Ofertowy[Kod],0),$U$1)</f>
        <v>6.75</v>
      </c>
      <c r="E64">
        <f ca="1">IFERROR(Generowanie_Zamówienia[[#This Row],[ILOŚĆ OP. ZAMAWIANA]]*Generowanie_Zamówienia[[#This Row],[ILOŚC W OP.]]*Generowanie_Zamówienia[[#This Row],[CENA]],"")</f>
        <v>0</v>
      </c>
      <c r="F64" t="str">
        <f>INDEX(Wsad_Ofertowy[],MATCH(Generowanie_Zamówienia[[#This Row],[KOD_XL]],Wsad_Ofertowy[Kod],0),MATCH("nazwa pakietu",Wsad_Ofertowy[#Headers],0))</f>
        <v>LED_WKŁADY</v>
      </c>
      <c r="G6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4" t="str">
        <f ca="1">IF(Generowanie_Zamówienia[[#This Row],[ILOŚĆ OP. ZAMAWIANA]]&gt;0,COUNTIFS($B$1:B64,"&gt;0"),"")</f>
        <v/>
      </c>
      <c r="I64" t="str">
        <f>INDEX(Wsad_Ofertowy[],MATCH(Generowanie_Zamówienia[[#This Row],[KOD_XL]],Wsad_Ofertowy[Kod],0),MATCH("Nazwa",Wsad_Ofertowy[#Headers],0))</f>
        <v>Cor Świeca LED Rico 17cm z bateriami Biała (złoty/czerwony)</v>
      </c>
      <c r="J64">
        <f ca="1">Generowanie_Zamówienia[[#This Row],[ILOŚĆ OP. ZAMAWIANA]]*Generowanie_Zamówienia[[#This Row],[ILOŚC W OP.]]</f>
        <v>0</v>
      </c>
    </row>
    <row r="65" spans="1:12" x14ac:dyDescent="0.45">
      <c r="A65" t="str">
        <f>Wsad_Ofertowy[[#This Row],[Kod]]</f>
        <v>CORT0361</v>
      </c>
      <c r="B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" t="str">
        <f>INDEX(Wsad_Ofertowy[],MATCH(Generowanie_Zamówienia[[#This Row],[KOD_XL]],Wsad_Ofertowy[Kod],0),21)</f>
        <v>12</v>
      </c>
      <c r="D65" s="95" cm="1">
        <f t="array" ref="D65">INDEX(Wsad_Ofertowy[],MATCH(Generowanie_Zamówienia[[#This Row],[KOD_XL]],Wsad_Ofertowy[Kod],0),$U$1)</f>
        <v>6.75</v>
      </c>
      <c r="E65">
        <f ca="1">IFERROR(Generowanie_Zamówienia[[#This Row],[ILOŚĆ OP. ZAMAWIANA]]*Generowanie_Zamówienia[[#This Row],[ILOŚC W OP.]]*Generowanie_Zamówienia[[#This Row],[CENA]],"")</f>
        <v>0</v>
      </c>
      <c r="F65" t="str">
        <f>INDEX(Wsad_Ofertowy[],MATCH(Generowanie_Zamówienia[[#This Row],[KOD_XL]],Wsad_Ofertowy[Kod],0),MATCH("nazwa pakietu",Wsad_Ofertowy[#Headers],0))</f>
        <v>LED_WKŁADY</v>
      </c>
      <c r="G6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5" t="str">
        <f ca="1">IF(Generowanie_Zamówienia[[#This Row],[ILOŚĆ OP. ZAMAWIANA]]&gt;0,COUNTIFS($B$1:B65,"&gt;0"),"")</f>
        <v/>
      </c>
      <c r="I65" t="str">
        <f>INDEX(Wsad_Ofertowy[],MATCH(Generowanie_Zamówienia[[#This Row],[KOD_XL]],Wsad_Ofertowy[Kod],0),MATCH("Nazwa",Wsad_Ofertowy[#Headers],0))</f>
        <v>Cor Świeca LED Rico 17cm z bateriami CZARNA (złoto/czerwona)</v>
      </c>
      <c r="J65">
        <f ca="1">Generowanie_Zamówienia[[#This Row],[ILOŚĆ OP. ZAMAWIANA]]*Generowanie_Zamówienia[[#This Row],[ILOŚC W OP.]]</f>
        <v>0</v>
      </c>
    </row>
    <row r="66" spans="1:12" x14ac:dyDescent="0.45">
      <c r="A66" t="str">
        <f>Wsad_Ofertowy[[#This Row],[Kod]]</f>
        <v>CORT38368</v>
      </c>
      <c r="B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" t="str">
        <f>INDEX(Wsad_Ofertowy[],MATCH(Generowanie_Zamówienia[[#This Row],[KOD_XL]],Wsad_Ofertowy[Kod],0),21)</f>
        <v>12</v>
      </c>
      <c r="D66" s="95" cm="1">
        <f t="array" ref="D66">INDEX(Wsad_Ofertowy[],MATCH(Generowanie_Zamówienia[[#This Row],[KOD_XL]],Wsad_Ofertowy[Kod],0),$U$1)</f>
        <v>6.75</v>
      </c>
      <c r="E66">
        <f ca="1">IFERROR(Generowanie_Zamówienia[[#This Row],[ILOŚĆ OP. ZAMAWIANA]]*Generowanie_Zamówienia[[#This Row],[ILOŚC W OP.]]*Generowanie_Zamówienia[[#This Row],[CENA]],"")</f>
        <v>0</v>
      </c>
      <c r="F66" t="str">
        <f>INDEX(Wsad_Ofertowy[],MATCH(Generowanie_Zamówienia[[#This Row],[KOD_XL]],Wsad_Ofertowy[Kod],0),MATCH("nazwa pakietu",Wsad_Ofertowy[#Headers],0))</f>
        <v>LED_WKŁADY</v>
      </c>
      <c r="G6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6" t="str">
        <f ca="1">IF(Generowanie_Zamówienia[[#This Row],[ILOŚĆ OP. ZAMAWIANA]]&gt;0,COUNTIFS($B$1:B66,"&gt;0"),"")</f>
        <v/>
      </c>
      <c r="I66" t="str">
        <f>INDEX(Wsad_Ofertowy[],MATCH(Generowanie_Zamówienia[[#This Row],[KOD_XL]],Wsad_Ofertowy[Kod],0),MATCH("Nazwa",Wsad_Ofertowy[#Headers],0))</f>
        <v>Cor Świeca LED Rico 17cm z bateriami CZARNA (złoto/z.biały)</v>
      </c>
      <c r="J66">
        <f ca="1">Generowanie_Zamówienia[[#This Row],[ILOŚĆ OP. ZAMAWIANA]]*Generowanie_Zamówienia[[#This Row],[ILOŚC W OP.]]</f>
        <v>0</v>
      </c>
    </row>
    <row r="67" spans="1:12" x14ac:dyDescent="0.45">
      <c r="A67" t="str">
        <f>Wsad_Ofertowy[[#This Row],[Kod]]</f>
        <v>CORT0363</v>
      </c>
      <c r="B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" t="str">
        <f>INDEX(Wsad_Ofertowy[],MATCH(Generowanie_Zamówienia[[#This Row],[KOD_XL]],Wsad_Ofertowy[Kod],0),21)</f>
        <v>12</v>
      </c>
      <c r="D67" s="95" cm="1">
        <f t="array" ref="D67">INDEX(Wsad_Ofertowy[],MATCH(Generowanie_Zamówienia[[#This Row],[KOD_XL]],Wsad_Ofertowy[Kod],0),$U$1)</f>
        <v>6.75</v>
      </c>
      <c r="E67">
        <f ca="1">IFERROR(Generowanie_Zamówienia[[#This Row],[ILOŚĆ OP. ZAMAWIANA]]*Generowanie_Zamówienia[[#This Row],[ILOŚC W OP.]]*Generowanie_Zamówienia[[#This Row],[CENA]],"")</f>
        <v>0</v>
      </c>
      <c r="F67" t="str">
        <f>INDEX(Wsad_Ofertowy[],MATCH(Generowanie_Zamówienia[[#This Row],[KOD_XL]],Wsad_Ofertowy[Kod],0),MATCH("nazwa pakietu",Wsad_Ofertowy[#Headers],0))</f>
        <v>LED_WKŁADY</v>
      </c>
      <c r="G6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7" t="str">
        <f ca="1">IF(Generowanie_Zamówienia[[#This Row],[ILOŚĆ OP. ZAMAWIANA]]&gt;0,COUNTIFS($B$1:B67,"&gt;0"),"")</f>
        <v/>
      </c>
      <c r="I67" t="str">
        <f>INDEX(Wsad_Ofertowy[],MATCH(Generowanie_Zamówienia[[#This Row],[KOD_XL]],Wsad_Ofertowy[Kod],0),MATCH("Nazwa",Wsad_Ofertowy[#Headers],0))</f>
        <v>Cor Świeca LED Rico 17cm z bateriami CZARNA (złoto/żółta)</v>
      </c>
      <c r="J67">
        <f ca="1">Generowanie_Zamówienia[[#This Row],[ILOŚĆ OP. ZAMAWIANA]]*Generowanie_Zamówienia[[#This Row],[ILOŚC W OP.]]</f>
        <v>0</v>
      </c>
    </row>
    <row r="68" spans="1:12" x14ac:dyDescent="0.45">
      <c r="A68" t="str">
        <f>Wsad_Ofertowy[[#This Row],[Kod]]</f>
        <v>CORT0388</v>
      </c>
      <c r="B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" t="str">
        <f>INDEX(Wsad_Ofertowy[],MATCH(Generowanie_Zamówienia[[#This Row],[KOD_XL]],Wsad_Ofertowy[Kod],0),21)</f>
        <v>12</v>
      </c>
      <c r="D68" s="95" cm="1">
        <f t="array" ref="D68">INDEX(Wsad_Ofertowy[],MATCH(Generowanie_Zamówienia[[#This Row],[KOD_XL]],Wsad_Ofertowy[Kod],0),$U$1)</f>
        <v>5.05</v>
      </c>
      <c r="E68">
        <f ca="1">IFERROR(Generowanie_Zamówienia[[#This Row],[ILOŚĆ OP. ZAMAWIANA]]*Generowanie_Zamówienia[[#This Row],[ILOŚC W OP.]]*Generowanie_Zamówienia[[#This Row],[CENA]],"")</f>
        <v>0</v>
      </c>
      <c r="F68" t="str">
        <f>INDEX(Wsad_Ofertowy[],MATCH(Generowanie_Zamówienia[[#This Row],[KOD_XL]],Wsad_Ofertowy[Kod],0),MATCH("nazwa pakietu",Wsad_Ofertowy[#Headers],0))</f>
        <v>LED_WKŁADY</v>
      </c>
      <c r="G6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8" t="str">
        <f ca="1">IF(Generowanie_Zamówienia[[#This Row],[ILOŚĆ OP. ZAMAWIANA]]&gt;0,COUNTIFS($B$1:B68,"&gt;0"),"")</f>
        <v/>
      </c>
      <c r="I68" t="str">
        <f>INDEX(Wsad_Ofertowy[],MATCH(Generowanie_Zamówienia[[#This Row],[KOD_XL]],Wsad_Ofertowy[Kod],0),MATCH("Nazwa",Wsad_Ofertowy[#Headers],0))</f>
        <v>Cor Świeca LED w TUBIE (z bat.) 10cm,  śr:5cm</v>
      </c>
      <c r="J68">
        <f ca="1">Generowanie_Zamówienia[[#This Row],[ILOŚĆ OP. ZAMAWIANA]]*Generowanie_Zamówienia[[#This Row],[ILOŚC W OP.]]</f>
        <v>0</v>
      </c>
      <c r="L68" s="9"/>
    </row>
    <row r="69" spans="1:12" x14ac:dyDescent="0.45">
      <c r="A69" t="str">
        <f>Wsad_Ofertowy[[#This Row],[Kod]]</f>
        <v>CORT0391</v>
      </c>
      <c r="B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" t="str">
        <f>INDEX(Wsad_Ofertowy[],MATCH(Generowanie_Zamówienia[[#This Row],[KOD_XL]],Wsad_Ofertowy[Kod],0),21)</f>
        <v>6</v>
      </c>
      <c r="D69" s="95" cm="1">
        <f t="array" ref="D69">INDEX(Wsad_Ofertowy[],MATCH(Generowanie_Zamówienia[[#This Row],[KOD_XL]],Wsad_Ofertowy[Kod],0),$U$1)</f>
        <v>7.28</v>
      </c>
      <c r="E69">
        <f ca="1">IFERROR(Generowanie_Zamówienia[[#This Row],[ILOŚĆ OP. ZAMAWIANA]]*Generowanie_Zamówienia[[#This Row],[ILOŚC W OP.]]*Generowanie_Zamówienia[[#This Row],[CENA]],"")</f>
        <v>0</v>
      </c>
      <c r="F69" t="str">
        <f>INDEX(Wsad_Ofertowy[],MATCH(Generowanie_Zamówienia[[#This Row],[KOD_XL]],Wsad_Ofertowy[Kod],0),MATCH("nazwa pakietu",Wsad_Ofertowy[#Headers],0))</f>
        <v>LED_WKŁADY</v>
      </c>
      <c r="G6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69" t="str">
        <f ca="1">IF(Generowanie_Zamówienia[[#This Row],[ILOŚĆ OP. ZAMAWIANA]]&gt;0,COUNTIFS($B$1:B69,"&gt;0"),"")</f>
        <v/>
      </c>
      <c r="I69" t="str">
        <f>INDEX(Wsad_Ofertowy[],MATCH(Generowanie_Zamówienia[[#This Row],[KOD_XL]],Wsad_Ofertowy[Kod],0),MATCH("Nazwa",Wsad_Ofertowy[#Headers],0))</f>
        <v>Cor Świeca LED w TUBIE (z bat.) 10cm,  śr:7cm</v>
      </c>
      <c r="J69">
        <f ca="1">Generowanie_Zamówienia[[#This Row],[ILOŚĆ OP. ZAMAWIANA]]*Generowanie_Zamówienia[[#This Row],[ILOŚC W OP.]]</f>
        <v>0</v>
      </c>
    </row>
    <row r="70" spans="1:12" x14ac:dyDescent="0.45">
      <c r="A70" t="str">
        <f>Wsad_Ofertowy[[#This Row],[Kod]]</f>
        <v>CORT37811</v>
      </c>
      <c r="B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" t="str">
        <f>INDEX(Wsad_Ofertowy[],MATCH(Generowanie_Zamówienia[[#This Row],[KOD_XL]],Wsad_Ofertowy[Kod],0),21)</f>
        <v>12</v>
      </c>
      <c r="D70" s="95" cm="1">
        <f t="array" ref="D70">INDEX(Wsad_Ofertowy[],MATCH(Generowanie_Zamówienia[[#This Row],[KOD_XL]],Wsad_Ofertowy[Kod],0),$U$1)</f>
        <v>5.65</v>
      </c>
      <c r="E70">
        <f ca="1">IFERROR(Generowanie_Zamówienia[[#This Row],[ILOŚĆ OP. ZAMAWIANA]]*Generowanie_Zamówienia[[#This Row],[ILOŚC W OP.]]*Generowanie_Zamówienia[[#This Row],[CENA]],"")</f>
        <v>0</v>
      </c>
      <c r="F70" t="str">
        <f>INDEX(Wsad_Ofertowy[],MATCH(Generowanie_Zamówienia[[#This Row],[KOD_XL]],Wsad_Ofertowy[Kod],0),MATCH("nazwa pakietu",Wsad_Ofertowy[#Headers],0))</f>
        <v>LED_WKŁADY</v>
      </c>
      <c r="G7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0" t="str">
        <f ca="1">IF(Generowanie_Zamówienia[[#This Row],[ILOŚĆ OP. ZAMAWIANA]]&gt;0,COUNTIFS($B$1:B70,"&gt;0"),"")</f>
        <v/>
      </c>
      <c r="I70" t="str">
        <f>INDEX(Wsad_Ofertowy[],MATCH(Generowanie_Zamówienia[[#This Row],[KOD_XL]],Wsad_Ofertowy[Kod],0),MATCH("Nazwa",Wsad_Ofertowy[#Headers],0))</f>
        <v>Cor Świeca LED w TUBIE (z bat.) 12,5cm,  śr:5cm</v>
      </c>
      <c r="J70">
        <f ca="1">Generowanie_Zamówienia[[#This Row],[ILOŚĆ OP. ZAMAWIANA]]*Generowanie_Zamówienia[[#This Row],[ILOŚC W OP.]]</f>
        <v>0</v>
      </c>
      <c r="L70" s="9"/>
    </row>
    <row r="71" spans="1:12" x14ac:dyDescent="0.45">
      <c r="A71" t="str">
        <f>Wsad_Ofertowy[[#This Row],[Kod]]</f>
        <v>CORT37828</v>
      </c>
      <c r="B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" t="str">
        <f>INDEX(Wsad_Ofertowy[],MATCH(Generowanie_Zamówienia[[#This Row],[KOD_XL]],Wsad_Ofertowy[Kod],0),21)</f>
        <v>12</v>
      </c>
      <c r="D71" s="95" cm="1">
        <f t="array" ref="D71">INDEX(Wsad_Ofertowy[],MATCH(Generowanie_Zamówienia[[#This Row],[KOD_XL]],Wsad_Ofertowy[Kod],0),$U$1)</f>
        <v>6.32</v>
      </c>
      <c r="E71">
        <f ca="1">IFERROR(Generowanie_Zamówienia[[#This Row],[ILOŚĆ OP. ZAMAWIANA]]*Generowanie_Zamówienia[[#This Row],[ILOŚC W OP.]]*Generowanie_Zamówienia[[#This Row],[CENA]],"")</f>
        <v>0</v>
      </c>
      <c r="F71" t="str">
        <f>INDEX(Wsad_Ofertowy[],MATCH(Generowanie_Zamówienia[[#This Row],[KOD_XL]],Wsad_Ofertowy[Kod],0),MATCH("nazwa pakietu",Wsad_Ofertowy[#Headers],0))</f>
        <v>LED_WKŁADY</v>
      </c>
      <c r="G7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1" t="str">
        <f ca="1">IF(Generowanie_Zamówienia[[#This Row],[ILOŚĆ OP. ZAMAWIANA]]&gt;0,COUNTIFS($B$1:B71,"&gt;0"),"")</f>
        <v/>
      </c>
      <c r="I71" t="str">
        <f>INDEX(Wsad_Ofertowy[],MATCH(Generowanie_Zamówienia[[#This Row],[KOD_XL]],Wsad_Ofertowy[Kod],0),MATCH("Nazwa",Wsad_Ofertowy[#Headers],0))</f>
        <v>Cor Świeca LED w TUBIE (z bat.) 15cm,  śr:5cm</v>
      </c>
      <c r="J71">
        <f ca="1">Generowanie_Zamówienia[[#This Row],[ILOŚĆ OP. ZAMAWIANA]]*Generowanie_Zamówienia[[#This Row],[ILOŚC W OP.]]</f>
        <v>0</v>
      </c>
    </row>
    <row r="72" spans="1:12" x14ac:dyDescent="0.45">
      <c r="A72" t="str">
        <f>Wsad_Ofertowy[[#This Row],[Kod]]</f>
        <v>CORT39459</v>
      </c>
      <c r="B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" t="str">
        <f>INDEX(Wsad_Ofertowy[],MATCH(Generowanie_Zamówienia[[#This Row],[KOD_XL]],Wsad_Ofertowy[Kod],0),21)</f>
        <v>12</v>
      </c>
      <c r="D72" s="95" cm="1">
        <f t="array" ref="D72">INDEX(Wsad_Ofertowy[],MATCH(Generowanie_Zamówienia[[#This Row],[KOD_XL]],Wsad_Ofertowy[Kod],0),$U$1)</f>
        <v>3.99</v>
      </c>
      <c r="E72">
        <f ca="1">IFERROR(Generowanie_Zamówienia[[#This Row],[ILOŚĆ OP. ZAMAWIANA]]*Generowanie_Zamówienia[[#This Row],[ILOŚC W OP.]]*Generowanie_Zamówienia[[#This Row],[CENA]],"")</f>
        <v>0</v>
      </c>
      <c r="F72" t="str">
        <f>INDEX(Wsad_Ofertowy[],MATCH(Generowanie_Zamówienia[[#This Row],[KOD_XL]],Wsad_Ofertowy[Kod],0),MATCH("nazwa pakietu",Wsad_Ofertowy[#Headers],0))</f>
        <v>LED_WKŁADY</v>
      </c>
      <c r="G7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2" t="str">
        <f ca="1">IF(Generowanie_Zamówienia[[#This Row],[ILOŚĆ OP. ZAMAWIANA]]&gt;0,COUNTIFS($B$1:B72,"&gt;0"),"")</f>
        <v/>
      </c>
      <c r="I72" t="str">
        <f>INDEX(Wsad_Ofertowy[],MATCH(Generowanie_Zamówienia[[#This Row],[KOD_XL]],Wsad_Ofertowy[Kod],0),MATCH("Nazwa",Wsad_Ofertowy[#Headers],0))</f>
        <v>Cor Wkład LED Altus (2xR6) czerwony</v>
      </c>
      <c r="J72">
        <f ca="1">Generowanie_Zamówienia[[#This Row],[ILOŚĆ OP. ZAMAWIANA]]*Generowanie_Zamówienia[[#This Row],[ILOŚC W OP.]]</f>
        <v>0</v>
      </c>
    </row>
    <row r="73" spans="1:12" x14ac:dyDescent="0.45">
      <c r="A73" t="str">
        <f>Wsad_Ofertowy[[#This Row],[Kod]]</f>
        <v>CORT39495</v>
      </c>
      <c r="B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" t="str">
        <f>INDEX(Wsad_Ofertowy[],MATCH(Generowanie_Zamówienia[[#This Row],[KOD_XL]],Wsad_Ofertowy[Kod],0),21)</f>
        <v>12</v>
      </c>
      <c r="D73" s="95" cm="1">
        <f t="array" ref="D73">INDEX(Wsad_Ofertowy[],MATCH(Generowanie_Zamówienia[[#This Row],[KOD_XL]],Wsad_Ofertowy[Kod],0),$U$1)</f>
        <v>3.99</v>
      </c>
      <c r="E73">
        <f ca="1">IFERROR(Generowanie_Zamówienia[[#This Row],[ILOŚĆ OP. ZAMAWIANA]]*Generowanie_Zamówienia[[#This Row],[ILOŚC W OP.]]*Generowanie_Zamówienia[[#This Row],[CENA]],"")</f>
        <v>0</v>
      </c>
      <c r="F73" t="str">
        <f>INDEX(Wsad_Ofertowy[],MATCH(Generowanie_Zamówienia[[#This Row],[KOD_XL]],Wsad_Ofertowy[Kod],0),MATCH("nazwa pakietu",Wsad_Ofertowy[#Headers],0))</f>
        <v>LED_WKŁADY</v>
      </c>
      <c r="G7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3" t="str">
        <f ca="1">IF(Generowanie_Zamówienia[[#This Row],[ILOŚĆ OP. ZAMAWIANA]]&gt;0,COUNTIFS($B$1:B73,"&gt;0"),"")</f>
        <v/>
      </c>
      <c r="I73" t="str">
        <f>INDEX(Wsad_Ofertowy[],MATCH(Generowanie_Zamówienia[[#This Row],[KOD_XL]],Wsad_Ofertowy[Kod],0),MATCH("Nazwa",Wsad_Ofertowy[#Headers],0))</f>
        <v>Cor Wkład LED Altus (2xR6) mix 2</v>
      </c>
      <c r="J73">
        <f ca="1">Generowanie_Zamówienia[[#This Row],[ILOŚĆ OP. ZAMAWIANA]]*Generowanie_Zamówienia[[#This Row],[ILOŚC W OP.]]</f>
        <v>0</v>
      </c>
    </row>
    <row r="74" spans="1:12" x14ac:dyDescent="0.45">
      <c r="A74" t="str">
        <f>Wsad_Ofertowy[[#This Row],[Kod]]</f>
        <v>CORT39457</v>
      </c>
      <c r="B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" t="str">
        <f>INDEX(Wsad_Ofertowy[],MATCH(Generowanie_Zamówienia[[#This Row],[KOD_XL]],Wsad_Ofertowy[Kod],0),21)</f>
        <v>12</v>
      </c>
      <c r="D74" s="95" cm="1">
        <f t="array" ref="D74">INDEX(Wsad_Ofertowy[],MATCH(Generowanie_Zamówienia[[#This Row],[KOD_XL]],Wsad_Ofertowy[Kod],0),$U$1)</f>
        <v>3.99</v>
      </c>
      <c r="E74">
        <f ca="1">IFERROR(Generowanie_Zamówienia[[#This Row],[ILOŚĆ OP. ZAMAWIANA]]*Generowanie_Zamówienia[[#This Row],[ILOŚC W OP.]]*Generowanie_Zamówienia[[#This Row],[CENA]],"")</f>
        <v>0</v>
      </c>
      <c r="F74" t="str">
        <f>INDEX(Wsad_Ofertowy[],MATCH(Generowanie_Zamówienia[[#This Row],[KOD_XL]],Wsad_Ofertowy[Kod],0),MATCH("nazwa pakietu",Wsad_Ofertowy[#Headers],0))</f>
        <v>LED_WKŁADY</v>
      </c>
      <c r="G7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4" t="str">
        <f ca="1">IF(Generowanie_Zamówienia[[#This Row],[ILOŚĆ OP. ZAMAWIANA]]&gt;0,COUNTIFS($B$1:B74,"&gt;0"),"")</f>
        <v/>
      </c>
      <c r="I74" t="str">
        <f>INDEX(Wsad_Ofertowy[],MATCH(Generowanie_Zamówienia[[#This Row],[KOD_XL]],Wsad_Ofertowy[Kod],0),MATCH("Nazwa",Wsad_Ofertowy[#Headers],0))</f>
        <v>Cor Wkład LED Altus (2xR6) z. biały</v>
      </c>
      <c r="J74">
        <f ca="1">Generowanie_Zamówienia[[#This Row],[ILOŚĆ OP. ZAMAWIANA]]*Generowanie_Zamówienia[[#This Row],[ILOŚC W OP.]]</f>
        <v>0</v>
      </c>
    </row>
    <row r="75" spans="1:12" x14ac:dyDescent="0.45">
      <c r="A75" t="str">
        <f>Wsad_Ofertowy[[#This Row],[Kod]]</f>
        <v>CORT28222E</v>
      </c>
      <c r="B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" t="str">
        <f>INDEX(Wsad_Ofertowy[],MATCH(Generowanie_Zamówienia[[#This Row],[KOD_XL]],Wsad_Ofertowy[Kod],0),21)</f>
        <v>12</v>
      </c>
      <c r="D75" s="95" cm="1">
        <f t="array" ref="D75">INDEX(Wsad_Ofertowy[],MATCH(Generowanie_Zamówienia[[#This Row],[KOD_XL]],Wsad_Ofertowy[Kod],0),$U$1)</f>
        <v>5.5</v>
      </c>
      <c r="E75">
        <f ca="1">IFERROR(Generowanie_Zamówienia[[#This Row],[ILOŚĆ OP. ZAMAWIANA]]*Generowanie_Zamówienia[[#This Row],[ILOŚC W OP.]]*Generowanie_Zamówienia[[#This Row],[CENA]],"")</f>
        <v>0</v>
      </c>
      <c r="F75" t="str">
        <f>INDEX(Wsad_Ofertowy[],MATCH(Generowanie_Zamówienia[[#This Row],[KOD_XL]],Wsad_Ofertowy[Kod],0),MATCH("nazwa pakietu",Wsad_Ofertowy[#Headers],0))</f>
        <v>LED_WKŁADY</v>
      </c>
      <c r="G7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5" t="str">
        <f ca="1">IF(Generowanie_Zamówienia[[#This Row],[ILOŚĆ OP. ZAMAWIANA]]&gt;0,COUNTIFS($B$1:B75,"&gt;0"),"")</f>
        <v/>
      </c>
      <c r="I75" t="str">
        <f>INDEX(Wsad_Ofertowy[],MATCH(Generowanie_Zamówienia[[#This Row],[KOD_XL]],Wsad_Ofertowy[Kod],0),MATCH("Nazwa",Wsad_Ofertowy[#Headers],0))</f>
        <v>Cor Wkład LED Altus z.biały</v>
      </c>
      <c r="J75">
        <f ca="1">Generowanie_Zamówienia[[#This Row],[ILOŚĆ OP. ZAMAWIANA]]*Generowanie_Zamówienia[[#This Row],[ILOŚC W OP.]]</f>
        <v>0</v>
      </c>
    </row>
    <row r="76" spans="1:12" x14ac:dyDescent="0.45">
      <c r="A76" t="str">
        <f>Wsad_Ofertowy[[#This Row],[Kod]]</f>
        <v>CORT0319</v>
      </c>
      <c r="B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" t="str">
        <f>INDEX(Wsad_Ofertowy[],MATCH(Generowanie_Zamówienia[[#This Row],[KOD_XL]],Wsad_Ofertowy[Kod],0),21)</f>
        <v>12</v>
      </c>
      <c r="D76" s="95" cm="1">
        <f t="array" ref="D76">INDEX(Wsad_Ofertowy[],MATCH(Generowanie_Zamówienia[[#This Row],[KOD_XL]],Wsad_Ofertowy[Kod],0),$U$1)</f>
        <v>5.99</v>
      </c>
      <c r="E76">
        <f ca="1">IFERROR(Generowanie_Zamówienia[[#This Row],[ILOŚĆ OP. ZAMAWIANA]]*Generowanie_Zamówienia[[#This Row],[ILOŚC W OP.]]*Generowanie_Zamówienia[[#This Row],[CENA]],"")</f>
        <v>0</v>
      </c>
      <c r="F76" t="str">
        <f>INDEX(Wsad_Ofertowy[],MATCH(Generowanie_Zamówienia[[#This Row],[KOD_XL]],Wsad_Ofertowy[Kod],0),MATCH("nazwa pakietu",Wsad_Ofertowy[#Headers],0))</f>
        <v>LED_WKŁADY</v>
      </c>
      <c r="G7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6" t="str">
        <f ca="1">IF(Generowanie_Zamówienia[[#This Row],[ILOŚĆ OP. ZAMAWIANA]]&gt;0,COUNTIFS($B$1:B76,"&gt;0"),"")</f>
        <v/>
      </c>
      <c r="I76" t="str">
        <f>INDEX(Wsad_Ofertowy[],MATCH(Generowanie_Zamówienia[[#This Row],[KOD_XL]],Wsad_Ofertowy[Kod],0),MATCH("Nazwa",Wsad_Ofertowy[#Headers],0))</f>
        <v>Cor Wkład LED Anioł (2xR6) biały</v>
      </c>
      <c r="J76">
        <f ca="1">Generowanie_Zamówienia[[#This Row],[ILOŚĆ OP. ZAMAWIANA]]*Generowanie_Zamówienia[[#This Row],[ILOŚC W OP.]]</f>
        <v>0</v>
      </c>
    </row>
    <row r="77" spans="1:12" x14ac:dyDescent="0.45">
      <c r="A77" t="str">
        <f>Wsad_Ofertowy[[#This Row],[Kod]]</f>
        <v>CORT0324</v>
      </c>
      <c r="B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" t="str">
        <f>INDEX(Wsad_Ofertowy[],MATCH(Generowanie_Zamówienia[[#This Row],[KOD_XL]],Wsad_Ofertowy[Kod],0),21)</f>
        <v>12</v>
      </c>
      <c r="D77" s="95" cm="1">
        <f t="array" ref="D77">INDEX(Wsad_Ofertowy[],MATCH(Generowanie_Zamówienia[[#This Row],[KOD_XL]],Wsad_Ofertowy[Kod],0),$U$1)</f>
        <v>5.99</v>
      </c>
      <c r="E77">
        <f ca="1">IFERROR(Generowanie_Zamówienia[[#This Row],[ILOŚĆ OP. ZAMAWIANA]]*Generowanie_Zamówienia[[#This Row],[ILOŚC W OP.]]*Generowanie_Zamówienia[[#This Row],[CENA]],"")</f>
        <v>0</v>
      </c>
      <c r="F77" t="str">
        <f>INDEX(Wsad_Ofertowy[],MATCH(Generowanie_Zamówienia[[#This Row],[KOD_XL]],Wsad_Ofertowy[Kod],0),MATCH("nazwa pakietu",Wsad_Ofertowy[#Headers],0))</f>
        <v>LED_WKŁADY</v>
      </c>
      <c r="G7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7" t="str">
        <f ca="1">IF(Generowanie_Zamówienia[[#This Row],[ILOŚĆ OP. ZAMAWIANA]]&gt;0,COUNTIFS($B$1:B77,"&gt;0"),"")</f>
        <v/>
      </c>
      <c r="I77" t="str">
        <f>INDEX(Wsad_Ofertowy[],MATCH(Generowanie_Zamówienia[[#This Row],[KOD_XL]],Wsad_Ofertowy[Kod],0),MATCH("Nazwa",Wsad_Ofertowy[#Headers],0))</f>
        <v>Cor Wkład LED Anioł (2xR6) niebieski</v>
      </c>
      <c r="J77">
        <f ca="1">Generowanie_Zamówienia[[#This Row],[ILOŚĆ OP. ZAMAWIANA]]*Generowanie_Zamówienia[[#This Row],[ILOŚC W OP.]]</f>
        <v>0</v>
      </c>
    </row>
    <row r="78" spans="1:12" x14ac:dyDescent="0.45">
      <c r="A78" t="str">
        <f>Wsad_Ofertowy[[#This Row],[Kod]]</f>
        <v>CORT0316</v>
      </c>
      <c r="B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" t="str">
        <f>INDEX(Wsad_Ofertowy[],MATCH(Generowanie_Zamówienia[[#This Row],[KOD_XL]],Wsad_Ofertowy[Kod],0),21)</f>
        <v>12</v>
      </c>
      <c r="D78" s="95" cm="1">
        <f t="array" ref="D78">INDEX(Wsad_Ofertowy[],MATCH(Generowanie_Zamówienia[[#This Row],[KOD_XL]],Wsad_Ofertowy[Kod],0),$U$1)</f>
        <v>6.19</v>
      </c>
      <c r="E78">
        <f ca="1">IFERROR(Generowanie_Zamówienia[[#This Row],[ILOŚĆ OP. ZAMAWIANA]]*Generowanie_Zamówienia[[#This Row],[ILOŚC W OP.]]*Generowanie_Zamówienia[[#This Row],[CENA]],"")</f>
        <v>0</v>
      </c>
      <c r="F78" t="str">
        <f>INDEX(Wsad_Ofertowy[],MATCH(Generowanie_Zamówienia[[#This Row],[KOD_XL]],Wsad_Ofertowy[Kod],0),MATCH("nazwa pakietu",Wsad_Ofertowy[#Headers],0))</f>
        <v>LED_WKŁADY</v>
      </c>
      <c r="G7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8" t="str">
        <f ca="1">IF(Generowanie_Zamówienia[[#This Row],[ILOŚĆ OP. ZAMAWIANA]]&gt;0,COUNTIFS($B$1:B78,"&gt;0"),"")</f>
        <v/>
      </c>
      <c r="I78" t="str">
        <f>INDEX(Wsad_Ofertowy[],MATCH(Generowanie_Zamówienia[[#This Row],[KOD_XL]],Wsad_Ofertowy[Kod],0),MATCH("Nazwa",Wsad_Ofertowy[#Headers],0))</f>
        <v>Cor Wkład LED Anioł bobas (2xR6) biały</v>
      </c>
      <c r="J78">
        <f ca="1">Generowanie_Zamówienia[[#This Row],[ILOŚĆ OP. ZAMAWIANA]]*Generowanie_Zamówienia[[#This Row],[ILOŚC W OP.]]</f>
        <v>0</v>
      </c>
    </row>
    <row r="79" spans="1:12" x14ac:dyDescent="0.45">
      <c r="A79" t="str">
        <f>Wsad_Ofertowy[[#This Row],[Kod]]</f>
        <v>CORT0317</v>
      </c>
      <c r="B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" t="str">
        <f>INDEX(Wsad_Ofertowy[],MATCH(Generowanie_Zamówienia[[#This Row],[KOD_XL]],Wsad_Ofertowy[Kod],0),21)</f>
        <v>12</v>
      </c>
      <c r="D79" s="95" cm="1">
        <f t="array" ref="D79">INDEX(Wsad_Ofertowy[],MATCH(Generowanie_Zamówienia[[#This Row],[KOD_XL]],Wsad_Ofertowy[Kod],0),$U$1)</f>
        <v>6.19</v>
      </c>
      <c r="E79">
        <f ca="1">IFERROR(Generowanie_Zamówienia[[#This Row],[ILOŚĆ OP. ZAMAWIANA]]*Generowanie_Zamówienia[[#This Row],[ILOŚC W OP.]]*Generowanie_Zamówienia[[#This Row],[CENA]],"")</f>
        <v>0</v>
      </c>
      <c r="F79" t="str">
        <f>INDEX(Wsad_Ofertowy[],MATCH(Generowanie_Zamówienia[[#This Row],[KOD_XL]],Wsad_Ofertowy[Kod],0),MATCH("nazwa pakietu",Wsad_Ofertowy[#Headers],0))</f>
        <v>LED_WKŁADY</v>
      </c>
      <c r="G7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79" t="str">
        <f ca="1">IF(Generowanie_Zamówienia[[#This Row],[ILOŚĆ OP. ZAMAWIANA]]&gt;0,COUNTIFS($B$1:B79,"&gt;0"),"")</f>
        <v/>
      </c>
      <c r="I79" t="str">
        <f>INDEX(Wsad_Ofertowy[],MATCH(Generowanie_Zamówienia[[#This Row],[KOD_XL]],Wsad_Ofertowy[Kod],0),MATCH("Nazwa",Wsad_Ofertowy[#Headers],0))</f>
        <v>Cor Wkład LED Anioł bobas (2xR6) niebieski</v>
      </c>
      <c r="J79">
        <f ca="1">Generowanie_Zamówienia[[#This Row],[ILOŚĆ OP. ZAMAWIANA]]*Generowanie_Zamówienia[[#This Row],[ILOŚC W OP.]]</f>
        <v>0</v>
      </c>
      <c r="L79" s="9"/>
    </row>
    <row r="80" spans="1:12" x14ac:dyDescent="0.45">
      <c r="A80" t="str">
        <f>Wsad_Ofertowy[[#This Row],[Kod]]</f>
        <v>CORT0318</v>
      </c>
      <c r="B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" t="str">
        <f>INDEX(Wsad_Ofertowy[],MATCH(Generowanie_Zamówienia[[#This Row],[KOD_XL]],Wsad_Ofertowy[Kod],0),21)</f>
        <v>12</v>
      </c>
      <c r="D80" s="95" cm="1">
        <f t="array" ref="D80">INDEX(Wsad_Ofertowy[],MATCH(Generowanie_Zamówienia[[#This Row],[KOD_XL]],Wsad_Ofertowy[Kod],0),$U$1)</f>
        <v>5.99</v>
      </c>
      <c r="E80">
        <f ca="1">IFERROR(Generowanie_Zamówienia[[#This Row],[ILOŚĆ OP. ZAMAWIANA]]*Generowanie_Zamówienia[[#This Row],[ILOŚC W OP.]]*Generowanie_Zamówienia[[#This Row],[CENA]],"")</f>
        <v>0</v>
      </c>
      <c r="F80" t="str">
        <f>INDEX(Wsad_Ofertowy[],MATCH(Generowanie_Zamówienia[[#This Row],[KOD_XL]],Wsad_Ofertowy[Kod],0),MATCH("nazwa pakietu",Wsad_Ofertowy[#Headers],0))</f>
        <v>LED_WKŁADY</v>
      </c>
      <c r="G8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0" t="str">
        <f ca="1">IF(Generowanie_Zamówienia[[#This Row],[ILOŚĆ OP. ZAMAWIANA]]&gt;0,COUNTIFS($B$1:B80,"&gt;0"),"")</f>
        <v/>
      </c>
      <c r="I80" t="str">
        <f>INDEX(Wsad_Ofertowy[],MATCH(Generowanie_Zamówienia[[#This Row],[KOD_XL]],Wsad_Ofertowy[Kod],0),MATCH("Nazwa",Wsad_Ofertowy[#Headers],0))</f>
        <v>Cor Wkład LED Maryja (2xR6) biały</v>
      </c>
      <c r="J80">
        <f ca="1">Generowanie_Zamówienia[[#This Row],[ILOŚĆ OP. ZAMAWIANA]]*Generowanie_Zamówienia[[#This Row],[ILOŚC W OP.]]</f>
        <v>0</v>
      </c>
    </row>
    <row r="81" spans="1:12" x14ac:dyDescent="0.45">
      <c r="A81" t="str">
        <f>Wsad_Ofertowy[[#This Row],[Kod]]</f>
        <v>CORT0221</v>
      </c>
      <c r="B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" t="str">
        <f>INDEX(Wsad_Ofertowy[],MATCH(Generowanie_Zamówienia[[#This Row],[KOD_XL]],Wsad_Ofertowy[Kod],0),21)</f>
        <v>12</v>
      </c>
      <c r="D81" s="95" cm="1">
        <f t="array" ref="D81">INDEX(Wsad_Ofertowy[],MATCH(Generowanie_Zamówienia[[#This Row],[KOD_XL]],Wsad_Ofertowy[Kod],0),$U$1)</f>
        <v>3.15</v>
      </c>
      <c r="E81">
        <f ca="1">IFERROR(Generowanie_Zamówienia[[#This Row],[ILOŚĆ OP. ZAMAWIANA]]*Generowanie_Zamówienia[[#This Row],[ILOŚC W OP.]]*Generowanie_Zamówienia[[#This Row],[CENA]],"")</f>
        <v>0</v>
      </c>
      <c r="F81" t="str">
        <f>INDEX(Wsad_Ofertowy[],MATCH(Generowanie_Zamówienia[[#This Row],[KOD_XL]],Wsad_Ofertowy[Kod],0),MATCH("nazwa pakietu",Wsad_Ofertowy[#Headers],0))</f>
        <v>LED_WKŁADY</v>
      </c>
      <c r="G8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1" t="str">
        <f ca="1">IF(Generowanie_Zamówienia[[#This Row],[ILOŚĆ OP. ZAMAWIANA]]&gt;0,COUNTIFS($B$1:B81,"&gt;0"),"")</f>
        <v/>
      </c>
      <c r="I81" t="str">
        <f>INDEX(Wsad_Ofertowy[],MATCH(Generowanie_Zamówienia[[#This Row],[KOD_XL]],Wsad_Ofertowy[Kod],0),MATCH("Nazwa",Wsad_Ofertowy[#Headers],0))</f>
        <v>Cor Wkład LED Melius czerwony</v>
      </c>
      <c r="J81" s="9" t="s">
        <v>109</v>
      </c>
      <c r="L81" s="9"/>
    </row>
    <row r="82" spans="1:12" x14ac:dyDescent="0.45">
      <c r="A82" t="str">
        <f>Wsad_Ofertowy[[#This Row],[Kod]]</f>
        <v>CORT0225</v>
      </c>
      <c r="B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" t="str">
        <f>INDEX(Wsad_Ofertowy[],MATCH(Generowanie_Zamówienia[[#This Row],[KOD_XL]],Wsad_Ofertowy[Kod],0),21)</f>
        <v>12</v>
      </c>
      <c r="D82" s="95" cm="1">
        <f t="array" ref="D82">INDEX(Wsad_Ofertowy[],MATCH(Generowanie_Zamówienia[[#This Row],[KOD_XL]],Wsad_Ofertowy[Kod],0),$U$1)</f>
        <v>3.15</v>
      </c>
      <c r="E82">
        <f ca="1">IFERROR(Generowanie_Zamówienia[[#This Row],[ILOŚĆ OP. ZAMAWIANA]]*Generowanie_Zamówienia[[#This Row],[ILOŚC W OP.]]*Generowanie_Zamówienia[[#This Row],[CENA]],"")</f>
        <v>0</v>
      </c>
      <c r="F82" t="str">
        <f>INDEX(Wsad_Ofertowy[],MATCH(Generowanie_Zamówienia[[#This Row],[KOD_XL]],Wsad_Ofertowy[Kod],0),MATCH("nazwa pakietu",Wsad_Ofertowy[#Headers],0))</f>
        <v>LED_WKŁADY</v>
      </c>
      <c r="G8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2" t="str">
        <f ca="1">IF(Generowanie_Zamówienia[[#This Row],[ILOŚĆ OP. ZAMAWIANA]]&gt;0,COUNTIFS($B$1:B82,"&gt;0"),"")</f>
        <v/>
      </c>
      <c r="I82" t="str">
        <f>INDEX(Wsad_Ofertowy[],MATCH(Generowanie_Zamówienia[[#This Row],[KOD_XL]],Wsad_Ofertowy[Kod],0),MATCH("Nazwa",Wsad_Ofertowy[#Headers],0))</f>
        <v>Cor Wkład LED Melius mix kolor 2</v>
      </c>
      <c r="J82">
        <f ca="1">Generowanie_Zamówienia[[#This Row],[ILOŚĆ OP. ZAMAWIANA]]*Generowanie_Zamówienia[[#This Row],[ILOŚC W OP.]]</f>
        <v>0</v>
      </c>
    </row>
    <row r="83" spans="1:12" x14ac:dyDescent="0.45">
      <c r="A83" t="str">
        <f>Wsad_Ofertowy[[#This Row],[Kod]]</f>
        <v>CORT0229</v>
      </c>
      <c r="B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" t="str">
        <f>INDEX(Wsad_Ofertowy[],MATCH(Generowanie_Zamówienia[[#This Row],[KOD_XL]],Wsad_Ofertowy[Kod],0),21)</f>
        <v>12</v>
      </c>
      <c r="D83" s="95" cm="1">
        <f t="array" ref="D83">INDEX(Wsad_Ofertowy[],MATCH(Generowanie_Zamówienia[[#This Row],[KOD_XL]],Wsad_Ofertowy[Kod],0),$U$1)</f>
        <v>3.39</v>
      </c>
      <c r="E83">
        <f ca="1">IFERROR(Generowanie_Zamówienia[[#This Row],[ILOŚĆ OP. ZAMAWIANA]]*Generowanie_Zamówienia[[#This Row],[ILOŚC W OP.]]*Generowanie_Zamówienia[[#This Row],[CENA]],"")</f>
        <v>0</v>
      </c>
      <c r="F83" t="str">
        <f>INDEX(Wsad_Ofertowy[],MATCH(Generowanie_Zamówienia[[#This Row],[KOD_XL]],Wsad_Ofertowy[Kod],0),MATCH("nazwa pakietu",Wsad_Ofertowy[#Headers],0))</f>
        <v>LED_WKŁADY</v>
      </c>
      <c r="G8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3" t="str">
        <f ca="1">IF(Generowanie_Zamówienia[[#This Row],[ILOŚĆ OP. ZAMAWIANA]]&gt;0,COUNTIFS($B$1:B83,"&gt;0"),"")</f>
        <v/>
      </c>
      <c r="I83" t="str">
        <f>INDEX(Wsad_Ofertowy[],MATCH(Generowanie_Zamówienia[[#This Row],[KOD_XL]],Wsad_Ofertowy[Kod],0),MATCH("Nazwa",Wsad_Ofertowy[#Headers],0))</f>
        <v>Cor Wkład LED Melius żółty</v>
      </c>
      <c r="J83">
        <f ca="1">Generowanie_Zamówienia[[#This Row],[ILOŚĆ OP. ZAMAWIANA]]*Generowanie_Zamówienia[[#This Row],[ILOŚC W OP.]]</f>
        <v>0</v>
      </c>
    </row>
    <row r="84" spans="1:12" x14ac:dyDescent="0.45">
      <c r="A84" t="str">
        <f>Wsad_Ofertowy[[#This Row],[Kod]]</f>
        <v>CORT0408</v>
      </c>
      <c r="B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" t="str">
        <f>INDEX(Wsad_Ofertowy[],MATCH(Generowanie_Zamówienia[[#This Row],[KOD_XL]],Wsad_Ofertowy[Kod],0),21)</f>
        <v>12</v>
      </c>
      <c r="D84" s="95" cm="1">
        <f t="array" ref="D84">INDEX(Wsad_Ofertowy[],MATCH(Generowanie_Zamówienia[[#This Row],[KOD_XL]],Wsad_Ofertowy[Kod],0),$U$1)</f>
        <v>2.35</v>
      </c>
      <c r="E84">
        <f ca="1">IFERROR(Generowanie_Zamówienia[[#This Row],[ILOŚĆ OP. ZAMAWIANA]]*Generowanie_Zamówienia[[#This Row],[ILOŚC W OP.]]*Generowanie_Zamówienia[[#This Row],[CENA]],"")</f>
        <v>0</v>
      </c>
      <c r="F84" t="str">
        <f>INDEX(Wsad_Ofertowy[],MATCH(Generowanie_Zamówienia[[#This Row],[KOD_XL]],Wsad_Ofertowy[Kod],0),MATCH("nazwa pakietu",Wsad_Ofertowy[#Headers],0))</f>
        <v>LED_WKŁADY</v>
      </c>
      <c r="G8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4" t="str">
        <f ca="1">IF(Generowanie_Zamówienia[[#This Row],[ILOŚĆ OP. ZAMAWIANA]]&gt;0,COUNTIFS($B$1:B84,"&gt;0"),"")</f>
        <v/>
      </c>
      <c r="I84" t="str">
        <f>INDEX(Wsad_Ofertowy[],MATCH(Generowanie_Zamówienia[[#This Row],[KOD_XL]],Wsad_Ofertowy[Kod],0),MATCH("Nazwa",Wsad_Ofertowy[#Headers],0))</f>
        <v>Cor Wkład LED Memor (2xR6) Czerwony</v>
      </c>
      <c r="J84">
        <f ca="1">Generowanie_Zamówienia[[#This Row],[ILOŚĆ OP. ZAMAWIANA]]*Generowanie_Zamówienia[[#This Row],[ILOŚC W OP.]]</f>
        <v>0</v>
      </c>
    </row>
    <row r="85" spans="1:12" x14ac:dyDescent="0.45">
      <c r="A85" t="str">
        <f>Wsad_Ofertowy[[#This Row],[Kod]]</f>
        <v>CORT0407</v>
      </c>
      <c r="B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" t="str">
        <f>INDEX(Wsad_Ofertowy[],MATCH(Generowanie_Zamówienia[[#This Row],[KOD_XL]],Wsad_Ofertowy[Kod],0),21)</f>
        <v>12</v>
      </c>
      <c r="D85" s="95" cm="1">
        <f t="array" ref="D85">INDEX(Wsad_Ofertowy[],MATCH(Generowanie_Zamówienia[[#This Row],[KOD_XL]],Wsad_Ofertowy[Kod],0),$U$1)</f>
        <v>2.35</v>
      </c>
      <c r="E85">
        <f ca="1">IFERROR(Generowanie_Zamówienia[[#This Row],[ILOŚĆ OP. ZAMAWIANA]]*Generowanie_Zamówienia[[#This Row],[ILOŚC W OP.]]*Generowanie_Zamówienia[[#This Row],[CENA]],"")</f>
        <v>0</v>
      </c>
      <c r="F85" t="str">
        <f>INDEX(Wsad_Ofertowy[],MATCH(Generowanie_Zamówienia[[#This Row],[KOD_XL]],Wsad_Ofertowy[Kod],0),MATCH("nazwa pakietu",Wsad_Ofertowy[#Headers],0))</f>
        <v>LED_WKŁADY</v>
      </c>
      <c r="G8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5" t="str">
        <f ca="1">IF(Generowanie_Zamówienia[[#This Row],[ILOŚĆ OP. ZAMAWIANA]]&gt;0,COUNTIFS($B$1:B85,"&gt;0"),"")</f>
        <v/>
      </c>
      <c r="I85" t="str">
        <f>INDEX(Wsad_Ofertowy[],MATCH(Generowanie_Zamówienia[[#This Row],[KOD_XL]],Wsad_Ofertowy[Kod],0),MATCH("Nazwa",Wsad_Ofertowy[#Headers],0))</f>
        <v>Cor Wkład LED Memor (2xR6) Z.Biały</v>
      </c>
      <c r="J85">
        <f ca="1">Generowanie_Zamówienia[[#This Row],[ILOŚĆ OP. ZAMAWIANA]]*Generowanie_Zamówienia[[#This Row],[ILOŚC W OP.]]</f>
        <v>0</v>
      </c>
    </row>
    <row r="86" spans="1:12" x14ac:dyDescent="0.45">
      <c r="A86" t="str">
        <f>Wsad_Ofertowy[[#This Row],[Kod]]</f>
        <v>CORT36968</v>
      </c>
      <c r="B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" t="str">
        <f>INDEX(Wsad_Ofertowy[],MATCH(Generowanie_Zamówienia[[#This Row],[KOD_XL]],Wsad_Ofertowy[Kod],0),21)</f>
        <v>12</v>
      </c>
      <c r="D86" s="95" cm="1">
        <f t="array" ref="D86">INDEX(Wsad_Ofertowy[],MATCH(Generowanie_Zamówienia[[#This Row],[KOD_XL]],Wsad_Ofertowy[Kod],0),$U$1)</f>
        <v>3.09</v>
      </c>
      <c r="E86">
        <f ca="1">IFERROR(Generowanie_Zamówienia[[#This Row],[ILOŚĆ OP. ZAMAWIANA]]*Generowanie_Zamówienia[[#This Row],[ILOŚC W OP.]]*Generowanie_Zamówienia[[#This Row],[CENA]],"")</f>
        <v>0</v>
      </c>
      <c r="F86" t="str">
        <f>INDEX(Wsad_Ofertowy[],MATCH(Generowanie_Zamówienia[[#This Row],[KOD_XL]],Wsad_Ofertowy[Kod],0),MATCH("nazwa pakietu",Wsad_Ofertowy[#Headers],0))</f>
        <v>LED_WKŁADY</v>
      </c>
      <c r="G8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6" t="str">
        <f ca="1">IF(Generowanie_Zamówienia[[#This Row],[ILOŚĆ OP. ZAMAWIANA]]&gt;0,COUNTIFS($B$1:B86,"&gt;0"),"")</f>
        <v/>
      </c>
      <c r="I86" t="str">
        <f>INDEX(Wsad_Ofertowy[],MATCH(Generowanie_Zamówienia[[#This Row],[KOD_XL]],Wsad_Ofertowy[Kod],0),MATCH("Nazwa",Wsad_Ofertowy[#Headers],0))</f>
        <v>Cor Wkład LED Minor ciepły biały</v>
      </c>
      <c r="J86">
        <f ca="1">Generowanie_Zamówienia[[#This Row],[ILOŚĆ OP. ZAMAWIANA]]*Generowanie_Zamówienia[[#This Row],[ILOŚC W OP.]]</f>
        <v>0</v>
      </c>
    </row>
    <row r="87" spans="1:12" x14ac:dyDescent="0.45">
      <c r="A87" t="str">
        <f>Wsad_Ofertowy[[#This Row],[Kod]]</f>
        <v>CORT28512A</v>
      </c>
      <c r="B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" t="str">
        <f>INDEX(Wsad_Ofertowy[],MATCH(Generowanie_Zamówienia[[#This Row],[KOD_XL]],Wsad_Ofertowy[Kod],0),21)</f>
        <v>12</v>
      </c>
      <c r="D87" s="95" cm="1">
        <f t="array" ref="D87">INDEX(Wsad_Ofertowy[],MATCH(Generowanie_Zamówienia[[#This Row],[KOD_XL]],Wsad_Ofertowy[Kod],0),$U$1)</f>
        <v>3.09</v>
      </c>
      <c r="E87">
        <f ca="1">IFERROR(Generowanie_Zamówienia[[#This Row],[ILOŚĆ OP. ZAMAWIANA]]*Generowanie_Zamówienia[[#This Row],[ILOŚC W OP.]]*Generowanie_Zamówienia[[#This Row],[CENA]],"")</f>
        <v>0</v>
      </c>
      <c r="F87" t="str">
        <f>INDEX(Wsad_Ofertowy[],MATCH(Generowanie_Zamówienia[[#This Row],[KOD_XL]],Wsad_Ofertowy[Kod],0),MATCH("nazwa pakietu",Wsad_Ofertowy[#Headers],0))</f>
        <v>LED_WKŁADY</v>
      </c>
      <c r="G8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7" t="str">
        <f ca="1">IF(Generowanie_Zamówienia[[#This Row],[ILOŚĆ OP. ZAMAWIANA]]&gt;0,COUNTIFS($B$1:B87,"&gt;0"),"")</f>
        <v/>
      </c>
      <c r="I87" t="str">
        <f>INDEX(Wsad_Ofertowy[],MATCH(Generowanie_Zamówienia[[#This Row],[KOD_XL]],Wsad_Ofertowy[Kod],0),MATCH("Nazwa",Wsad_Ofertowy[#Headers],0))</f>
        <v>Cor Wkład LED Minor czerwony</v>
      </c>
      <c r="J87">
        <f ca="1">Generowanie_Zamówienia[[#This Row],[ILOŚĆ OP. ZAMAWIANA]]*Generowanie_Zamówienia[[#This Row],[ILOŚC W OP.]]</f>
        <v>0</v>
      </c>
    </row>
    <row r="88" spans="1:12" x14ac:dyDescent="0.45">
      <c r="A88" t="str">
        <f>Wsad_Ofertowy[[#This Row],[Kod]]</f>
        <v>CORT0404</v>
      </c>
      <c r="B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" t="str">
        <f>INDEX(Wsad_Ofertowy[],MATCH(Generowanie_Zamówienia[[#This Row],[KOD_XL]],Wsad_Ofertowy[Kod],0),21)</f>
        <v>12</v>
      </c>
      <c r="D88" s="95" cm="1">
        <f t="array" ref="D88">INDEX(Wsad_Ofertowy[],MATCH(Generowanie_Zamówienia[[#This Row],[KOD_XL]],Wsad_Ofertowy[Kod],0),$U$1)</f>
        <v>2.89</v>
      </c>
      <c r="E88">
        <f ca="1">IFERROR(Generowanie_Zamówienia[[#This Row],[ILOŚĆ OP. ZAMAWIANA]]*Generowanie_Zamówienia[[#This Row],[ILOŚC W OP.]]*Generowanie_Zamówienia[[#This Row],[CENA]],"")</f>
        <v>0</v>
      </c>
      <c r="F88" t="str">
        <f>INDEX(Wsad_Ofertowy[],MATCH(Generowanie_Zamówienia[[#This Row],[KOD_XL]],Wsad_Ofertowy[Kod],0),MATCH("nazwa pakietu",Wsad_Ofertowy[#Headers],0))</f>
        <v>LED_WKŁADY</v>
      </c>
      <c r="G8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8" t="str">
        <f ca="1">IF(Generowanie_Zamówienia[[#This Row],[ILOŚĆ OP. ZAMAWIANA]]&gt;0,COUNTIFS($B$1:B88,"&gt;0"),"")</f>
        <v/>
      </c>
      <c r="I88" t="str">
        <f>INDEX(Wsad_Ofertowy[],MATCH(Generowanie_Zamówienia[[#This Row],[KOD_XL]],Wsad_Ofertowy[Kod],0),MATCH("Nazwa",Wsad_Ofertowy[#Headers],0))</f>
        <v>Cor Wkład LED Minor Czerwony</v>
      </c>
      <c r="J88">
        <f ca="1">Generowanie_Zamówienia[[#This Row],[ILOŚĆ OP. ZAMAWIANA]]*Generowanie_Zamówienia[[#This Row],[ILOŚC W OP.]]</f>
        <v>0</v>
      </c>
    </row>
    <row r="89" spans="1:12" x14ac:dyDescent="0.45">
      <c r="A89" t="str">
        <f>Wsad_Ofertowy[[#This Row],[Kod]]</f>
        <v>CORT36883A</v>
      </c>
      <c r="B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" t="str">
        <f>INDEX(Wsad_Ofertowy[],MATCH(Generowanie_Zamówienia[[#This Row],[KOD_XL]],Wsad_Ofertowy[Kod],0),21)</f>
        <v>12</v>
      </c>
      <c r="D89" s="95" cm="1">
        <f t="array" ref="D89">INDEX(Wsad_Ofertowy[],MATCH(Generowanie_Zamówienia[[#This Row],[KOD_XL]],Wsad_Ofertowy[Kod],0),$U$1)</f>
        <v>2.89</v>
      </c>
      <c r="E89">
        <f ca="1">IFERROR(Generowanie_Zamówienia[[#This Row],[ILOŚĆ OP. ZAMAWIANA]]*Generowanie_Zamówienia[[#This Row],[ILOŚC W OP.]]*Generowanie_Zamówienia[[#This Row],[CENA]],"")</f>
        <v>0</v>
      </c>
      <c r="F89" t="str">
        <f>INDEX(Wsad_Ofertowy[],MATCH(Generowanie_Zamówienia[[#This Row],[KOD_XL]],Wsad_Ofertowy[Kod],0),MATCH("nazwa pakietu",Wsad_Ofertowy[#Headers],0))</f>
        <v>LED_WKŁADY</v>
      </c>
      <c r="G8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89" t="str">
        <f ca="1">IF(Generowanie_Zamówienia[[#This Row],[ILOŚĆ OP. ZAMAWIANA]]&gt;0,COUNTIFS($B$1:B89,"&gt;0"),"")</f>
        <v/>
      </c>
      <c r="I89" t="str">
        <f>INDEX(Wsad_Ofertowy[],MATCH(Generowanie_Zamówienia[[#This Row],[KOD_XL]],Wsad_Ofertowy[Kod],0),MATCH("Nazwa",Wsad_Ofertowy[#Headers],0))</f>
        <v>Cor Wkład LED Minor z.biały</v>
      </c>
      <c r="J89">
        <f ca="1">Generowanie_Zamówienia[[#This Row],[ILOŚĆ OP. ZAMAWIANA]]*Generowanie_Zamówienia[[#This Row],[ILOŚC W OP.]]</f>
        <v>0</v>
      </c>
    </row>
    <row r="90" spans="1:12" x14ac:dyDescent="0.45">
      <c r="A90" t="str">
        <f>Wsad_Ofertowy[[#This Row],[Kod]]</f>
        <v>CORT0400</v>
      </c>
      <c r="B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" t="str">
        <f>INDEX(Wsad_Ofertowy[],MATCH(Generowanie_Zamówienia[[#This Row],[KOD_XL]],Wsad_Ofertowy[Kod],0),21)</f>
        <v>12</v>
      </c>
      <c r="D90" s="95" cm="1">
        <f t="array" ref="D90">INDEX(Wsad_Ofertowy[],MATCH(Generowanie_Zamówienia[[#This Row],[KOD_XL]],Wsad_Ofertowy[Kod],0),$U$1)</f>
        <v>3.09</v>
      </c>
      <c r="E90">
        <f ca="1">IFERROR(Generowanie_Zamówienia[[#This Row],[ILOŚĆ OP. ZAMAWIANA]]*Generowanie_Zamówienia[[#This Row],[ILOŚC W OP.]]*Generowanie_Zamówienia[[#This Row],[CENA]],"")</f>
        <v>0</v>
      </c>
      <c r="F90" t="str">
        <f>INDEX(Wsad_Ofertowy[],MATCH(Generowanie_Zamówienia[[#This Row],[KOD_XL]],Wsad_Ofertowy[Kod],0),MATCH("nazwa pakietu",Wsad_Ofertowy[#Headers],0))</f>
        <v>LED_WKŁADY</v>
      </c>
      <c r="G9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0" t="str">
        <f ca="1">IF(Generowanie_Zamówienia[[#This Row],[ILOŚĆ OP. ZAMAWIANA]]&gt;0,COUNTIFS($B$1:B90,"&gt;0"),"")</f>
        <v/>
      </c>
      <c r="I90" t="str">
        <f>INDEX(Wsad_Ofertowy[],MATCH(Generowanie_Zamówienia[[#This Row],[KOD_XL]],Wsad_Ofertowy[Kod],0),MATCH("Nazwa",Wsad_Ofertowy[#Headers],0))</f>
        <v>Cor Wkład LED Minor zmieniający</v>
      </c>
      <c r="J90">
        <f ca="1">Generowanie_Zamówienia[[#This Row],[ILOŚĆ OP. ZAMAWIANA]]*Generowanie_Zamówienia[[#This Row],[ILOŚC W OP.]]</f>
        <v>0</v>
      </c>
      <c r="L90" s="9"/>
    </row>
    <row r="91" spans="1:12" x14ac:dyDescent="0.45">
      <c r="A91" t="str">
        <f>Wsad_Ofertowy[[#This Row],[Kod]]</f>
        <v>CORT0237</v>
      </c>
      <c r="B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" t="str">
        <f>INDEX(Wsad_Ofertowy[],MATCH(Generowanie_Zamówienia[[#This Row],[KOD_XL]],Wsad_Ofertowy[Kod],0),21)</f>
        <v>12</v>
      </c>
      <c r="D91" s="95" cm="1">
        <f t="array" ref="D91">INDEX(Wsad_Ofertowy[],MATCH(Generowanie_Zamówienia[[#This Row],[KOD_XL]],Wsad_Ofertowy[Kod],0),$U$1)</f>
        <v>3.09</v>
      </c>
      <c r="E91">
        <f ca="1">IFERROR(Generowanie_Zamówienia[[#This Row],[ILOŚĆ OP. ZAMAWIANA]]*Generowanie_Zamówienia[[#This Row],[ILOŚC W OP.]]*Generowanie_Zamówienia[[#This Row],[CENA]],"")</f>
        <v>0</v>
      </c>
      <c r="F91" t="str">
        <f>INDEX(Wsad_Ofertowy[],MATCH(Generowanie_Zamówienia[[#This Row],[KOD_XL]],Wsad_Ofertowy[Kod],0),MATCH("nazwa pakietu",Wsad_Ofertowy[#Headers],0))</f>
        <v>LED_WKŁADY</v>
      </c>
      <c r="G9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1" t="str">
        <f ca="1">IF(Generowanie_Zamówienia[[#This Row],[ILOŚĆ OP. ZAMAWIANA]]&gt;0,COUNTIFS($B$1:B91,"&gt;0"),"")</f>
        <v/>
      </c>
      <c r="I91" t="str">
        <f>INDEX(Wsad_Ofertowy[],MATCH(Generowanie_Zamówienia[[#This Row],[KOD_XL]],Wsad_Ofertowy[Kod],0),MATCH("Nazwa",Wsad_Ofertowy[#Headers],0))</f>
        <v>Cor Wkład LED Minor żółty</v>
      </c>
      <c r="J91">
        <f ca="1">Generowanie_Zamówienia[[#This Row],[ILOŚĆ OP. ZAMAWIANA]]*Generowanie_Zamówienia[[#This Row],[ILOŚC W OP.]]</f>
        <v>0</v>
      </c>
    </row>
    <row r="92" spans="1:12" x14ac:dyDescent="0.45">
      <c r="A92" t="str">
        <f>Wsad_Ofertowy[[#This Row],[Kod]]</f>
        <v>CORT0238</v>
      </c>
      <c r="B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" t="str">
        <f>INDEX(Wsad_Ofertowy[],MATCH(Generowanie_Zamówienia[[#This Row],[KOD_XL]],Wsad_Ofertowy[Kod],0),21)</f>
        <v>6</v>
      </c>
      <c r="D92" s="95" cm="1">
        <f t="array" ref="D92">INDEX(Wsad_Ofertowy[],MATCH(Generowanie_Zamówienia[[#This Row],[KOD_XL]],Wsad_Ofertowy[Kod],0),$U$1)</f>
        <v>8.99</v>
      </c>
      <c r="E92">
        <f ca="1">IFERROR(Generowanie_Zamówienia[[#This Row],[ILOŚĆ OP. ZAMAWIANA]]*Generowanie_Zamówienia[[#This Row],[ILOŚC W OP.]]*Generowanie_Zamówienia[[#This Row],[CENA]],"")</f>
        <v>0</v>
      </c>
      <c r="F92" t="str">
        <f>INDEX(Wsad_Ofertowy[],MATCH(Generowanie_Zamówienia[[#This Row],[KOD_XL]],Wsad_Ofertowy[Kod],0),MATCH("nazwa pakietu",Wsad_Ofertowy[#Headers],0))</f>
        <v>LED_WKŁADY</v>
      </c>
      <c r="G9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2" t="str">
        <f ca="1">IF(Generowanie_Zamówienia[[#This Row],[ILOŚĆ OP. ZAMAWIANA]]&gt;0,COUNTIFS($B$1:B92,"&gt;0"),"")</f>
        <v/>
      </c>
      <c r="I92" t="str">
        <f>INDEX(Wsad_Ofertowy[],MATCH(Generowanie_Zamówienia[[#This Row],[KOD_XL]],Wsad_Ofertowy[Kod],0),MATCH("Nazwa",Wsad_Ofertowy[#Headers],0))</f>
        <v>Cor Wkład LED Płomień/tuba</v>
      </c>
      <c r="J92">
        <f ca="1">Generowanie_Zamówienia[[#This Row],[ILOŚĆ OP. ZAMAWIANA]]*Generowanie_Zamówienia[[#This Row],[ILOŚC W OP.]]</f>
        <v>0</v>
      </c>
      <c r="L92" s="9"/>
    </row>
    <row r="93" spans="1:12" x14ac:dyDescent="0.45">
      <c r="A93" t="str">
        <f>Wsad_Ofertowy[[#This Row],[Kod]]</f>
        <v>CORT0241</v>
      </c>
      <c r="B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" t="str">
        <f>INDEX(Wsad_Ofertowy[],MATCH(Generowanie_Zamówienia[[#This Row],[KOD_XL]],Wsad_Ofertowy[Kod],0),21)</f>
        <v>12</v>
      </c>
      <c r="D93" s="95" cm="1">
        <f t="array" ref="D93">INDEX(Wsad_Ofertowy[],MATCH(Generowanie_Zamówienia[[#This Row],[KOD_XL]],Wsad_Ofertowy[Kod],0),$U$1)</f>
        <v>5.5</v>
      </c>
      <c r="E93">
        <f ca="1">IFERROR(Generowanie_Zamówienia[[#This Row],[ILOŚĆ OP. ZAMAWIANA]]*Generowanie_Zamówienia[[#This Row],[ILOŚC W OP.]]*Generowanie_Zamówienia[[#This Row],[CENA]],"")</f>
        <v>0</v>
      </c>
      <c r="F93" t="str">
        <f>INDEX(Wsad_Ofertowy[],MATCH(Generowanie_Zamówienia[[#This Row],[KOD_XL]],Wsad_Ofertowy[Kod],0),MATCH("nazwa pakietu",Wsad_Ofertowy[#Headers],0))</f>
        <v>LED_WKŁADY</v>
      </c>
      <c r="G9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3" t="str">
        <f ca="1">IF(Generowanie_Zamówienia[[#This Row],[ILOŚĆ OP. ZAMAWIANA]]&gt;0,COUNTIFS($B$1:B93,"&gt;0"),"")</f>
        <v/>
      </c>
      <c r="I93" t="str">
        <f>INDEX(Wsad_Ofertowy[],MATCH(Generowanie_Zamówienia[[#This Row],[KOD_XL]],Wsad_Ofertowy[Kod],0),MATCH("Nazwa",Wsad_Ofertowy[#Headers],0))</f>
        <v>Cor Wkład LED Santo dis. 12 szt. - 8col.</v>
      </c>
      <c r="J93">
        <f ca="1">Generowanie_Zamówienia[[#This Row],[ILOŚĆ OP. ZAMAWIANA]]*Generowanie_Zamówienia[[#This Row],[ILOŚC W OP.]]</f>
        <v>0</v>
      </c>
    </row>
    <row r="94" spans="1:12" x14ac:dyDescent="0.45">
      <c r="A94" t="str">
        <f>Wsad_Ofertowy[[#This Row],[Kod]]</f>
        <v>CORT0243</v>
      </c>
      <c r="B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" t="str">
        <f>INDEX(Wsad_Ofertowy[],MATCH(Generowanie_Zamówienia[[#This Row],[KOD_XL]],Wsad_Ofertowy[Kod],0),21)</f>
        <v>6</v>
      </c>
      <c r="D94" s="95" cm="1">
        <f t="array" ref="D94">INDEX(Wsad_Ofertowy[],MATCH(Generowanie_Zamówienia[[#This Row],[KOD_XL]],Wsad_Ofertowy[Kod],0),$U$1)</f>
        <v>4.99</v>
      </c>
      <c r="E94">
        <f ca="1">IFERROR(Generowanie_Zamówienia[[#This Row],[ILOŚĆ OP. ZAMAWIANA]]*Generowanie_Zamówienia[[#This Row],[ILOŚC W OP.]]*Generowanie_Zamówienia[[#This Row],[CENA]],"")</f>
        <v>0</v>
      </c>
      <c r="F94" t="str">
        <f>INDEX(Wsad_Ofertowy[],MATCH(Generowanie_Zamówienia[[#This Row],[KOD_XL]],Wsad_Ofertowy[Kod],0),MATCH("nazwa pakietu",Wsad_Ofertowy[#Headers],0))</f>
        <v>LED_WKŁADY</v>
      </c>
      <c r="G9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4" t="str">
        <f ca="1">IF(Generowanie_Zamówienia[[#This Row],[ILOŚĆ OP. ZAMAWIANA]]&gt;0,COUNTIFS($B$1:B94,"&gt;0"),"")</f>
        <v/>
      </c>
      <c r="I94" t="str">
        <f>INDEX(Wsad_Ofertowy[],MATCH(Generowanie_Zamówienia[[#This Row],[KOD_XL]],Wsad_Ofertowy[Kod],0),MATCH("Nazwa",Wsad_Ofertowy[#Headers],0))</f>
        <v>Cor Wkład LED Santo dis. 6 szt. - czerwony</v>
      </c>
      <c r="J94">
        <f ca="1">Generowanie_Zamówienia[[#This Row],[ILOŚĆ OP. ZAMAWIANA]]*Generowanie_Zamówienia[[#This Row],[ILOŚC W OP.]]</f>
        <v>0</v>
      </c>
    </row>
    <row r="95" spans="1:12" x14ac:dyDescent="0.45">
      <c r="A95" t="str">
        <f>Wsad_Ofertowy[[#This Row],[Kod]]</f>
        <v>CORT0244</v>
      </c>
      <c r="B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" t="str">
        <f>INDEX(Wsad_Ofertowy[],MATCH(Generowanie_Zamówienia[[#This Row],[KOD_XL]],Wsad_Ofertowy[Kod],0),21)</f>
        <v>6</v>
      </c>
      <c r="D95" s="95" cm="1">
        <f t="array" ref="D95">INDEX(Wsad_Ofertowy[],MATCH(Generowanie_Zamówienia[[#This Row],[KOD_XL]],Wsad_Ofertowy[Kod],0),$U$1)</f>
        <v>4.99</v>
      </c>
      <c r="E95">
        <f ca="1">IFERROR(Generowanie_Zamówienia[[#This Row],[ILOŚĆ OP. ZAMAWIANA]]*Generowanie_Zamówienia[[#This Row],[ILOŚC W OP.]]*Generowanie_Zamówienia[[#This Row],[CENA]],"")</f>
        <v>0</v>
      </c>
      <c r="F95" t="str">
        <f>INDEX(Wsad_Ofertowy[],MATCH(Generowanie_Zamówienia[[#This Row],[KOD_XL]],Wsad_Ofertowy[Kod],0),MATCH("nazwa pakietu",Wsad_Ofertowy[#Headers],0))</f>
        <v>LED_WKŁADY</v>
      </c>
      <c r="G9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5" t="str">
        <f ca="1">IF(Generowanie_Zamówienia[[#This Row],[ILOŚĆ OP. ZAMAWIANA]]&gt;0,COUNTIFS($B$1:B95,"&gt;0"),"")</f>
        <v/>
      </c>
      <c r="I95" t="str">
        <f>INDEX(Wsad_Ofertowy[],MATCH(Generowanie_Zamówienia[[#This Row],[KOD_XL]],Wsad_Ofertowy[Kod],0),MATCH("Nazwa",Wsad_Ofertowy[#Headers],0))</f>
        <v>Cor Wkład LED Santo dis. 6 szt. - z.biały</v>
      </c>
      <c r="J95">
        <f ca="1">Generowanie_Zamówienia[[#This Row],[ILOŚĆ OP. ZAMAWIANA]]*Generowanie_Zamówienia[[#This Row],[ILOŚC W OP.]]</f>
        <v>0</v>
      </c>
    </row>
    <row r="96" spans="1:12" x14ac:dyDescent="0.45">
      <c r="A96" t="str">
        <f>Wsad_Ofertowy[[#This Row],[Kod]]</f>
        <v>CORT0289</v>
      </c>
      <c r="B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" t="str">
        <f>INDEX(Wsad_Ofertowy[],MATCH(Generowanie_Zamówienia[[#This Row],[KOD_XL]],Wsad_Ofertowy[Kod],0),21)</f>
        <v>12</v>
      </c>
      <c r="D96" s="95" cm="1">
        <f t="array" ref="D96">INDEX(Wsad_Ofertowy[],MATCH(Generowanie_Zamówienia[[#This Row],[KOD_XL]],Wsad_Ofertowy[Kod],0),$U$1)</f>
        <v>6.19</v>
      </c>
      <c r="E96">
        <f ca="1">IFERROR(Generowanie_Zamówienia[[#This Row],[ILOŚĆ OP. ZAMAWIANA]]*Generowanie_Zamówienia[[#This Row],[ILOŚC W OP.]]*Generowanie_Zamówienia[[#This Row],[CENA]],"")</f>
        <v>0</v>
      </c>
      <c r="F96" t="str">
        <f>INDEX(Wsad_Ofertowy[],MATCH(Generowanie_Zamówienia[[#This Row],[KOD_XL]],Wsad_Ofertowy[Kod],0),MATCH("nazwa pakietu",Wsad_Ofertowy[#Headers],0))</f>
        <v>LED_WKŁADY</v>
      </c>
      <c r="G9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6" t="str">
        <f ca="1">IF(Generowanie_Zamówienia[[#This Row],[ILOŚĆ OP. ZAMAWIANA]]&gt;0,COUNTIFS($B$1:B96,"&gt;0"),"")</f>
        <v/>
      </c>
      <c r="I96" t="str">
        <f>INDEX(Wsad_Ofertowy[],MATCH(Generowanie_Zamówienia[[#This Row],[KOD_XL]],Wsad_Ofertowy[Kod],0),MATCH("Nazwa",Wsad_Ofertowy[#Headers],0))</f>
        <v>Cor Wkład LED serce (2xR6) Biały</v>
      </c>
      <c r="J96">
        <f ca="1">Generowanie_Zamówienia[[#This Row],[ILOŚĆ OP. ZAMAWIANA]]*Generowanie_Zamówienia[[#This Row],[ILOŚC W OP.]]</f>
        <v>0</v>
      </c>
    </row>
    <row r="97" spans="1:12" x14ac:dyDescent="0.45">
      <c r="A97" t="str">
        <f>Wsad_Ofertowy[[#This Row],[Kod]]</f>
        <v>CORT0402</v>
      </c>
      <c r="B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" t="str">
        <f>INDEX(Wsad_Ofertowy[],MATCH(Generowanie_Zamówienia[[#This Row],[KOD_XL]],Wsad_Ofertowy[Kod],0),21)</f>
        <v>12</v>
      </c>
      <c r="D97" s="95" cm="1">
        <f t="array" ref="D97">INDEX(Wsad_Ofertowy[],MATCH(Generowanie_Zamówienia[[#This Row],[KOD_XL]],Wsad_Ofertowy[Kod],0),$U$1)</f>
        <v>6.19</v>
      </c>
      <c r="E97">
        <f ca="1">IFERROR(Generowanie_Zamówienia[[#This Row],[ILOŚĆ OP. ZAMAWIANA]]*Generowanie_Zamówienia[[#This Row],[ILOŚC W OP.]]*Generowanie_Zamówienia[[#This Row],[CENA]],"")</f>
        <v>0</v>
      </c>
      <c r="F97" t="str">
        <f>INDEX(Wsad_Ofertowy[],MATCH(Generowanie_Zamówienia[[#This Row],[KOD_XL]],Wsad_Ofertowy[Kod],0),MATCH("nazwa pakietu",Wsad_Ofertowy[#Headers],0))</f>
        <v>LED_WKŁADY</v>
      </c>
      <c r="G9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7" t="str">
        <f ca="1">IF(Generowanie_Zamówienia[[#This Row],[ILOŚĆ OP. ZAMAWIANA]]&gt;0,COUNTIFS($B$1:B97,"&gt;0"),"")</f>
        <v/>
      </c>
      <c r="I97" t="str">
        <f>INDEX(Wsad_Ofertowy[],MATCH(Generowanie_Zamówienia[[#This Row],[KOD_XL]],Wsad_Ofertowy[Kod],0),MATCH("Nazwa",Wsad_Ofertowy[#Headers],0))</f>
        <v>Cor Wkład LED serce (2xR6) Czerwony</v>
      </c>
      <c r="J97">
        <f ca="1">Generowanie_Zamówienia[[#This Row],[ILOŚĆ OP. ZAMAWIANA]]*Generowanie_Zamówienia[[#This Row],[ILOŚC W OP.]]</f>
        <v>0</v>
      </c>
    </row>
    <row r="98" spans="1:12" x14ac:dyDescent="0.45">
      <c r="A98" t="str">
        <f>Wsad_Ofertowy[[#This Row],[Kod]]</f>
        <v>CORT0421</v>
      </c>
      <c r="B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" t="str">
        <f>INDEX(Wsad_Ofertowy[],MATCH(Generowanie_Zamówienia[[#This Row],[KOD_XL]],Wsad_Ofertowy[Kod],0),21)</f>
        <v>10</v>
      </c>
      <c r="D98" s="95" cm="1">
        <f t="array" ref="D98">INDEX(Wsad_Ofertowy[],MATCH(Generowanie_Zamówienia[[#This Row],[KOD_XL]],Wsad_Ofertowy[Kod],0),$U$1)</f>
        <v>9.99</v>
      </c>
      <c r="E98">
        <f ca="1">IFERROR(Generowanie_Zamówienia[[#This Row],[ILOŚĆ OP. ZAMAWIANA]]*Generowanie_Zamówienia[[#This Row],[ILOŚC W OP.]]*Generowanie_Zamówienia[[#This Row],[CENA]],"")</f>
        <v>0</v>
      </c>
      <c r="F98" t="str">
        <f>INDEX(Wsad_Ofertowy[],MATCH(Generowanie_Zamówienia[[#This Row],[KOD_XL]],Wsad_Ofertowy[Kod],0),MATCH("nazwa pakietu",Wsad_Ofertowy[#Headers],0))</f>
        <v>LED_WKŁADY</v>
      </c>
      <c r="G9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8" t="str">
        <f ca="1">IF(Generowanie_Zamówienia[[#This Row],[ILOŚĆ OP. ZAMAWIANA]]&gt;0,COUNTIFS($B$1:B98,"&gt;0"),"")</f>
        <v/>
      </c>
      <c r="I98" t="str">
        <f>INDEX(Wsad_Ofertowy[],MATCH(Generowanie_Zamówienia[[#This Row],[KOD_XL]],Wsad_Ofertowy[Kod],0),MATCH("Nazwa",Wsad_Ofertowy[#Headers],0))</f>
        <v>Cor Wkład Led XL efekt płomienia (2xR6)</v>
      </c>
      <c r="J98">
        <f ca="1">Generowanie_Zamówienia[[#This Row],[ILOŚĆ OP. ZAMAWIANA]]*Generowanie_Zamówienia[[#This Row],[ILOŚC W OP.]]</f>
        <v>0</v>
      </c>
    </row>
    <row r="99" spans="1:12" x14ac:dyDescent="0.45">
      <c r="A99" t="str">
        <f>Wsad_Ofertowy[[#This Row],[Kod]]</f>
        <v>CORT0250</v>
      </c>
      <c r="B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" t="str">
        <f>INDEX(Wsad_Ofertowy[],MATCH(Generowanie_Zamówienia[[#This Row],[KOD_XL]],Wsad_Ofertowy[Kod],0),21)</f>
        <v>12</v>
      </c>
      <c r="D99" s="95" cm="1">
        <f t="array" ref="D99">INDEX(Wsad_Ofertowy[],MATCH(Generowanie_Zamówienia[[#This Row],[KOD_XL]],Wsad_Ofertowy[Kod],0),$U$1)</f>
        <v>7.49</v>
      </c>
      <c r="E99">
        <f ca="1">IFERROR(Generowanie_Zamówienia[[#This Row],[ILOŚĆ OP. ZAMAWIANA]]*Generowanie_Zamówienia[[#This Row],[ILOŚC W OP.]]*Generowanie_Zamówienia[[#This Row],[CENA]],"")</f>
        <v>0</v>
      </c>
      <c r="F99" t="str">
        <f>INDEX(Wsad_Ofertowy[],MATCH(Generowanie_Zamówienia[[#This Row],[KOD_XL]],Wsad_Ofertowy[Kod],0),MATCH("nazwa pakietu",Wsad_Ofertowy[#Headers],0))</f>
        <v>LED_WKŁADY</v>
      </c>
      <c r="G9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99" t="str">
        <f ca="1">IF(Generowanie_Zamówienia[[#This Row],[ILOŚĆ OP. ZAMAWIANA]]&gt;0,COUNTIFS($B$1:B99,"&gt;0"),"")</f>
        <v/>
      </c>
      <c r="I99" t="str">
        <f>INDEX(Wsad_Ofertowy[],MATCH(Generowanie_Zamówienia[[#This Row],[KOD_XL]],Wsad_Ofertowy[Kod],0),MATCH("Nazwa",Wsad_Ofertowy[#Headers],0))</f>
        <v>Cor Znicz plastikowy LED biały 1/20/NAY</v>
      </c>
      <c r="J99">
        <f ca="1">Generowanie_Zamówienia[[#This Row],[ILOŚĆ OP. ZAMAWIANA]]*Generowanie_Zamówienia[[#This Row],[ILOŚC W OP.]]</f>
        <v>0</v>
      </c>
    </row>
    <row r="100" spans="1:12" x14ac:dyDescent="0.45">
      <c r="A100" t="str">
        <f>Wsad_Ofertowy[[#This Row],[Kod]]</f>
        <v>CORT0251</v>
      </c>
      <c r="B1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0" t="str">
        <f>INDEX(Wsad_Ofertowy[],MATCH(Generowanie_Zamówienia[[#This Row],[KOD_XL]],Wsad_Ofertowy[Kod],0),21)</f>
        <v>12</v>
      </c>
      <c r="D100" s="95" cm="1">
        <f t="array" ref="D100">INDEX(Wsad_Ofertowy[],MATCH(Generowanie_Zamówienia[[#This Row],[KOD_XL]],Wsad_Ofertowy[Kod],0),$U$1)</f>
        <v>6.99</v>
      </c>
      <c r="E100">
        <f ca="1">IFERROR(Generowanie_Zamówienia[[#This Row],[ILOŚĆ OP. ZAMAWIANA]]*Generowanie_Zamówienia[[#This Row],[ILOŚC W OP.]]*Generowanie_Zamówienia[[#This Row],[CENA]],"")</f>
        <v>0</v>
      </c>
      <c r="F100" t="str">
        <f>INDEX(Wsad_Ofertowy[],MATCH(Generowanie_Zamówienia[[#This Row],[KOD_XL]],Wsad_Ofertowy[Kod],0),MATCH("nazwa pakietu",Wsad_Ofertowy[#Headers],0))</f>
        <v>LED_WKŁADY</v>
      </c>
      <c r="G10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00" t="str">
        <f ca="1">IF(Generowanie_Zamówienia[[#This Row],[ILOŚĆ OP. ZAMAWIANA]]&gt;0,COUNTIFS($B$1:B100,"&gt;0"),"")</f>
        <v/>
      </c>
      <c r="I100" t="str">
        <f>INDEX(Wsad_Ofertowy[],MATCH(Generowanie_Zamówienia[[#This Row],[KOD_XL]],Wsad_Ofertowy[Kod],0),MATCH("Nazwa",Wsad_Ofertowy[#Headers],0))</f>
        <v>Cor Znicz plastikowy LED czerwony 1/20/NAY</v>
      </c>
      <c r="J100">
        <f ca="1">Generowanie_Zamówienia[[#This Row],[ILOŚĆ OP. ZAMAWIANA]]*Generowanie_Zamówienia[[#This Row],[ILOŚC W OP.]]</f>
        <v>0</v>
      </c>
    </row>
    <row r="101" spans="1:12" x14ac:dyDescent="0.45">
      <c r="A101" t="str">
        <f>Wsad_Ofertowy[[#This Row],[Kod]]</f>
        <v>CZNI1265</v>
      </c>
      <c r="B1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1" t="str">
        <f>INDEX(Wsad_Ofertowy[],MATCH(Generowanie_Zamówienia[[#This Row],[KOD_XL]],Wsad_Ofertowy[Kod],0),21)</f>
        <v>4</v>
      </c>
      <c r="D101" s="95" cm="1">
        <f t="array" ref="D101">INDEX(Wsad_Ofertowy[],MATCH(Generowanie_Zamówienia[[#This Row],[KOD_XL]],Wsad_Ofertowy[Kod],0),$U$1)</f>
        <v>15.05</v>
      </c>
      <c r="E101">
        <f ca="1">IFERROR(Generowanie_Zamówienia[[#This Row],[ILOŚĆ OP. ZAMAWIANA]]*Generowanie_Zamówienia[[#This Row],[ILOŚC W OP.]]*Generowanie_Zamówienia[[#This Row],[CENA]],"")</f>
        <v>0</v>
      </c>
      <c r="F101" t="str">
        <f>INDEX(Wsad_Ofertowy[],MATCH(Generowanie_Zamówienia[[#This Row],[KOD_XL]],Wsad_Ofertowy[Kod],0),MATCH("nazwa pakietu",Wsad_Ofertowy[#Headers],0))</f>
        <v>DUŻE</v>
      </c>
      <c r="G10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01" t="str">
        <f ca="1">IF(Generowanie_Zamówienia[[#This Row],[ILOŚĆ OP. ZAMAWIANA]]&gt;0,COUNTIFS($B$1:B101,"&gt;0"),"")</f>
        <v/>
      </c>
      <c r="I101" t="str">
        <f>INDEX(Wsad_Ofertowy[],MATCH(Generowanie_Zamówienia[[#This Row],[KOD_XL]],Wsad_Ofertowy[Kod],0),MATCH("Nazwa",Wsad_Ofertowy[#Headers],0))</f>
        <v>Diament D 9 tęcza SR-P.</v>
      </c>
      <c r="J101">
        <f ca="1">Generowanie_Zamówienia[[#This Row],[ILOŚĆ OP. ZAMAWIANA]]*Generowanie_Zamówienia[[#This Row],[ILOŚC W OP.]]</f>
        <v>0</v>
      </c>
      <c r="L101" s="9"/>
    </row>
    <row r="102" spans="1:12" x14ac:dyDescent="0.45">
      <c r="A102" t="str">
        <f>Wsad_Ofertowy[[#This Row],[Kod]]</f>
        <v>CZNI1264</v>
      </c>
      <c r="B1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2" t="str">
        <f>INDEX(Wsad_Ofertowy[],MATCH(Generowanie_Zamówienia[[#This Row],[KOD_XL]],Wsad_Ofertowy[Kod],0),21)</f>
        <v>4</v>
      </c>
      <c r="D102" s="95" cm="1">
        <f t="array" ref="D102">INDEX(Wsad_Ofertowy[],MATCH(Generowanie_Zamówienia[[#This Row],[KOD_XL]],Wsad_Ofertowy[Kod],0),$U$1)</f>
        <v>15.05</v>
      </c>
      <c r="E102">
        <f ca="1">IFERROR(Generowanie_Zamówienia[[#This Row],[ILOŚĆ OP. ZAMAWIANA]]*Generowanie_Zamówienia[[#This Row],[ILOŚC W OP.]]*Generowanie_Zamówienia[[#This Row],[CENA]],"")</f>
        <v>0</v>
      </c>
      <c r="F102" t="str">
        <f>INDEX(Wsad_Ofertowy[],MATCH(Generowanie_Zamówienia[[#This Row],[KOD_XL]],Wsad_Ofertowy[Kod],0),MATCH("nazwa pakietu",Wsad_Ofertowy[#Headers],0))</f>
        <v>DUŻE</v>
      </c>
      <c r="G10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02" t="str">
        <f ca="1">IF(Generowanie_Zamówienia[[#This Row],[ILOŚĆ OP. ZAMAWIANA]]&gt;0,COUNTIFS($B$1:B102,"&gt;0"),"")</f>
        <v/>
      </c>
      <c r="I102" t="str">
        <f>INDEX(Wsad_Ofertowy[],MATCH(Generowanie_Zamówienia[[#This Row],[KOD_XL]],Wsad_Ofertowy[Kod],0),MATCH("Nazwa",Wsad_Ofertowy[#Headers],0))</f>
        <v>Diament D 9 tęcza ZŁ-P.</v>
      </c>
      <c r="J102">
        <f ca="1">Generowanie_Zamówienia[[#This Row],[ILOŚĆ OP. ZAMAWIANA]]*Generowanie_Zamówienia[[#This Row],[ILOŚC W OP.]]</f>
        <v>0</v>
      </c>
    </row>
    <row r="103" spans="1:12" x14ac:dyDescent="0.45">
      <c r="A103" t="str">
        <f>Wsad_Ofertowy[[#This Row],[Kod]]</f>
        <v>IMPA0007</v>
      </c>
      <c r="B1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3" t="str">
        <f>INDEX(Wsad_Ofertowy[],MATCH(Generowanie_Zamówienia[[#This Row],[KOD_XL]],Wsad_Ofertowy[Kod],0),21)</f>
        <v>8</v>
      </c>
      <c r="D103" s="95" cm="1">
        <f t="array" ref="D103">INDEX(Wsad_Ofertowy[],MATCH(Generowanie_Zamówienia[[#This Row],[KOD_XL]],Wsad_Ofertowy[Kod],0),$U$1)</f>
        <v>28.75</v>
      </c>
      <c r="E103">
        <f ca="1">IFERROR(Generowanie_Zamówienia[[#This Row],[ILOŚĆ OP. ZAMAWIANA]]*Generowanie_Zamówienia[[#This Row],[ILOŚC W OP.]]*Generowanie_Zamówienia[[#This Row],[CENA]],"")</f>
        <v>0</v>
      </c>
      <c r="F103" t="str">
        <f>INDEX(Wsad_Ofertowy[],MATCH(Generowanie_Zamówienia[[#This Row],[KOD_XL]],Wsad_Ofertowy[Kod],0),MATCH("nazwa pakietu",Wsad_Ofertowy[#Headers],0))</f>
        <v>LAMPIONY</v>
      </c>
      <c r="G10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03" t="str">
        <f ca="1">IF(Generowanie_Zamówienia[[#This Row],[ILOŚĆ OP. ZAMAWIANA]]&gt;0,COUNTIFS($B$1:B103,"&gt;0"),"")</f>
        <v/>
      </c>
      <c r="I103" t="str">
        <f>INDEX(Wsad_Ofertowy[],MATCH(Generowanie_Zamówienia[[#This Row],[KOD_XL]],Wsad_Ofertowy[Kod],0),MATCH("Nazwa",Wsad_Ofertowy[#Headers],0))</f>
        <v>Imp Lampion gracja mała mix biała</v>
      </c>
      <c r="J103">
        <f ca="1">Generowanie_Zamówienia[[#This Row],[ILOŚĆ OP. ZAMAWIANA]]*Generowanie_Zamówienia[[#This Row],[ILOŚC W OP.]]</f>
        <v>0</v>
      </c>
      <c r="L103" s="9"/>
    </row>
    <row r="104" spans="1:12" x14ac:dyDescent="0.45">
      <c r="A104" t="str">
        <f>Wsad_Ofertowy[[#This Row],[Kod]]</f>
        <v>CZNI0762</v>
      </c>
      <c r="B1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4" t="str">
        <f>INDEX(Wsad_Ofertowy[],MATCH(Generowanie_Zamówienia[[#This Row],[KOD_XL]],Wsad_Ofertowy[Kod],0),21)</f>
        <v>5</v>
      </c>
      <c r="D104" s="95" cm="1">
        <f t="array" ref="D104">INDEX(Wsad_Ofertowy[],MATCH(Generowanie_Zamówienia[[#This Row],[KOD_XL]],Wsad_Ofertowy[Kod],0),$U$1)</f>
        <v>17.5</v>
      </c>
      <c r="E104">
        <f ca="1">IFERROR(Generowanie_Zamówienia[[#This Row],[ILOŚĆ OP. ZAMAWIANA]]*Generowanie_Zamówienia[[#This Row],[ILOŚC W OP.]]*Generowanie_Zamówienia[[#This Row],[CENA]],"")</f>
        <v>0</v>
      </c>
      <c r="F104" t="str">
        <f>INDEX(Wsad_Ofertowy[],MATCH(Generowanie_Zamówienia[[#This Row],[KOD_XL]],Wsad_Ofertowy[Kod],0),MATCH("nazwa pakietu",Wsad_Ofertowy[#Headers],0))</f>
        <v>KONIEC_SERII</v>
      </c>
      <c r="G10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04" t="str">
        <f ca="1">IF(Generowanie_Zamówienia[[#This Row],[ILOŚĆ OP. ZAMAWIANA]]&gt;0,COUNTIFS($B$1:B104,"&gt;0"),"")</f>
        <v/>
      </c>
      <c r="I104" t="str">
        <f>INDEX(Wsad_Ofertowy[],MATCH(Generowanie_Zamówienia[[#This Row],[KOD_XL]],Wsad_Ofertowy[Kod],0),MATCH("Nazwa",Wsad_Ofertowy[#Headers],0))</f>
        <v>Kapliczka KA 8 SR</v>
      </c>
      <c r="J104">
        <f ca="1">Generowanie_Zamówienia[[#This Row],[ILOŚĆ OP. ZAMAWIANA]]*Generowanie_Zamówienia[[#This Row],[ILOŚC W OP.]]</f>
        <v>0</v>
      </c>
    </row>
    <row r="105" spans="1:12" x14ac:dyDescent="0.45">
      <c r="A105" t="str">
        <f>Wsad_Ofertowy[[#This Row],[Kod]]</f>
        <v>SMAL0031</v>
      </c>
      <c r="B1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5" t="str">
        <f>INDEX(Wsad_Ofertowy[],MATCH(Generowanie_Zamówienia[[#This Row],[KOD_XL]],Wsad_Ofertowy[Kod],0),21)</f>
        <v>6</v>
      </c>
      <c r="D105" s="95" cm="1">
        <f t="array" ref="D105">INDEX(Wsad_Ofertowy[],MATCH(Generowanie_Zamówienia[[#This Row],[KOD_XL]],Wsad_Ofertowy[Kod],0),$U$1)</f>
        <v>22.95</v>
      </c>
      <c r="E105">
        <f ca="1">IFERROR(Generowanie_Zamówienia[[#This Row],[ILOŚĆ OP. ZAMAWIANA]]*Generowanie_Zamówienia[[#This Row],[ILOŚC W OP.]]*Generowanie_Zamówienia[[#This Row],[CENA]],"")</f>
        <v>0</v>
      </c>
      <c r="F105" t="str">
        <f>INDEX(Wsad_Ofertowy[],MATCH(Generowanie_Zamówienia[[#This Row],[KOD_XL]],Wsad_Ofertowy[Kod],0),MATCH("nazwa pakietu",Wsad_Ofertowy[#Headers],0))</f>
        <v>LAMPIONY</v>
      </c>
      <c r="G10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05" t="str">
        <f ca="1">IF(Generowanie_Zamówienia[[#This Row],[ILOŚĆ OP. ZAMAWIANA]]&gt;0,COUNTIFS($B$1:B105,"&gt;0"),"")</f>
        <v/>
      </c>
      <c r="I105" t="str">
        <f>INDEX(Wsad_Ofertowy[],MATCH(Generowanie_Zamówienia[[#This Row],[KOD_XL]],Wsad_Ofertowy[Kod],0),MATCH("Nazwa",Wsad_Ofertowy[#Headers],0))</f>
        <v>Kapliczka Prosta krzyż lusto MIX-P.</v>
      </c>
      <c r="J105">
        <f ca="1">Generowanie_Zamówienia[[#This Row],[ILOŚĆ OP. ZAMAWIANA]]*Generowanie_Zamówienia[[#This Row],[ILOŚC W OP.]]</f>
        <v>0</v>
      </c>
    </row>
    <row r="106" spans="1:12" x14ac:dyDescent="0.45">
      <c r="A106" t="str">
        <f>Wsad_Ofertowy[[#This Row],[Kod]]</f>
        <v>KASP0007</v>
      </c>
      <c r="B1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6" t="str">
        <f>INDEX(Wsad_Ofertowy[],MATCH(Generowanie_Zamówienia[[#This Row],[KOD_XL]],Wsad_Ofertowy[Kod],0),21)</f>
        <v>6</v>
      </c>
      <c r="D106" s="95" cm="1">
        <f t="array" ref="D106">INDEX(Wsad_Ofertowy[],MATCH(Generowanie_Zamówienia[[#This Row],[KOD_XL]],Wsad_Ofertowy[Kod],0),$U$1)</f>
        <v>29.99</v>
      </c>
      <c r="E106">
        <f ca="1">IFERROR(Generowanie_Zamówienia[[#This Row],[ILOŚĆ OP. ZAMAWIANA]]*Generowanie_Zamówienia[[#This Row],[ILOŚC W OP.]]*Generowanie_Zamówienia[[#This Row],[CENA]],"")</f>
        <v>0</v>
      </c>
      <c r="F106" t="str">
        <f>INDEX(Wsad_Ofertowy[],MATCH(Generowanie_Zamówienia[[#This Row],[KOD_XL]],Wsad_Ofertowy[Kod],0),MATCH("nazwa pakietu",Wsad_Ofertowy[#Headers],0))</f>
        <v>KONIEC_SERII</v>
      </c>
      <c r="G10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06" t="str">
        <f ca="1">IF(Generowanie_Zamówienia[[#This Row],[ILOŚĆ OP. ZAMAWIANA]]&gt;0,COUNTIFS($B$1:B106,"&gt;0"),"")</f>
        <v/>
      </c>
      <c r="I106" t="str">
        <f>INDEX(Wsad_Ofertowy[],MATCH(Generowanie_Zamówienia[[#This Row],[KOD_XL]],Wsad_Ofertowy[Kod],0),MATCH("Nazwa",Wsad_Ofertowy[#Headers],0))</f>
        <v>Kas Lampion G ZŁ</v>
      </c>
      <c r="J106">
        <f ca="1">Generowanie_Zamówienia[[#This Row],[ILOŚĆ OP. ZAMAWIANA]]*Generowanie_Zamówienia[[#This Row],[ILOŚC W OP.]]</f>
        <v>0</v>
      </c>
    </row>
    <row r="107" spans="1:12" x14ac:dyDescent="0.45">
      <c r="A107" t="str">
        <f>Wsad_Ofertowy[[#This Row],[Kod]]</f>
        <v>CZNI1260</v>
      </c>
      <c r="B1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7" t="str">
        <f>INDEX(Wsad_Ofertowy[],MATCH(Generowanie_Zamówienia[[#This Row],[KOD_XL]],Wsad_Ofertowy[Kod],0),21)</f>
        <v>4</v>
      </c>
      <c r="D107" s="95" cm="1">
        <f t="array" ref="D107">INDEX(Wsad_Ofertowy[],MATCH(Generowanie_Zamówienia[[#This Row],[KOD_XL]],Wsad_Ofertowy[Kod],0),$U$1)</f>
        <v>15.05</v>
      </c>
      <c r="E107">
        <f ca="1">IFERROR(Generowanie_Zamówienia[[#This Row],[ILOŚĆ OP. ZAMAWIANA]]*Generowanie_Zamówienia[[#This Row],[ILOŚC W OP.]]*Generowanie_Zamówienia[[#This Row],[CENA]],"")</f>
        <v>0</v>
      </c>
      <c r="F107" t="str">
        <f>INDEX(Wsad_Ofertowy[],MATCH(Generowanie_Zamówienia[[#This Row],[KOD_XL]],Wsad_Ofertowy[Kod],0),MATCH("nazwa pakietu",Wsad_Ofertowy[#Headers],0))</f>
        <v>DUŻE</v>
      </c>
      <c r="G10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07" t="str">
        <f ca="1">IF(Generowanie_Zamówienia[[#This Row],[ILOŚĆ OP. ZAMAWIANA]]&gt;0,COUNTIFS($B$1:B107,"&gt;0"),"")</f>
        <v/>
      </c>
      <c r="I107" t="str">
        <f>INDEX(Wsad_Ofertowy[],MATCH(Generowanie_Zamówienia[[#This Row],[KOD_XL]],Wsad_Ofertowy[Kod],0),MATCH("Nazwa",Wsad_Ofertowy[#Headers],0))</f>
        <v>Koniak K 9 SR-P.</v>
      </c>
      <c r="J107">
        <f ca="1">Generowanie_Zamówienia[[#This Row],[ILOŚĆ OP. ZAMAWIANA]]*Generowanie_Zamówienia[[#This Row],[ILOŚC W OP.]]</f>
        <v>0</v>
      </c>
    </row>
    <row r="108" spans="1:12" x14ac:dyDescent="0.45">
      <c r="A108" t="str">
        <f>Wsad_Ofertowy[[#This Row],[Kod]]</f>
        <v>CZNI1261</v>
      </c>
      <c r="B1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8" t="str">
        <f>INDEX(Wsad_Ofertowy[],MATCH(Generowanie_Zamówienia[[#This Row],[KOD_XL]],Wsad_Ofertowy[Kod],0),21)</f>
        <v>4</v>
      </c>
      <c r="D108" s="95" cm="1">
        <f t="array" ref="D108">INDEX(Wsad_Ofertowy[],MATCH(Generowanie_Zamówienia[[#This Row],[KOD_XL]],Wsad_Ofertowy[Kod],0),$U$1)</f>
        <v>15.05</v>
      </c>
      <c r="E108">
        <f ca="1">IFERROR(Generowanie_Zamówienia[[#This Row],[ILOŚĆ OP. ZAMAWIANA]]*Generowanie_Zamówienia[[#This Row],[ILOŚC W OP.]]*Generowanie_Zamówienia[[#This Row],[CENA]],"")</f>
        <v>0</v>
      </c>
      <c r="F108" t="str">
        <f>INDEX(Wsad_Ofertowy[],MATCH(Generowanie_Zamówienia[[#This Row],[KOD_XL]],Wsad_Ofertowy[Kod],0),MATCH("nazwa pakietu",Wsad_Ofertowy[#Headers],0))</f>
        <v>KONIEC_SERII</v>
      </c>
      <c r="G10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08" t="str">
        <f ca="1">IF(Generowanie_Zamówienia[[#This Row],[ILOŚĆ OP. ZAMAWIANA]]&gt;0,COUNTIFS($B$1:B108,"&gt;0"),"")</f>
        <v/>
      </c>
      <c r="I108" t="str">
        <f>INDEX(Wsad_Ofertowy[],MATCH(Generowanie_Zamówienia[[#This Row],[KOD_XL]],Wsad_Ofertowy[Kod],0),MATCH("Nazwa",Wsad_Ofertowy[#Headers],0))</f>
        <v>Koniak K 9 ZŁ-P.</v>
      </c>
      <c r="J108">
        <f ca="1">Generowanie_Zamówienia[[#This Row],[ILOŚĆ OP. ZAMAWIANA]]*Generowanie_Zamówienia[[#This Row],[ILOŚC W OP.]]</f>
        <v>0</v>
      </c>
    </row>
    <row r="109" spans="1:12" x14ac:dyDescent="0.45">
      <c r="A109" t="str">
        <f>Wsad_Ofertowy[[#This Row],[Kod]]</f>
        <v>ZAJA0422</v>
      </c>
      <c r="B1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9" t="str">
        <f>INDEX(Wsad_Ofertowy[],MATCH(Generowanie_Zamówienia[[#This Row],[KOD_XL]],Wsad_Ofertowy[Kod],0),21)</f>
        <v>4</v>
      </c>
      <c r="D109" s="95" cm="1">
        <f t="array" ref="D109">INDEX(Wsad_Ofertowy[],MATCH(Generowanie_Zamówienia[[#This Row],[KOD_XL]],Wsad_Ofertowy[Kod],0),$U$1)</f>
        <v>17.489999999999998</v>
      </c>
      <c r="E109">
        <f ca="1">IFERROR(Generowanie_Zamówienia[[#This Row],[ILOŚĆ OP. ZAMAWIANA]]*Generowanie_Zamówienia[[#This Row],[ILOŚC W OP.]]*Generowanie_Zamówienia[[#This Row],[CENA]],"")</f>
        <v>0</v>
      </c>
      <c r="F109" t="str">
        <f>INDEX(Wsad_Ofertowy[],MATCH(Generowanie_Zamówienia[[#This Row],[KOD_XL]],Wsad_Ofertowy[Kod],0),MATCH("nazwa pakietu",Wsad_Ofertowy[#Headers],0))</f>
        <v>DUŻE</v>
      </c>
      <c r="G10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09" t="str">
        <f ca="1">IF(Generowanie_Zamówienia[[#This Row],[ILOŚĆ OP. ZAMAWIANA]]&gt;0,COUNTIFS($B$1:B109,"&gt;0"),"")</f>
        <v/>
      </c>
      <c r="I109" t="str">
        <f>INDEX(Wsad_Ofertowy[],MATCH(Generowanie_Zamówienia[[#This Row],[KOD_XL]],Wsad_Ofertowy[Kod],0),MATCH("Nazwa",Wsad_Ofertowy[#Headers],0))</f>
        <v>Koniak Kryształ SR</v>
      </c>
      <c r="J109">
        <f ca="1">Generowanie_Zamówienia[[#This Row],[ILOŚĆ OP. ZAMAWIANA]]*Generowanie_Zamówienia[[#This Row],[ILOŚC W OP.]]</f>
        <v>0</v>
      </c>
    </row>
    <row r="110" spans="1:12" x14ac:dyDescent="0.45">
      <c r="A110" t="str">
        <f>Wsad_Ofertowy[[#This Row],[Kod]]</f>
        <v>ZAJA0423</v>
      </c>
      <c r="B1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0" t="str">
        <f>INDEX(Wsad_Ofertowy[],MATCH(Generowanie_Zamówienia[[#This Row],[KOD_XL]],Wsad_Ofertowy[Kod],0),21)</f>
        <v>4</v>
      </c>
      <c r="D110" s="95" cm="1">
        <f t="array" ref="D110">INDEX(Wsad_Ofertowy[],MATCH(Generowanie_Zamówienia[[#This Row],[KOD_XL]],Wsad_Ofertowy[Kod],0),$U$1)</f>
        <v>17.489999999999998</v>
      </c>
      <c r="E110">
        <f ca="1">IFERROR(Generowanie_Zamówienia[[#This Row],[ILOŚĆ OP. ZAMAWIANA]]*Generowanie_Zamówienia[[#This Row],[ILOŚC W OP.]]*Generowanie_Zamówienia[[#This Row],[CENA]],"")</f>
        <v>0</v>
      </c>
      <c r="F110" t="str">
        <f>INDEX(Wsad_Ofertowy[],MATCH(Generowanie_Zamówienia[[#This Row],[KOD_XL]],Wsad_Ofertowy[Kod],0),MATCH("nazwa pakietu",Wsad_Ofertowy[#Headers],0))</f>
        <v>KONIEC_SERII</v>
      </c>
      <c r="G11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10" t="str">
        <f ca="1">IF(Generowanie_Zamówienia[[#This Row],[ILOŚĆ OP. ZAMAWIANA]]&gt;0,COUNTIFS($B$1:B110,"&gt;0"),"")</f>
        <v/>
      </c>
      <c r="I110" t="str">
        <f>INDEX(Wsad_Ofertowy[],MATCH(Generowanie_Zamówienia[[#This Row],[KOD_XL]],Wsad_Ofertowy[Kod],0),MATCH("Nazwa",Wsad_Ofertowy[#Headers],0))</f>
        <v>Koniak Kryształ ZŁ</v>
      </c>
      <c r="J110">
        <f ca="1">Generowanie_Zamówienia[[#This Row],[ILOŚĆ OP. ZAMAWIANA]]*Generowanie_Zamówienia[[#This Row],[ILOŚC W OP.]]</f>
        <v>0</v>
      </c>
    </row>
    <row r="111" spans="1:12" x14ac:dyDescent="0.45">
      <c r="A111" t="str">
        <f>Wsad_Ofertowy[[#This Row],[Kod]]</f>
        <v>KOST0030</v>
      </c>
      <c r="B1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1" t="str">
        <f>INDEX(Wsad_Ofertowy[],MATCH(Generowanie_Zamówienia[[#This Row],[KOD_XL]],Wsad_Ofertowy[Kod],0),21)</f>
        <v>12</v>
      </c>
      <c r="D111" s="95" cm="1">
        <f t="array" ref="D111">INDEX(Wsad_Ofertowy[],MATCH(Generowanie_Zamówienia[[#This Row],[KOD_XL]],Wsad_Ofertowy[Kod],0),$U$1)</f>
        <v>4.6900000000000004</v>
      </c>
      <c r="E111">
        <f ca="1">IFERROR(Generowanie_Zamówienia[[#This Row],[ILOŚĆ OP. ZAMAWIANA]]*Generowanie_Zamówienia[[#This Row],[ILOŚC W OP.]]*Generowanie_Zamówienia[[#This Row],[CENA]],"")</f>
        <v>0</v>
      </c>
      <c r="F111" t="str">
        <f>INDEX(Wsad_Ofertowy[],MATCH(Generowanie_Zamówienia[[#This Row],[KOD_XL]],Wsad_Ofertowy[Kod],0),MATCH("nazwa pakietu",Wsad_Ofertowy[#Headers],0))</f>
        <v>ZAPALARKI</v>
      </c>
      <c r="G11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11" t="str">
        <f ca="1">IF(Generowanie_Zamówienia[[#This Row],[ILOŚĆ OP. ZAMAWIANA]]&gt;0,COUNTIFS($B$1:B111,"&gt;0"),"")</f>
        <v/>
      </c>
      <c r="I111" t="str">
        <f>INDEX(Wsad_Ofertowy[],MATCH(Generowanie_Zamówienia[[#This Row],[KOD_XL]],Wsad_Ofertowy[Kod],0),MATCH("Nazwa",Wsad_Ofertowy[#Headers],0))</f>
        <v>Kos gaz do zapalniczek 250 ml</v>
      </c>
      <c r="J111">
        <f ca="1">Generowanie_Zamówienia[[#This Row],[ILOŚĆ OP. ZAMAWIANA]]*Generowanie_Zamówienia[[#This Row],[ILOŚC W OP.]]</f>
        <v>0</v>
      </c>
    </row>
    <row r="112" spans="1:12" x14ac:dyDescent="0.45">
      <c r="A112" t="str">
        <f>Wsad_Ofertowy[[#This Row],[Kod]]</f>
        <v>KOST0001</v>
      </c>
      <c r="B1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2" t="str">
        <f>INDEX(Wsad_Ofertowy[],MATCH(Generowanie_Zamówienia[[#This Row],[KOD_XL]],Wsad_Ofertowy[Kod],0),21)</f>
        <v>12</v>
      </c>
      <c r="D112" s="95" cm="1">
        <f t="array" ref="D112">INDEX(Wsad_Ofertowy[],MATCH(Generowanie_Zamówienia[[#This Row],[KOD_XL]],Wsad_Ofertowy[Kod],0),$U$1)</f>
        <v>2.79</v>
      </c>
      <c r="E112">
        <f ca="1">IFERROR(Generowanie_Zamówienia[[#This Row],[ILOŚĆ OP. ZAMAWIANA]]*Generowanie_Zamówienia[[#This Row],[ILOŚC W OP.]]*Generowanie_Zamówienia[[#This Row],[CENA]],"")</f>
        <v>0</v>
      </c>
      <c r="F112" t="str">
        <f>INDEX(Wsad_Ofertowy[],MATCH(Generowanie_Zamówienia[[#This Row],[KOD_XL]],Wsad_Ofertowy[Kod],0),MATCH("nazwa pakietu",Wsad_Ofertowy[#Headers],0))</f>
        <v>ZAPALARKI</v>
      </c>
      <c r="G11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12" t="str">
        <f ca="1">IF(Generowanie_Zamówienia[[#This Row],[ILOŚĆ OP. ZAMAWIANA]]&gt;0,COUNTIFS($B$1:B112,"&gt;0"),"")</f>
        <v/>
      </c>
      <c r="I112" t="str">
        <f>INDEX(Wsad_Ofertowy[],MATCH(Generowanie_Zamówienia[[#This Row],[KOD_XL]],Wsad_Ofertowy[Kod],0),MATCH("Nazwa",Wsad_Ofertowy[#Headers],0))</f>
        <v>Kos gaz do zapalniczek 90 ml</v>
      </c>
      <c r="J112">
        <f ca="1">Generowanie_Zamówienia[[#This Row],[ILOŚĆ OP. ZAMAWIANA]]*Generowanie_Zamówienia[[#This Row],[ILOŚC W OP.]]</f>
        <v>0</v>
      </c>
      <c r="L112" s="9"/>
    </row>
    <row r="113" spans="1:12" x14ac:dyDescent="0.45">
      <c r="A113" t="str">
        <f>Wsad_Ofertowy[[#This Row],[Kod]]</f>
        <v>KOST0040</v>
      </c>
      <c r="B1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3" t="str">
        <f>INDEX(Wsad_Ofertowy[],MATCH(Generowanie_Zamówienia[[#This Row],[KOD_XL]],Wsad_Ofertowy[Kod],0),21)</f>
        <v>1</v>
      </c>
      <c r="D113" s="95" cm="1">
        <f t="array" ref="D113">INDEX(Wsad_Ofertowy[],MATCH(Generowanie_Zamówienia[[#This Row],[KOD_XL]],Wsad_Ofertowy[Kod],0),$U$1)</f>
        <v>7.99</v>
      </c>
      <c r="E113">
        <f ca="1">IFERROR(Generowanie_Zamówienia[[#This Row],[ILOŚĆ OP. ZAMAWIANA]]*Generowanie_Zamówienia[[#This Row],[ILOŚC W OP.]]*Generowanie_Zamówienia[[#This Row],[CENA]],"")</f>
        <v>0</v>
      </c>
      <c r="F113" t="str">
        <f>INDEX(Wsad_Ofertowy[],MATCH(Generowanie_Zamówienia[[#This Row],[KOD_XL]],Wsad_Ofertowy[Kod],0),MATCH("nazwa pakietu",Wsad_Ofertowy[#Headers],0))</f>
        <v>LED_WKŁADY</v>
      </c>
      <c r="G11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13" t="str">
        <f ca="1">IF(Generowanie_Zamówienia[[#This Row],[ILOŚĆ OP. ZAMAWIANA]]&gt;0,COUNTIFS($B$1:B113,"&gt;0"),"")</f>
        <v/>
      </c>
      <c r="I113" t="str">
        <f>INDEX(Wsad_Ofertowy[],MATCH(Generowanie_Zamówienia[[#This Row],[KOD_XL]],Wsad_Ofertowy[Kod],0),MATCH("Nazwa",Wsad_Ofertowy[#Headers],0))</f>
        <v>Kos Świeca Ledowa Trio srebna</v>
      </c>
      <c r="J113">
        <f ca="1">Generowanie_Zamówienia[[#This Row],[ILOŚĆ OP. ZAMAWIANA]]*Generowanie_Zamówienia[[#This Row],[ILOŚC W OP.]]</f>
        <v>0</v>
      </c>
    </row>
    <row r="114" spans="1:12" x14ac:dyDescent="0.45">
      <c r="A114" t="str">
        <f>Wsad_Ofertowy[[#This Row],[Kod]]</f>
        <v>KOST0039</v>
      </c>
      <c r="B1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4" t="str">
        <f>INDEX(Wsad_Ofertowy[],MATCH(Generowanie_Zamówienia[[#This Row],[KOD_XL]],Wsad_Ofertowy[Kod],0),21)</f>
        <v>1</v>
      </c>
      <c r="D114" s="95" cm="1">
        <f t="array" ref="D114">INDEX(Wsad_Ofertowy[],MATCH(Generowanie_Zamówienia[[#This Row],[KOD_XL]],Wsad_Ofertowy[Kod],0),$U$1)</f>
        <v>7.99</v>
      </c>
      <c r="E114">
        <f ca="1">IFERROR(Generowanie_Zamówienia[[#This Row],[ILOŚĆ OP. ZAMAWIANA]]*Generowanie_Zamówienia[[#This Row],[ILOŚC W OP.]]*Generowanie_Zamówienia[[#This Row],[CENA]],"")</f>
        <v>0</v>
      </c>
      <c r="F114" t="str">
        <f>INDEX(Wsad_Ofertowy[],MATCH(Generowanie_Zamówienia[[#This Row],[KOD_XL]],Wsad_Ofertowy[Kod],0),MATCH("nazwa pakietu",Wsad_Ofertowy[#Headers],0))</f>
        <v>LED_WKŁADY</v>
      </c>
      <c r="G11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wkłady_led</v>
      </c>
      <c r="H114" t="str">
        <f ca="1">IF(Generowanie_Zamówienia[[#This Row],[ILOŚĆ OP. ZAMAWIANA]]&gt;0,COUNTIFS($B$1:B114,"&gt;0"),"")</f>
        <v/>
      </c>
      <c r="I114" t="str">
        <f>INDEX(Wsad_Ofertowy[],MATCH(Generowanie_Zamówienia[[#This Row],[KOD_XL]],Wsad_Ofertowy[Kod],0),MATCH("Nazwa",Wsad_Ofertowy[#Headers],0))</f>
        <v>Kos Świeca Ledowa Trio złota</v>
      </c>
      <c r="J114">
        <f ca="1">Generowanie_Zamówienia[[#This Row],[ILOŚĆ OP. ZAMAWIANA]]*Generowanie_Zamówienia[[#This Row],[ILOŚC W OP.]]</f>
        <v>0</v>
      </c>
      <c r="L114" s="9"/>
    </row>
    <row r="115" spans="1:12" x14ac:dyDescent="0.45">
      <c r="A115" t="str">
        <f>Wsad_Ofertowy[[#This Row],[Kod]]</f>
        <v>KOST0009</v>
      </c>
      <c r="B1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5" t="str">
        <f>INDEX(Wsad_Ofertowy[],MATCH(Generowanie_Zamówienia[[#This Row],[KOD_XL]],Wsad_Ofertowy[Kod],0),21)</f>
        <v>25</v>
      </c>
      <c r="D115" s="95" cm="1">
        <f t="array" ref="D115">INDEX(Wsad_Ofertowy[],MATCH(Generowanie_Zamówienia[[#This Row],[KOD_XL]],Wsad_Ofertowy[Kod],0),$U$1)</f>
        <v>1.94</v>
      </c>
      <c r="E115">
        <f ca="1">IFERROR(Generowanie_Zamówienia[[#This Row],[ILOŚĆ OP. ZAMAWIANA]]*Generowanie_Zamówienia[[#This Row],[ILOŚC W OP.]]*Generowanie_Zamówienia[[#This Row],[CENA]],"")</f>
        <v>0</v>
      </c>
      <c r="F115" t="str">
        <f>INDEX(Wsad_Ofertowy[],MATCH(Generowanie_Zamówienia[[#This Row],[KOD_XL]],Wsad_Ofertowy[Kod],0),MATCH("nazwa pakietu",Wsad_Ofertowy[#Headers],0))</f>
        <v>ZAPALARKI</v>
      </c>
      <c r="G11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15" t="str">
        <f ca="1">IF(Generowanie_Zamówienia[[#This Row],[ILOŚĆ OP. ZAMAWIANA]]&gt;0,COUNTIFS($B$1:B115,"&gt;0"),"")</f>
        <v/>
      </c>
      <c r="I115" t="str">
        <f>INDEX(Wsad_Ofertowy[],MATCH(Generowanie_Zamówienia[[#This Row],[KOD_XL]],Wsad_Ofertowy[Kod],0),MATCH("Nazwa",Wsad_Ofertowy[#Headers],0))</f>
        <v>Kos Zapalarka Antenka</v>
      </c>
      <c r="J115">
        <f ca="1">Generowanie_Zamówienia[[#This Row],[ILOŚĆ OP. ZAMAWIANA]]*Generowanie_Zamówienia[[#This Row],[ILOŚC W OP.]]</f>
        <v>0</v>
      </c>
    </row>
    <row r="116" spans="1:12" x14ac:dyDescent="0.45">
      <c r="A116" t="str">
        <f>Wsad_Ofertowy[[#This Row],[Kod]]</f>
        <v>KOST0010</v>
      </c>
      <c r="B1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6" t="str">
        <f>INDEX(Wsad_Ofertowy[],MATCH(Generowanie_Zamówienia[[#This Row],[KOD_XL]],Wsad_Ofertowy[Kod],0),21)</f>
        <v>16</v>
      </c>
      <c r="D116" s="95" cm="1">
        <f t="array" ref="D116">INDEX(Wsad_Ofertowy[],MATCH(Generowanie_Zamówienia[[#This Row],[KOD_XL]],Wsad_Ofertowy[Kod],0),$U$1)</f>
        <v>2.99</v>
      </c>
      <c r="E116">
        <f ca="1">IFERROR(Generowanie_Zamówienia[[#This Row],[ILOŚĆ OP. ZAMAWIANA]]*Generowanie_Zamówienia[[#This Row],[ILOŚC W OP.]]*Generowanie_Zamówienia[[#This Row],[CENA]],"")</f>
        <v>0</v>
      </c>
      <c r="F116" t="str">
        <f>INDEX(Wsad_Ofertowy[],MATCH(Generowanie_Zamówienia[[#This Row],[KOD_XL]],Wsad_Ofertowy[Kod],0),MATCH("nazwa pakietu",Wsad_Ofertowy[#Headers],0))</f>
        <v>ZAPALARKI</v>
      </c>
      <c r="G11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16" t="str">
        <f ca="1">IF(Generowanie_Zamówienia[[#This Row],[ILOŚĆ OP. ZAMAWIANA]]&gt;0,COUNTIFS($B$1:B116,"&gt;0"),"")</f>
        <v/>
      </c>
      <c r="I116" t="str">
        <f>INDEX(Wsad_Ofertowy[],MATCH(Generowanie_Zamówienia[[#This Row],[KOD_XL]],Wsad_Ofertowy[Kod],0),MATCH("Nazwa",Wsad_Ofertowy[#Headers],0))</f>
        <v>Kos Zapalarka Długa 28</v>
      </c>
      <c r="J116">
        <f ca="1">Generowanie_Zamówienia[[#This Row],[ILOŚĆ OP. ZAMAWIANA]]*Generowanie_Zamówienia[[#This Row],[ILOŚC W OP.]]</f>
        <v>0</v>
      </c>
    </row>
    <row r="117" spans="1:12" x14ac:dyDescent="0.45">
      <c r="A117" t="str">
        <f>Wsad_Ofertowy[[#This Row],[Kod]]</f>
        <v>KOST0011</v>
      </c>
      <c r="B1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7" t="str">
        <f>INDEX(Wsad_Ofertowy[],MATCH(Generowanie_Zamówienia[[#This Row],[KOD_XL]],Wsad_Ofertowy[Kod],0),21)</f>
        <v>25</v>
      </c>
      <c r="D117" s="95" cm="1">
        <f t="array" ref="D117">INDEX(Wsad_Ofertowy[],MATCH(Generowanie_Zamówienia[[#This Row],[KOD_XL]],Wsad_Ofertowy[Kod],0),$U$1)</f>
        <v>1.65</v>
      </c>
      <c r="E117">
        <f ca="1">IFERROR(Generowanie_Zamówienia[[#This Row],[ILOŚĆ OP. ZAMAWIANA]]*Generowanie_Zamówienia[[#This Row],[ILOŚC W OP.]]*Generowanie_Zamówienia[[#This Row],[CENA]],"")</f>
        <v>0</v>
      </c>
      <c r="F117" t="str">
        <f>INDEX(Wsad_Ofertowy[],MATCH(Generowanie_Zamówienia[[#This Row],[KOD_XL]],Wsad_Ofertowy[Kod],0),MATCH("nazwa pakietu",Wsad_Ofertowy[#Headers],0))</f>
        <v>ZAPALARKI</v>
      </c>
      <c r="G11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17" t="str">
        <f ca="1">IF(Generowanie_Zamówienia[[#This Row],[ILOŚĆ OP. ZAMAWIANA]]&gt;0,COUNTIFS($B$1:B117,"&gt;0"),"")</f>
        <v/>
      </c>
      <c r="I117" t="str">
        <f>INDEX(Wsad_Ofertowy[],MATCH(Generowanie_Zamówienia[[#This Row],[KOD_XL]],Wsad_Ofertowy[Kod],0),MATCH("Nazwa",Wsad_Ofertowy[#Headers],0))</f>
        <v>Kos Zapalarka krótka</v>
      </c>
      <c r="J117">
        <f ca="1">Generowanie_Zamówienia[[#This Row],[ILOŚĆ OP. ZAMAWIANA]]*Generowanie_Zamówienia[[#This Row],[ILOŚC W OP.]]</f>
        <v>0</v>
      </c>
    </row>
    <row r="118" spans="1:12" x14ac:dyDescent="0.45">
      <c r="A118" t="str">
        <f>Wsad_Ofertowy[[#This Row],[Kod]]</f>
        <v>KOST0012</v>
      </c>
      <c r="B1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8" t="str">
        <f>INDEX(Wsad_Ofertowy[],MATCH(Generowanie_Zamówienia[[#This Row],[KOD_XL]],Wsad_Ofertowy[Kod],0),21)</f>
        <v>25</v>
      </c>
      <c r="D118" s="95" cm="1">
        <f t="array" ref="D118">INDEX(Wsad_Ofertowy[],MATCH(Generowanie_Zamówienia[[#This Row],[KOD_XL]],Wsad_Ofertowy[Kod],0),$U$1)</f>
        <v>1.79</v>
      </c>
      <c r="E118">
        <f ca="1">IFERROR(Generowanie_Zamówienia[[#This Row],[ILOŚĆ OP. ZAMAWIANA]]*Generowanie_Zamówienia[[#This Row],[ILOŚC W OP.]]*Generowanie_Zamówienia[[#This Row],[CENA]],"")</f>
        <v>0</v>
      </c>
      <c r="F118" t="str">
        <f>INDEX(Wsad_Ofertowy[],MATCH(Generowanie_Zamówienia[[#This Row],[KOD_XL]],Wsad_Ofertowy[Kod],0),MATCH("nazwa pakietu",Wsad_Ofertowy[#Headers],0))</f>
        <v>ZAPALARKI</v>
      </c>
      <c r="G11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18" t="str">
        <f ca="1">IF(Generowanie_Zamówienia[[#This Row],[ILOŚĆ OP. ZAMAWIANA]]&gt;0,COUNTIFS($B$1:B118,"&gt;0"),"")</f>
        <v/>
      </c>
      <c r="I118" t="str">
        <f>INDEX(Wsad_Ofertowy[],MATCH(Generowanie_Zamówienia[[#This Row],[KOD_XL]],Wsad_Ofertowy[Kod],0),MATCH("Nazwa",Wsad_Ofertowy[#Headers],0))</f>
        <v>Kos Zapalarka krótka żarowa</v>
      </c>
      <c r="J118">
        <f ca="1">Generowanie_Zamówienia[[#This Row],[ILOŚĆ OP. ZAMAWIANA]]*Generowanie_Zamówienia[[#This Row],[ILOŚC W OP.]]</f>
        <v>0</v>
      </c>
    </row>
    <row r="119" spans="1:12" x14ac:dyDescent="0.45">
      <c r="A119" t="str">
        <f>Wsad_Ofertowy[[#This Row],[Kod]]</f>
        <v>KOST0013</v>
      </c>
      <c r="B1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19" t="str">
        <f>INDEX(Wsad_Ofertowy[],MATCH(Generowanie_Zamówienia[[#This Row],[KOD_XL]],Wsad_Ofertowy[Kod],0),21)</f>
        <v>16</v>
      </c>
      <c r="D119" s="95" cm="1">
        <f t="array" ref="D119">INDEX(Wsad_Ofertowy[],MATCH(Generowanie_Zamówienia[[#This Row],[KOD_XL]],Wsad_Ofertowy[Kod],0),$U$1)</f>
        <v>2.99</v>
      </c>
      <c r="E119">
        <f ca="1">IFERROR(Generowanie_Zamówienia[[#This Row],[ILOŚĆ OP. ZAMAWIANA]]*Generowanie_Zamówienia[[#This Row],[ILOŚC W OP.]]*Generowanie_Zamówienia[[#This Row],[CENA]],"")</f>
        <v>0</v>
      </c>
      <c r="F119" t="str">
        <f>INDEX(Wsad_Ofertowy[],MATCH(Generowanie_Zamówienia[[#This Row],[KOD_XL]],Wsad_Ofertowy[Kod],0),MATCH("nazwa pakietu",Wsad_Ofertowy[#Headers],0))</f>
        <v>ZAPALARKI</v>
      </c>
      <c r="G11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19" t="str">
        <f ca="1">IF(Generowanie_Zamówienia[[#This Row],[ILOŚĆ OP. ZAMAWIANA]]&gt;0,COUNTIFS($B$1:B119,"&gt;0"),"")</f>
        <v/>
      </c>
      <c r="I119" t="str">
        <f>INDEX(Wsad_Ofertowy[],MATCH(Generowanie_Zamówienia[[#This Row],[KOD_XL]],Wsad_Ofertowy[Kod],0),MATCH("Nazwa",Wsad_Ofertowy[#Headers],0))</f>
        <v>Kos Zapalarka Okrągła 21-ZG-07</v>
      </c>
      <c r="J119">
        <f ca="1">Generowanie_Zamówienia[[#This Row],[ILOŚĆ OP. ZAMAWIANA]]*Generowanie_Zamówienia[[#This Row],[ILOŚC W OP.]]</f>
        <v>0</v>
      </c>
    </row>
    <row r="120" spans="1:12" x14ac:dyDescent="0.45">
      <c r="A120" t="str">
        <f>Wsad_Ofertowy[[#This Row],[Kod]]</f>
        <v>KOST0031</v>
      </c>
      <c r="B1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0" t="str">
        <f>INDEX(Wsad_Ofertowy[],MATCH(Generowanie_Zamówienia[[#This Row],[KOD_XL]],Wsad_Ofertowy[Kod],0),21)</f>
        <v>12</v>
      </c>
      <c r="D120" s="95" cm="1">
        <f t="array" ref="D120">INDEX(Wsad_Ofertowy[],MATCH(Generowanie_Zamówienia[[#This Row],[KOD_XL]],Wsad_Ofertowy[Kod],0),$U$1)</f>
        <v>4.99</v>
      </c>
      <c r="E120">
        <f ca="1">IFERROR(Generowanie_Zamówienia[[#This Row],[ILOŚĆ OP. ZAMAWIANA]]*Generowanie_Zamówienia[[#This Row],[ILOŚC W OP.]]*Generowanie_Zamówienia[[#This Row],[CENA]],"")</f>
        <v>0</v>
      </c>
      <c r="F120" t="str">
        <f>INDEX(Wsad_Ofertowy[],MATCH(Generowanie_Zamówienia[[#This Row],[KOD_XL]],Wsad_Ofertowy[Kod],0),MATCH("nazwa pakietu",Wsad_Ofertowy[#Headers],0))</f>
        <v>ZAPALARKI</v>
      </c>
      <c r="G12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0" t="str">
        <f ca="1">IF(Generowanie_Zamówienia[[#This Row],[ILOŚĆ OP. ZAMAWIANA]]&gt;0,COUNTIFS($B$1:B120,"&gt;0"),"")</f>
        <v/>
      </c>
      <c r="I120" t="str">
        <f>INDEX(Wsad_Ofertowy[],MATCH(Generowanie_Zamówienia[[#This Row],[KOD_XL]],Wsad_Ofertowy[Kod],0),MATCH("Nazwa",Wsad_Ofertowy[#Headers],0))</f>
        <v>Kos zapalarka palnik gazowy Torch T1</v>
      </c>
      <c r="J120">
        <f ca="1">Generowanie_Zamówienia[[#This Row],[ILOŚĆ OP. ZAMAWIANA]]*Generowanie_Zamówienia[[#This Row],[ILOŚC W OP.]]</f>
        <v>0</v>
      </c>
    </row>
    <row r="121" spans="1:12" x14ac:dyDescent="0.45">
      <c r="A121" t="str">
        <f>Wsad_Ofertowy[[#This Row],[Kod]]</f>
        <v>KOST0014</v>
      </c>
      <c r="B1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1" t="str">
        <f>INDEX(Wsad_Ofertowy[],MATCH(Generowanie_Zamówienia[[#This Row],[KOD_XL]],Wsad_Ofertowy[Kod],0),21)</f>
        <v>16</v>
      </c>
      <c r="D121" s="95" cm="1">
        <f t="array" ref="D121">INDEX(Wsad_Ofertowy[],MATCH(Generowanie_Zamówienia[[#This Row],[KOD_XL]],Wsad_Ofertowy[Kod],0),$U$1)</f>
        <v>2.59</v>
      </c>
      <c r="E121">
        <f ca="1">IFERROR(Generowanie_Zamówienia[[#This Row],[ILOŚĆ OP. ZAMAWIANA]]*Generowanie_Zamówienia[[#This Row],[ILOŚC W OP.]]*Generowanie_Zamówienia[[#This Row],[CENA]],"")</f>
        <v>0</v>
      </c>
      <c r="F121" t="str">
        <f>INDEX(Wsad_Ofertowy[],MATCH(Generowanie_Zamówienia[[#This Row],[KOD_XL]],Wsad_Ofertowy[Kod],0),MATCH("nazwa pakietu",Wsad_Ofertowy[#Headers],0))</f>
        <v>ZAPALARKI</v>
      </c>
      <c r="G12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1" t="str">
        <f ca="1">IF(Generowanie_Zamówienia[[#This Row],[ILOŚĆ OP. ZAMAWIANA]]&gt;0,COUNTIFS($B$1:B121,"&gt;0"),"")</f>
        <v/>
      </c>
      <c r="I121" t="str">
        <f>INDEX(Wsad_Ofertowy[],MATCH(Generowanie_Zamówienia[[#This Row],[KOD_XL]],Wsad_Ofertowy[Kod],0),MATCH("Nazwa",Wsad_Ofertowy[#Headers],0))</f>
        <v>Kos Zapalarka Składana</v>
      </c>
      <c r="J121">
        <f ca="1">Generowanie_Zamówienia[[#This Row],[ILOŚĆ OP. ZAMAWIANA]]*Generowanie_Zamówienia[[#This Row],[ILOŚC W OP.]]</f>
        <v>0</v>
      </c>
    </row>
    <row r="122" spans="1:12" x14ac:dyDescent="0.45">
      <c r="A122" t="str">
        <f>Wsad_Ofertowy[[#This Row],[Kod]]</f>
        <v>KOST0015</v>
      </c>
      <c r="B1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2" t="str">
        <f>INDEX(Wsad_Ofertowy[],MATCH(Generowanie_Zamówienia[[#This Row],[KOD_XL]],Wsad_Ofertowy[Kod],0),21)</f>
        <v>25</v>
      </c>
      <c r="D122" s="95" cm="1">
        <f t="array" ref="D122">INDEX(Wsad_Ofertowy[],MATCH(Generowanie_Zamówienia[[#This Row],[KOD_XL]],Wsad_Ofertowy[Kod],0),$U$1)</f>
        <v>4.1500000000000004</v>
      </c>
      <c r="E122">
        <f ca="1">IFERROR(Generowanie_Zamówienia[[#This Row],[ILOŚĆ OP. ZAMAWIANA]]*Generowanie_Zamówienia[[#This Row],[ILOŚC W OP.]]*Generowanie_Zamówienia[[#This Row],[CENA]],"")</f>
        <v>0</v>
      </c>
      <c r="F122" t="str">
        <f>INDEX(Wsad_Ofertowy[],MATCH(Generowanie_Zamówienia[[#This Row],[KOD_XL]],Wsad_Ofertowy[Kod],0),MATCH("nazwa pakietu",Wsad_Ofertowy[#Headers],0))</f>
        <v>ZAPALARKI</v>
      </c>
      <c r="G12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2" t="str">
        <f ca="1">IF(Generowanie_Zamówienia[[#This Row],[ILOŚĆ OP. ZAMAWIANA]]&gt;0,COUNTIFS($B$1:B122,"&gt;0"),"")</f>
        <v/>
      </c>
      <c r="I122" t="str">
        <f>INDEX(Wsad_Ofertowy[],MATCH(Generowanie_Zamówienia[[#This Row],[KOD_XL]],Wsad_Ofertowy[Kod],0),MATCH("Nazwa",Wsad_Ofertowy[#Headers],0))</f>
        <v>Kos Zapalarka Tuba</v>
      </c>
      <c r="J122">
        <f ca="1">Generowanie_Zamówienia[[#This Row],[ILOŚĆ OP. ZAMAWIANA]]*Generowanie_Zamówienia[[#This Row],[ILOŚC W OP.]]</f>
        <v>0</v>
      </c>
    </row>
    <row r="123" spans="1:12" x14ac:dyDescent="0.45">
      <c r="A123" t="str">
        <f>Wsad_Ofertowy[[#This Row],[Kod]]</f>
        <v>KOST0033</v>
      </c>
      <c r="B1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3" t="str">
        <f>INDEX(Wsad_Ofertowy[],MATCH(Generowanie_Zamówienia[[#This Row],[KOD_XL]],Wsad_Ofertowy[Kod],0),21)</f>
        <v>25</v>
      </c>
      <c r="D123" s="95" cm="1">
        <f t="array" ref="D123">INDEX(Wsad_Ofertowy[],MATCH(Generowanie_Zamówienia[[#This Row],[KOD_XL]],Wsad_Ofertowy[Kod],0),$U$1)</f>
        <v>0.59</v>
      </c>
      <c r="E123">
        <f ca="1">IFERROR(Generowanie_Zamówienia[[#This Row],[ILOŚĆ OP. ZAMAWIANA]]*Generowanie_Zamówienia[[#This Row],[ILOŚC W OP.]]*Generowanie_Zamówienia[[#This Row],[CENA]],"")</f>
        <v>0</v>
      </c>
      <c r="F123" t="str">
        <f>INDEX(Wsad_Ofertowy[],MATCH(Generowanie_Zamówienia[[#This Row],[KOD_XL]],Wsad_Ofertowy[Kod],0),MATCH("nazwa pakietu",Wsad_Ofertowy[#Headers],0))</f>
        <v>ZAPALARKI</v>
      </c>
      <c r="G12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3" t="str">
        <f ca="1">IF(Generowanie_Zamówienia[[#This Row],[ILOŚĆ OP. ZAMAWIANA]]&gt;0,COUNTIFS($B$1:B123,"&gt;0"),"")</f>
        <v/>
      </c>
      <c r="I123" t="str">
        <f>INDEX(Wsad_Ofertowy[],MATCH(Generowanie_Zamówienia[[#This Row],[KOD_XL]],Wsad_Ofertowy[Kod],0),MATCH("Nazwa",Wsad_Ofertowy[#Headers],0))</f>
        <v>Kos Zapalniczka K-06 color mix</v>
      </c>
      <c r="J123">
        <f ca="1">Generowanie_Zamówienia[[#This Row],[ILOŚĆ OP. ZAMAWIANA]]*Generowanie_Zamówienia[[#This Row],[ILOŚC W OP.]]</f>
        <v>0</v>
      </c>
      <c r="L123" s="9"/>
    </row>
    <row r="124" spans="1:12" x14ac:dyDescent="0.45">
      <c r="A124" t="str">
        <f>Wsad_Ofertowy[[#This Row],[Kod]]</f>
        <v>KOST0021</v>
      </c>
      <c r="B1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4" t="str">
        <f>INDEX(Wsad_Ofertowy[],MATCH(Generowanie_Zamówienia[[#This Row],[KOD_XL]],Wsad_Ofertowy[Kod],0),21)</f>
        <v>25</v>
      </c>
      <c r="D124" s="95" cm="1">
        <f t="array" ref="D124">INDEX(Wsad_Ofertowy[],MATCH(Generowanie_Zamówienia[[#This Row],[KOD_XL]],Wsad_Ofertowy[Kod],0),$U$1)</f>
        <v>0.79</v>
      </c>
      <c r="E124">
        <f ca="1">IFERROR(Generowanie_Zamówienia[[#This Row],[ILOŚĆ OP. ZAMAWIANA]]*Generowanie_Zamówienia[[#This Row],[ILOŚC W OP.]]*Generowanie_Zamówienia[[#This Row],[CENA]],"")</f>
        <v>0</v>
      </c>
      <c r="F124" t="str">
        <f>INDEX(Wsad_Ofertowy[],MATCH(Generowanie_Zamówienia[[#This Row],[KOD_XL]],Wsad_Ofertowy[Kod],0),MATCH("nazwa pakietu",Wsad_Ofertowy[#Headers],0))</f>
        <v>ZAPALARKI</v>
      </c>
      <c r="G12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4" t="str">
        <f ca="1">IF(Generowanie_Zamówienia[[#This Row],[ILOŚĆ OP. ZAMAWIANA]]&gt;0,COUNTIFS($B$1:B124,"&gt;0"),"")</f>
        <v/>
      </c>
      <c r="I124" t="str">
        <f>INDEX(Wsad_Ofertowy[],MATCH(Generowanie_Zamówienia[[#This Row],[KOD_XL]],Wsad_Ofertowy[Kod],0),MATCH("Nazwa",Wsad_Ofertowy[#Headers],0))</f>
        <v>Kos Zapalniczka K-06 żaba</v>
      </c>
      <c r="J124">
        <f ca="1">Generowanie_Zamówienia[[#This Row],[ILOŚĆ OP. ZAMAWIANA]]*Generowanie_Zamówienia[[#This Row],[ILOŚC W OP.]]</f>
        <v>0</v>
      </c>
    </row>
    <row r="125" spans="1:12" x14ac:dyDescent="0.45">
      <c r="A125" t="str">
        <f>Wsad_Ofertowy[[#This Row],[Kod]]</f>
        <v>KOST0038</v>
      </c>
      <c r="B1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5" t="str">
        <f>INDEX(Wsad_Ofertowy[],MATCH(Generowanie_Zamówienia[[#This Row],[KOD_XL]],Wsad_Ofertowy[Kod],0),21)</f>
        <v>25</v>
      </c>
      <c r="D125" s="95" cm="1">
        <f t="array" ref="D125">INDEX(Wsad_Ofertowy[],MATCH(Generowanie_Zamówienia[[#This Row],[KOD_XL]],Wsad_Ofertowy[Kod],0),$U$1)</f>
        <v>0.59</v>
      </c>
      <c r="E125">
        <f ca="1">IFERROR(Generowanie_Zamówienia[[#This Row],[ILOŚĆ OP. ZAMAWIANA]]*Generowanie_Zamówienia[[#This Row],[ILOŚC W OP.]]*Generowanie_Zamówienia[[#This Row],[CENA]],"")</f>
        <v>0</v>
      </c>
      <c r="F125" t="str">
        <f>INDEX(Wsad_Ofertowy[],MATCH(Generowanie_Zamówienia[[#This Row],[KOD_XL]],Wsad_Ofertowy[Kod],0),MATCH("nazwa pakietu",Wsad_Ofertowy[#Headers],0))</f>
        <v>ZAPALARKI</v>
      </c>
      <c r="G12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5" t="str">
        <f ca="1">IF(Generowanie_Zamówienia[[#This Row],[ILOŚĆ OP. ZAMAWIANA]]&gt;0,COUNTIFS($B$1:B125,"&gt;0"),"")</f>
        <v/>
      </c>
      <c r="I125" t="str">
        <f>INDEX(Wsad_Ofertowy[],MATCH(Generowanie_Zamówienia[[#This Row],[KOD_XL]],Wsad_Ofertowy[Kod],0),MATCH("Nazwa",Wsad_Ofertowy[#Headers],0))</f>
        <v>Kos Zapalniczka K-09 Koniczyna</v>
      </c>
      <c r="J125">
        <f ca="1">Generowanie_Zamówienia[[#This Row],[ILOŚĆ OP. ZAMAWIANA]]*Generowanie_Zamówienia[[#This Row],[ILOŚC W OP.]]</f>
        <v>0</v>
      </c>
      <c r="L125" s="9"/>
    </row>
    <row r="126" spans="1:12" x14ac:dyDescent="0.45">
      <c r="A126" t="str">
        <f>Wsad_Ofertowy[[#This Row],[Kod]]</f>
        <v>KOST0023</v>
      </c>
      <c r="B1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6" t="str">
        <f>INDEX(Wsad_Ofertowy[],MATCH(Generowanie_Zamówienia[[#This Row],[KOD_XL]],Wsad_Ofertowy[Kod],0),21)</f>
        <v>25</v>
      </c>
      <c r="D126" s="95" cm="1">
        <f t="array" ref="D126">INDEX(Wsad_Ofertowy[],MATCH(Generowanie_Zamówienia[[#This Row],[KOD_XL]],Wsad_Ofertowy[Kod],0),$U$1)</f>
        <v>1.59</v>
      </c>
      <c r="E126">
        <f ca="1">IFERROR(Generowanie_Zamówienia[[#This Row],[ILOŚĆ OP. ZAMAWIANA]]*Generowanie_Zamówienia[[#This Row],[ILOŚC W OP.]]*Generowanie_Zamówienia[[#This Row],[CENA]],"")</f>
        <v>0</v>
      </c>
      <c r="F126" t="str">
        <f>INDEX(Wsad_Ofertowy[],MATCH(Generowanie_Zamówienia[[#This Row],[KOD_XL]],Wsad_Ofertowy[Kod],0),MATCH("nazwa pakietu",Wsad_Ofertowy[#Headers],0))</f>
        <v>ZAPALARKI</v>
      </c>
      <c r="G12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6" t="str">
        <f ca="1">IF(Generowanie_Zamówienia[[#This Row],[ILOŚĆ OP. ZAMAWIANA]]&gt;0,COUNTIFS($B$1:B126,"&gt;0"),"")</f>
        <v/>
      </c>
      <c r="I126" t="str">
        <f>INDEX(Wsad_Ofertowy[],MATCH(Generowanie_Zamówienia[[#This Row],[KOD_XL]],Wsad_Ofertowy[Kod],0),MATCH("Nazwa",Wsad_Ofertowy[#Headers],0))</f>
        <v>Kos Zapalniczka K-33 żarowa</v>
      </c>
      <c r="J126">
        <f ca="1">Generowanie_Zamówienia[[#This Row],[ILOŚĆ OP. ZAMAWIANA]]*Generowanie_Zamówienia[[#This Row],[ILOŚC W OP.]]</f>
        <v>0</v>
      </c>
    </row>
    <row r="127" spans="1:12" x14ac:dyDescent="0.45">
      <c r="A127" t="str">
        <f>Wsad_Ofertowy[[#This Row],[Kod]]</f>
        <v>KOST0029</v>
      </c>
      <c r="B1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7" t="str">
        <f>INDEX(Wsad_Ofertowy[],MATCH(Generowanie_Zamówienia[[#This Row],[KOD_XL]],Wsad_Ofertowy[Kod],0),21)</f>
        <v>50</v>
      </c>
      <c r="D127" s="95" cm="1">
        <f t="array" ref="D127">INDEX(Wsad_Ofertowy[],MATCH(Generowanie_Zamówienia[[#This Row],[KOD_XL]],Wsad_Ofertowy[Kod],0),$U$1)</f>
        <v>0.49</v>
      </c>
      <c r="E127">
        <f ca="1">IFERROR(Generowanie_Zamówienia[[#This Row],[ILOŚĆ OP. ZAMAWIANA]]*Generowanie_Zamówienia[[#This Row],[ILOŚC W OP.]]*Generowanie_Zamówienia[[#This Row],[CENA]],"")</f>
        <v>0</v>
      </c>
      <c r="F127" t="str">
        <f>INDEX(Wsad_Ofertowy[],MATCH(Generowanie_Zamówienia[[#This Row],[KOD_XL]],Wsad_Ofertowy[Kod],0),MATCH("nazwa pakietu",Wsad_Ofertowy[#Headers],0))</f>
        <v>ZAPALARKI</v>
      </c>
      <c r="G12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127" t="str">
        <f ca="1">IF(Generowanie_Zamówienia[[#This Row],[ILOŚĆ OP. ZAMAWIANA]]&gt;0,COUNTIFS($B$1:B127,"&gt;0"),"")</f>
        <v/>
      </c>
      <c r="I127" t="str">
        <f>INDEX(Wsad_Ofertowy[],MATCH(Generowanie_Zamówienia[[#This Row],[KOD_XL]],Wsad_Ofertowy[Kod],0),MATCH("Nazwa",Wsad_Ofertowy[#Headers],0))</f>
        <v>Kos Zapalniczka KR-01 krzesiwowa</v>
      </c>
      <c r="J127">
        <f ca="1">Generowanie_Zamówienia[[#This Row],[ILOŚĆ OP. ZAMAWIANA]]*Generowanie_Zamówienia[[#This Row],[ILOŚC W OP.]]</f>
        <v>0</v>
      </c>
    </row>
    <row r="128" spans="1:12" x14ac:dyDescent="0.45">
      <c r="A128" t="str">
        <f>Wsad_Ofertowy[[#This Row],[Kod]]</f>
        <v>ZAJA0440</v>
      </c>
      <c r="B1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8" t="str">
        <f>INDEX(Wsad_Ofertowy[],MATCH(Generowanie_Zamówienia[[#This Row],[KOD_XL]],Wsad_Ofertowy[Kod],0),21)</f>
        <v>5</v>
      </c>
      <c r="D128" s="95" cm="1">
        <f t="array" ref="D128">INDEX(Wsad_Ofertowy[],MATCH(Generowanie_Zamówienia[[#This Row],[KOD_XL]],Wsad_Ofertowy[Kod],0),$U$1)</f>
        <v>5.99</v>
      </c>
      <c r="E128">
        <f ca="1">IFERROR(Generowanie_Zamówienia[[#This Row],[ILOŚĆ OP. ZAMAWIANA]]*Generowanie_Zamówienia[[#This Row],[ILOŚC W OP.]]*Generowanie_Zamówienia[[#This Row],[CENA]],"")</f>
        <v>0</v>
      </c>
      <c r="F128" t="str">
        <f>INDEX(Wsad_Ofertowy[],MATCH(Generowanie_Zamówienia[[#This Row],[KOD_XL]],Wsad_Ofertowy[Kod],0),MATCH("nazwa pakietu",Wsad_Ofertowy[#Headers],0))</f>
        <v>KONIEC_SERII</v>
      </c>
      <c r="G12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28" t="str">
        <f ca="1">IF(Generowanie_Zamówienia[[#This Row],[ILOŚĆ OP. ZAMAWIANA]]&gt;0,COUNTIFS($B$1:B128,"&gt;0"),"")</f>
        <v/>
      </c>
      <c r="I128" t="str">
        <f>INDEX(Wsad_Ofertowy[],MATCH(Generowanie_Zamówienia[[#This Row],[KOD_XL]],Wsad_Ofertowy[Kod],0),MATCH("Nazwa",Wsad_Ofertowy[#Headers],0))</f>
        <v>Kulka B. SR</v>
      </c>
      <c r="J128">
        <f ca="1">Generowanie_Zamówienia[[#This Row],[ILOŚĆ OP. ZAMAWIANA]]*Generowanie_Zamówienia[[#This Row],[ILOŚC W OP.]]</f>
        <v>0</v>
      </c>
    </row>
    <row r="129" spans="1:12" x14ac:dyDescent="0.45">
      <c r="A129" t="str">
        <f>Wsad_Ofertowy[[#This Row],[Kod]]</f>
        <v>ZAJA0441</v>
      </c>
      <c r="B1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29" t="str">
        <f>INDEX(Wsad_Ofertowy[],MATCH(Generowanie_Zamówienia[[#This Row],[KOD_XL]],Wsad_Ofertowy[Kod],0),21)</f>
        <v>5</v>
      </c>
      <c r="D129" s="95" cm="1">
        <f t="array" ref="D129">INDEX(Wsad_Ofertowy[],MATCH(Generowanie_Zamówienia[[#This Row],[KOD_XL]],Wsad_Ofertowy[Kod],0),$U$1)</f>
        <v>5.99</v>
      </c>
      <c r="E129">
        <f ca="1">IFERROR(Generowanie_Zamówienia[[#This Row],[ILOŚĆ OP. ZAMAWIANA]]*Generowanie_Zamówienia[[#This Row],[ILOŚC W OP.]]*Generowanie_Zamówienia[[#This Row],[CENA]],"")</f>
        <v>0</v>
      </c>
      <c r="F129" t="str">
        <f>INDEX(Wsad_Ofertowy[],MATCH(Generowanie_Zamówienia[[#This Row],[KOD_XL]],Wsad_Ofertowy[Kod],0),MATCH("nazwa pakietu",Wsad_Ofertowy[#Headers],0))</f>
        <v>KONIEC_SERII</v>
      </c>
      <c r="G12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29" t="str">
        <f ca="1">IF(Generowanie_Zamówienia[[#This Row],[ILOŚĆ OP. ZAMAWIANA]]&gt;0,COUNTIFS($B$1:B129,"&gt;0"),"")</f>
        <v/>
      </c>
      <c r="I129" t="str">
        <f>INDEX(Wsad_Ofertowy[],MATCH(Generowanie_Zamówienia[[#This Row],[KOD_XL]],Wsad_Ofertowy[Kod],0),MATCH("Nazwa",Wsad_Ofertowy[#Headers],0))</f>
        <v>Kulka B. ZŁ</v>
      </c>
      <c r="J129">
        <f ca="1">Generowanie_Zamówienia[[#This Row],[ILOŚĆ OP. ZAMAWIANA]]*Generowanie_Zamówienia[[#This Row],[ILOŚC W OP.]]</f>
        <v>0</v>
      </c>
    </row>
    <row r="130" spans="1:12" x14ac:dyDescent="0.45">
      <c r="A130" t="str">
        <f>Wsad_Ofertowy[[#This Row],[Kod]]</f>
        <v>CZNI1274</v>
      </c>
      <c r="B1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0" t="str">
        <f>INDEX(Wsad_Ofertowy[],MATCH(Generowanie_Zamówienia[[#This Row],[KOD_XL]],Wsad_Ofertowy[Kod],0),21)</f>
        <v>7</v>
      </c>
      <c r="D130" s="95" cm="1">
        <f t="array" ref="D130">INDEX(Wsad_Ofertowy[],MATCH(Generowanie_Zamówienia[[#This Row],[KOD_XL]],Wsad_Ofertowy[Kod],0),$U$1)</f>
        <v>8.7899999999999991</v>
      </c>
      <c r="E130">
        <f ca="1">IFERROR(Generowanie_Zamówienia[[#This Row],[ILOŚĆ OP. ZAMAWIANA]]*Generowanie_Zamówienia[[#This Row],[ILOŚC W OP.]]*Generowanie_Zamówienia[[#This Row],[CENA]],"")</f>
        <v>0</v>
      </c>
      <c r="F130" t="str">
        <f>INDEX(Wsad_Ofertowy[],MATCH(Generowanie_Zamówienia[[#This Row],[KOD_XL]],Wsad_Ofertowy[Kod],0),MATCH("nazwa pakietu",Wsad_Ofertowy[#Headers],0))</f>
        <v>ŚREDNIE</v>
      </c>
      <c r="G13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30" t="str">
        <f ca="1">IF(Generowanie_Zamówienia[[#This Row],[ILOŚĆ OP. ZAMAWIANA]]&gt;0,COUNTIFS($B$1:B130,"&gt;0"),"")</f>
        <v/>
      </c>
      <c r="I130" t="str">
        <f>INDEX(Wsad_Ofertowy[],MATCH(Generowanie_Zamówienia[[#This Row],[KOD_XL]],Wsad_Ofertowy[Kod],0),MATCH("Nazwa",Wsad_Ofertowy[#Headers],0))</f>
        <v>Kwadrat AT lilie SR-P.</v>
      </c>
      <c r="J130">
        <f ca="1">Generowanie_Zamówienia[[#This Row],[ILOŚĆ OP. ZAMAWIANA]]*Generowanie_Zamówienia[[#This Row],[ILOŚC W OP.]]</f>
        <v>0</v>
      </c>
    </row>
    <row r="131" spans="1:12" x14ac:dyDescent="0.45">
      <c r="A131" t="str">
        <f>Wsad_Ofertowy[[#This Row],[Kod]]</f>
        <v>CZNI1277</v>
      </c>
      <c r="B1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1" t="str">
        <f>INDEX(Wsad_Ofertowy[],MATCH(Generowanie_Zamówienia[[#This Row],[KOD_XL]],Wsad_Ofertowy[Kod],0),21)</f>
        <v>7</v>
      </c>
      <c r="D131" s="95" cm="1">
        <f t="array" ref="D131">INDEX(Wsad_Ofertowy[],MATCH(Generowanie_Zamówienia[[#This Row],[KOD_XL]],Wsad_Ofertowy[Kod],0),$U$1)</f>
        <v>8.7899999999999991</v>
      </c>
      <c r="E131">
        <f ca="1">IFERROR(Generowanie_Zamówienia[[#This Row],[ILOŚĆ OP. ZAMAWIANA]]*Generowanie_Zamówienia[[#This Row],[ILOŚC W OP.]]*Generowanie_Zamówienia[[#This Row],[CENA]],"")</f>
        <v>0</v>
      </c>
      <c r="F131" t="str">
        <f>INDEX(Wsad_Ofertowy[],MATCH(Generowanie_Zamówienia[[#This Row],[KOD_XL]],Wsad_Ofertowy[Kod],0),MATCH("nazwa pakietu",Wsad_Ofertowy[#Headers],0))</f>
        <v>ŚREDNIE</v>
      </c>
      <c r="G13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31" t="str">
        <f ca="1">IF(Generowanie_Zamówienia[[#This Row],[ILOŚĆ OP. ZAMAWIANA]]&gt;0,COUNTIFS($B$1:B131,"&gt;0"),"")</f>
        <v/>
      </c>
      <c r="I131" t="str">
        <f>INDEX(Wsad_Ofertowy[],MATCH(Generowanie_Zamówienia[[#This Row],[KOD_XL]],Wsad_Ofertowy[Kod],0),MATCH("Nazwa",Wsad_Ofertowy[#Headers],0))</f>
        <v>Kwadrat AT lilie ZŁ-P.</v>
      </c>
      <c r="J131">
        <f ca="1">Generowanie_Zamówienia[[#This Row],[ILOŚĆ OP. ZAMAWIANA]]*Generowanie_Zamówienia[[#This Row],[ILOŚC W OP.]]</f>
        <v>0</v>
      </c>
    </row>
    <row r="132" spans="1:12" x14ac:dyDescent="0.45">
      <c r="A132" t="str">
        <f>Wsad_Ofertowy[[#This Row],[Kod]]</f>
        <v>CZNI1169</v>
      </c>
      <c r="B1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2" t="str">
        <f>INDEX(Wsad_Ofertowy[],MATCH(Generowanie_Zamówienia[[#This Row],[KOD_XL]],Wsad_Ofertowy[Kod],0),21)</f>
        <v>4</v>
      </c>
      <c r="D132" s="95" cm="1">
        <f t="array" ref="D132">INDEX(Wsad_Ofertowy[],MATCH(Generowanie_Zamówienia[[#This Row],[KOD_XL]],Wsad_Ofertowy[Kod],0),$U$1)</f>
        <v>18.489999999999998</v>
      </c>
      <c r="E132">
        <f ca="1">IFERROR(Generowanie_Zamówienia[[#This Row],[ILOŚĆ OP. ZAMAWIANA]]*Generowanie_Zamówienia[[#This Row],[ILOŚC W OP.]]*Generowanie_Zamówienia[[#This Row],[CENA]],"")</f>
        <v>0</v>
      </c>
      <c r="F132" t="str">
        <f>INDEX(Wsad_Ofertowy[],MATCH(Generowanie_Zamówienia[[#This Row],[KOD_XL]],Wsad_Ofertowy[Kod],0),MATCH("nazwa pakietu",Wsad_Ofertowy[#Headers],0))</f>
        <v>DUŻE</v>
      </c>
      <c r="G13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32" t="str">
        <f ca="1">IF(Generowanie_Zamówienia[[#This Row],[ILOŚĆ OP. ZAMAWIANA]]&gt;0,COUNTIFS($B$1:B132,"&gt;0"),"")</f>
        <v/>
      </c>
      <c r="I132" t="str">
        <f>INDEX(Wsad_Ofertowy[],MATCH(Generowanie_Zamówienia[[#This Row],[KOD_XL]],Wsad_Ofertowy[Kod],0),MATCH("Nazwa",Wsad_Ofertowy[#Headers],0))</f>
        <v>KWK 19 drzewo SR</v>
      </c>
      <c r="J132">
        <f ca="1">Generowanie_Zamówienia[[#This Row],[ILOŚĆ OP. ZAMAWIANA]]*Generowanie_Zamówienia[[#This Row],[ILOŚC W OP.]]</f>
        <v>0</v>
      </c>
    </row>
    <row r="133" spans="1:12" x14ac:dyDescent="0.45">
      <c r="A133" t="str">
        <f>Wsad_Ofertowy[[#This Row],[Kod]]</f>
        <v>CZNI1170</v>
      </c>
      <c r="B1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3" t="str">
        <f>INDEX(Wsad_Ofertowy[],MATCH(Generowanie_Zamówienia[[#This Row],[KOD_XL]],Wsad_Ofertowy[Kod],0),21)</f>
        <v>4</v>
      </c>
      <c r="D133" s="95" cm="1">
        <f t="array" ref="D133">INDEX(Wsad_Ofertowy[],MATCH(Generowanie_Zamówienia[[#This Row],[KOD_XL]],Wsad_Ofertowy[Kod],0),$U$1)</f>
        <v>18.489999999999998</v>
      </c>
      <c r="E133">
        <f ca="1">IFERROR(Generowanie_Zamówienia[[#This Row],[ILOŚĆ OP. ZAMAWIANA]]*Generowanie_Zamówienia[[#This Row],[ILOŚC W OP.]]*Generowanie_Zamówienia[[#This Row],[CENA]],"")</f>
        <v>0</v>
      </c>
      <c r="F133" t="str">
        <f>INDEX(Wsad_Ofertowy[],MATCH(Generowanie_Zamówienia[[#This Row],[KOD_XL]],Wsad_Ofertowy[Kod],0),MATCH("nazwa pakietu",Wsad_Ofertowy[#Headers],0))</f>
        <v>DUŻE</v>
      </c>
      <c r="G13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33" t="str">
        <f ca="1">IF(Generowanie_Zamówienia[[#This Row],[ILOŚĆ OP. ZAMAWIANA]]&gt;0,COUNTIFS($B$1:B133,"&gt;0"),"")</f>
        <v/>
      </c>
      <c r="I133" t="str">
        <f>INDEX(Wsad_Ofertowy[],MATCH(Generowanie_Zamówienia[[#This Row],[KOD_XL]],Wsad_Ofertowy[Kod],0),MATCH("Nazwa",Wsad_Ofertowy[#Headers],0))</f>
        <v>KWK 19 drzewo ZŁ</v>
      </c>
      <c r="J133">
        <f ca="1">Generowanie_Zamówienia[[#This Row],[ILOŚĆ OP. ZAMAWIANA]]*Generowanie_Zamówienia[[#This Row],[ILOŚC W OP.]]</f>
        <v>0</v>
      </c>
    </row>
    <row r="134" spans="1:12" x14ac:dyDescent="0.45">
      <c r="A134" t="str">
        <f>Wsad_Ofertowy[[#This Row],[Kod]]</f>
        <v>DAVP0066</v>
      </c>
      <c r="B1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4" t="str">
        <f>INDEX(Wsad_Ofertowy[],MATCH(Generowanie_Zamówienia[[#This Row],[KOD_XL]],Wsad_Ofertowy[Kod],0),21)</f>
        <v>7</v>
      </c>
      <c r="D134" s="95" cm="1">
        <f t="array" ref="D134">INDEX(Wsad_Ofertowy[],MATCH(Generowanie_Zamówienia[[#This Row],[KOD_XL]],Wsad_Ofertowy[Kod],0),$U$1)</f>
        <v>8.19</v>
      </c>
      <c r="E134">
        <f ca="1">IFERROR(Generowanie_Zamówienia[[#This Row],[ILOŚĆ OP. ZAMAWIANA]]*Generowanie_Zamówienia[[#This Row],[ILOŚC W OP.]]*Generowanie_Zamówienia[[#This Row],[CENA]],"")</f>
        <v>0</v>
      </c>
      <c r="F134" t="str">
        <f>INDEX(Wsad_Ofertowy[],MATCH(Generowanie_Zamówienia[[#This Row],[KOD_XL]],Wsad_Ofertowy[Kod],0),MATCH("nazwa pakietu",Wsad_Ofertowy[#Headers],0))</f>
        <v>OKAZJONALNE</v>
      </c>
      <c r="G13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34" t="str">
        <f ca="1">IF(Generowanie_Zamówienia[[#This Row],[ILOŚĆ OP. ZAMAWIANA]]&gt;0,COUNTIFS($B$1:B134,"&gt;0"),"")</f>
        <v/>
      </c>
      <c r="I134" t="str">
        <f>INDEX(Wsad_Ofertowy[],MATCH(Generowanie_Zamówienia[[#This Row],[KOD_XL]],Wsad_Ofertowy[Kod],0),MATCH("Nazwa",Wsad_Ofertowy[#Headers],0))</f>
        <v>L 1210 Serce Tata Białe</v>
      </c>
      <c r="J134">
        <f ca="1">Generowanie_Zamówienia[[#This Row],[ILOŚĆ OP. ZAMAWIANA]]*Generowanie_Zamówienia[[#This Row],[ILOŚC W OP.]]</f>
        <v>0</v>
      </c>
      <c r="L134" s="9"/>
    </row>
    <row r="135" spans="1:12" x14ac:dyDescent="0.45">
      <c r="A135" t="str">
        <f>Wsad_Ofertowy[[#This Row],[Kod]]</f>
        <v>CZNI1337</v>
      </c>
      <c r="B1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5" t="str">
        <f>INDEX(Wsad_Ofertowy[],MATCH(Generowanie_Zamówienia[[#This Row],[KOD_XL]],Wsad_Ofertowy[Kod],0),21)</f>
        <v>6</v>
      </c>
      <c r="D135" s="95" cm="1">
        <f t="array" ref="D135">INDEX(Wsad_Ofertowy[],MATCH(Generowanie_Zamówienia[[#This Row],[KOD_XL]],Wsad_Ofertowy[Kod],0),$U$1)</f>
        <v>9.5500000000000007</v>
      </c>
      <c r="E135">
        <f ca="1">IFERROR(Generowanie_Zamówienia[[#This Row],[ILOŚĆ OP. ZAMAWIANA]]*Generowanie_Zamówienia[[#This Row],[ILOŚC W OP.]]*Generowanie_Zamówienia[[#This Row],[CENA]],"")</f>
        <v>0</v>
      </c>
      <c r="F135" t="str">
        <f>INDEX(Wsad_Ofertowy[],MATCH(Generowanie_Zamówienia[[#This Row],[KOD_XL]],Wsad_Ofertowy[Kod],0),MATCH("nazwa pakietu",Wsad_Ofertowy[#Headers],0))</f>
        <v>ŚREDNIE</v>
      </c>
      <c r="G13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35" t="str">
        <f ca="1">IF(Generowanie_Zamówienia[[#This Row],[ILOŚĆ OP. ZAMAWIANA]]&gt;0,COUNTIFS($B$1:B135,"&gt;0"),"")</f>
        <v/>
      </c>
      <c r="I135" t="str">
        <f>INDEX(Wsad_Ofertowy[],MATCH(Generowanie_Zamówienia[[#This Row],[KOD_XL]],Wsad_Ofertowy[Kod],0),MATCH("Nazwa",Wsad_Ofertowy[#Headers],0))</f>
        <v>L 1435 aplikacja SR</v>
      </c>
      <c r="J135">
        <f ca="1">Generowanie_Zamówienia[[#This Row],[ILOŚĆ OP. ZAMAWIANA]]*Generowanie_Zamówienia[[#This Row],[ILOŚC W OP.]]</f>
        <v>0</v>
      </c>
    </row>
    <row r="136" spans="1:12" x14ac:dyDescent="0.45">
      <c r="A136" t="str">
        <f>Wsad_Ofertowy[[#This Row],[Kod]]</f>
        <v>CZNI1338</v>
      </c>
      <c r="B1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6" t="str">
        <f>INDEX(Wsad_Ofertowy[],MATCH(Generowanie_Zamówienia[[#This Row],[KOD_XL]],Wsad_Ofertowy[Kod],0),21)</f>
        <v>6</v>
      </c>
      <c r="D136" s="95" cm="1">
        <f t="array" ref="D136">INDEX(Wsad_Ofertowy[],MATCH(Generowanie_Zamówienia[[#This Row],[KOD_XL]],Wsad_Ofertowy[Kod],0),$U$1)</f>
        <v>9.5500000000000007</v>
      </c>
      <c r="E136">
        <f ca="1">IFERROR(Generowanie_Zamówienia[[#This Row],[ILOŚĆ OP. ZAMAWIANA]]*Generowanie_Zamówienia[[#This Row],[ILOŚC W OP.]]*Generowanie_Zamówienia[[#This Row],[CENA]],"")</f>
        <v>0</v>
      </c>
      <c r="F136" t="str">
        <f>INDEX(Wsad_Ofertowy[],MATCH(Generowanie_Zamówienia[[#This Row],[KOD_XL]],Wsad_Ofertowy[Kod],0),MATCH("nazwa pakietu",Wsad_Ofertowy[#Headers],0))</f>
        <v>ŚREDNIE</v>
      </c>
      <c r="G13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36" t="str">
        <f ca="1">IF(Generowanie_Zamówienia[[#This Row],[ILOŚĆ OP. ZAMAWIANA]]&gt;0,COUNTIFS($B$1:B136,"&gt;0"),"")</f>
        <v/>
      </c>
      <c r="I136" t="str">
        <f>INDEX(Wsad_Ofertowy[],MATCH(Generowanie_Zamówienia[[#This Row],[KOD_XL]],Wsad_Ofertowy[Kod],0),MATCH("Nazwa",Wsad_Ofertowy[#Headers],0))</f>
        <v>L 1435 aplikacja ZŁ</v>
      </c>
      <c r="J136">
        <f ca="1">Generowanie_Zamówienia[[#This Row],[ILOŚĆ OP. ZAMAWIANA]]*Generowanie_Zamówienia[[#This Row],[ILOŚC W OP.]]</f>
        <v>0</v>
      </c>
      <c r="L136" s="9"/>
    </row>
    <row r="137" spans="1:12" x14ac:dyDescent="0.45">
      <c r="A137" t="str">
        <f>Wsad_Ofertowy[[#This Row],[Kod]]</f>
        <v>CZNI0944</v>
      </c>
      <c r="B1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7" t="str">
        <f>INDEX(Wsad_Ofertowy[],MATCH(Generowanie_Zamówienia[[#This Row],[KOD_XL]],Wsad_Ofertowy[Kod],0),21)</f>
        <v>6</v>
      </c>
      <c r="D137" s="95" cm="1">
        <f t="array" ref="D137">INDEX(Wsad_Ofertowy[],MATCH(Generowanie_Zamówienia[[#This Row],[KOD_XL]],Wsad_Ofertowy[Kod],0),$U$1)</f>
        <v>11.35</v>
      </c>
      <c r="E137">
        <f ca="1">IFERROR(Generowanie_Zamówienia[[#This Row],[ILOŚĆ OP. ZAMAWIANA]]*Generowanie_Zamówienia[[#This Row],[ILOŚC W OP.]]*Generowanie_Zamówienia[[#This Row],[CENA]],"")</f>
        <v>0</v>
      </c>
      <c r="F137" t="str">
        <f>INDEX(Wsad_Ofertowy[],MATCH(Generowanie_Zamówienia[[#This Row],[KOD_XL]],Wsad_Ofertowy[Kod],0),MATCH("nazwa pakietu",Wsad_Ofertowy[#Headers],0))</f>
        <v>OKAZJONALNE</v>
      </c>
      <c r="G13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37" t="str">
        <f ca="1">IF(Generowanie_Zamówienia[[#This Row],[ILOŚĆ OP. ZAMAWIANA]]&gt;0,COUNTIFS($B$1:B137,"&gt;0"),"")</f>
        <v/>
      </c>
      <c r="I137" t="str">
        <f>INDEX(Wsad_Ofertowy[],MATCH(Generowanie_Zamówienia[[#This Row],[KOD_XL]],Wsad_Ofertowy[Kod],0),MATCH("Nazwa",Wsad_Ofertowy[#Headers],0))</f>
        <v>L 1750 kochanym rodzicom sr</v>
      </c>
      <c r="J137">
        <f ca="1">Generowanie_Zamówienia[[#This Row],[ILOŚĆ OP. ZAMAWIANA]]*Generowanie_Zamówienia[[#This Row],[ILOŚC W OP.]]</f>
        <v>0</v>
      </c>
    </row>
    <row r="138" spans="1:12" x14ac:dyDescent="0.45">
      <c r="A138" t="str">
        <f>Wsad_Ofertowy[[#This Row],[Kod]]</f>
        <v>CZNI0945</v>
      </c>
      <c r="B1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8" t="str">
        <f>INDEX(Wsad_Ofertowy[],MATCH(Generowanie_Zamówienia[[#This Row],[KOD_XL]],Wsad_Ofertowy[Kod],0),21)</f>
        <v>6</v>
      </c>
      <c r="D138" s="95" cm="1">
        <f t="array" ref="D138">INDEX(Wsad_Ofertowy[],MATCH(Generowanie_Zamówienia[[#This Row],[KOD_XL]],Wsad_Ofertowy[Kod],0),$U$1)</f>
        <v>11.35</v>
      </c>
      <c r="E138">
        <f ca="1">IFERROR(Generowanie_Zamówienia[[#This Row],[ILOŚĆ OP. ZAMAWIANA]]*Generowanie_Zamówienia[[#This Row],[ILOŚC W OP.]]*Generowanie_Zamówienia[[#This Row],[CENA]],"")</f>
        <v>0</v>
      </c>
      <c r="F138" t="str">
        <f>INDEX(Wsad_Ofertowy[],MATCH(Generowanie_Zamówienia[[#This Row],[KOD_XL]],Wsad_Ofertowy[Kod],0),MATCH("nazwa pakietu",Wsad_Ofertowy[#Headers],0))</f>
        <v>OKAZJONALNE</v>
      </c>
      <c r="G13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38" t="str">
        <f ca="1">IF(Generowanie_Zamówienia[[#This Row],[ILOŚĆ OP. ZAMAWIANA]]&gt;0,COUNTIFS($B$1:B138,"&gt;0"),"")</f>
        <v/>
      </c>
      <c r="I138" t="str">
        <f>INDEX(Wsad_Ofertowy[],MATCH(Generowanie_Zamówienia[[#This Row],[KOD_XL]],Wsad_Ofertowy[Kod],0),MATCH("Nazwa",Wsad_Ofertowy[#Headers],0))</f>
        <v>L 1750 kochanym rodzicom zł</v>
      </c>
      <c r="J138">
        <f ca="1">Generowanie_Zamówienia[[#This Row],[ILOŚĆ OP. ZAMAWIANA]]*Generowanie_Zamówienia[[#This Row],[ILOŚC W OP.]]</f>
        <v>0</v>
      </c>
    </row>
    <row r="139" spans="1:12" x14ac:dyDescent="0.45">
      <c r="A139" t="str">
        <f>Wsad_Ofertowy[[#This Row],[Kod]]</f>
        <v>CZNI0701</v>
      </c>
      <c r="B1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39" t="str">
        <f>INDEX(Wsad_Ofertowy[],MATCH(Generowanie_Zamówienia[[#This Row],[KOD_XL]],Wsad_Ofertowy[Kod],0),21)</f>
        <v>4</v>
      </c>
      <c r="D139" s="95" cm="1">
        <f t="array" ref="D139">INDEX(Wsad_Ofertowy[],MATCH(Generowanie_Zamówienia[[#This Row],[KOD_XL]],Wsad_Ofertowy[Kod],0),$U$1)</f>
        <v>13.29</v>
      </c>
      <c r="E139">
        <f ca="1">IFERROR(Generowanie_Zamówienia[[#This Row],[ILOŚĆ OP. ZAMAWIANA]]*Generowanie_Zamówienia[[#This Row],[ILOŚC W OP.]]*Generowanie_Zamówienia[[#This Row],[CENA]],"")</f>
        <v>0</v>
      </c>
      <c r="F139" t="str">
        <f>INDEX(Wsad_Ofertowy[],MATCH(Generowanie_Zamówienia[[#This Row],[KOD_XL]],Wsad_Ofertowy[Kod],0),MATCH("nazwa pakietu",Wsad_Ofertowy[#Headers],0))</f>
        <v>OKAZJONALNE</v>
      </c>
      <c r="G13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39" t="str">
        <f ca="1">IF(Generowanie_Zamówienia[[#This Row],[ILOŚĆ OP. ZAMAWIANA]]&gt;0,COUNTIFS($B$1:B139,"&gt;0"),"")</f>
        <v/>
      </c>
      <c r="I139" t="str">
        <f>INDEX(Wsad_Ofertowy[],MATCH(Generowanie_Zamówienia[[#This Row],[KOD_XL]],Wsad_Ofertowy[Kod],0),MATCH("Nazwa",Wsad_Ofertowy[#Headers],0))</f>
        <v>L 2710 mama/sr</v>
      </c>
      <c r="J139">
        <f ca="1">Generowanie_Zamówienia[[#This Row],[ILOŚĆ OP. ZAMAWIANA]]*Generowanie_Zamówienia[[#This Row],[ILOŚC W OP.]]</f>
        <v>0</v>
      </c>
    </row>
    <row r="140" spans="1:12" x14ac:dyDescent="0.45">
      <c r="A140" t="str">
        <f>Wsad_Ofertowy[[#This Row],[Kod]]</f>
        <v>CZNI0702</v>
      </c>
      <c r="B1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0" t="str">
        <f>INDEX(Wsad_Ofertowy[],MATCH(Generowanie_Zamówienia[[#This Row],[KOD_XL]],Wsad_Ofertowy[Kod],0),21)</f>
        <v>4</v>
      </c>
      <c r="D140" s="95" cm="1">
        <f t="array" ref="D140">INDEX(Wsad_Ofertowy[],MATCH(Generowanie_Zamówienia[[#This Row],[KOD_XL]],Wsad_Ofertowy[Kod],0),$U$1)</f>
        <v>13.29</v>
      </c>
      <c r="E140">
        <f ca="1">IFERROR(Generowanie_Zamówienia[[#This Row],[ILOŚĆ OP. ZAMAWIANA]]*Generowanie_Zamówienia[[#This Row],[ILOŚC W OP.]]*Generowanie_Zamówienia[[#This Row],[CENA]],"")</f>
        <v>0</v>
      </c>
      <c r="F140" t="str">
        <f>INDEX(Wsad_Ofertowy[],MATCH(Generowanie_Zamówienia[[#This Row],[KOD_XL]],Wsad_Ofertowy[Kod],0),MATCH("nazwa pakietu",Wsad_Ofertowy[#Headers],0))</f>
        <v>OKAZJONALNE</v>
      </c>
      <c r="G14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40" t="str">
        <f ca="1">IF(Generowanie_Zamówienia[[#This Row],[ILOŚĆ OP. ZAMAWIANA]]&gt;0,COUNTIFS($B$1:B140,"&gt;0"),"")</f>
        <v/>
      </c>
      <c r="I140" t="str">
        <f>INDEX(Wsad_Ofertowy[],MATCH(Generowanie_Zamówienia[[#This Row],[KOD_XL]],Wsad_Ofertowy[Kod],0),MATCH("Nazwa",Wsad_Ofertowy[#Headers],0))</f>
        <v>L 2710 mama/zł</v>
      </c>
      <c r="J140">
        <f ca="1">Generowanie_Zamówienia[[#This Row],[ILOŚĆ OP. ZAMAWIANA]]*Generowanie_Zamówienia[[#This Row],[ILOŚC W OP.]]</f>
        <v>0</v>
      </c>
    </row>
    <row r="141" spans="1:12" x14ac:dyDescent="0.45">
      <c r="A141" t="str">
        <f>Wsad_Ofertowy[[#This Row],[Kod]]</f>
        <v>CZNI0748</v>
      </c>
      <c r="B1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1" t="str">
        <f>INDEX(Wsad_Ofertowy[],MATCH(Generowanie_Zamówienia[[#This Row],[KOD_XL]],Wsad_Ofertowy[Kod],0),21)</f>
        <v>4</v>
      </c>
      <c r="D141" s="95" cm="1">
        <f t="array" ref="D141">INDEX(Wsad_Ofertowy[],MATCH(Generowanie_Zamówienia[[#This Row],[KOD_XL]],Wsad_Ofertowy[Kod],0),$U$1)</f>
        <v>13.29</v>
      </c>
      <c r="E141">
        <f ca="1">IFERROR(Generowanie_Zamówienia[[#This Row],[ILOŚĆ OP. ZAMAWIANA]]*Generowanie_Zamówienia[[#This Row],[ILOŚC W OP.]]*Generowanie_Zamówienia[[#This Row],[CENA]],"")</f>
        <v>0</v>
      </c>
      <c r="F141" t="str">
        <f>INDEX(Wsad_Ofertowy[],MATCH(Generowanie_Zamówienia[[#This Row],[KOD_XL]],Wsad_Ofertowy[Kod],0),MATCH("nazwa pakietu",Wsad_Ofertowy[#Headers],0))</f>
        <v>OKAZJONALNE</v>
      </c>
      <c r="G14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41" t="str">
        <f ca="1">IF(Generowanie_Zamówienia[[#This Row],[ILOŚĆ OP. ZAMAWIANA]]&gt;0,COUNTIFS($B$1:B141,"&gt;0"),"")</f>
        <v/>
      </c>
      <c r="I141" t="str">
        <f>INDEX(Wsad_Ofertowy[],MATCH(Generowanie_Zamówienia[[#This Row],[KOD_XL]],Wsad_Ofertowy[Kod],0),MATCH("Nazwa",Wsad_Ofertowy[#Headers],0))</f>
        <v>L 2710 tata SR</v>
      </c>
      <c r="J141">
        <f ca="1">Generowanie_Zamówienia[[#This Row],[ILOŚĆ OP. ZAMAWIANA]]*Generowanie_Zamówienia[[#This Row],[ILOŚC W OP.]]</f>
        <v>0</v>
      </c>
    </row>
    <row r="142" spans="1:12" x14ac:dyDescent="0.45">
      <c r="A142" t="str">
        <f>Wsad_Ofertowy[[#This Row],[Kod]]</f>
        <v>CZNI0749</v>
      </c>
      <c r="B1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2" t="str">
        <f>INDEX(Wsad_Ofertowy[],MATCH(Generowanie_Zamówienia[[#This Row],[KOD_XL]],Wsad_Ofertowy[Kod],0),21)</f>
        <v>4</v>
      </c>
      <c r="D142" s="95" cm="1">
        <f t="array" ref="D142">INDEX(Wsad_Ofertowy[],MATCH(Generowanie_Zamówienia[[#This Row],[KOD_XL]],Wsad_Ofertowy[Kod],0),$U$1)</f>
        <v>13.29</v>
      </c>
      <c r="E142">
        <f ca="1">IFERROR(Generowanie_Zamówienia[[#This Row],[ILOŚĆ OP. ZAMAWIANA]]*Generowanie_Zamówienia[[#This Row],[ILOŚC W OP.]]*Generowanie_Zamówienia[[#This Row],[CENA]],"")</f>
        <v>0</v>
      </c>
      <c r="F142" t="str">
        <f>INDEX(Wsad_Ofertowy[],MATCH(Generowanie_Zamówienia[[#This Row],[KOD_XL]],Wsad_Ofertowy[Kod],0),MATCH("nazwa pakietu",Wsad_Ofertowy[#Headers],0))</f>
        <v>OKAZJONALNE</v>
      </c>
      <c r="G14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42" t="str">
        <f ca="1">IF(Generowanie_Zamówienia[[#This Row],[ILOŚĆ OP. ZAMAWIANA]]&gt;0,COUNTIFS($B$1:B142,"&gt;0"),"")</f>
        <v/>
      </c>
      <c r="I142" t="str">
        <f>INDEX(Wsad_Ofertowy[],MATCH(Generowanie_Zamówienia[[#This Row],[KOD_XL]],Wsad_Ofertowy[Kod],0),MATCH("Nazwa",Wsad_Ofertowy[#Headers],0))</f>
        <v>L 2710 tata ZŁ</v>
      </c>
      <c r="J142">
        <f ca="1">Generowanie_Zamówienia[[#This Row],[ILOŚĆ OP. ZAMAWIANA]]*Generowanie_Zamówienia[[#This Row],[ILOŚC W OP.]]</f>
        <v>0</v>
      </c>
    </row>
    <row r="143" spans="1:12" x14ac:dyDescent="0.45">
      <c r="A143" t="str">
        <f>Wsad_Ofertowy[[#This Row],[Kod]]</f>
        <v>CZNI0704</v>
      </c>
      <c r="B1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3" t="str">
        <f>INDEX(Wsad_Ofertowy[],MATCH(Generowanie_Zamówienia[[#This Row],[KOD_XL]],Wsad_Ofertowy[Kod],0),21)</f>
        <v>8</v>
      </c>
      <c r="D143" s="95" cm="1">
        <f t="array" ref="D143">INDEX(Wsad_Ofertowy[],MATCH(Generowanie_Zamówienia[[#This Row],[KOD_XL]],Wsad_Ofertowy[Kod],0),$U$1)</f>
        <v>6.69</v>
      </c>
      <c r="E143">
        <f ca="1">IFERROR(Generowanie_Zamówienia[[#This Row],[ILOŚĆ OP. ZAMAWIANA]]*Generowanie_Zamówienia[[#This Row],[ILOŚC W OP.]]*Generowanie_Zamówienia[[#This Row],[CENA]],"")</f>
        <v>0</v>
      </c>
      <c r="F143" t="str">
        <f>INDEX(Wsad_Ofertowy[],MATCH(Generowanie_Zamówienia[[#This Row],[KOD_XL]],Wsad_Ofertowy[Kod],0),MATCH("nazwa pakietu",Wsad_Ofertowy[#Headers],0))</f>
        <v>MAŁE</v>
      </c>
      <c r="G14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143" t="str">
        <f ca="1">IF(Generowanie_Zamówienia[[#This Row],[ILOŚĆ OP. ZAMAWIANA]]&gt;0,COUNTIFS($B$1:B143,"&gt;0"),"")</f>
        <v/>
      </c>
      <c r="I143" t="str">
        <f>INDEX(Wsad_Ofertowy[],MATCH(Generowanie_Zamówienia[[#This Row],[KOD_XL]],Wsad_Ofertowy[Kod],0),MATCH("Nazwa",Wsad_Ofertowy[#Headers],0))</f>
        <v>L 925 Anioł SR</v>
      </c>
      <c r="J143">
        <f ca="1">Generowanie_Zamówienia[[#This Row],[ILOŚĆ OP. ZAMAWIANA]]*Generowanie_Zamówienia[[#This Row],[ILOŚC W OP.]]</f>
        <v>0</v>
      </c>
    </row>
    <row r="144" spans="1:12" x14ac:dyDescent="0.45">
      <c r="A144" t="str">
        <f>Wsad_Ofertowy[[#This Row],[Kod]]</f>
        <v>CZNI0250</v>
      </c>
      <c r="B1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4" t="str">
        <f>INDEX(Wsad_Ofertowy[],MATCH(Generowanie_Zamówienia[[#This Row],[KOD_XL]],Wsad_Ofertowy[Kod],0),21)</f>
        <v>8</v>
      </c>
      <c r="D144" s="95" cm="1">
        <f t="array" ref="D144">INDEX(Wsad_Ofertowy[],MATCH(Generowanie_Zamówienia[[#This Row],[KOD_XL]],Wsad_Ofertowy[Kod],0),$U$1)</f>
        <v>6.49</v>
      </c>
      <c r="E144">
        <f ca="1">IFERROR(Generowanie_Zamówienia[[#This Row],[ILOŚĆ OP. ZAMAWIANA]]*Generowanie_Zamówienia[[#This Row],[ILOŚC W OP.]]*Generowanie_Zamówienia[[#This Row],[CENA]],"")</f>
        <v>0</v>
      </c>
      <c r="F144" t="str">
        <f>INDEX(Wsad_Ofertowy[],MATCH(Generowanie_Zamówienia[[#This Row],[KOD_XL]],Wsad_Ofertowy[Kod],0),MATCH("nazwa pakietu",Wsad_Ofertowy[#Headers],0))</f>
        <v>OKAZJONALNE</v>
      </c>
      <c r="G14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44" t="str">
        <f ca="1">IF(Generowanie_Zamówienia[[#This Row],[ILOŚĆ OP. ZAMAWIANA]]&gt;0,COUNTIFS($B$1:B144,"&gt;0"),"")</f>
        <v/>
      </c>
      <c r="I144" t="str">
        <f>INDEX(Wsad_Ofertowy[],MATCH(Generowanie_Zamówienia[[#This Row],[KOD_XL]],Wsad_Ofertowy[Kod],0),MATCH("Nazwa",Wsad_Ofertowy[#Headers],0))</f>
        <v>L 925 babcia</v>
      </c>
      <c r="J144">
        <f ca="1">Generowanie_Zamówienia[[#This Row],[ILOŚĆ OP. ZAMAWIANA]]*Generowanie_Zamówienia[[#This Row],[ILOŚC W OP.]]</f>
        <v>0</v>
      </c>
    </row>
    <row r="145" spans="1:12" x14ac:dyDescent="0.45">
      <c r="A145" t="str">
        <f>Wsad_Ofertowy[[#This Row],[Kod]]</f>
        <v>IMPA0101</v>
      </c>
      <c r="B1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5" t="str">
        <f>INDEX(Wsad_Ofertowy[],MATCH(Generowanie_Zamówienia[[#This Row],[KOD_XL]],Wsad_Ofertowy[Kod],0),21)</f>
        <v>8</v>
      </c>
      <c r="D145" s="95" cm="1">
        <f t="array" ref="D145">INDEX(Wsad_Ofertowy[],MATCH(Generowanie_Zamówienia[[#This Row],[KOD_XL]],Wsad_Ofertowy[Kod],0),$U$1)</f>
        <v>39.99</v>
      </c>
      <c r="E145">
        <f ca="1">IFERROR(Generowanie_Zamówienia[[#This Row],[ILOŚĆ OP. ZAMAWIANA]]*Generowanie_Zamówienia[[#This Row],[ILOŚC W OP.]]*Generowanie_Zamówienia[[#This Row],[CENA]],"")</f>
        <v>0</v>
      </c>
      <c r="F145" t="str">
        <f>INDEX(Wsad_Ofertowy[],MATCH(Generowanie_Zamówienia[[#This Row],[KOD_XL]],Wsad_Ofertowy[Kod],0),MATCH("nazwa pakietu",Wsad_Ofertowy[#Headers],0))</f>
        <v>LAMPIONY</v>
      </c>
      <c r="G14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45" t="str">
        <f ca="1">IF(Generowanie_Zamówienia[[#This Row],[ILOŚĆ OP. ZAMAWIANA]]&gt;0,COUNTIFS($B$1:B145,"&gt;0"),"")</f>
        <v/>
      </c>
      <c r="I145" t="str">
        <f>INDEX(Wsad_Ofertowy[],MATCH(Generowanie_Zamówienia[[#This Row],[KOD_XL]],Wsad_Ofertowy[Kod],0),MATCH("Nazwa",Wsad_Ofertowy[#Headers],0))</f>
        <v>Lampion Drzewo SR</v>
      </c>
      <c r="J145">
        <f ca="1">Generowanie_Zamówienia[[#This Row],[ILOŚĆ OP. ZAMAWIANA]]*Generowanie_Zamówienia[[#This Row],[ILOŚC W OP.]]</f>
        <v>0</v>
      </c>
      <c r="L145" s="9"/>
    </row>
    <row r="146" spans="1:12" x14ac:dyDescent="0.45">
      <c r="A146" t="str">
        <f>Wsad_Ofertowy[[#This Row],[Kod]]</f>
        <v>IMPA0102</v>
      </c>
      <c r="B1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6" t="str">
        <f>INDEX(Wsad_Ofertowy[],MATCH(Generowanie_Zamówienia[[#This Row],[KOD_XL]],Wsad_Ofertowy[Kod],0),21)</f>
        <v>8</v>
      </c>
      <c r="D146" s="95" cm="1">
        <f t="array" ref="D146">INDEX(Wsad_Ofertowy[],MATCH(Generowanie_Zamówienia[[#This Row],[KOD_XL]],Wsad_Ofertowy[Kod],0),$U$1)</f>
        <v>39.99</v>
      </c>
      <c r="E146">
        <f ca="1">IFERROR(Generowanie_Zamówienia[[#This Row],[ILOŚĆ OP. ZAMAWIANA]]*Generowanie_Zamówienia[[#This Row],[ILOŚC W OP.]]*Generowanie_Zamówienia[[#This Row],[CENA]],"")</f>
        <v>0</v>
      </c>
      <c r="F146" t="str">
        <f>INDEX(Wsad_Ofertowy[],MATCH(Generowanie_Zamówienia[[#This Row],[KOD_XL]],Wsad_Ofertowy[Kod],0),MATCH("nazwa pakietu",Wsad_Ofertowy[#Headers],0))</f>
        <v>LAMPIONY</v>
      </c>
      <c r="G14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46" t="str">
        <f ca="1">IF(Generowanie_Zamówienia[[#This Row],[ILOŚĆ OP. ZAMAWIANA]]&gt;0,COUNTIFS($B$1:B146,"&gt;0"),"")</f>
        <v/>
      </c>
      <c r="I146" t="str">
        <f>INDEX(Wsad_Ofertowy[],MATCH(Generowanie_Zamówienia[[#This Row],[KOD_XL]],Wsad_Ofertowy[Kod],0),MATCH("Nazwa",Wsad_Ofertowy[#Headers],0))</f>
        <v>Lampion Drzewo zl</v>
      </c>
      <c r="J146">
        <f ca="1">Generowanie_Zamówienia[[#This Row],[ILOŚĆ OP. ZAMAWIANA]]*Generowanie_Zamówienia[[#This Row],[ILOŚC W OP.]]</f>
        <v>0</v>
      </c>
    </row>
    <row r="147" spans="1:12" x14ac:dyDescent="0.45">
      <c r="A147" t="str">
        <f>Wsad_Ofertowy[[#This Row],[Kod]]</f>
        <v>GLAS0022</v>
      </c>
      <c r="B1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7" t="str">
        <f>INDEX(Wsad_Ofertowy[],MATCH(Generowanie_Zamówienia[[#This Row],[KOD_XL]],Wsad_Ofertowy[Kod],0),21)</f>
        <v>8</v>
      </c>
      <c r="D147" s="95" cm="1">
        <f t="array" ref="D147">INDEX(Wsad_Ofertowy[],MATCH(Generowanie_Zamówienia[[#This Row],[KOD_XL]],Wsad_Ofertowy[Kod],0),$U$1)</f>
        <v>17.5</v>
      </c>
      <c r="E147">
        <f ca="1">IFERROR(Generowanie_Zamówienia[[#This Row],[ILOŚĆ OP. ZAMAWIANA]]*Generowanie_Zamówienia[[#This Row],[ILOŚC W OP.]]*Generowanie_Zamówienia[[#This Row],[CENA]],"")</f>
        <v>0</v>
      </c>
      <c r="F147" t="str">
        <f>INDEX(Wsad_Ofertowy[],MATCH(Generowanie_Zamówienia[[#This Row],[KOD_XL]],Wsad_Ofertowy[Kod],0),MATCH("nazwa pakietu",Wsad_Ofertowy[#Headers],0))</f>
        <v>KONIEC_SERII</v>
      </c>
      <c r="G14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47" t="str">
        <f ca="1">IF(Generowanie_Zamówienia[[#This Row],[ILOŚĆ OP. ZAMAWIANA]]&gt;0,COUNTIFS($B$1:B147,"&gt;0"),"")</f>
        <v/>
      </c>
      <c r="I147" t="str">
        <f>INDEX(Wsad_Ofertowy[],MATCH(Generowanie_Zamówienia[[#This Row],[KOD_XL]],Wsad_Ofertowy[Kod],0),MATCH("Nazwa",Wsad_Ofertowy[#Headers],0))</f>
        <v>Lampion Flaris 1 sr</v>
      </c>
      <c r="J147">
        <f ca="1">Generowanie_Zamówienia[[#This Row],[ILOŚĆ OP. ZAMAWIANA]]*Generowanie_Zamówienia[[#This Row],[ILOŚC W OP.]]</f>
        <v>0</v>
      </c>
      <c r="L147" s="9"/>
    </row>
    <row r="148" spans="1:12" x14ac:dyDescent="0.45">
      <c r="A148" t="str">
        <f>Wsad_Ofertowy[[#This Row],[Kod]]</f>
        <v>GLAS0009</v>
      </c>
      <c r="B1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8" t="str">
        <f>INDEX(Wsad_Ofertowy[],MATCH(Generowanie_Zamówienia[[#This Row],[KOD_XL]],Wsad_Ofertowy[Kod],0),21)</f>
        <v>10</v>
      </c>
      <c r="D148" s="95" cm="1">
        <f t="array" ref="D148">INDEX(Wsad_Ofertowy[],MATCH(Generowanie_Zamówienia[[#This Row],[KOD_XL]],Wsad_Ofertowy[Kod],0),$U$1)</f>
        <v>25.25</v>
      </c>
      <c r="E148">
        <f ca="1">IFERROR(Generowanie_Zamówienia[[#This Row],[ILOŚĆ OP. ZAMAWIANA]]*Generowanie_Zamówienia[[#This Row],[ILOŚC W OP.]]*Generowanie_Zamówienia[[#This Row],[CENA]],"")</f>
        <v>0</v>
      </c>
      <c r="F148" t="str">
        <f>INDEX(Wsad_Ofertowy[],MATCH(Generowanie_Zamówienia[[#This Row],[KOD_XL]],Wsad_Ofertowy[Kod],0),MATCH("nazwa pakietu",Wsad_Ofertowy[#Headers],0))</f>
        <v>KONIEC_SERII</v>
      </c>
      <c r="G14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48" t="str">
        <f ca="1">IF(Generowanie_Zamówienia[[#This Row],[ILOŚĆ OP. ZAMAWIANA]]&gt;0,COUNTIFS($B$1:B148,"&gt;0"),"")</f>
        <v/>
      </c>
      <c r="I148" t="str">
        <f>INDEX(Wsad_Ofertowy[],MATCH(Generowanie_Zamówienia[[#This Row],[KOD_XL]],Wsad_Ofertowy[Kod],0),MATCH("Nazwa",Wsad_Ofertowy[#Headers],0))</f>
        <v>Lampion Glamour No2.1 zł</v>
      </c>
      <c r="J148">
        <f ca="1">Generowanie_Zamówienia[[#This Row],[ILOŚĆ OP. ZAMAWIANA]]*Generowanie_Zamówienia[[#This Row],[ILOŚC W OP.]]</f>
        <v>0</v>
      </c>
    </row>
    <row r="149" spans="1:12" x14ac:dyDescent="0.45">
      <c r="A149" t="str">
        <f>Wsad_Ofertowy[[#This Row],[Kod]]</f>
        <v>ZAJA0003</v>
      </c>
      <c r="B1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49" t="str">
        <f>INDEX(Wsad_Ofertowy[],MATCH(Generowanie_Zamówienia[[#This Row],[KOD_XL]],Wsad_Ofertowy[Kod],0),21)</f>
        <v>8</v>
      </c>
      <c r="D149" s="95" cm="1">
        <f t="array" ref="D149">INDEX(Wsad_Ofertowy[],MATCH(Generowanie_Zamówienia[[#This Row],[KOD_XL]],Wsad_Ofertowy[Kod],0),$U$1)</f>
        <v>7.49</v>
      </c>
      <c r="E149">
        <f ca="1">IFERROR(Generowanie_Zamówienia[[#This Row],[ILOŚĆ OP. ZAMAWIANA]]*Generowanie_Zamówienia[[#This Row],[ILOŚC W OP.]]*Generowanie_Zamówienia[[#This Row],[CENA]],"")</f>
        <v>0</v>
      </c>
      <c r="F149" t="str">
        <f>INDEX(Wsad_Ofertowy[],MATCH(Generowanie_Zamówienia[[#This Row],[KOD_XL]],Wsad_Ofertowy[Kod],0),MATCH("nazwa pakietu",Wsad_Ofertowy[#Headers],0))</f>
        <v>KONIEC_SERII</v>
      </c>
      <c r="G14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49" t="str">
        <f ca="1">IF(Generowanie_Zamówienia[[#This Row],[ILOŚĆ OP. ZAMAWIANA]]&gt;0,COUNTIFS($B$1:B149,"&gt;0"),"")</f>
        <v/>
      </c>
      <c r="I149" t="str">
        <f>INDEX(Wsad_Ofertowy[],MATCH(Generowanie_Zamówienia[[#This Row],[KOD_XL]],Wsad_Ofertowy[Kod],0),MATCH("Nazwa",Wsad_Ofertowy[#Headers],0))</f>
        <v>Lampion Glass Art kapliczka mała sr</v>
      </c>
      <c r="J149">
        <f ca="1">Generowanie_Zamówienia[[#This Row],[ILOŚĆ OP. ZAMAWIANA]]*Generowanie_Zamówienia[[#This Row],[ILOŚC W OP.]]</f>
        <v>0</v>
      </c>
    </row>
    <row r="150" spans="1:12" x14ac:dyDescent="0.45">
      <c r="A150" t="str">
        <f>Wsad_Ofertowy[[#This Row],[Kod]]</f>
        <v>ZAJA0006</v>
      </c>
      <c r="B1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0" t="str">
        <f>INDEX(Wsad_Ofertowy[],MATCH(Generowanie_Zamówienia[[#This Row],[KOD_XL]],Wsad_Ofertowy[Kod],0),21)</f>
        <v>8</v>
      </c>
      <c r="D150" s="95" cm="1">
        <f t="array" ref="D150">INDEX(Wsad_Ofertowy[],MATCH(Generowanie_Zamówienia[[#This Row],[KOD_XL]],Wsad_Ofertowy[Kod],0),$U$1)</f>
        <v>7.49</v>
      </c>
      <c r="E150">
        <f ca="1">IFERROR(Generowanie_Zamówienia[[#This Row],[ILOŚĆ OP. ZAMAWIANA]]*Generowanie_Zamówienia[[#This Row],[ILOŚC W OP.]]*Generowanie_Zamówienia[[#This Row],[CENA]],"")</f>
        <v>0</v>
      </c>
      <c r="F150" t="str">
        <f>INDEX(Wsad_Ofertowy[],MATCH(Generowanie_Zamówienia[[#This Row],[KOD_XL]],Wsad_Ofertowy[Kod],0),MATCH("nazwa pakietu",Wsad_Ofertowy[#Headers],0))</f>
        <v>KONIEC_SERII</v>
      </c>
      <c r="G15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50" t="str">
        <f ca="1">IF(Generowanie_Zamówienia[[#This Row],[ILOŚĆ OP. ZAMAWIANA]]&gt;0,COUNTIFS($B$1:B150,"&gt;0"),"")</f>
        <v/>
      </c>
      <c r="I150" t="str">
        <f>INDEX(Wsad_Ofertowy[],MATCH(Generowanie_Zamówienia[[#This Row],[KOD_XL]],Wsad_Ofertowy[Kod],0),MATCH("Nazwa",Wsad_Ofertowy[#Headers],0))</f>
        <v>Lampion Glass Art kapliczka mała złoto</v>
      </c>
      <c r="J150">
        <f ca="1">Generowanie_Zamówienia[[#This Row],[ILOŚĆ OP. ZAMAWIANA]]*Generowanie_Zamówienia[[#This Row],[ILOŚC W OP.]]</f>
        <v>0</v>
      </c>
    </row>
    <row r="151" spans="1:12" x14ac:dyDescent="0.45">
      <c r="A151" t="str">
        <f>Wsad_Ofertowy[[#This Row],[Kod]]</f>
        <v>ZAJA0027</v>
      </c>
      <c r="B1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1" t="str">
        <f>INDEX(Wsad_Ofertowy[],MATCH(Generowanie_Zamówienia[[#This Row],[KOD_XL]],Wsad_Ofertowy[Kod],0),21)</f>
        <v>5</v>
      </c>
      <c r="D151" s="95" cm="1">
        <f t="array" ref="D151">INDEX(Wsad_Ofertowy[],MATCH(Generowanie_Zamówienia[[#This Row],[KOD_XL]],Wsad_Ofertowy[Kod],0),$U$1)</f>
        <v>12.2</v>
      </c>
      <c r="E151">
        <f ca="1">IFERROR(Generowanie_Zamówienia[[#This Row],[ILOŚĆ OP. ZAMAWIANA]]*Generowanie_Zamówienia[[#This Row],[ILOŚC W OP.]]*Generowanie_Zamówienia[[#This Row],[CENA]],"")</f>
        <v>0</v>
      </c>
      <c r="F151" t="str">
        <f>INDEX(Wsad_Ofertowy[],MATCH(Generowanie_Zamówienia[[#This Row],[KOD_XL]],Wsad_Ofertowy[Kod],0),MATCH("nazwa pakietu",Wsad_Ofertowy[#Headers],0))</f>
        <v>KONIEC_SERII</v>
      </c>
      <c r="G15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51" t="str">
        <f ca="1">IF(Generowanie_Zamówienia[[#This Row],[ILOŚĆ OP. ZAMAWIANA]]&gt;0,COUNTIFS($B$1:B151,"&gt;0"),"")</f>
        <v/>
      </c>
      <c r="I151" t="str">
        <f>INDEX(Wsad_Ofertowy[],MATCH(Generowanie_Zamówienia[[#This Row],[KOD_XL]],Wsad_Ofertowy[Kod],0),MATCH("Nazwa",Wsad_Ofertowy[#Headers],0))</f>
        <v>Lampion Glass art Kapliczka średnia</v>
      </c>
      <c r="J151">
        <f ca="1">Generowanie_Zamówienia[[#This Row],[ILOŚĆ OP. ZAMAWIANA]]*Generowanie_Zamówienia[[#This Row],[ILOŚC W OP.]]</f>
        <v>0</v>
      </c>
    </row>
    <row r="152" spans="1:12" x14ac:dyDescent="0.45">
      <c r="A152" t="str">
        <f>Wsad_Ofertowy[[#This Row],[Kod]]</f>
        <v>IMPA0124</v>
      </c>
      <c r="B1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2" t="str">
        <f>INDEX(Wsad_Ofertowy[],MATCH(Generowanie_Zamówienia[[#This Row],[KOD_XL]],Wsad_Ofertowy[Kod],0),21)</f>
        <v>8</v>
      </c>
      <c r="D152" s="95" cm="1">
        <f t="array" ref="D152">INDEX(Wsad_Ofertowy[],MATCH(Generowanie_Zamówienia[[#This Row],[KOD_XL]],Wsad_Ofertowy[Kod],0),$U$1)</f>
        <v>28.98</v>
      </c>
      <c r="E152">
        <f ca="1">IFERROR(Generowanie_Zamówienia[[#This Row],[ILOŚĆ OP. ZAMAWIANA]]*Generowanie_Zamówienia[[#This Row],[ILOŚC W OP.]]*Generowanie_Zamówienia[[#This Row],[CENA]],"")</f>
        <v>0</v>
      </c>
      <c r="F152" t="str">
        <f>INDEX(Wsad_Ofertowy[],MATCH(Generowanie_Zamówienia[[#This Row],[KOD_XL]],Wsad_Ofertowy[Kod],0),MATCH("nazwa pakietu",Wsad_Ofertowy[#Headers],0))</f>
        <v>LAMPIONY</v>
      </c>
      <c r="G15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52" t="str">
        <f ca="1">IF(Generowanie_Zamówienia[[#This Row],[ILOŚĆ OP. ZAMAWIANA]]&gt;0,COUNTIFS($B$1:B152,"&gt;0"),"")</f>
        <v/>
      </c>
      <c r="I152" t="str">
        <f>INDEX(Wsad_Ofertowy[],MATCH(Generowanie_Zamówienia[[#This Row],[KOD_XL]],Wsad_Ofertowy[Kod],0),MATCH("Nazwa",Wsad_Ofertowy[#Headers],0))</f>
        <v>Lampion Gracja mała MIX-P.</v>
      </c>
      <c r="J152">
        <f ca="1">Generowanie_Zamówienia[[#This Row],[ILOŚĆ OP. ZAMAWIANA]]*Generowanie_Zamówienia[[#This Row],[ILOŚC W OP.]]</f>
        <v>0</v>
      </c>
    </row>
    <row r="153" spans="1:12" x14ac:dyDescent="0.45">
      <c r="A153" t="str">
        <f>Wsad_Ofertowy[[#This Row],[Kod]]</f>
        <v>SILV0013</v>
      </c>
      <c r="B1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3" t="str">
        <f>INDEX(Wsad_Ofertowy[],MATCH(Generowanie_Zamówienia[[#This Row],[KOD_XL]],Wsad_Ofertowy[Kod],0),21)</f>
        <v>6</v>
      </c>
      <c r="D153" s="95" cm="1">
        <f t="array" ref="D153">INDEX(Wsad_Ofertowy[],MATCH(Generowanie_Zamówienia[[#This Row],[KOD_XL]],Wsad_Ofertowy[Kod],0),$U$1)</f>
        <v>25.95</v>
      </c>
      <c r="E153">
        <f ca="1">IFERROR(Generowanie_Zamówienia[[#This Row],[ILOŚĆ OP. ZAMAWIANA]]*Generowanie_Zamówienia[[#This Row],[ILOŚC W OP.]]*Generowanie_Zamówienia[[#This Row],[CENA]],"")</f>
        <v>0</v>
      </c>
      <c r="F153" t="str">
        <f>INDEX(Wsad_Ofertowy[],MATCH(Generowanie_Zamówienia[[#This Row],[KOD_XL]],Wsad_Ofertowy[Kod],0),MATCH("nazwa pakietu",Wsad_Ofertowy[#Headers],0))</f>
        <v>LAMPIONY</v>
      </c>
      <c r="G15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53" t="str">
        <f ca="1">IF(Generowanie_Zamówienia[[#This Row],[ILOŚĆ OP. ZAMAWIANA]]&gt;0,COUNTIFS($B$1:B153,"&gt;0"),"")</f>
        <v/>
      </c>
      <c r="I153" t="str">
        <f>INDEX(Wsad_Ofertowy[],MATCH(Generowanie_Zamówienia[[#This Row],[KOD_XL]],Wsad_Ofertowy[Kod],0),MATCH("Nazwa",Wsad_Ofertowy[#Headers],0))</f>
        <v>Lampion Kwadrat Biały</v>
      </c>
      <c r="J153">
        <f ca="1">Generowanie_Zamówienia[[#This Row],[ILOŚĆ OP. ZAMAWIANA]]*Generowanie_Zamówienia[[#This Row],[ILOŚC W OP.]]</f>
        <v>0</v>
      </c>
    </row>
    <row r="154" spans="1:12" x14ac:dyDescent="0.45">
      <c r="A154" t="str">
        <f>Wsad_Ofertowy[[#This Row],[Kod]]</f>
        <v>SILV0015</v>
      </c>
      <c r="B1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4" t="str">
        <f>INDEX(Wsad_Ofertowy[],MATCH(Generowanie_Zamówienia[[#This Row],[KOD_XL]],Wsad_Ofertowy[Kod],0),21)</f>
        <v>6</v>
      </c>
      <c r="D154" s="95" cm="1">
        <f t="array" ref="D154">INDEX(Wsad_Ofertowy[],MATCH(Generowanie_Zamówienia[[#This Row],[KOD_XL]],Wsad_Ofertowy[Kod],0),$U$1)</f>
        <v>25.95</v>
      </c>
      <c r="E154">
        <f ca="1">IFERROR(Generowanie_Zamówienia[[#This Row],[ILOŚĆ OP. ZAMAWIANA]]*Generowanie_Zamówienia[[#This Row],[ILOŚC W OP.]]*Generowanie_Zamówienia[[#This Row],[CENA]],"")</f>
        <v>0</v>
      </c>
      <c r="F154" t="str">
        <f>INDEX(Wsad_Ofertowy[],MATCH(Generowanie_Zamówienia[[#This Row],[KOD_XL]],Wsad_Ofertowy[Kod],0),MATCH("nazwa pakietu",Wsad_Ofertowy[#Headers],0))</f>
        <v>KONIEC_SERII</v>
      </c>
      <c r="G15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54" t="str">
        <f ca="1">IF(Generowanie_Zamówienia[[#This Row],[ILOŚĆ OP. ZAMAWIANA]]&gt;0,COUNTIFS($B$1:B154,"&gt;0"),"")</f>
        <v/>
      </c>
      <c r="I154" t="str">
        <f>INDEX(Wsad_Ofertowy[],MATCH(Generowanie_Zamówienia[[#This Row],[KOD_XL]],Wsad_Ofertowy[Kod],0),MATCH("Nazwa",Wsad_Ofertowy[#Headers],0))</f>
        <v>Lampion Kwadrat Czarny</v>
      </c>
      <c r="J154">
        <f ca="1">Generowanie_Zamówienia[[#This Row],[ILOŚĆ OP. ZAMAWIANA]]*Generowanie_Zamówienia[[#This Row],[ILOŚC W OP.]]</f>
        <v>0</v>
      </c>
    </row>
    <row r="155" spans="1:12" x14ac:dyDescent="0.45">
      <c r="A155" t="str">
        <f>Wsad_Ofertowy[[#This Row],[Kod]]</f>
        <v>IMPA0121</v>
      </c>
      <c r="B1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5" t="str">
        <f>INDEX(Wsad_Ofertowy[],MATCH(Generowanie_Zamówienia[[#This Row],[KOD_XL]],Wsad_Ofertowy[Kod],0),21)</f>
        <v>5</v>
      </c>
      <c r="D155" s="95" cm="1">
        <f t="array" ref="D155">INDEX(Wsad_Ofertowy[],MATCH(Generowanie_Zamówienia[[#This Row],[KOD_XL]],Wsad_Ofertowy[Kod],0),$U$1)</f>
        <v>55.99</v>
      </c>
      <c r="E155">
        <f ca="1">IFERROR(Generowanie_Zamówienia[[#This Row],[ILOŚĆ OP. ZAMAWIANA]]*Generowanie_Zamówienia[[#This Row],[ILOŚC W OP.]]*Generowanie_Zamówienia[[#This Row],[CENA]],"")</f>
        <v>0</v>
      </c>
      <c r="F155" t="str">
        <f>INDEX(Wsad_Ofertowy[],MATCH(Generowanie_Zamówienia[[#This Row],[KOD_XL]],Wsad_Ofertowy[Kod],0),MATCH("nazwa pakietu",Wsad_Ofertowy[#Headers],0))</f>
        <v>KONIEC_SERII</v>
      </c>
      <c r="G15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55" t="str">
        <f ca="1">IF(Generowanie_Zamówienia[[#This Row],[ILOŚĆ OP. ZAMAWIANA]]&gt;0,COUNTIFS($B$1:B155,"&gt;0"),"")</f>
        <v/>
      </c>
      <c r="I155" t="str">
        <f>INDEX(Wsad_Ofertowy[],MATCH(Generowanie_Zamówienia[[#This Row],[KOD_XL]],Wsad_Ofertowy[Kod],0),MATCH("Nazwa",Wsad_Ofertowy[#Headers],0))</f>
        <v>LAMPION OBELIX MIX</v>
      </c>
      <c r="J155">
        <f ca="1">Generowanie_Zamówienia[[#This Row],[ILOŚĆ OP. ZAMAWIANA]]*Generowanie_Zamówienia[[#This Row],[ILOŚC W OP.]]</f>
        <v>0</v>
      </c>
    </row>
    <row r="156" spans="1:12" x14ac:dyDescent="0.45">
      <c r="A156" t="str">
        <f>Wsad_Ofertowy[[#This Row],[Kod]]</f>
        <v>SILV0014</v>
      </c>
      <c r="B1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6" t="str">
        <f>INDEX(Wsad_Ofertowy[],MATCH(Generowanie_Zamówienia[[#This Row],[KOD_XL]],Wsad_Ofertowy[Kod],0),21)</f>
        <v>6</v>
      </c>
      <c r="D156" s="95" cm="1">
        <f t="array" ref="D156">INDEX(Wsad_Ofertowy[],MATCH(Generowanie_Zamówienia[[#This Row],[KOD_XL]],Wsad_Ofertowy[Kod],0),$U$1)</f>
        <v>28.98</v>
      </c>
      <c r="E156">
        <f ca="1">IFERROR(Generowanie_Zamówienia[[#This Row],[ILOŚĆ OP. ZAMAWIANA]]*Generowanie_Zamówienia[[#This Row],[ILOŚC W OP.]]*Generowanie_Zamówienia[[#This Row],[CENA]],"")</f>
        <v>0</v>
      </c>
      <c r="F156" t="str">
        <f>INDEX(Wsad_Ofertowy[],MATCH(Generowanie_Zamówienia[[#This Row],[KOD_XL]],Wsad_Ofertowy[Kod],0),MATCH("nazwa pakietu",Wsad_Ofertowy[#Headers],0))</f>
        <v>LAMPIONY</v>
      </c>
      <c r="G15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56" t="str">
        <f ca="1">IF(Generowanie_Zamówienia[[#This Row],[ILOŚĆ OP. ZAMAWIANA]]&gt;0,COUNTIFS($B$1:B156,"&gt;0"),"")</f>
        <v/>
      </c>
      <c r="I156" t="str">
        <f>INDEX(Wsad_Ofertowy[],MATCH(Generowanie_Zamówienia[[#This Row],[KOD_XL]],Wsad_Ofertowy[Kod],0),MATCH("Nazwa",Wsad_Ofertowy[#Headers],0))</f>
        <v>Lampion Sentencja krzyż Biały</v>
      </c>
      <c r="J156">
        <f ca="1">Generowanie_Zamówienia[[#This Row],[ILOŚĆ OP. ZAMAWIANA]]*Generowanie_Zamówienia[[#This Row],[ILOŚC W OP.]]</f>
        <v>0</v>
      </c>
      <c r="L156" s="9"/>
    </row>
    <row r="157" spans="1:12" x14ac:dyDescent="0.45">
      <c r="A157" t="str">
        <f>Wsad_Ofertowy[[#This Row],[Kod]]</f>
        <v>SILV0016</v>
      </c>
      <c r="B1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7" t="str">
        <f>INDEX(Wsad_Ofertowy[],MATCH(Generowanie_Zamówienia[[#This Row],[KOD_XL]],Wsad_Ofertowy[Kod],0),21)</f>
        <v>6</v>
      </c>
      <c r="D157" s="95" cm="1">
        <f t="array" ref="D157">INDEX(Wsad_Ofertowy[],MATCH(Generowanie_Zamówienia[[#This Row],[KOD_XL]],Wsad_Ofertowy[Kod],0),$U$1)</f>
        <v>28.98</v>
      </c>
      <c r="E157">
        <f ca="1">IFERROR(Generowanie_Zamówienia[[#This Row],[ILOŚĆ OP. ZAMAWIANA]]*Generowanie_Zamówienia[[#This Row],[ILOŚC W OP.]]*Generowanie_Zamówienia[[#This Row],[CENA]],"")</f>
        <v>0</v>
      </c>
      <c r="F157" t="str">
        <f>INDEX(Wsad_Ofertowy[],MATCH(Generowanie_Zamówienia[[#This Row],[KOD_XL]],Wsad_Ofertowy[Kod],0),MATCH("nazwa pakietu",Wsad_Ofertowy[#Headers],0))</f>
        <v>LAMPIONY</v>
      </c>
      <c r="G15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lampiony</v>
      </c>
      <c r="H157" t="str">
        <f ca="1">IF(Generowanie_Zamówienia[[#This Row],[ILOŚĆ OP. ZAMAWIANA]]&gt;0,COUNTIFS($B$1:B157,"&gt;0"),"")</f>
        <v/>
      </c>
      <c r="I157" t="str">
        <f>INDEX(Wsad_Ofertowy[],MATCH(Generowanie_Zamówienia[[#This Row],[KOD_XL]],Wsad_Ofertowy[Kod],0),MATCH("Nazwa",Wsad_Ofertowy[#Headers],0))</f>
        <v>Lampion Sentencja krzyż Czarny</v>
      </c>
      <c r="J157">
        <f ca="1">Generowanie_Zamówienia[[#This Row],[ILOŚĆ OP. ZAMAWIANA]]*Generowanie_Zamówienia[[#This Row],[ILOŚC W OP.]]</f>
        <v>0</v>
      </c>
    </row>
    <row r="158" spans="1:12" x14ac:dyDescent="0.45">
      <c r="A158" t="str">
        <f>Wsad_Ofertowy[[#This Row],[Kod]]</f>
        <v>GLAS0034</v>
      </c>
      <c r="B1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8" t="str">
        <f>INDEX(Wsad_Ofertowy[],MATCH(Generowanie_Zamówienia[[#This Row],[KOD_XL]],Wsad_Ofertowy[Kod],0),21)</f>
        <v>10</v>
      </c>
      <c r="D158" s="95" cm="1">
        <f t="array" ref="D158">INDEX(Wsad_Ofertowy[],MATCH(Generowanie_Zamówienia[[#This Row],[KOD_XL]],Wsad_Ofertowy[Kod],0),$U$1)</f>
        <v>19.989999999999998</v>
      </c>
      <c r="E158">
        <f ca="1">IFERROR(Generowanie_Zamówienia[[#This Row],[ILOŚĆ OP. ZAMAWIANA]]*Generowanie_Zamówienia[[#This Row],[ILOŚC W OP.]]*Generowanie_Zamówienia[[#This Row],[CENA]],"")</f>
        <v>0</v>
      </c>
      <c r="F158" t="str">
        <f>INDEX(Wsad_Ofertowy[],MATCH(Generowanie_Zamówienia[[#This Row],[KOD_XL]],Wsad_Ofertowy[Kod],0),MATCH("nazwa pakietu",Wsad_Ofertowy[#Headers],0))</f>
        <v>KONIEC_SERII</v>
      </c>
      <c r="G15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58" t="str">
        <f ca="1">IF(Generowanie_Zamówienia[[#This Row],[ILOŚĆ OP. ZAMAWIANA]]&gt;0,COUNTIFS($B$1:B158,"&gt;0"),"")</f>
        <v/>
      </c>
      <c r="I158" t="str">
        <f>INDEX(Wsad_Ofertowy[],MATCH(Generowanie_Zamówienia[[#This Row],[KOD_XL]],Wsad_Ofertowy[Kod],0),MATCH("Nazwa",Wsad_Ofertowy[#Headers],0))</f>
        <v>Madonna led sr</v>
      </c>
      <c r="J158">
        <f ca="1">Generowanie_Zamówienia[[#This Row],[ILOŚĆ OP. ZAMAWIANA]]*Generowanie_Zamówienia[[#This Row],[ILOŚC W OP.]]</f>
        <v>0</v>
      </c>
      <c r="L158" s="9"/>
    </row>
    <row r="159" spans="1:12" x14ac:dyDescent="0.45">
      <c r="A159" t="str">
        <f>Wsad_Ofertowy[[#This Row],[Kod]]</f>
        <v>DAVP0036</v>
      </c>
      <c r="B1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59" t="str">
        <f>INDEX(Wsad_Ofertowy[],MATCH(Generowanie_Zamówienia[[#This Row],[KOD_XL]],Wsad_Ofertowy[Kod],0),21)</f>
        <v>6</v>
      </c>
      <c r="D159" s="95" cm="1">
        <f t="array" ref="D159">INDEX(Wsad_Ofertowy[],MATCH(Generowanie_Zamówienia[[#This Row],[KOD_XL]],Wsad_Ofertowy[Kod],0),$U$1)</f>
        <v>8.99</v>
      </c>
      <c r="E159">
        <f ca="1">IFERROR(Generowanie_Zamówienia[[#This Row],[ILOŚĆ OP. ZAMAWIANA]]*Generowanie_Zamówienia[[#This Row],[ILOŚC W OP.]]*Generowanie_Zamówienia[[#This Row],[CENA]],"")</f>
        <v>0</v>
      </c>
      <c r="F159" t="str">
        <f>INDEX(Wsad_Ofertowy[],MATCH(Generowanie_Zamówienia[[#This Row],[KOD_XL]],Wsad_Ofertowy[Kod],0),MATCH("nazwa pakietu",Wsad_Ofertowy[#Headers],0))</f>
        <v>ŚREDNIE</v>
      </c>
      <c r="G15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59" t="str">
        <f ca="1">IF(Generowanie_Zamówienia[[#This Row],[ILOŚĆ OP. ZAMAWIANA]]&gt;0,COUNTIFS($B$1:B159,"&gt;0"),"")</f>
        <v/>
      </c>
      <c r="I159" t="str">
        <f>INDEX(Wsad_Ofertowy[],MATCH(Generowanie_Zamówienia[[#This Row],[KOD_XL]],Wsad_Ofertowy[Kod],0),MATCH("Nazwa",Wsad_Ofertowy[#Headers],0))</f>
        <v>Owal sentencja SR</v>
      </c>
      <c r="J159">
        <f ca="1">Generowanie_Zamówienia[[#This Row],[ILOŚĆ OP. ZAMAWIANA]]*Generowanie_Zamówienia[[#This Row],[ILOŚC W OP.]]</f>
        <v>0</v>
      </c>
    </row>
    <row r="160" spans="1:12" x14ac:dyDescent="0.45">
      <c r="A160" t="str">
        <f>Wsad_Ofertowy[[#This Row],[Kod]]</f>
        <v>DAVP0035</v>
      </c>
      <c r="B1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0" t="str">
        <f>INDEX(Wsad_Ofertowy[],MATCH(Generowanie_Zamówienia[[#This Row],[KOD_XL]],Wsad_Ofertowy[Kod],0),21)</f>
        <v>6</v>
      </c>
      <c r="D160" s="95" cm="1">
        <f t="array" ref="D160">INDEX(Wsad_Ofertowy[],MATCH(Generowanie_Zamówienia[[#This Row],[KOD_XL]],Wsad_Ofertowy[Kod],0),$U$1)</f>
        <v>8.99</v>
      </c>
      <c r="E160">
        <f ca="1">IFERROR(Generowanie_Zamówienia[[#This Row],[ILOŚĆ OP. ZAMAWIANA]]*Generowanie_Zamówienia[[#This Row],[ILOŚC W OP.]]*Generowanie_Zamówienia[[#This Row],[CENA]],"")</f>
        <v>0</v>
      </c>
      <c r="F160" t="str">
        <f>INDEX(Wsad_Ofertowy[],MATCH(Generowanie_Zamówienia[[#This Row],[KOD_XL]],Wsad_Ofertowy[Kod],0),MATCH("nazwa pakietu",Wsad_Ofertowy[#Headers],0))</f>
        <v>ŚREDNIE</v>
      </c>
      <c r="G16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60" t="str">
        <f ca="1">IF(Generowanie_Zamówienia[[#This Row],[ILOŚĆ OP. ZAMAWIANA]]&gt;0,COUNTIFS($B$1:B160,"&gt;0"),"")</f>
        <v/>
      </c>
      <c r="I160" t="str">
        <f>INDEX(Wsad_Ofertowy[],MATCH(Generowanie_Zamówienia[[#This Row],[KOD_XL]],Wsad_Ofertowy[Kod],0),MATCH("Nazwa",Wsad_Ofertowy[#Headers],0))</f>
        <v>Owal sentencja ZŁ</v>
      </c>
      <c r="J160">
        <f ca="1">Generowanie_Zamówienia[[#This Row],[ILOŚĆ OP. ZAMAWIANA]]*Generowanie_Zamówienia[[#This Row],[ILOŚC W OP.]]</f>
        <v>0</v>
      </c>
    </row>
    <row r="161" spans="1:12" x14ac:dyDescent="0.45">
      <c r="A161" t="str">
        <f>Wsad_Ofertowy[[#This Row],[Kod]]</f>
        <v>CZNI1280</v>
      </c>
      <c r="B1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1" t="str">
        <f>INDEX(Wsad_Ofertowy[],MATCH(Generowanie_Zamówienia[[#This Row],[KOD_XL]],Wsad_Ofertowy[Kod],0),21)</f>
        <v>6</v>
      </c>
      <c r="D161" s="95" cm="1">
        <f t="array" ref="D161">INDEX(Wsad_Ofertowy[],MATCH(Generowanie_Zamówienia[[#This Row],[KOD_XL]],Wsad_Ofertowy[Kod],0),$U$1)</f>
        <v>8.2899999999999991</v>
      </c>
      <c r="E161">
        <f ca="1">IFERROR(Generowanie_Zamówienia[[#This Row],[ILOŚĆ OP. ZAMAWIANA]]*Generowanie_Zamówienia[[#This Row],[ILOŚC W OP.]]*Generowanie_Zamówienia[[#This Row],[CENA]],"")</f>
        <v>0</v>
      </c>
      <c r="F161" t="str">
        <f>INDEX(Wsad_Ofertowy[],MATCH(Generowanie_Zamówienia[[#This Row],[KOD_XL]],Wsad_Ofertowy[Kod],0),MATCH("nazwa pakietu",Wsad_Ofertowy[#Headers],0))</f>
        <v>ŚREDNIE</v>
      </c>
      <c r="G16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61" t="str">
        <f ca="1">IF(Generowanie_Zamówienia[[#This Row],[ILOŚĆ OP. ZAMAWIANA]]&gt;0,COUNTIFS($B$1:B161,"&gt;0"),"")</f>
        <v/>
      </c>
      <c r="I161" t="str">
        <f>INDEX(Wsad_Ofertowy[],MATCH(Generowanie_Zamówienia[[#This Row],[KOD_XL]],Wsad_Ofertowy[Kod],0),MATCH("Nazwa",Wsad_Ofertowy[#Headers],0))</f>
        <v>P 100 krzyż SR</v>
      </c>
      <c r="J161">
        <f ca="1">Generowanie_Zamówienia[[#This Row],[ILOŚĆ OP. ZAMAWIANA]]*Generowanie_Zamówienia[[#This Row],[ILOŚC W OP.]]</f>
        <v>0</v>
      </c>
    </row>
    <row r="162" spans="1:12" x14ac:dyDescent="0.45">
      <c r="A162" t="str">
        <f>Wsad_Ofertowy[[#This Row],[Kod]]</f>
        <v>CZNI1281</v>
      </c>
      <c r="B1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2" t="str">
        <f>INDEX(Wsad_Ofertowy[],MATCH(Generowanie_Zamówienia[[#This Row],[KOD_XL]],Wsad_Ofertowy[Kod],0),21)</f>
        <v>6</v>
      </c>
      <c r="D162" s="95" cm="1">
        <f t="array" ref="D162">INDEX(Wsad_Ofertowy[],MATCH(Generowanie_Zamówienia[[#This Row],[KOD_XL]],Wsad_Ofertowy[Kod],0),$U$1)</f>
        <v>8.2899999999999991</v>
      </c>
      <c r="E162">
        <f ca="1">IFERROR(Generowanie_Zamówienia[[#This Row],[ILOŚĆ OP. ZAMAWIANA]]*Generowanie_Zamówienia[[#This Row],[ILOŚC W OP.]]*Generowanie_Zamówienia[[#This Row],[CENA]],"")</f>
        <v>0</v>
      </c>
      <c r="F162" t="str">
        <f>INDEX(Wsad_Ofertowy[],MATCH(Generowanie_Zamówienia[[#This Row],[KOD_XL]],Wsad_Ofertowy[Kod],0),MATCH("nazwa pakietu",Wsad_Ofertowy[#Headers],0))</f>
        <v>ŚREDNIE</v>
      </c>
      <c r="G16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62" t="str">
        <f ca="1">IF(Generowanie_Zamówienia[[#This Row],[ILOŚĆ OP. ZAMAWIANA]]&gt;0,COUNTIFS($B$1:B162,"&gt;0"),"")</f>
        <v/>
      </c>
      <c r="I162" t="str">
        <f>INDEX(Wsad_Ofertowy[],MATCH(Generowanie_Zamówienia[[#This Row],[KOD_XL]],Wsad_Ofertowy[Kod],0),MATCH("Nazwa",Wsad_Ofertowy[#Headers],0))</f>
        <v>P 100 krzyż ZŁ</v>
      </c>
      <c r="J162">
        <f ca="1">Generowanie_Zamówienia[[#This Row],[ILOŚĆ OP. ZAMAWIANA]]*Generowanie_Zamówienia[[#This Row],[ILOŚC W OP.]]</f>
        <v>0</v>
      </c>
    </row>
    <row r="163" spans="1:12" x14ac:dyDescent="0.45">
      <c r="A163" t="str">
        <f>Wsad_Ofertowy[[#This Row],[Kod]]</f>
        <v>CZNI40214</v>
      </c>
      <c r="B1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3" t="str">
        <f>INDEX(Wsad_Ofertowy[],MATCH(Generowanie_Zamówienia[[#This Row],[KOD_XL]],Wsad_Ofertowy[Kod],0),21)</f>
        <v>4</v>
      </c>
      <c r="D163" s="95" cm="1">
        <f t="array" ref="D163">INDEX(Wsad_Ofertowy[],MATCH(Generowanie_Zamówienia[[#This Row],[KOD_XL]],Wsad_Ofertowy[Kod],0),$U$1)</f>
        <v>12.95</v>
      </c>
      <c r="E163">
        <f ca="1">IFERROR(Generowanie_Zamówienia[[#This Row],[ILOŚĆ OP. ZAMAWIANA]]*Generowanie_Zamówienia[[#This Row],[ILOŚC W OP.]]*Generowanie_Zamówienia[[#This Row],[CENA]],"")</f>
        <v>0</v>
      </c>
      <c r="F163" t="str">
        <f>INDEX(Wsad_Ofertowy[],MATCH(Generowanie_Zamówienia[[#This Row],[KOD_XL]],Wsad_Ofertowy[Kod],0),MATCH("nazwa pakietu",Wsad_Ofertowy[#Headers],0))</f>
        <v>DUŻE</v>
      </c>
      <c r="G16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63" t="str">
        <f ca="1">IF(Generowanie_Zamówienia[[#This Row],[ILOŚĆ OP. ZAMAWIANA]]&gt;0,COUNTIFS($B$1:B163,"&gt;0"),"")</f>
        <v/>
      </c>
      <c r="I163" t="str">
        <f>INDEX(Wsad_Ofertowy[],MATCH(Generowanie_Zamówienia[[#This Row],[KOD_XL]],Wsad_Ofertowy[Kod],0),MATCH("Nazwa",Wsad_Ofertowy[#Headers],0))</f>
        <v>P 109 serce Sr</v>
      </c>
      <c r="J163">
        <f ca="1">Generowanie_Zamówienia[[#This Row],[ILOŚĆ OP. ZAMAWIANA]]*Generowanie_Zamówienia[[#This Row],[ILOŚC W OP.]]</f>
        <v>0</v>
      </c>
    </row>
    <row r="164" spans="1:12" x14ac:dyDescent="0.45">
      <c r="A164" t="str">
        <f>Wsad_Ofertowy[[#This Row],[Kod]]</f>
        <v>CZNI40207</v>
      </c>
      <c r="B1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4" t="str">
        <f>INDEX(Wsad_Ofertowy[],MATCH(Generowanie_Zamówienia[[#This Row],[KOD_XL]],Wsad_Ofertowy[Kod],0),21)</f>
        <v>4</v>
      </c>
      <c r="D164" s="95" cm="1">
        <f t="array" ref="D164">INDEX(Wsad_Ofertowy[],MATCH(Generowanie_Zamówienia[[#This Row],[KOD_XL]],Wsad_Ofertowy[Kod],0),$U$1)</f>
        <v>12.95</v>
      </c>
      <c r="E164">
        <f ca="1">IFERROR(Generowanie_Zamówienia[[#This Row],[ILOŚĆ OP. ZAMAWIANA]]*Generowanie_Zamówienia[[#This Row],[ILOŚC W OP.]]*Generowanie_Zamówienia[[#This Row],[CENA]],"")</f>
        <v>0</v>
      </c>
      <c r="F164" t="str">
        <f>INDEX(Wsad_Ofertowy[],MATCH(Generowanie_Zamówienia[[#This Row],[KOD_XL]],Wsad_Ofertowy[Kod],0),MATCH("nazwa pakietu",Wsad_Ofertowy[#Headers],0))</f>
        <v>DUŻE</v>
      </c>
      <c r="G16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64" t="str">
        <f ca="1">IF(Generowanie_Zamówienia[[#This Row],[ILOŚĆ OP. ZAMAWIANA]]&gt;0,COUNTIFS($B$1:B164,"&gt;0"),"")</f>
        <v/>
      </c>
      <c r="I164" t="str">
        <f>INDEX(Wsad_Ofertowy[],MATCH(Generowanie_Zamówienia[[#This Row],[KOD_XL]],Wsad_Ofertowy[Kod],0),MATCH("Nazwa",Wsad_Ofertowy[#Headers],0))</f>
        <v>P 109 serce Zł</v>
      </c>
      <c r="J164">
        <f ca="1">Generowanie_Zamówienia[[#This Row],[ILOŚĆ OP. ZAMAWIANA]]*Generowanie_Zamówienia[[#This Row],[ILOŚC W OP.]]</f>
        <v>0</v>
      </c>
    </row>
    <row r="165" spans="1:12" x14ac:dyDescent="0.45">
      <c r="A165" t="str">
        <f>Wsad_Ofertowy[[#This Row],[Kod]]</f>
        <v>CZNI0294</v>
      </c>
      <c r="B1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5" t="str">
        <f>INDEX(Wsad_Ofertowy[],MATCH(Generowanie_Zamówienia[[#This Row],[KOD_XL]],Wsad_Ofertowy[Kod],0),21)</f>
        <v>5</v>
      </c>
      <c r="D165" s="95" cm="1">
        <f t="array" ref="D165">INDEX(Wsad_Ofertowy[],MATCH(Generowanie_Zamówienia[[#This Row],[KOD_XL]],Wsad_Ofertowy[Kod],0),$U$1)</f>
        <v>13.39</v>
      </c>
      <c r="E165">
        <f ca="1">IFERROR(Generowanie_Zamówienia[[#This Row],[ILOŚĆ OP. ZAMAWIANA]]*Generowanie_Zamówienia[[#This Row],[ILOŚC W OP.]]*Generowanie_Zamówienia[[#This Row],[CENA]],"")</f>
        <v>0</v>
      </c>
      <c r="F165" t="str">
        <f>INDEX(Wsad_Ofertowy[],MATCH(Generowanie_Zamówienia[[#This Row],[KOD_XL]],Wsad_Ofertowy[Kod],0),MATCH("nazwa pakietu",Wsad_Ofertowy[#Headers],0))</f>
        <v>DUŻE</v>
      </c>
      <c r="G16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165" t="str">
        <f ca="1">IF(Generowanie_Zamówienia[[#This Row],[ILOŚĆ OP. ZAMAWIANA]]&gt;0,COUNTIFS($B$1:B165,"&gt;0"),"")</f>
        <v/>
      </c>
      <c r="I165" t="str">
        <f>INDEX(Wsad_Ofertowy[],MATCH(Generowanie_Zamówienia[[#This Row],[KOD_XL]],Wsad_Ofertowy[Kod],0),MATCH("Nazwa",Wsad_Ofertowy[#Headers],0))</f>
        <v>P 45 krzyż MIX</v>
      </c>
      <c r="J165">
        <f ca="1">Generowanie_Zamówienia[[#This Row],[ILOŚĆ OP. ZAMAWIANA]]*Generowanie_Zamówienia[[#This Row],[ILOŚC W OP.]]</f>
        <v>0</v>
      </c>
    </row>
    <row r="166" spans="1:12" x14ac:dyDescent="0.45">
      <c r="A166" t="str">
        <f>Wsad_Ofertowy[[#This Row],[Kod]]</f>
        <v>CZNI1040</v>
      </c>
      <c r="B1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6" t="str">
        <f>INDEX(Wsad_Ofertowy[],MATCH(Generowanie_Zamówienia[[#This Row],[KOD_XL]],Wsad_Ofertowy[Kod],0),21)</f>
        <v>4</v>
      </c>
      <c r="D166" s="95" cm="1">
        <f t="array" ref="D166">INDEX(Wsad_Ofertowy[],MATCH(Generowanie_Zamówienia[[#This Row],[KOD_XL]],Wsad_Ofertowy[Kod],0),$U$1)</f>
        <v>13.39</v>
      </c>
      <c r="E166">
        <f ca="1">IFERROR(Generowanie_Zamówienia[[#This Row],[ILOŚĆ OP. ZAMAWIANA]]*Generowanie_Zamówienia[[#This Row],[ILOŚC W OP.]]*Generowanie_Zamówienia[[#This Row],[CENA]],"")</f>
        <v>0</v>
      </c>
      <c r="F166" t="str">
        <f>INDEX(Wsad_Ofertowy[],MATCH(Generowanie_Zamówienia[[#This Row],[KOD_XL]],Wsad_Ofertowy[Kod],0),MATCH("nazwa pakietu",Wsad_Ofertowy[#Headers],0))</f>
        <v>KONIEC_SERII</v>
      </c>
      <c r="G16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66" t="str">
        <f ca="1">IF(Generowanie_Zamówienia[[#This Row],[ILOŚĆ OP. ZAMAWIANA]]&gt;0,COUNTIFS($B$1:B166,"&gt;0"),"")</f>
        <v/>
      </c>
      <c r="I166" t="str">
        <f>INDEX(Wsad_Ofertowy[],MATCH(Generowanie_Zamówienia[[#This Row],[KOD_XL]],Wsad_Ofertowy[Kod],0),MATCH("Nazwa",Wsad_Ofertowy[#Headers],0))</f>
        <v>P 45 Krzyż SR</v>
      </c>
      <c r="J166">
        <f ca="1">Generowanie_Zamówienia[[#This Row],[ILOŚĆ OP. ZAMAWIANA]]*Generowanie_Zamówienia[[#This Row],[ILOŚC W OP.]]</f>
        <v>0</v>
      </c>
    </row>
    <row r="167" spans="1:12" x14ac:dyDescent="0.45">
      <c r="A167" t="str">
        <f>Wsad_Ofertowy[[#This Row],[Kod]]</f>
        <v>CZNI1041</v>
      </c>
      <c r="B1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7" t="str">
        <f>INDEX(Wsad_Ofertowy[],MATCH(Generowanie_Zamówienia[[#This Row],[KOD_XL]],Wsad_Ofertowy[Kod],0),21)</f>
        <v>4</v>
      </c>
      <c r="D167" s="95" cm="1">
        <f t="array" ref="D167">INDEX(Wsad_Ofertowy[],MATCH(Generowanie_Zamówienia[[#This Row],[KOD_XL]],Wsad_Ofertowy[Kod],0),$U$1)</f>
        <v>13.39</v>
      </c>
      <c r="E167">
        <f ca="1">IFERROR(Generowanie_Zamówienia[[#This Row],[ILOŚĆ OP. ZAMAWIANA]]*Generowanie_Zamówienia[[#This Row],[ILOŚC W OP.]]*Generowanie_Zamówienia[[#This Row],[CENA]],"")</f>
        <v>0</v>
      </c>
      <c r="F167" t="str">
        <f>INDEX(Wsad_Ofertowy[],MATCH(Generowanie_Zamówienia[[#This Row],[KOD_XL]],Wsad_Ofertowy[Kod],0),MATCH("nazwa pakietu",Wsad_Ofertowy[#Headers],0))</f>
        <v>KONIEC_SERII</v>
      </c>
      <c r="G16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67" t="str">
        <f ca="1">IF(Generowanie_Zamówienia[[#This Row],[ILOŚĆ OP. ZAMAWIANA]]&gt;0,COUNTIFS($B$1:B167,"&gt;0"),"")</f>
        <v/>
      </c>
      <c r="I167" t="str">
        <f>INDEX(Wsad_Ofertowy[],MATCH(Generowanie_Zamówienia[[#This Row],[KOD_XL]],Wsad_Ofertowy[Kod],0),MATCH("Nazwa",Wsad_Ofertowy[#Headers],0))</f>
        <v>P 45 Krzyż ZŁ</v>
      </c>
      <c r="J167">
        <f ca="1">Generowanie_Zamówienia[[#This Row],[ILOŚĆ OP. ZAMAWIANA]]*Generowanie_Zamówienia[[#This Row],[ILOŚC W OP.]]</f>
        <v>0</v>
      </c>
      <c r="L167" s="9"/>
    </row>
    <row r="168" spans="1:12" x14ac:dyDescent="0.45">
      <c r="A168" t="str">
        <f>Wsad_Ofertowy[[#This Row],[Kod]]</f>
        <v>CZNI0933</v>
      </c>
      <c r="B1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8" t="str">
        <f>INDEX(Wsad_Ofertowy[],MATCH(Generowanie_Zamówienia[[#This Row],[KOD_XL]],Wsad_Ofertowy[Kod],0),21)</f>
        <v>5</v>
      </c>
      <c r="D168" s="95" cm="1">
        <f t="array" ref="D168">INDEX(Wsad_Ofertowy[],MATCH(Generowanie_Zamówienia[[#This Row],[KOD_XL]],Wsad_Ofertowy[Kod],0),$U$1)</f>
        <v>12.5</v>
      </c>
      <c r="E168">
        <f ca="1">IFERROR(Generowanie_Zamówienia[[#This Row],[ILOŚĆ OP. ZAMAWIANA]]*Generowanie_Zamówienia[[#This Row],[ILOŚC W OP.]]*Generowanie_Zamówienia[[#This Row],[CENA]],"")</f>
        <v>0</v>
      </c>
      <c r="F168" t="str">
        <f>INDEX(Wsad_Ofertowy[],MATCH(Generowanie_Zamówienia[[#This Row],[KOD_XL]],Wsad_Ofertowy[Kod],0),MATCH("nazwa pakietu",Wsad_Ofertowy[#Headers],0))</f>
        <v>KONIEC_SERII</v>
      </c>
      <c r="G16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68" t="str">
        <f ca="1">IF(Generowanie_Zamówienia[[#This Row],[ILOŚĆ OP. ZAMAWIANA]]&gt;0,COUNTIFS($B$1:B168,"&gt;0"),"")</f>
        <v/>
      </c>
      <c r="I168" t="str">
        <f>INDEX(Wsad_Ofertowy[],MATCH(Generowanie_Zamówienia[[#This Row],[KOD_XL]],Wsad_Ofertowy[Kod],0),MATCH("Nazwa",Wsad_Ofertowy[#Headers],0))</f>
        <v>P 45 zł</v>
      </c>
      <c r="J168">
        <f ca="1">Generowanie_Zamówienia[[#This Row],[ILOŚĆ OP. ZAMAWIANA]]*Generowanie_Zamówienia[[#This Row],[ILOŚC W OP.]]</f>
        <v>0</v>
      </c>
    </row>
    <row r="169" spans="1:12" x14ac:dyDescent="0.45">
      <c r="A169" t="str">
        <f>Wsad_Ofertowy[[#This Row],[Kod]]</f>
        <v>CZNI0814</v>
      </c>
      <c r="B1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69" t="str">
        <f>INDEX(Wsad_Ofertowy[],MATCH(Generowanie_Zamówienia[[#This Row],[KOD_XL]],Wsad_Ofertowy[Kod],0),21)</f>
        <v>6</v>
      </c>
      <c r="D169" s="95" cm="1">
        <f t="array" ref="D169">INDEX(Wsad_Ofertowy[],MATCH(Generowanie_Zamówienia[[#This Row],[KOD_XL]],Wsad_Ofertowy[Kod],0),$U$1)</f>
        <v>6.99</v>
      </c>
      <c r="E169">
        <f ca="1">IFERROR(Generowanie_Zamówienia[[#This Row],[ILOŚĆ OP. ZAMAWIANA]]*Generowanie_Zamówienia[[#This Row],[ILOŚC W OP.]]*Generowanie_Zamówienia[[#This Row],[CENA]],"")</f>
        <v>0</v>
      </c>
      <c r="F169" t="str">
        <f>INDEX(Wsad_Ofertowy[],MATCH(Generowanie_Zamówienia[[#This Row],[KOD_XL]],Wsad_Ofertowy[Kod],0),MATCH("nazwa pakietu",Wsad_Ofertowy[#Headers],0))</f>
        <v>ŚREDNIE</v>
      </c>
      <c r="G16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69" t="str">
        <f ca="1">IF(Generowanie_Zamówienia[[#This Row],[ILOŚĆ OP. ZAMAWIANA]]&gt;0,COUNTIFS($B$1:B169,"&gt;0"),"")</f>
        <v/>
      </c>
      <c r="I169" t="str">
        <f>INDEX(Wsad_Ofertowy[],MATCH(Generowanie_Zamówienia[[#This Row],[KOD_XL]],Wsad_Ofertowy[Kod],0),MATCH("Nazwa",Wsad_Ofertowy[#Headers],0))</f>
        <v>P 88 sr</v>
      </c>
      <c r="J169">
        <f ca="1">Generowanie_Zamówienia[[#This Row],[ILOŚĆ OP. ZAMAWIANA]]*Generowanie_Zamówienia[[#This Row],[ILOŚC W OP.]]</f>
        <v>0</v>
      </c>
      <c r="L169" s="9"/>
    </row>
    <row r="170" spans="1:12" x14ac:dyDescent="0.45">
      <c r="A170" t="str">
        <f>Wsad_Ofertowy[[#This Row],[Kod]]</f>
        <v>CZNI0798</v>
      </c>
      <c r="B1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0" t="str">
        <f>INDEX(Wsad_Ofertowy[],MATCH(Generowanie_Zamówienia[[#This Row],[KOD_XL]],Wsad_Ofertowy[Kod],0),21)</f>
        <v>6</v>
      </c>
      <c r="D170" s="95" cm="1">
        <f t="array" ref="D170">INDEX(Wsad_Ofertowy[],MATCH(Generowanie_Zamówienia[[#This Row],[KOD_XL]],Wsad_Ofertowy[Kod],0),$U$1)</f>
        <v>6.99</v>
      </c>
      <c r="E170">
        <f ca="1">IFERROR(Generowanie_Zamówienia[[#This Row],[ILOŚĆ OP. ZAMAWIANA]]*Generowanie_Zamówienia[[#This Row],[ILOŚC W OP.]]*Generowanie_Zamówienia[[#This Row],[CENA]],"")</f>
        <v>0</v>
      </c>
      <c r="F170" t="str">
        <f>INDEX(Wsad_Ofertowy[],MATCH(Generowanie_Zamówienia[[#This Row],[KOD_XL]],Wsad_Ofertowy[Kod],0),MATCH("nazwa pakietu",Wsad_Ofertowy[#Headers],0))</f>
        <v>KONIEC_SERII</v>
      </c>
      <c r="G17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70" t="str">
        <f ca="1">IF(Generowanie_Zamówienia[[#This Row],[ILOŚĆ OP. ZAMAWIANA]]&gt;0,COUNTIFS($B$1:B170,"&gt;0"),"")</f>
        <v/>
      </c>
      <c r="I170" t="str">
        <f>INDEX(Wsad_Ofertowy[],MATCH(Generowanie_Zamówienia[[#This Row],[KOD_XL]],Wsad_Ofertowy[Kod],0),MATCH("Nazwa",Wsad_Ofertowy[#Headers],0))</f>
        <v>P 88 zł</v>
      </c>
      <c r="J170">
        <f ca="1">Generowanie_Zamówienia[[#This Row],[ILOŚĆ OP. ZAMAWIANA]]*Generowanie_Zamówienia[[#This Row],[ILOŚC W OP.]]</f>
        <v>0</v>
      </c>
    </row>
    <row r="171" spans="1:12" x14ac:dyDescent="0.45">
      <c r="A171" t="str">
        <f>Wsad_Ofertowy[[#This Row],[Kod]]</f>
        <v>CZNI0871</v>
      </c>
      <c r="B1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1" t="str">
        <f>INDEX(Wsad_Ofertowy[],MATCH(Generowanie_Zamówienia[[#This Row],[KOD_XL]],Wsad_Ofertowy[Kod],0),21)</f>
        <v>7</v>
      </c>
      <c r="D171" s="95" cm="1">
        <f t="array" ref="D171">INDEX(Wsad_Ofertowy[],MATCH(Generowanie_Zamówienia[[#This Row],[KOD_XL]],Wsad_Ofertowy[Kod],0),$U$1)</f>
        <v>8.59</v>
      </c>
      <c r="E171">
        <f ca="1">IFERROR(Generowanie_Zamówienia[[#This Row],[ILOŚĆ OP. ZAMAWIANA]]*Generowanie_Zamówienia[[#This Row],[ILOŚC W OP.]]*Generowanie_Zamówienia[[#This Row],[CENA]],"")</f>
        <v>0</v>
      </c>
      <c r="F171" t="str">
        <f>INDEX(Wsad_Ofertowy[],MATCH(Generowanie_Zamówienia[[#This Row],[KOD_XL]],Wsad_Ofertowy[Kod],0),MATCH("nazwa pakietu",Wsad_Ofertowy[#Headers],0))</f>
        <v>KONIEC_SERII</v>
      </c>
      <c r="G17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71" t="str">
        <f ca="1">IF(Generowanie_Zamówienia[[#This Row],[ILOŚĆ OP. ZAMAWIANA]]&gt;0,COUNTIFS($B$1:B171,"&gt;0"),"")</f>
        <v/>
      </c>
      <c r="I171" t="str">
        <f>INDEX(Wsad_Ofertowy[],MATCH(Generowanie_Zamówienia[[#This Row],[KOD_XL]],Wsad_Ofertowy[Kod],0),MATCH("Nazwa",Wsad_Ofertowy[#Headers],0))</f>
        <v>P 91 biały LED SR</v>
      </c>
      <c r="J171">
        <f ca="1">Generowanie_Zamówienia[[#This Row],[ILOŚĆ OP. ZAMAWIANA]]*Generowanie_Zamówienia[[#This Row],[ILOŚC W OP.]]</f>
        <v>0</v>
      </c>
    </row>
    <row r="172" spans="1:12" x14ac:dyDescent="0.45">
      <c r="A172" t="str">
        <f>Wsad_Ofertowy[[#This Row],[Kod]]</f>
        <v>CZNI0872</v>
      </c>
      <c r="B1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2" t="str">
        <f>INDEX(Wsad_Ofertowy[],MATCH(Generowanie_Zamówienia[[#This Row],[KOD_XL]],Wsad_Ofertowy[Kod],0),21)</f>
        <v>7</v>
      </c>
      <c r="D172" s="95" cm="1">
        <f t="array" ref="D172">INDEX(Wsad_Ofertowy[],MATCH(Generowanie_Zamówienia[[#This Row],[KOD_XL]],Wsad_Ofertowy[Kod],0),$U$1)</f>
        <v>9.35</v>
      </c>
      <c r="E172">
        <f ca="1">IFERROR(Generowanie_Zamówienia[[#This Row],[ILOŚĆ OP. ZAMAWIANA]]*Generowanie_Zamówienia[[#This Row],[ILOŚC W OP.]]*Generowanie_Zamówienia[[#This Row],[CENA]],"")</f>
        <v>0</v>
      </c>
      <c r="F172" t="str">
        <f>INDEX(Wsad_Ofertowy[],MATCH(Generowanie_Zamówienia[[#This Row],[KOD_XL]],Wsad_Ofertowy[Kod],0),MATCH("nazwa pakietu",Wsad_Ofertowy[#Headers],0))</f>
        <v>KONIEC_SERII</v>
      </c>
      <c r="G17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72" t="str">
        <f ca="1">IF(Generowanie_Zamówienia[[#This Row],[ILOŚĆ OP. ZAMAWIANA]]&gt;0,COUNTIFS($B$1:B172,"&gt;0"),"")</f>
        <v/>
      </c>
      <c r="I172" t="str">
        <f>INDEX(Wsad_Ofertowy[],MATCH(Generowanie_Zamówienia[[#This Row],[KOD_XL]],Wsad_Ofertowy[Kod],0),MATCH("Nazwa",Wsad_Ofertowy[#Headers],0))</f>
        <v>P 91 biały LED ZŁ</v>
      </c>
      <c r="J172">
        <f ca="1">Generowanie_Zamówienia[[#This Row],[ILOŚĆ OP. ZAMAWIANA]]*Generowanie_Zamówienia[[#This Row],[ILOŚC W OP.]]</f>
        <v>0</v>
      </c>
    </row>
    <row r="173" spans="1:12" x14ac:dyDescent="0.45">
      <c r="A173" t="str">
        <f>Wsad_Ofertowy[[#This Row],[Kod]]</f>
        <v>CZNI0746</v>
      </c>
      <c r="B1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3" t="str">
        <f>INDEX(Wsad_Ofertowy[],MATCH(Generowanie_Zamówienia[[#This Row],[KOD_XL]],Wsad_Ofertowy[Kod],0),21)</f>
        <v>7</v>
      </c>
      <c r="D173" s="95" cm="1">
        <f t="array" ref="D173">INDEX(Wsad_Ofertowy[],MATCH(Generowanie_Zamówienia[[#This Row],[KOD_XL]],Wsad_Ofertowy[Kod],0),$U$1)</f>
        <v>7.15</v>
      </c>
      <c r="E173">
        <f ca="1">IFERROR(Generowanie_Zamówienia[[#This Row],[ILOŚĆ OP. ZAMAWIANA]]*Generowanie_Zamówienia[[#This Row],[ILOŚC W OP.]]*Generowanie_Zamówienia[[#This Row],[CENA]],"")</f>
        <v>0</v>
      </c>
      <c r="F173" t="str">
        <f>INDEX(Wsad_Ofertowy[],MATCH(Generowanie_Zamówienia[[#This Row],[KOD_XL]],Wsad_Ofertowy[Kod],0),MATCH("nazwa pakietu",Wsad_Ofertowy[#Headers],0))</f>
        <v>ŚREDNIE</v>
      </c>
      <c r="G17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73" t="str">
        <f ca="1">IF(Generowanie_Zamówienia[[#This Row],[ILOŚĆ OP. ZAMAWIANA]]&gt;0,COUNTIFS($B$1:B173,"&gt;0"),"")</f>
        <v/>
      </c>
      <c r="I173" t="str">
        <f>INDEX(Wsad_Ofertowy[],MATCH(Generowanie_Zamówienia[[#This Row],[KOD_XL]],Wsad_Ofertowy[Kod],0),MATCH("Nazwa",Wsad_Ofertowy[#Headers],0))</f>
        <v>P 91 biały SR</v>
      </c>
      <c r="J173">
        <f ca="1">Generowanie_Zamówienia[[#This Row],[ILOŚĆ OP. ZAMAWIANA]]*Generowanie_Zamówienia[[#This Row],[ILOŚC W OP.]]</f>
        <v>0</v>
      </c>
    </row>
    <row r="174" spans="1:12" x14ac:dyDescent="0.45">
      <c r="A174" t="str">
        <f>Wsad_Ofertowy[[#This Row],[Kod]]</f>
        <v>CZNI0747</v>
      </c>
      <c r="B1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4" t="str">
        <f>INDEX(Wsad_Ofertowy[],MATCH(Generowanie_Zamówienia[[#This Row],[KOD_XL]],Wsad_Ofertowy[Kod],0),21)</f>
        <v>7</v>
      </c>
      <c r="D174" s="95" cm="1">
        <f t="array" ref="D174">INDEX(Wsad_Ofertowy[],MATCH(Generowanie_Zamówienia[[#This Row],[KOD_XL]],Wsad_Ofertowy[Kod],0),$U$1)</f>
        <v>7.15</v>
      </c>
      <c r="E174">
        <f ca="1">IFERROR(Generowanie_Zamówienia[[#This Row],[ILOŚĆ OP. ZAMAWIANA]]*Generowanie_Zamówienia[[#This Row],[ILOŚC W OP.]]*Generowanie_Zamówienia[[#This Row],[CENA]],"")</f>
        <v>0</v>
      </c>
      <c r="F174" t="str">
        <f>INDEX(Wsad_Ofertowy[],MATCH(Generowanie_Zamówienia[[#This Row],[KOD_XL]],Wsad_Ofertowy[Kod],0),MATCH("nazwa pakietu",Wsad_Ofertowy[#Headers],0))</f>
        <v>KONIEC_SERII</v>
      </c>
      <c r="G17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74" t="str">
        <f ca="1">IF(Generowanie_Zamówienia[[#This Row],[ILOŚĆ OP. ZAMAWIANA]]&gt;0,COUNTIFS($B$1:B174,"&gt;0"),"")</f>
        <v/>
      </c>
      <c r="I174" t="str">
        <f>INDEX(Wsad_Ofertowy[],MATCH(Generowanie_Zamówienia[[#This Row],[KOD_XL]],Wsad_Ofertowy[Kod],0),MATCH("Nazwa",Wsad_Ofertowy[#Headers],0))</f>
        <v>P 91 biały ZŁ</v>
      </c>
      <c r="J174">
        <f ca="1">Generowanie_Zamówienia[[#This Row],[ILOŚĆ OP. ZAMAWIANA]]*Generowanie_Zamówienia[[#This Row],[ILOŚC W OP.]]</f>
        <v>0</v>
      </c>
    </row>
    <row r="175" spans="1:12" x14ac:dyDescent="0.45">
      <c r="A175" t="str">
        <f>Wsad_Ofertowy[[#This Row],[Kod]]</f>
        <v>CZNI0796</v>
      </c>
      <c r="B1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5" t="str">
        <f>INDEX(Wsad_Ofertowy[],MATCH(Generowanie_Zamówienia[[#This Row],[KOD_XL]],Wsad_Ofertowy[Kod],0),21)</f>
        <v>7</v>
      </c>
      <c r="D175" s="95" cm="1">
        <f t="array" ref="D175">INDEX(Wsad_Ofertowy[],MATCH(Generowanie_Zamówienia[[#This Row],[KOD_XL]],Wsad_Ofertowy[Kod],0),$U$1)</f>
        <v>7.24</v>
      </c>
      <c r="E175">
        <f ca="1">IFERROR(Generowanie_Zamówienia[[#This Row],[ILOŚĆ OP. ZAMAWIANA]]*Generowanie_Zamówienia[[#This Row],[ILOŚC W OP.]]*Generowanie_Zamówienia[[#This Row],[CENA]],"")</f>
        <v>0</v>
      </c>
      <c r="F175" t="str">
        <f>INDEX(Wsad_Ofertowy[],MATCH(Generowanie_Zamówienia[[#This Row],[KOD_XL]],Wsad_Ofertowy[Kod],0),MATCH("nazwa pakietu",Wsad_Ofertowy[#Headers],0))</f>
        <v>KONIEC_SERII</v>
      </c>
      <c r="G17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75" t="str">
        <f ca="1">IF(Generowanie_Zamówienia[[#This Row],[ILOŚĆ OP. ZAMAWIANA]]&gt;0,COUNTIFS($B$1:B175,"&gt;0"),"")</f>
        <v/>
      </c>
      <c r="I175" t="str">
        <f>INDEX(Wsad_Ofertowy[],MATCH(Generowanie_Zamówienia[[#This Row],[KOD_XL]],Wsad_Ofertowy[Kod],0),MATCH("Nazwa",Wsad_Ofertowy[#Headers],0))</f>
        <v>P 91 róża SR</v>
      </c>
      <c r="J175">
        <f ca="1">Generowanie_Zamówienia[[#This Row],[ILOŚĆ OP. ZAMAWIANA]]*Generowanie_Zamówienia[[#This Row],[ILOŚC W OP.]]</f>
        <v>0</v>
      </c>
    </row>
    <row r="176" spans="1:12" x14ac:dyDescent="0.45">
      <c r="A176" t="str">
        <f>Wsad_Ofertowy[[#This Row],[Kod]]</f>
        <v>CZNI0371</v>
      </c>
      <c r="B1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6" t="str">
        <f>INDEX(Wsad_Ofertowy[],MATCH(Generowanie_Zamówienia[[#This Row],[KOD_XL]],Wsad_Ofertowy[Kod],0),21)</f>
        <v>7</v>
      </c>
      <c r="D176" s="95" cm="1">
        <f t="array" ref="D176">INDEX(Wsad_Ofertowy[],MATCH(Generowanie_Zamówienia[[#This Row],[KOD_XL]],Wsad_Ofertowy[Kod],0),$U$1)</f>
        <v>8.2899999999999991</v>
      </c>
      <c r="E176">
        <f ca="1">IFERROR(Generowanie_Zamówienia[[#This Row],[ILOŚĆ OP. ZAMAWIANA]]*Generowanie_Zamówienia[[#This Row],[ILOŚC W OP.]]*Generowanie_Zamówienia[[#This Row],[CENA]],"")</f>
        <v>0</v>
      </c>
      <c r="F176" t="str">
        <f>INDEX(Wsad_Ofertowy[],MATCH(Generowanie_Zamówienia[[#This Row],[KOD_XL]],Wsad_Ofertowy[Kod],0),MATCH("nazwa pakietu",Wsad_Ofertowy[#Headers],0))</f>
        <v>KONIEC_SERII</v>
      </c>
      <c r="G17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76" t="str">
        <f ca="1">IF(Generowanie_Zamówienia[[#This Row],[ILOŚĆ OP. ZAMAWIANA]]&gt;0,COUNTIFS($B$1:B176,"&gt;0"),"")</f>
        <v/>
      </c>
      <c r="I176" t="str">
        <f>INDEX(Wsad_Ofertowy[],MATCH(Generowanie_Zamówienia[[#This Row],[KOD_XL]],Wsad_Ofertowy[Kod],0),MATCH("Nazwa",Wsad_Ofertowy[#Headers],0))</f>
        <v>P 91 Róża zdobiony SR</v>
      </c>
      <c r="J176">
        <f ca="1">Generowanie_Zamówienia[[#This Row],[ILOŚĆ OP. ZAMAWIANA]]*Generowanie_Zamówienia[[#This Row],[ILOŚC W OP.]]</f>
        <v>0</v>
      </c>
    </row>
    <row r="177" spans="1:12" x14ac:dyDescent="0.45">
      <c r="A177" t="str">
        <f>Wsad_Ofertowy[[#This Row],[Kod]]</f>
        <v>CZNI0372</v>
      </c>
      <c r="B1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7" t="str">
        <f>INDEX(Wsad_Ofertowy[],MATCH(Generowanie_Zamówienia[[#This Row],[KOD_XL]],Wsad_Ofertowy[Kod],0),21)</f>
        <v>7</v>
      </c>
      <c r="D177" s="95" cm="1">
        <f t="array" ref="D177">INDEX(Wsad_Ofertowy[],MATCH(Generowanie_Zamówienia[[#This Row],[KOD_XL]],Wsad_Ofertowy[Kod],0),$U$1)</f>
        <v>8.2899999999999991</v>
      </c>
      <c r="E177">
        <f ca="1">IFERROR(Generowanie_Zamówienia[[#This Row],[ILOŚĆ OP. ZAMAWIANA]]*Generowanie_Zamówienia[[#This Row],[ILOŚC W OP.]]*Generowanie_Zamówienia[[#This Row],[CENA]],"")</f>
        <v>0</v>
      </c>
      <c r="F177" t="str">
        <f>INDEX(Wsad_Ofertowy[],MATCH(Generowanie_Zamówienia[[#This Row],[KOD_XL]],Wsad_Ofertowy[Kod],0),MATCH("nazwa pakietu",Wsad_Ofertowy[#Headers],0))</f>
        <v>ŚREDNIE</v>
      </c>
      <c r="G17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77" t="str">
        <f ca="1">IF(Generowanie_Zamówienia[[#This Row],[ILOŚĆ OP. ZAMAWIANA]]&gt;0,COUNTIFS($B$1:B177,"&gt;0"),"")</f>
        <v/>
      </c>
      <c r="I177" t="str">
        <f>INDEX(Wsad_Ofertowy[],MATCH(Generowanie_Zamówienia[[#This Row],[KOD_XL]],Wsad_Ofertowy[Kod],0),MATCH("Nazwa",Wsad_Ofertowy[#Headers],0))</f>
        <v>P 91 Róża zdobiony ZŁ</v>
      </c>
      <c r="J177">
        <f ca="1">Generowanie_Zamówienia[[#This Row],[ILOŚĆ OP. ZAMAWIANA]]*Generowanie_Zamówienia[[#This Row],[ILOŚC W OP.]]</f>
        <v>0</v>
      </c>
    </row>
    <row r="178" spans="1:12" x14ac:dyDescent="0.45">
      <c r="A178" t="str">
        <f>Wsad_Ofertowy[[#This Row],[Kod]]</f>
        <v>CZNI1209</v>
      </c>
      <c r="B1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8" t="str">
        <f>INDEX(Wsad_Ofertowy[],MATCH(Generowanie_Zamówienia[[#This Row],[KOD_XL]],Wsad_Ofertowy[Kod],0),21)</f>
        <v>7</v>
      </c>
      <c r="D178" s="95" cm="1">
        <f t="array" ref="D178">INDEX(Wsad_Ofertowy[],MATCH(Generowanie_Zamówienia[[#This Row],[KOD_XL]],Wsad_Ofertowy[Kod],0),$U$1)</f>
        <v>7.24</v>
      </c>
      <c r="E178">
        <f ca="1">IFERROR(Generowanie_Zamówienia[[#This Row],[ILOŚĆ OP. ZAMAWIANA]]*Generowanie_Zamówienia[[#This Row],[ILOŚC W OP.]]*Generowanie_Zamówienia[[#This Row],[CENA]],"")</f>
        <v>0</v>
      </c>
      <c r="F178" t="str">
        <f>INDEX(Wsad_Ofertowy[],MATCH(Generowanie_Zamówienia[[#This Row],[KOD_XL]],Wsad_Ofertowy[Kod],0),MATCH("nazwa pakietu",Wsad_Ofertowy[#Headers],0))</f>
        <v>ŚREDNIE</v>
      </c>
      <c r="G17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178" t="str">
        <f ca="1">IF(Generowanie_Zamówienia[[#This Row],[ILOŚĆ OP. ZAMAWIANA]]&gt;0,COUNTIFS($B$1:B178,"&gt;0"),"")</f>
        <v/>
      </c>
      <c r="I178" t="str">
        <f>INDEX(Wsad_Ofertowy[],MATCH(Generowanie_Zamówienia[[#This Row],[KOD_XL]],Wsad_Ofertowy[Kod],0),MATCH("Nazwa",Wsad_Ofertowy[#Headers],0))</f>
        <v>P 91 róża ZŁ</v>
      </c>
      <c r="J178">
        <f ca="1">Generowanie_Zamówienia[[#This Row],[ILOŚĆ OP. ZAMAWIANA]]*Generowanie_Zamówienia[[#This Row],[ILOŚC W OP.]]</f>
        <v>0</v>
      </c>
      <c r="L178" s="9"/>
    </row>
    <row r="179" spans="1:12" x14ac:dyDescent="0.45">
      <c r="A179" t="str">
        <f>Wsad_Ofertowy[[#This Row],[Kod]]</f>
        <v>CZNI0740</v>
      </c>
      <c r="B1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79" t="str">
        <f>INDEX(Wsad_Ofertowy[],MATCH(Generowanie_Zamówienia[[#This Row],[KOD_XL]],Wsad_Ofertowy[Kod],0),21)</f>
        <v>7</v>
      </c>
      <c r="D179" s="95" cm="1">
        <f t="array" ref="D179">INDEX(Wsad_Ofertowy[],MATCH(Generowanie_Zamówienia[[#This Row],[KOD_XL]],Wsad_Ofertowy[Kod],0),$U$1)</f>
        <v>7.15</v>
      </c>
      <c r="E179">
        <f ca="1">IFERROR(Generowanie_Zamówienia[[#This Row],[ILOŚĆ OP. ZAMAWIANA]]*Generowanie_Zamówienia[[#This Row],[ILOŚC W OP.]]*Generowanie_Zamówienia[[#This Row],[CENA]],"")</f>
        <v>0</v>
      </c>
      <c r="F179" t="str">
        <f>INDEX(Wsad_Ofertowy[],MATCH(Generowanie_Zamówienia[[#This Row],[KOD_XL]],Wsad_Ofertowy[Kod],0),MATCH("nazwa pakietu",Wsad_Ofertowy[#Headers],0))</f>
        <v>KONIEC_SERII</v>
      </c>
      <c r="G17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79" t="str">
        <f ca="1">IF(Generowanie_Zamówienia[[#This Row],[ILOŚĆ OP. ZAMAWIANA]]&gt;0,COUNTIFS($B$1:B179,"&gt;0"),"")</f>
        <v/>
      </c>
      <c r="I179" t="str">
        <f>INDEX(Wsad_Ofertowy[],MATCH(Generowanie_Zamówienia[[#This Row],[KOD_XL]],Wsad_Ofertowy[Kod],0),MATCH("Nazwa",Wsad_Ofertowy[#Headers],0))</f>
        <v>P 97 zł</v>
      </c>
      <c r="J179">
        <f ca="1">Generowanie_Zamówienia[[#This Row],[ILOŚĆ OP. ZAMAWIANA]]*Generowanie_Zamówienia[[#This Row],[ILOŚC W OP.]]</f>
        <v>0</v>
      </c>
    </row>
    <row r="180" spans="1:12" x14ac:dyDescent="0.45">
      <c r="A180" t="str">
        <f>Wsad_Ofertowy[[#This Row],[Kod]]</f>
        <v>CZNI0708</v>
      </c>
      <c r="B1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0" t="str">
        <f>INDEX(Wsad_Ofertowy[],MATCH(Generowanie_Zamówienia[[#This Row],[KOD_XL]],Wsad_Ofertowy[Kod],0),21)</f>
        <v>8</v>
      </c>
      <c r="D180" s="95" cm="1">
        <f t="array" ref="D180">INDEX(Wsad_Ofertowy[],MATCH(Generowanie_Zamówienia[[#This Row],[KOD_XL]],Wsad_Ofertowy[Kod],0),$U$1)</f>
        <v>6.6</v>
      </c>
      <c r="E180">
        <f ca="1">IFERROR(Generowanie_Zamówienia[[#This Row],[ILOŚĆ OP. ZAMAWIANA]]*Generowanie_Zamówienia[[#This Row],[ILOŚC W OP.]]*Generowanie_Zamówienia[[#This Row],[CENA]],"")</f>
        <v>0</v>
      </c>
      <c r="F180" t="str">
        <f>INDEX(Wsad_Ofertowy[],MATCH(Generowanie_Zamówienia[[#This Row],[KOD_XL]],Wsad_Ofertowy[Kod],0),MATCH("nazwa pakietu",Wsad_Ofertowy[#Headers],0))</f>
        <v>KONIEC_SERII</v>
      </c>
      <c r="G18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80" t="str">
        <f ca="1">IF(Generowanie_Zamówienia[[#This Row],[ILOŚĆ OP. ZAMAWIANA]]&gt;0,COUNTIFS($B$1:B180,"&gt;0"),"")</f>
        <v/>
      </c>
      <c r="I180" t="str">
        <f>INDEX(Wsad_Ofertowy[],MATCH(Generowanie_Zamówienia[[#This Row],[KOD_XL]],Wsad_Ofertowy[Kod],0),MATCH("Nazwa",Wsad_Ofertowy[#Headers],0))</f>
        <v>P 99 krzyżyk sr</v>
      </c>
      <c r="J180">
        <f ca="1">Generowanie_Zamówienia[[#This Row],[ILOŚĆ OP. ZAMAWIANA]]*Generowanie_Zamówienia[[#This Row],[ILOŚC W OP.]]</f>
        <v>0</v>
      </c>
      <c r="L180" s="9"/>
    </row>
    <row r="181" spans="1:12" x14ac:dyDescent="0.45">
      <c r="A181" t="str">
        <f>Wsad_Ofertowy[[#This Row],[Kod]]</f>
        <v>ZAJA0420</v>
      </c>
      <c r="B1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1" t="str">
        <f>INDEX(Wsad_Ofertowy[],MATCH(Generowanie_Zamówienia[[#This Row],[KOD_XL]],Wsad_Ofertowy[Kod],0),21)</f>
        <v>4</v>
      </c>
      <c r="D181" s="95" cm="1">
        <f t="array" ref="D181">INDEX(Wsad_Ofertowy[],MATCH(Generowanie_Zamówienia[[#This Row],[KOD_XL]],Wsad_Ofertowy[Kod],0),$U$1)</f>
        <v>17.489999999999998</v>
      </c>
      <c r="E181">
        <f ca="1">IFERROR(Generowanie_Zamówienia[[#This Row],[ILOŚĆ OP. ZAMAWIANA]]*Generowanie_Zamówienia[[#This Row],[ILOŚC W OP.]]*Generowanie_Zamówienia[[#This Row],[CENA]],"")</f>
        <v>0</v>
      </c>
      <c r="F181" t="str">
        <f>INDEX(Wsad_Ofertowy[],MATCH(Generowanie_Zamówienia[[#This Row],[KOD_XL]],Wsad_Ofertowy[Kod],0),MATCH("nazwa pakietu",Wsad_Ofertowy[#Headers],0))</f>
        <v>KONIEC_SERII</v>
      </c>
      <c r="G18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81" t="str">
        <f ca="1">IF(Generowanie_Zamówienia[[#This Row],[ILOŚĆ OP. ZAMAWIANA]]&gt;0,COUNTIFS($B$1:B181,"&gt;0"),"")</f>
        <v/>
      </c>
      <c r="I181" t="str">
        <f>INDEX(Wsad_Ofertowy[],MATCH(Generowanie_Zamówienia[[#This Row],[KOD_XL]],Wsad_Ofertowy[Kod],0),MATCH("Nazwa",Wsad_Ofertowy[#Headers],0))</f>
        <v>Pera Duża SR</v>
      </c>
      <c r="J181">
        <f ca="1">Generowanie_Zamówienia[[#This Row],[ILOŚĆ OP. ZAMAWIANA]]*Generowanie_Zamówienia[[#This Row],[ILOŚC W OP.]]</f>
        <v>0</v>
      </c>
    </row>
    <row r="182" spans="1:12" x14ac:dyDescent="0.45">
      <c r="A182" t="str">
        <f>Wsad_Ofertowy[[#This Row],[Kod]]</f>
        <v>ZAJA0421</v>
      </c>
      <c r="B1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2" t="str">
        <f>INDEX(Wsad_Ofertowy[],MATCH(Generowanie_Zamówienia[[#This Row],[KOD_XL]],Wsad_Ofertowy[Kod],0),21)</f>
        <v>4</v>
      </c>
      <c r="D182" s="95" cm="1">
        <f t="array" ref="D182">INDEX(Wsad_Ofertowy[],MATCH(Generowanie_Zamówienia[[#This Row],[KOD_XL]],Wsad_Ofertowy[Kod],0),$U$1)</f>
        <v>17.489999999999998</v>
      </c>
      <c r="E182">
        <f ca="1">IFERROR(Generowanie_Zamówienia[[#This Row],[ILOŚĆ OP. ZAMAWIANA]]*Generowanie_Zamówienia[[#This Row],[ILOŚC W OP.]]*Generowanie_Zamówienia[[#This Row],[CENA]],"")</f>
        <v>0</v>
      </c>
      <c r="F182" t="str">
        <f>INDEX(Wsad_Ofertowy[],MATCH(Generowanie_Zamówienia[[#This Row],[KOD_XL]],Wsad_Ofertowy[Kod],0),MATCH("nazwa pakietu",Wsad_Ofertowy[#Headers],0))</f>
        <v>KONIEC_SERII</v>
      </c>
      <c r="G18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182" t="str">
        <f ca="1">IF(Generowanie_Zamówienia[[#This Row],[ILOŚĆ OP. ZAMAWIANA]]&gt;0,COUNTIFS($B$1:B182,"&gt;0"),"")</f>
        <v/>
      </c>
      <c r="I182" t="str">
        <f>INDEX(Wsad_Ofertowy[],MATCH(Generowanie_Zamówienia[[#This Row],[KOD_XL]],Wsad_Ofertowy[Kod],0),MATCH("Nazwa",Wsad_Ofertowy[#Headers],0))</f>
        <v>Pera Duża ZŁ</v>
      </c>
      <c r="J182">
        <f ca="1">Generowanie_Zamówienia[[#This Row],[ILOŚĆ OP. ZAMAWIANA]]*Generowanie_Zamówienia[[#This Row],[ILOŚC W OP.]]</f>
        <v>0</v>
      </c>
    </row>
    <row r="183" spans="1:12" x14ac:dyDescent="0.45">
      <c r="A183" t="str">
        <f>Wsad_Ofertowy[[#This Row],[Kod]]</f>
        <v>DAVP0070</v>
      </c>
      <c r="B1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3" t="str">
        <f>INDEX(Wsad_Ofertowy[],MATCH(Generowanie_Zamówienia[[#This Row],[KOD_XL]],Wsad_Ofertowy[Kod],0),21)</f>
        <v>4</v>
      </c>
      <c r="D183" s="95" cm="1">
        <f t="array" ref="D183">INDEX(Wsad_Ofertowy[],MATCH(Generowanie_Zamówienia[[#This Row],[KOD_XL]],Wsad_Ofertowy[Kod],0),$U$1)</f>
        <v>15.99</v>
      </c>
      <c r="E183">
        <f ca="1">IFERROR(Generowanie_Zamówienia[[#This Row],[ILOŚĆ OP. ZAMAWIANA]]*Generowanie_Zamówienia[[#This Row],[ILOŚC W OP.]]*Generowanie_Zamówienia[[#This Row],[CENA]],"")</f>
        <v>0</v>
      </c>
      <c r="F183" t="str">
        <f>INDEX(Wsad_Ofertowy[],MATCH(Generowanie_Zamówienia[[#This Row],[KOD_XL]],Wsad_Ofertowy[Kod],0),MATCH("nazwa pakietu",Wsad_Ofertowy[#Headers],0))</f>
        <v>OKAZJONALNE</v>
      </c>
      <c r="G18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83" t="str">
        <f ca="1">IF(Generowanie_Zamówienia[[#This Row],[ILOŚĆ OP. ZAMAWIANA]]&gt;0,COUNTIFS($B$1:B183,"&gt;0"),"")</f>
        <v/>
      </c>
      <c r="I183" t="str">
        <f>INDEX(Wsad_Ofertowy[],MATCH(Generowanie_Zamówienia[[#This Row],[KOD_XL]],Wsad_Ofertowy[Kod],0),MATCH("Nazwa",Wsad_Ofertowy[#Headers],0))</f>
        <v>Serce SE-4 Tata</v>
      </c>
      <c r="J183">
        <f ca="1">Generowanie_Zamówienia[[#This Row],[ILOŚĆ OP. ZAMAWIANA]]*Generowanie_Zamówienia[[#This Row],[ILOŚC W OP.]]</f>
        <v>0</v>
      </c>
    </row>
    <row r="184" spans="1:12" x14ac:dyDescent="0.45">
      <c r="A184" t="str">
        <f>Wsad_Ofertowy[[#This Row],[Kod]]</f>
        <v>CZNI0410</v>
      </c>
      <c r="B1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4" t="str">
        <f>INDEX(Wsad_Ofertowy[],MATCH(Generowanie_Zamówienia[[#This Row],[KOD_XL]],Wsad_Ofertowy[Kod],0),21)</f>
        <v>8</v>
      </c>
      <c r="D184" s="95" cm="1">
        <f t="array" ref="D184">INDEX(Wsad_Ofertowy[],MATCH(Generowanie_Zamówienia[[#This Row],[KOD_XL]],Wsad_Ofertowy[Kod],0),$U$1)</f>
        <v>6.25</v>
      </c>
      <c r="E184">
        <f ca="1">IFERROR(Generowanie_Zamówienia[[#This Row],[ILOŚĆ OP. ZAMAWIANA]]*Generowanie_Zamówienia[[#This Row],[ILOŚC W OP.]]*Generowanie_Zamówienia[[#This Row],[CENA]],"")</f>
        <v>0</v>
      </c>
      <c r="F184" t="str">
        <f>INDEX(Wsad_Ofertowy[],MATCH(Generowanie_Zamówienia[[#This Row],[KOD_XL]],Wsad_Ofertowy[Kod],0),MATCH("nazwa pakietu",Wsad_Ofertowy[#Headers],0))</f>
        <v>OKAZJONALNE</v>
      </c>
      <c r="G18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84" t="str">
        <f ca="1">IF(Generowanie_Zamówienia[[#This Row],[ILOŚĆ OP. ZAMAWIANA]]&gt;0,COUNTIFS($B$1:B184,"&gt;0"),"")</f>
        <v/>
      </c>
      <c r="I184" t="str">
        <f>INDEX(Wsad_Ofertowy[],MATCH(Generowanie_Zamówienia[[#This Row],[KOD_XL]],Wsad_Ofertowy[Kod],0),MATCH("Nazwa",Wsad_Ofertowy[#Headers],0))</f>
        <v>Serce wenecja BABCIA</v>
      </c>
      <c r="J184">
        <f ca="1">Generowanie_Zamówienia[[#This Row],[ILOŚĆ OP. ZAMAWIANA]]*Generowanie_Zamówienia[[#This Row],[ILOŚC W OP.]]</f>
        <v>0</v>
      </c>
    </row>
    <row r="185" spans="1:12" x14ac:dyDescent="0.45">
      <c r="A185" t="str">
        <f>Wsad_Ofertowy[[#This Row],[Kod]]</f>
        <v>CZNI0411</v>
      </c>
      <c r="B1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5" t="str">
        <f>INDEX(Wsad_Ofertowy[],MATCH(Generowanie_Zamówienia[[#This Row],[KOD_XL]],Wsad_Ofertowy[Kod],0),21)</f>
        <v>8</v>
      </c>
      <c r="D185" s="95" cm="1">
        <f t="array" ref="D185">INDEX(Wsad_Ofertowy[],MATCH(Generowanie_Zamówienia[[#This Row],[KOD_XL]],Wsad_Ofertowy[Kod],0),$U$1)</f>
        <v>6.25</v>
      </c>
      <c r="E185">
        <f ca="1">IFERROR(Generowanie_Zamówienia[[#This Row],[ILOŚĆ OP. ZAMAWIANA]]*Generowanie_Zamówienia[[#This Row],[ILOŚC W OP.]]*Generowanie_Zamówienia[[#This Row],[CENA]],"")</f>
        <v>0</v>
      </c>
      <c r="F185" t="str">
        <f>INDEX(Wsad_Ofertowy[],MATCH(Generowanie_Zamówienia[[#This Row],[KOD_XL]],Wsad_Ofertowy[Kod],0),MATCH("nazwa pakietu",Wsad_Ofertowy[#Headers],0))</f>
        <v>OKAZJONALNE</v>
      </c>
      <c r="G18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85" t="str">
        <f ca="1">IF(Generowanie_Zamówienia[[#This Row],[ILOŚĆ OP. ZAMAWIANA]]&gt;0,COUNTIFS($B$1:B185,"&gt;0"),"")</f>
        <v/>
      </c>
      <c r="I185" t="str">
        <f>INDEX(Wsad_Ofertowy[],MATCH(Generowanie_Zamówienia[[#This Row],[KOD_XL]],Wsad_Ofertowy[Kod],0),MATCH("Nazwa",Wsad_Ofertowy[#Headers],0))</f>
        <v>Serce wenecja babcia B/sr</v>
      </c>
      <c r="J185">
        <f ca="1">Generowanie_Zamówienia[[#This Row],[ILOŚĆ OP. ZAMAWIANA]]*Generowanie_Zamówienia[[#This Row],[ILOŚC W OP.]]</f>
        <v>0</v>
      </c>
    </row>
    <row r="186" spans="1:12" x14ac:dyDescent="0.45">
      <c r="A186" t="str">
        <f>Wsad_Ofertowy[[#This Row],[Kod]]</f>
        <v>CZNI0412</v>
      </c>
      <c r="B1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6" t="str">
        <f>INDEX(Wsad_Ofertowy[],MATCH(Generowanie_Zamówienia[[#This Row],[KOD_XL]],Wsad_Ofertowy[Kod],0),21)</f>
        <v>8</v>
      </c>
      <c r="D186" s="95" cm="1">
        <f t="array" ref="D186">INDEX(Wsad_Ofertowy[],MATCH(Generowanie_Zamówienia[[#This Row],[KOD_XL]],Wsad_Ofertowy[Kod],0),$U$1)</f>
        <v>6.25</v>
      </c>
      <c r="E186">
        <f ca="1">IFERROR(Generowanie_Zamówienia[[#This Row],[ILOŚĆ OP. ZAMAWIANA]]*Generowanie_Zamówienia[[#This Row],[ILOŚC W OP.]]*Generowanie_Zamówienia[[#This Row],[CENA]],"")</f>
        <v>0</v>
      </c>
      <c r="F186" t="str">
        <f>INDEX(Wsad_Ofertowy[],MATCH(Generowanie_Zamówienia[[#This Row],[KOD_XL]],Wsad_Ofertowy[Kod],0),MATCH("nazwa pakietu",Wsad_Ofertowy[#Headers],0))</f>
        <v>OKAZJONALNE</v>
      </c>
      <c r="G18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86" t="str">
        <f ca="1">IF(Generowanie_Zamówienia[[#This Row],[ILOŚĆ OP. ZAMAWIANA]]&gt;0,COUNTIFS($B$1:B186,"&gt;0"),"")</f>
        <v/>
      </c>
      <c r="I186" t="str">
        <f>INDEX(Wsad_Ofertowy[],MATCH(Generowanie_Zamówienia[[#This Row],[KOD_XL]],Wsad_Ofertowy[Kod],0),MATCH("Nazwa",Wsad_Ofertowy[#Headers],0))</f>
        <v>Serce wenecja babcia B/zł</v>
      </c>
      <c r="J186">
        <f ca="1">Generowanie_Zamówienia[[#This Row],[ILOŚĆ OP. ZAMAWIANA]]*Generowanie_Zamówienia[[#This Row],[ILOŚC W OP.]]</f>
        <v>0</v>
      </c>
    </row>
    <row r="187" spans="1:12" x14ac:dyDescent="0.45">
      <c r="A187" t="str">
        <f>Wsad_Ofertowy[[#This Row],[Kod]]</f>
        <v>CZNI0416</v>
      </c>
      <c r="B1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7" t="str">
        <f>INDEX(Wsad_Ofertowy[],MATCH(Generowanie_Zamówienia[[#This Row],[KOD_XL]],Wsad_Ofertowy[Kod],0),21)</f>
        <v>8</v>
      </c>
      <c r="D187" s="95" cm="1">
        <f t="array" ref="D187">INDEX(Wsad_Ofertowy[],MATCH(Generowanie_Zamówienia[[#This Row],[KOD_XL]],Wsad_Ofertowy[Kod],0),$U$1)</f>
        <v>6.39</v>
      </c>
      <c r="E187">
        <f ca="1">IFERROR(Generowanie_Zamówienia[[#This Row],[ILOŚĆ OP. ZAMAWIANA]]*Generowanie_Zamówienia[[#This Row],[ILOŚC W OP.]]*Generowanie_Zamówienia[[#This Row],[CENA]],"")</f>
        <v>0</v>
      </c>
      <c r="F187" t="str">
        <f>INDEX(Wsad_Ofertowy[],MATCH(Generowanie_Zamówienia[[#This Row],[KOD_XL]],Wsad_Ofertowy[Kod],0),MATCH("nazwa pakietu",Wsad_Ofertowy[#Headers],0))</f>
        <v>OKAZJONALNE</v>
      </c>
      <c r="G18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87" t="str">
        <f ca="1">IF(Generowanie_Zamówienia[[#This Row],[ILOŚĆ OP. ZAMAWIANA]]&gt;0,COUNTIFS($B$1:B187,"&gt;0"),"")</f>
        <v/>
      </c>
      <c r="I187" t="str">
        <f>INDEX(Wsad_Ofertowy[],MATCH(Generowanie_Zamówienia[[#This Row],[KOD_XL]],Wsad_Ofertowy[Kod],0),MATCH("Nazwa",Wsad_Ofertowy[#Headers],0))</f>
        <v>Serce wenecja MAMA</v>
      </c>
      <c r="J187">
        <f ca="1">Generowanie_Zamówienia[[#This Row],[ILOŚĆ OP. ZAMAWIANA]]*Generowanie_Zamówienia[[#This Row],[ILOŚC W OP.]]</f>
        <v>0</v>
      </c>
    </row>
    <row r="188" spans="1:12" x14ac:dyDescent="0.45">
      <c r="A188" t="str">
        <f>Wsad_Ofertowy[[#This Row],[Kod]]</f>
        <v>CZNI0417</v>
      </c>
      <c r="B1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8" t="str">
        <f>INDEX(Wsad_Ofertowy[],MATCH(Generowanie_Zamówienia[[#This Row],[KOD_XL]],Wsad_Ofertowy[Kod],0),21)</f>
        <v>8</v>
      </c>
      <c r="D188" s="95" cm="1">
        <f t="array" ref="D188">INDEX(Wsad_Ofertowy[],MATCH(Generowanie_Zamówienia[[#This Row],[KOD_XL]],Wsad_Ofertowy[Kod],0),$U$1)</f>
        <v>6.39</v>
      </c>
      <c r="E188">
        <f ca="1">IFERROR(Generowanie_Zamówienia[[#This Row],[ILOŚĆ OP. ZAMAWIANA]]*Generowanie_Zamówienia[[#This Row],[ILOŚC W OP.]]*Generowanie_Zamówienia[[#This Row],[CENA]],"")</f>
        <v>0</v>
      </c>
      <c r="F188" t="str">
        <f>INDEX(Wsad_Ofertowy[],MATCH(Generowanie_Zamówienia[[#This Row],[KOD_XL]],Wsad_Ofertowy[Kod],0),MATCH("nazwa pakietu",Wsad_Ofertowy[#Headers],0))</f>
        <v>OKAZJONALNE</v>
      </c>
      <c r="G18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88" t="str">
        <f ca="1">IF(Generowanie_Zamówienia[[#This Row],[ILOŚĆ OP. ZAMAWIANA]]&gt;0,COUNTIFS($B$1:B188,"&gt;0"),"")</f>
        <v/>
      </c>
      <c r="I188" t="str">
        <f>INDEX(Wsad_Ofertowy[],MATCH(Generowanie_Zamówienia[[#This Row],[KOD_XL]],Wsad_Ofertowy[Kod],0),MATCH("Nazwa",Wsad_Ofertowy[#Headers],0))</f>
        <v>Serce wenecja mama B/sr</v>
      </c>
      <c r="J188">
        <f ca="1">Generowanie_Zamówienia[[#This Row],[ILOŚĆ OP. ZAMAWIANA]]*Generowanie_Zamówienia[[#This Row],[ILOŚC W OP.]]</f>
        <v>0</v>
      </c>
    </row>
    <row r="189" spans="1:12" x14ac:dyDescent="0.45">
      <c r="A189" t="str">
        <f>Wsad_Ofertowy[[#This Row],[Kod]]</f>
        <v>CZNI0418</v>
      </c>
      <c r="B1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89" t="str">
        <f>INDEX(Wsad_Ofertowy[],MATCH(Generowanie_Zamówienia[[#This Row],[KOD_XL]],Wsad_Ofertowy[Kod],0),21)</f>
        <v>8</v>
      </c>
      <c r="D189" s="95" cm="1">
        <f t="array" ref="D189">INDEX(Wsad_Ofertowy[],MATCH(Generowanie_Zamówienia[[#This Row],[KOD_XL]],Wsad_Ofertowy[Kod],0),$U$1)</f>
        <v>6.39</v>
      </c>
      <c r="E189">
        <f ca="1">IFERROR(Generowanie_Zamówienia[[#This Row],[ILOŚĆ OP. ZAMAWIANA]]*Generowanie_Zamówienia[[#This Row],[ILOŚC W OP.]]*Generowanie_Zamówienia[[#This Row],[CENA]],"")</f>
        <v>0</v>
      </c>
      <c r="F189" t="str">
        <f>INDEX(Wsad_Ofertowy[],MATCH(Generowanie_Zamówienia[[#This Row],[KOD_XL]],Wsad_Ofertowy[Kod],0),MATCH("nazwa pakietu",Wsad_Ofertowy[#Headers],0))</f>
        <v>OKAZJONALNE</v>
      </c>
      <c r="G18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89" t="str">
        <f ca="1">IF(Generowanie_Zamówienia[[#This Row],[ILOŚĆ OP. ZAMAWIANA]]&gt;0,COUNTIFS($B$1:B189,"&gt;0"),"")</f>
        <v/>
      </c>
      <c r="I189" t="str">
        <f>INDEX(Wsad_Ofertowy[],MATCH(Generowanie_Zamówienia[[#This Row],[KOD_XL]],Wsad_Ofertowy[Kod],0),MATCH("Nazwa",Wsad_Ofertowy[#Headers],0))</f>
        <v>Serce wenecja mama B/zł</v>
      </c>
      <c r="J189">
        <f ca="1">Generowanie_Zamówienia[[#This Row],[ILOŚĆ OP. ZAMAWIANA]]*Generowanie_Zamówienia[[#This Row],[ILOŚC W OP.]]</f>
        <v>0</v>
      </c>
      <c r="L189" s="9"/>
    </row>
    <row r="190" spans="1:12" x14ac:dyDescent="0.45">
      <c r="A190" t="str">
        <f>Wsad_Ofertowy[[#This Row],[Kod]]</f>
        <v>CZNI0421</v>
      </c>
      <c r="B1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0" t="str">
        <f>INDEX(Wsad_Ofertowy[],MATCH(Generowanie_Zamówienia[[#This Row],[KOD_XL]],Wsad_Ofertowy[Kod],0),21)</f>
        <v>8</v>
      </c>
      <c r="D190" s="95" cm="1">
        <f t="array" ref="D190">INDEX(Wsad_Ofertowy[],MATCH(Generowanie_Zamówienia[[#This Row],[KOD_XL]],Wsad_Ofertowy[Kod],0),$U$1)</f>
        <v>6.39</v>
      </c>
      <c r="E190">
        <f ca="1">IFERROR(Generowanie_Zamówienia[[#This Row],[ILOŚĆ OP. ZAMAWIANA]]*Generowanie_Zamówienia[[#This Row],[ILOŚC W OP.]]*Generowanie_Zamówienia[[#This Row],[CENA]],"")</f>
        <v>0</v>
      </c>
      <c r="F190" t="str">
        <f>INDEX(Wsad_Ofertowy[],MATCH(Generowanie_Zamówienia[[#This Row],[KOD_XL]],Wsad_Ofertowy[Kod],0),MATCH("nazwa pakietu",Wsad_Ofertowy[#Headers],0))</f>
        <v>OKAZJONALNE</v>
      </c>
      <c r="G19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90" t="str">
        <f ca="1">IF(Generowanie_Zamówienia[[#This Row],[ILOŚĆ OP. ZAMAWIANA]]&gt;0,COUNTIFS($B$1:B190,"&gt;0"),"")</f>
        <v/>
      </c>
      <c r="I190" t="str">
        <f>INDEX(Wsad_Ofertowy[],MATCH(Generowanie_Zamówienia[[#This Row],[KOD_XL]],Wsad_Ofertowy[Kod],0),MATCH("Nazwa",Wsad_Ofertowy[#Headers],0))</f>
        <v>Serce wenecja tata B/sr</v>
      </c>
      <c r="J190">
        <f ca="1">Generowanie_Zamówienia[[#This Row],[ILOŚĆ OP. ZAMAWIANA]]*Generowanie_Zamówienia[[#This Row],[ILOŚC W OP.]]</f>
        <v>0</v>
      </c>
    </row>
    <row r="191" spans="1:12" x14ac:dyDescent="0.45">
      <c r="A191" t="str">
        <f>Wsad_Ofertowy[[#This Row],[Kod]]</f>
        <v>CZNI0422</v>
      </c>
      <c r="B1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1" t="str">
        <f>INDEX(Wsad_Ofertowy[],MATCH(Generowanie_Zamówienia[[#This Row],[KOD_XL]],Wsad_Ofertowy[Kod],0),21)</f>
        <v>8</v>
      </c>
      <c r="D191" s="95" cm="1">
        <f t="array" ref="D191">INDEX(Wsad_Ofertowy[],MATCH(Generowanie_Zamówienia[[#This Row],[KOD_XL]],Wsad_Ofertowy[Kod],0),$U$1)</f>
        <v>6.39</v>
      </c>
      <c r="E191">
        <f ca="1">IFERROR(Generowanie_Zamówienia[[#This Row],[ILOŚĆ OP. ZAMAWIANA]]*Generowanie_Zamówienia[[#This Row],[ILOŚC W OP.]]*Generowanie_Zamówienia[[#This Row],[CENA]],"")</f>
        <v>0</v>
      </c>
      <c r="F191" t="str">
        <f>INDEX(Wsad_Ofertowy[],MATCH(Generowanie_Zamówienia[[#This Row],[KOD_XL]],Wsad_Ofertowy[Kod],0),MATCH("nazwa pakietu",Wsad_Ofertowy[#Headers],0))</f>
        <v>OKAZJONALNE</v>
      </c>
      <c r="G19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191" t="str">
        <f ca="1">IF(Generowanie_Zamówienia[[#This Row],[ILOŚĆ OP. ZAMAWIANA]]&gt;0,COUNTIFS($B$1:B191,"&gt;0"),"")</f>
        <v/>
      </c>
      <c r="I191" t="str">
        <f>INDEX(Wsad_Ofertowy[],MATCH(Generowanie_Zamówienia[[#This Row],[KOD_XL]],Wsad_Ofertowy[Kod],0),MATCH("Nazwa",Wsad_Ofertowy[#Headers],0))</f>
        <v>Serce wenecja tata B/zł</v>
      </c>
      <c r="J191">
        <f ca="1">Generowanie_Zamówienia[[#This Row],[ILOŚĆ OP. ZAMAWIANA]]*Generowanie_Zamówienia[[#This Row],[ILOŚC W OP.]]</f>
        <v>0</v>
      </c>
      <c r="L191" s="9"/>
    </row>
    <row r="192" spans="1:12" x14ac:dyDescent="0.45">
      <c r="A192" t="str">
        <f>Wsad_Ofertowy[[#This Row],[Kod]]</f>
        <v>CWKZ0023</v>
      </c>
      <c r="B1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2" t="str">
        <f>INDEX(Wsad_Ofertowy[],MATCH(Generowanie_Zamówienia[[#This Row],[KOD_XL]],Wsad_Ofertowy[Kod],0),21)</f>
        <v>20</v>
      </c>
      <c r="D192" s="95" cm="1">
        <f t="array" ref="D192">INDEX(Wsad_Ofertowy[],MATCH(Generowanie_Zamówienia[[#This Row],[KOD_XL]],Wsad_Ofertowy[Kod],0),$U$1)</f>
        <v>2.69</v>
      </c>
      <c r="E192">
        <f ca="1">IFERROR(Generowanie_Zamówienia[[#This Row],[ILOŚĆ OP. ZAMAWIANA]]*Generowanie_Zamówienia[[#This Row],[ILOŚC W OP.]]*Generowanie_Zamówienia[[#This Row],[CENA]],"")</f>
        <v>0</v>
      </c>
      <c r="F192" t="str">
        <f>INDEX(Wsad_Ofertowy[],MATCH(Generowanie_Zamówienia[[#This Row],[KOD_XL]],Wsad_Ofertowy[Kod],0),MATCH("nazwa pakietu",Wsad_Ofertowy[#Headers],0))</f>
        <v>WKŁADY</v>
      </c>
      <c r="G19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2" t="str">
        <f ca="1">IF(Generowanie_Zamówienia[[#This Row],[ILOŚĆ OP. ZAMAWIANA]]&gt;0,COUNTIFS($B$1:B192,"&gt;0"),"")</f>
        <v/>
      </c>
      <c r="I192" t="str">
        <f>INDEX(Wsad_Ofertowy[],MATCH(Generowanie_Zamówienia[[#This Row],[KOD_XL]],Wsad_Ofertowy[Kod],0),MATCH("Nazwa",Wsad_Ofertowy[#Headers],0))</f>
        <v>Wk CEiM Eko-oil nr4 4D</v>
      </c>
      <c r="J192">
        <f ca="1">Generowanie_Zamówienia[[#This Row],[ILOŚĆ OP. ZAMAWIANA]]*Generowanie_Zamówienia[[#This Row],[ILOŚC W OP.]]</f>
        <v>0</v>
      </c>
    </row>
    <row r="193" spans="1:12" x14ac:dyDescent="0.45">
      <c r="A193" t="str">
        <f>Wsad_Ofertowy[[#This Row],[Kod]]</f>
        <v>CWKZ0024</v>
      </c>
      <c r="B1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3" t="str">
        <f>INDEX(Wsad_Ofertowy[],MATCH(Generowanie_Zamówienia[[#This Row],[KOD_XL]],Wsad_Ofertowy[Kod],0),21)</f>
        <v>16</v>
      </c>
      <c r="D193" s="95" cm="1">
        <f t="array" ref="D193">INDEX(Wsad_Ofertowy[],MATCH(Generowanie_Zamówienia[[#This Row],[KOD_XL]],Wsad_Ofertowy[Kod],0),$U$1)</f>
        <v>3.39</v>
      </c>
      <c r="E193">
        <f ca="1">IFERROR(Generowanie_Zamówienia[[#This Row],[ILOŚĆ OP. ZAMAWIANA]]*Generowanie_Zamówienia[[#This Row],[ILOŚC W OP.]]*Generowanie_Zamówienia[[#This Row],[CENA]],"")</f>
        <v>0</v>
      </c>
      <c r="F193" t="str">
        <f>INDEX(Wsad_Ofertowy[],MATCH(Generowanie_Zamówienia[[#This Row],[KOD_XL]],Wsad_Ofertowy[Kod],0),MATCH("nazwa pakietu",Wsad_Ofertowy[#Headers],0))</f>
        <v>WKŁADY</v>
      </c>
      <c r="G19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3" t="str">
        <f ca="1">IF(Generowanie_Zamówienia[[#This Row],[ILOŚĆ OP. ZAMAWIANA]]&gt;0,COUNTIFS($B$1:B193,"&gt;0"),"")</f>
        <v/>
      </c>
      <c r="I193" t="str">
        <f>INDEX(Wsad_Ofertowy[],MATCH(Generowanie_Zamówienia[[#This Row],[KOD_XL]],Wsad_Ofertowy[Kod],0),MATCH("Nazwa",Wsad_Ofertowy[#Headers],0))</f>
        <v>Wk CEiM Eko-oil nr5 5D</v>
      </c>
      <c r="J193">
        <f ca="1">Generowanie_Zamówienia[[#This Row],[ILOŚĆ OP. ZAMAWIANA]]*Generowanie_Zamówienia[[#This Row],[ILOŚC W OP.]]</f>
        <v>0</v>
      </c>
    </row>
    <row r="194" spans="1:12" x14ac:dyDescent="0.45">
      <c r="A194" t="str">
        <f>Wsad_Ofertowy[[#This Row],[Kod]]</f>
        <v>CWKZ0026</v>
      </c>
      <c r="B1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4" t="str">
        <f>INDEX(Wsad_Ofertowy[],MATCH(Generowanie_Zamówienia[[#This Row],[KOD_XL]],Wsad_Ofertowy[Kod],0),21)</f>
        <v>16</v>
      </c>
      <c r="D194" s="95" cm="1">
        <f t="array" ref="D194">INDEX(Wsad_Ofertowy[],MATCH(Generowanie_Zamówienia[[#This Row],[KOD_XL]],Wsad_Ofertowy[Kod],0),$U$1)</f>
        <v>4.29</v>
      </c>
      <c r="E194">
        <f ca="1">IFERROR(Generowanie_Zamówienia[[#This Row],[ILOŚĆ OP. ZAMAWIANA]]*Generowanie_Zamówienia[[#This Row],[ILOŚC W OP.]]*Generowanie_Zamówienia[[#This Row],[CENA]],"")</f>
        <v>0</v>
      </c>
      <c r="F194" t="str">
        <f>INDEX(Wsad_Ofertowy[],MATCH(Generowanie_Zamówienia[[#This Row],[KOD_XL]],Wsad_Ofertowy[Kod],0),MATCH("nazwa pakietu",Wsad_Ofertowy[#Headers],0))</f>
        <v>WKŁADY</v>
      </c>
      <c r="G19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4" t="str">
        <f ca="1">IF(Generowanie_Zamówienia[[#This Row],[ILOŚĆ OP. ZAMAWIANA]]&gt;0,COUNTIFS($B$1:B194,"&gt;0"),"")</f>
        <v/>
      </c>
      <c r="I194" t="str">
        <f>INDEX(Wsad_Ofertowy[],MATCH(Generowanie_Zamówienia[[#This Row],[KOD_XL]],Wsad_Ofertowy[Kod],0),MATCH("Nazwa",Wsad_Ofertowy[#Headers],0))</f>
        <v>Wk CEiM Eko-oil nr6 6D</v>
      </c>
      <c r="J194">
        <f ca="1">Generowanie_Zamówienia[[#This Row],[ILOŚĆ OP. ZAMAWIANA]]*Generowanie_Zamówienia[[#This Row],[ILOŚC W OP.]]</f>
        <v>0</v>
      </c>
    </row>
    <row r="195" spans="1:12" x14ac:dyDescent="0.45">
      <c r="A195" t="str">
        <f>Wsad_Ofertowy[[#This Row],[Kod]]</f>
        <v>CWKZ0027</v>
      </c>
      <c r="B1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5" t="str">
        <f>INDEX(Wsad_Ofertowy[],MATCH(Generowanie_Zamówienia[[#This Row],[KOD_XL]],Wsad_Ofertowy[Kod],0),21)</f>
        <v>20</v>
      </c>
      <c r="D195" s="95" cm="1">
        <f t="array" ref="D195">INDEX(Wsad_Ofertowy[],MATCH(Generowanie_Zamówienia[[#This Row],[KOD_XL]],Wsad_Ofertowy[Kod],0),$U$1)</f>
        <v>2.89</v>
      </c>
      <c r="E195">
        <f ca="1">IFERROR(Generowanie_Zamówienia[[#This Row],[ILOŚĆ OP. ZAMAWIANA]]*Generowanie_Zamówienia[[#This Row],[ILOŚC W OP.]]*Generowanie_Zamówienia[[#This Row],[CENA]],"")</f>
        <v>0</v>
      </c>
      <c r="F195" t="str">
        <f>INDEX(Wsad_Ofertowy[],MATCH(Generowanie_Zamówienia[[#This Row],[KOD_XL]],Wsad_Ofertowy[Kod],0),MATCH("nazwa pakietu",Wsad_Ofertowy[#Headers],0))</f>
        <v>WKŁADY</v>
      </c>
      <c r="G19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5" t="str">
        <f ca="1">IF(Generowanie_Zamówienia[[#This Row],[ILOŚĆ OP. ZAMAWIANA]]&gt;0,COUNTIFS($B$1:B195,"&gt;0"),"")</f>
        <v/>
      </c>
      <c r="I195" t="str">
        <f>INDEX(Wsad_Ofertowy[],MATCH(Generowanie_Zamówienia[[#This Row],[KOD_XL]],Wsad_Ofertowy[Kod],0),MATCH("Nazwa",Wsad_Ofertowy[#Headers],0))</f>
        <v>Wk CEiM rozsuwany 3</v>
      </c>
      <c r="J195">
        <f ca="1">Generowanie_Zamówienia[[#This Row],[ILOŚĆ OP. ZAMAWIANA]]*Generowanie_Zamówienia[[#This Row],[ILOŚC W OP.]]</f>
        <v>0</v>
      </c>
    </row>
    <row r="196" spans="1:12" x14ac:dyDescent="0.45">
      <c r="A196" t="str">
        <f>Wsad_Ofertowy[[#This Row],[Kod]]</f>
        <v>CWKZ0033</v>
      </c>
      <c r="B1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6" t="str">
        <f>INDEX(Wsad_Ofertowy[],MATCH(Generowanie_Zamówienia[[#This Row],[KOD_XL]],Wsad_Ofertowy[Kod],0),21)</f>
        <v>20</v>
      </c>
      <c r="D196" s="95" cm="1">
        <f t="array" ref="D196">INDEX(Wsad_Ofertowy[],MATCH(Generowanie_Zamówienia[[#This Row],[KOD_XL]],Wsad_Ofertowy[Kod],0),$U$1)</f>
        <v>2.19</v>
      </c>
      <c r="E196">
        <f ca="1">IFERROR(Generowanie_Zamówienia[[#This Row],[ILOŚĆ OP. ZAMAWIANA]]*Generowanie_Zamówienia[[#This Row],[ILOŚC W OP.]]*Generowanie_Zamówienia[[#This Row],[CENA]],"")</f>
        <v>0</v>
      </c>
      <c r="F196" t="str">
        <f>INDEX(Wsad_Ofertowy[],MATCH(Generowanie_Zamówienia[[#This Row],[KOD_XL]],Wsad_Ofertowy[Kod],0),MATCH("nazwa pakietu",Wsad_Ofertowy[#Headers],0))</f>
        <v>WKŁADY</v>
      </c>
      <c r="G19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6" t="str">
        <f ca="1">IF(Generowanie_Zamówienia[[#This Row],[ILOŚĆ OP. ZAMAWIANA]]&gt;0,COUNTIFS($B$1:B196,"&gt;0"),"")</f>
        <v/>
      </c>
      <c r="I196" t="str">
        <f>INDEX(Wsad_Ofertowy[],MATCH(Generowanie_Zamówienia[[#This Row],[KOD_XL]],Wsad_Ofertowy[Kod],0),MATCH("Nazwa",Wsad_Ofertowy[#Headers],0))</f>
        <v>Wk CEiM zniczowy 3</v>
      </c>
      <c r="J196">
        <f ca="1">Generowanie_Zamówienia[[#This Row],[ILOŚĆ OP. ZAMAWIANA]]*Generowanie_Zamówienia[[#This Row],[ILOŚC W OP.]]</f>
        <v>0</v>
      </c>
    </row>
    <row r="197" spans="1:12" x14ac:dyDescent="0.45">
      <c r="A197" t="str">
        <f>Wsad_Ofertowy[[#This Row],[Kod]]</f>
        <v>CWKZ0034</v>
      </c>
      <c r="B1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7" t="str">
        <f>INDEX(Wsad_Ofertowy[],MATCH(Generowanie_Zamówienia[[#This Row],[KOD_XL]],Wsad_Ofertowy[Kod],0),21)</f>
        <v>20</v>
      </c>
      <c r="D197" s="95" cm="1">
        <f t="array" ref="D197">INDEX(Wsad_Ofertowy[],MATCH(Generowanie_Zamówienia[[#This Row],[KOD_XL]],Wsad_Ofertowy[Kod],0),$U$1)</f>
        <v>2.82</v>
      </c>
      <c r="E197">
        <f ca="1">IFERROR(Generowanie_Zamówienia[[#This Row],[ILOŚĆ OP. ZAMAWIANA]]*Generowanie_Zamówienia[[#This Row],[ILOŚC W OP.]]*Generowanie_Zamówienia[[#This Row],[CENA]],"")</f>
        <v>0</v>
      </c>
      <c r="F197" t="str">
        <f>INDEX(Wsad_Ofertowy[],MATCH(Generowanie_Zamówienia[[#This Row],[KOD_XL]],Wsad_Ofertowy[Kod],0),MATCH("nazwa pakietu",Wsad_Ofertowy[#Headers],0))</f>
        <v>WKŁADY</v>
      </c>
      <c r="G19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7" t="str">
        <f ca="1">IF(Generowanie_Zamówienia[[#This Row],[ILOŚĆ OP. ZAMAWIANA]]&gt;0,COUNTIFS($B$1:B197,"&gt;0"),"")</f>
        <v/>
      </c>
      <c r="I197" t="str">
        <f>INDEX(Wsad_Ofertowy[],MATCH(Generowanie_Zamówienia[[#This Row],[KOD_XL]],Wsad_Ofertowy[Kod],0),MATCH("Nazwa",Wsad_Ofertowy[#Headers],0))</f>
        <v>Wk CEiM zniczowy 4</v>
      </c>
      <c r="J197">
        <f ca="1">Generowanie_Zamówienia[[#This Row],[ILOŚĆ OP. ZAMAWIANA]]*Generowanie_Zamówienia[[#This Row],[ILOŚC W OP.]]</f>
        <v>0</v>
      </c>
    </row>
    <row r="198" spans="1:12" x14ac:dyDescent="0.45">
      <c r="A198" t="str">
        <f>Wsad_Ofertowy[[#This Row],[Kod]]</f>
        <v>CWKZ0035</v>
      </c>
      <c r="B1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8" t="str">
        <f>INDEX(Wsad_Ofertowy[],MATCH(Generowanie_Zamówienia[[#This Row],[KOD_XL]],Wsad_Ofertowy[Kod],0),21)</f>
        <v>20</v>
      </c>
      <c r="D198" s="95" cm="1">
        <f t="array" ref="D198">INDEX(Wsad_Ofertowy[],MATCH(Generowanie_Zamówienia[[#This Row],[KOD_XL]],Wsad_Ofertowy[Kod],0),$U$1)</f>
        <v>3.69</v>
      </c>
      <c r="E198">
        <f ca="1">IFERROR(Generowanie_Zamówienia[[#This Row],[ILOŚĆ OP. ZAMAWIANA]]*Generowanie_Zamówienia[[#This Row],[ILOŚC W OP.]]*Generowanie_Zamówienia[[#This Row],[CENA]],"")</f>
        <v>0</v>
      </c>
      <c r="F198" t="str">
        <f>INDEX(Wsad_Ofertowy[],MATCH(Generowanie_Zamówienia[[#This Row],[KOD_XL]],Wsad_Ofertowy[Kod],0),MATCH("nazwa pakietu",Wsad_Ofertowy[#Headers],0))</f>
        <v>WKŁADY</v>
      </c>
      <c r="G19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8" t="str">
        <f ca="1">IF(Generowanie_Zamówienia[[#This Row],[ILOŚĆ OP. ZAMAWIANA]]&gt;0,COUNTIFS($B$1:B198,"&gt;0"),"")</f>
        <v/>
      </c>
      <c r="I198" t="str">
        <f>INDEX(Wsad_Ofertowy[],MATCH(Generowanie_Zamówienia[[#This Row],[KOD_XL]],Wsad_Ofertowy[Kod],0),MATCH("Nazwa",Wsad_Ofertowy[#Headers],0))</f>
        <v>Wk CEiM zniczowy 5</v>
      </c>
      <c r="J198">
        <f ca="1">Generowanie_Zamówienia[[#This Row],[ILOŚĆ OP. ZAMAWIANA]]*Generowanie_Zamówienia[[#This Row],[ILOŚC W OP.]]</f>
        <v>0</v>
      </c>
    </row>
    <row r="199" spans="1:12" x14ac:dyDescent="0.45">
      <c r="A199" t="str">
        <f>Wsad_Ofertowy[[#This Row],[Kod]]</f>
        <v>CWKZ0036</v>
      </c>
      <c r="B1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99" t="str">
        <f>INDEX(Wsad_Ofertowy[],MATCH(Generowanie_Zamówienia[[#This Row],[KOD_XL]],Wsad_Ofertowy[Kod],0),21)</f>
        <v>12</v>
      </c>
      <c r="D199" s="95" cm="1">
        <f t="array" ref="D199">INDEX(Wsad_Ofertowy[],MATCH(Generowanie_Zamówienia[[#This Row],[KOD_XL]],Wsad_Ofertowy[Kod],0),$U$1)</f>
        <v>4.4800000000000004</v>
      </c>
      <c r="E199">
        <f ca="1">IFERROR(Generowanie_Zamówienia[[#This Row],[ILOŚĆ OP. ZAMAWIANA]]*Generowanie_Zamówienia[[#This Row],[ILOŚC W OP.]]*Generowanie_Zamówienia[[#This Row],[CENA]],"")</f>
        <v>0</v>
      </c>
      <c r="F199" t="str">
        <f>INDEX(Wsad_Ofertowy[],MATCH(Generowanie_Zamówienia[[#This Row],[KOD_XL]],Wsad_Ofertowy[Kod],0),MATCH("nazwa pakietu",Wsad_Ofertowy[#Headers],0))</f>
        <v>WKŁADY</v>
      </c>
      <c r="G19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199" t="str">
        <f ca="1">IF(Generowanie_Zamówienia[[#This Row],[ILOŚĆ OP. ZAMAWIANA]]&gt;0,COUNTIFS($B$1:B199,"&gt;0"),"")</f>
        <v/>
      </c>
      <c r="I199" t="str">
        <f>INDEX(Wsad_Ofertowy[],MATCH(Generowanie_Zamówienia[[#This Row],[KOD_XL]],Wsad_Ofertowy[Kod],0),MATCH("Nazwa",Wsad_Ofertowy[#Headers],0))</f>
        <v>Wk CEiM zniczowy 5,5</v>
      </c>
      <c r="J199">
        <f ca="1">Generowanie_Zamówienia[[#This Row],[ILOŚĆ OP. ZAMAWIANA]]*Generowanie_Zamówienia[[#This Row],[ILOŚC W OP.]]</f>
        <v>0</v>
      </c>
    </row>
    <row r="200" spans="1:12" x14ac:dyDescent="0.45">
      <c r="A200" t="str">
        <f>Wsad_Ofertowy[[#This Row],[Kod]]</f>
        <v>CWKZ0037</v>
      </c>
      <c r="B2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0" t="str">
        <f>INDEX(Wsad_Ofertowy[],MATCH(Generowanie_Zamówienia[[#This Row],[KOD_XL]],Wsad_Ofertowy[Kod],0),21)</f>
        <v>16</v>
      </c>
      <c r="D200" s="95" cm="1">
        <f t="array" ref="D200">INDEX(Wsad_Ofertowy[],MATCH(Generowanie_Zamówienia[[#This Row],[KOD_XL]],Wsad_Ofertowy[Kod],0),$U$1)</f>
        <v>4.99</v>
      </c>
      <c r="E200">
        <f ca="1">IFERROR(Generowanie_Zamówienia[[#This Row],[ILOŚĆ OP. ZAMAWIANA]]*Generowanie_Zamówienia[[#This Row],[ILOŚC W OP.]]*Generowanie_Zamówienia[[#This Row],[CENA]],"")</f>
        <v>0</v>
      </c>
      <c r="F200" t="str">
        <f>INDEX(Wsad_Ofertowy[],MATCH(Generowanie_Zamówienia[[#This Row],[KOD_XL]],Wsad_Ofertowy[Kod],0),MATCH("nazwa pakietu",Wsad_Ofertowy[#Headers],0))</f>
        <v>WKŁADY</v>
      </c>
      <c r="G20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200" t="str">
        <f ca="1">IF(Generowanie_Zamówienia[[#This Row],[ILOŚĆ OP. ZAMAWIANA]]&gt;0,COUNTIFS($B$1:B200,"&gt;0"),"")</f>
        <v/>
      </c>
      <c r="I200" t="str">
        <f>INDEX(Wsad_Ofertowy[],MATCH(Generowanie_Zamówienia[[#This Row],[KOD_XL]],Wsad_Ofertowy[Kod],0),MATCH("Nazwa",Wsad_Ofertowy[#Headers],0))</f>
        <v>Wk CEiM zniczowy 6</v>
      </c>
      <c r="J200">
        <f ca="1">Generowanie_Zamówienia[[#This Row],[ILOŚĆ OP. ZAMAWIANA]]*Generowanie_Zamówienia[[#This Row],[ILOŚC W OP.]]</f>
        <v>0</v>
      </c>
      <c r="L200" s="9"/>
    </row>
    <row r="201" spans="1:12" x14ac:dyDescent="0.45">
      <c r="A201" t="str">
        <f>Wsad_Ofertowy[[#This Row],[Kod]]</f>
        <v>CWKZ0074</v>
      </c>
      <c r="B2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1" t="str">
        <f>INDEX(Wsad_Ofertowy[],MATCH(Generowanie_Zamówienia[[#This Row],[KOD_XL]],Wsad_Ofertowy[Kod],0),21)</f>
        <v>25</v>
      </c>
      <c r="D201" s="95" cm="1">
        <f t="array" ref="D201">INDEX(Wsad_Ofertowy[],MATCH(Generowanie_Zamówienia[[#This Row],[KOD_XL]],Wsad_Ofertowy[Kod],0),$U$1)</f>
        <v>1.51</v>
      </c>
      <c r="E201">
        <f ca="1">IFERROR(Generowanie_Zamówienia[[#This Row],[ILOŚĆ OP. ZAMAWIANA]]*Generowanie_Zamówienia[[#This Row],[ILOŚC W OP.]]*Generowanie_Zamówienia[[#This Row],[CENA]],"")</f>
        <v>0</v>
      </c>
      <c r="F201" t="str">
        <f>INDEX(Wsad_Ofertowy[],MATCH(Generowanie_Zamówienia[[#This Row],[KOD_XL]],Wsad_Ofertowy[Kod],0),MATCH("nazwa pakietu",Wsad_Ofertowy[#Headers],0))</f>
        <v>WKŁADY</v>
      </c>
      <c r="G20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201" t="str">
        <f ca="1">IF(Generowanie_Zamówienia[[#This Row],[ILOŚĆ OP. ZAMAWIANA]]&gt;0,COUNTIFS($B$1:B201,"&gt;0"),"")</f>
        <v/>
      </c>
      <c r="I201" t="str">
        <f>INDEX(Wsad_Ofertowy[],MATCH(Generowanie_Zamówienia[[#This Row],[KOD_XL]],Wsad_Ofertowy[Kod],0),MATCH("Nazwa",Wsad_Ofertowy[#Headers],0))</f>
        <v>Wk promyk 2</v>
      </c>
      <c r="J201">
        <f ca="1">Generowanie_Zamówienia[[#This Row],[ILOŚĆ OP. ZAMAWIANA]]*Generowanie_Zamówienia[[#This Row],[ILOŚC W OP.]]</f>
        <v>0</v>
      </c>
    </row>
    <row r="202" spans="1:12" x14ac:dyDescent="0.45">
      <c r="A202" t="str">
        <f>Wsad_Ofertowy[[#This Row],[Kod]]</f>
        <v>CWKZ0076</v>
      </c>
      <c r="B2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2" t="str">
        <f>INDEX(Wsad_Ofertowy[],MATCH(Generowanie_Zamówienia[[#This Row],[KOD_XL]],Wsad_Ofertowy[Kod],0),21)</f>
        <v>25</v>
      </c>
      <c r="D202" s="95" cm="1">
        <f t="array" ref="D202">INDEX(Wsad_Ofertowy[],MATCH(Generowanie_Zamówienia[[#This Row],[KOD_XL]],Wsad_Ofertowy[Kod],0),$U$1)</f>
        <v>1.84</v>
      </c>
      <c r="E202">
        <f ca="1">IFERROR(Generowanie_Zamówienia[[#This Row],[ILOŚĆ OP. ZAMAWIANA]]*Generowanie_Zamówienia[[#This Row],[ILOŚC W OP.]]*Generowanie_Zamówienia[[#This Row],[CENA]],"")</f>
        <v>0</v>
      </c>
      <c r="F202" t="str">
        <f>INDEX(Wsad_Ofertowy[],MATCH(Generowanie_Zamówienia[[#This Row],[KOD_XL]],Wsad_Ofertowy[Kod],0),MATCH("nazwa pakietu",Wsad_Ofertowy[#Headers],0))</f>
        <v>WKŁADY</v>
      </c>
      <c r="G20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202" t="str">
        <f ca="1">IF(Generowanie_Zamówienia[[#This Row],[ILOŚĆ OP. ZAMAWIANA]]&gt;0,COUNTIFS($B$1:B202,"&gt;0"),"")</f>
        <v/>
      </c>
      <c r="I202" t="str">
        <f>INDEX(Wsad_Ofertowy[],MATCH(Generowanie_Zamówienia[[#This Row],[KOD_XL]],Wsad_Ofertowy[Kod],0),MATCH("Nazwa",Wsad_Ofertowy[#Headers],0))</f>
        <v>Wk promyk 3</v>
      </c>
      <c r="J202">
        <f ca="1">Generowanie_Zamówienia[[#This Row],[ILOŚĆ OP. ZAMAWIANA]]*Generowanie_Zamówienia[[#This Row],[ILOŚC W OP.]]</f>
        <v>0</v>
      </c>
      <c r="L202" s="9"/>
    </row>
    <row r="203" spans="1:12" x14ac:dyDescent="0.45">
      <c r="A203" t="str">
        <f>Wsad_Ofertowy[[#This Row],[Kod]]</f>
        <v>CWKZ0078</v>
      </c>
      <c r="B2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3" t="str">
        <f>INDEX(Wsad_Ofertowy[],MATCH(Generowanie_Zamówienia[[#This Row],[KOD_XL]],Wsad_Ofertowy[Kod],0),21)</f>
        <v>25</v>
      </c>
      <c r="D203" s="95" cm="1">
        <f t="array" ref="D203">INDEX(Wsad_Ofertowy[],MATCH(Generowanie_Zamówienia[[#This Row],[KOD_XL]],Wsad_Ofertowy[Kod],0),$U$1)</f>
        <v>2.2000000000000002</v>
      </c>
      <c r="E203">
        <f ca="1">IFERROR(Generowanie_Zamówienia[[#This Row],[ILOŚĆ OP. ZAMAWIANA]]*Generowanie_Zamówienia[[#This Row],[ILOŚC W OP.]]*Generowanie_Zamówienia[[#This Row],[CENA]],"")</f>
        <v>0</v>
      </c>
      <c r="F203" t="str">
        <f>INDEX(Wsad_Ofertowy[],MATCH(Generowanie_Zamówienia[[#This Row],[KOD_XL]],Wsad_Ofertowy[Kod],0),MATCH("nazwa pakietu",Wsad_Ofertowy[#Headers],0))</f>
        <v>WKŁADY</v>
      </c>
      <c r="G20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wkłady</v>
      </c>
      <c r="H203" t="str">
        <f ca="1">IF(Generowanie_Zamówienia[[#This Row],[ILOŚĆ OP. ZAMAWIANA]]&gt;0,COUNTIFS($B$1:B203,"&gt;0"),"")</f>
        <v/>
      </c>
      <c r="I203" t="str">
        <f>INDEX(Wsad_Ofertowy[],MATCH(Generowanie_Zamówienia[[#This Row],[KOD_XL]],Wsad_Ofertowy[Kod],0),MATCH("Nazwa",Wsad_Ofertowy[#Headers],0))</f>
        <v>Wk promyk 4</v>
      </c>
      <c r="J203">
        <f ca="1">Generowanie_Zamówienia[[#This Row],[ILOŚĆ OP. ZAMAWIANA]]*Generowanie_Zamówienia[[#This Row],[ILOŚC W OP.]]</f>
        <v>0</v>
      </c>
    </row>
    <row r="204" spans="1:12" x14ac:dyDescent="0.45">
      <c r="A204" t="str">
        <f>Wsad_Ofertowy[[#This Row],[Kod]]</f>
        <v>CZNI1262</v>
      </c>
      <c r="B2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4" t="str">
        <f>INDEX(Wsad_Ofertowy[],MATCH(Generowanie_Zamówienia[[#This Row],[KOD_XL]],Wsad_Ofertowy[Kod],0),21)</f>
        <v>4</v>
      </c>
      <c r="D204" s="95" cm="1">
        <f t="array" ref="D204">INDEX(Wsad_Ofertowy[],MATCH(Generowanie_Zamówienia[[#This Row],[KOD_XL]],Wsad_Ofertowy[Kod],0),$U$1)</f>
        <v>16.79</v>
      </c>
      <c r="E204">
        <f ca="1">IFERROR(Generowanie_Zamówienia[[#This Row],[ILOŚĆ OP. ZAMAWIANA]]*Generowanie_Zamówienia[[#This Row],[ILOŚC W OP.]]*Generowanie_Zamówienia[[#This Row],[CENA]],"")</f>
        <v>0</v>
      </c>
      <c r="F204" t="str">
        <f>INDEX(Wsad_Ofertowy[],MATCH(Generowanie_Zamówienia[[#This Row],[KOD_XL]],Wsad_Ofertowy[Kod],0),MATCH("nazwa pakietu",Wsad_Ofertowy[#Headers],0))</f>
        <v>DUŻE</v>
      </c>
      <c r="G20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04" t="str">
        <f ca="1">IF(Generowanie_Zamówienia[[#This Row],[ILOŚĆ OP. ZAMAWIANA]]&gt;0,COUNTIFS($B$1:B204,"&gt;0"),"")</f>
        <v/>
      </c>
      <c r="I204" t="str">
        <f>INDEX(Wsad_Ofertowy[],MATCH(Generowanie_Zamówienia[[#This Row],[KOD_XL]],Wsad_Ofertowy[Kod],0),MATCH("Nazwa",Wsad_Ofertowy[#Headers],0))</f>
        <v>WR 9 SR-P.</v>
      </c>
      <c r="J204">
        <f ca="1">Generowanie_Zamówienia[[#This Row],[ILOŚĆ OP. ZAMAWIANA]]*Generowanie_Zamówienia[[#This Row],[ILOŚC W OP.]]</f>
        <v>0</v>
      </c>
    </row>
    <row r="205" spans="1:12" x14ac:dyDescent="0.45">
      <c r="A205" t="str">
        <f>Wsad_Ofertowy[[#This Row],[Kod]]</f>
        <v>CZNI1263</v>
      </c>
      <c r="B2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5" t="str">
        <f>INDEX(Wsad_Ofertowy[],MATCH(Generowanie_Zamówienia[[#This Row],[KOD_XL]],Wsad_Ofertowy[Kod],0),21)</f>
        <v>4</v>
      </c>
      <c r="D205" s="95" cm="1">
        <f t="array" ref="D205">INDEX(Wsad_Ofertowy[],MATCH(Generowanie_Zamówienia[[#This Row],[KOD_XL]],Wsad_Ofertowy[Kod],0),$U$1)</f>
        <v>16.79</v>
      </c>
      <c r="E205">
        <f ca="1">IFERROR(Generowanie_Zamówienia[[#This Row],[ILOŚĆ OP. ZAMAWIANA]]*Generowanie_Zamówienia[[#This Row],[ILOŚC W OP.]]*Generowanie_Zamówienia[[#This Row],[CENA]],"")</f>
        <v>0</v>
      </c>
      <c r="F205" t="str">
        <f>INDEX(Wsad_Ofertowy[],MATCH(Generowanie_Zamówienia[[#This Row],[KOD_XL]],Wsad_Ofertowy[Kod],0),MATCH("nazwa pakietu",Wsad_Ofertowy[#Headers],0))</f>
        <v>DUŻE</v>
      </c>
      <c r="G20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05" t="str">
        <f ca="1">IF(Generowanie_Zamówienia[[#This Row],[ILOŚĆ OP. ZAMAWIANA]]&gt;0,COUNTIFS($B$1:B205,"&gt;0"),"")</f>
        <v/>
      </c>
      <c r="I205" t="str">
        <f>INDEX(Wsad_Ofertowy[],MATCH(Generowanie_Zamówienia[[#This Row],[KOD_XL]],Wsad_Ofertowy[Kod],0),MATCH("Nazwa",Wsad_Ofertowy[#Headers],0))</f>
        <v>WR 9 ZŁ-P.</v>
      </c>
      <c r="J205">
        <f ca="1">Generowanie_Zamówienia[[#This Row],[ILOŚĆ OP. ZAMAWIANA]]*Generowanie_Zamówienia[[#This Row],[ILOŚC W OP.]]</f>
        <v>0</v>
      </c>
    </row>
    <row r="206" spans="1:12" x14ac:dyDescent="0.45">
      <c r="A206" t="str">
        <f>Wsad_Ofertowy[[#This Row],[Kod]]</f>
        <v>CZNI1223</v>
      </c>
      <c r="B2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6" t="str">
        <f>INDEX(Wsad_Ofertowy[],MATCH(Generowanie_Zamówienia[[#This Row],[KOD_XL]],Wsad_Ofertowy[Kod],0),21)</f>
        <v>12</v>
      </c>
      <c r="D206" s="95" cm="1">
        <f t="array" ref="D206">INDEX(Wsad_Ofertowy[],MATCH(Generowanie_Zamówienia[[#This Row],[KOD_XL]],Wsad_Ofertowy[Kod],0),$U$1)</f>
        <v>3.32</v>
      </c>
      <c r="E206">
        <f ca="1">IFERROR(Generowanie_Zamówienia[[#This Row],[ILOŚĆ OP. ZAMAWIANA]]*Generowanie_Zamówienia[[#This Row],[ILOŚC W OP.]]*Generowanie_Zamówienia[[#This Row],[CENA]],"")</f>
        <v>0</v>
      </c>
      <c r="F206" t="str">
        <f>INDEX(Wsad_Ofertowy[],MATCH(Generowanie_Zamówienia[[#This Row],[KOD_XL]],Wsad_Ofertowy[Kod],0),MATCH("nazwa pakietu",Wsad_Ofertowy[#Headers],0))</f>
        <v>MINI</v>
      </c>
      <c r="G20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06" t="str">
        <f ca="1">IF(Generowanie_Zamówienia[[#This Row],[ILOŚĆ OP. ZAMAWIANA]]&gt;0,COUNTIFS($B$1:B206,"&gt;0"),"")</f>
        <v/>
      </c>
      <c r="I206" t="str">
        <f>INDEX(Wsad_Ofertowy[],MATCH(Generowanie_Zamówienia[[#This Row],[KOD_XL]],Wsad_Ofertowy[Kod],0),MATCH("Nazwa",Wsad_Ofertowy[#Headers],0))</f>
        <v>Z 01 aniołek B.</v>
      </c>
      <c r="J206">
        <f ca="1">Generowanie_Zamówienia[[#This Row],[ILOŚĆ OP. ZAMAWIANA]]*Generowanie_Zamówienia[[#This Row],[ILOŚC W OP.]]</f>
        <v>0</v>
      </c>
    </row>
    <row r="207" spans="1:12" x14ac:dyDescent="0.45">
      <c r="A207" t="str">
        <f>Wsad_Ofertowy[[#This Row],[Kod]]</f>
        <v>CZNI1266</v>
      </c>
      <c r="B2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7" t="str">
        <f>INDEX(Wsad_Ofertowy[],MATCH(Generowanie_Zamówienia[[#This Row],[KOD_XL]],Wsad_Ofertowy[Kod],0),21)</f>
        <v>8</v>
      </c>
      <c r="D207" s="95" cm="1">
        <f t="array" ref="D207">INDEX(Wsad_Ofertowy[],MATCH(Generowanie_Zamówienia[[#This Row],[KOD_XL]],Wsad_Ofertowy[Kod],0),$U$1)</f>
        <v>4.25</v>
      </c>
      <c r="E207">
        <f ca="1">IFERROR(Generowanie_Zamówienia[[#This Row],[ILOŚĆ OP. ZAMAWIANA]]*Generowanie_Zamówienia[[#This Row],[ILOŚC W OP.]]*Generowanie_Zamówienia[[#This Row],[CENA]],"")</f>
        <v>0</v>
      </c>
      <c r="F207" t="str">
        <f>INDEX(Wsad_Ofertowy[],MATCH(Generowanie_Zamówienia[[#This Row],[KOD_XL]],Wsad_Ofertowy[Kod],0),MATCH("nazwa pakietu",Wsad_Ofertowy[#Headers],0))</f>
        <v>MAŁE</v>
      </c>
      <c r="G20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07" t="str">
        <f ca="1">IF(Generowanie_Zamówienia[[#This Row],[ILOŚĆ OP. ZAMAWIANA]]&gt;0,COUNTIFS($B$1:B207,"&gt;0"),"")</f>
        <v/>
      </c>
      <c r="I207" t="str">
        <f>INDEX(Wsad_Ofertowy[],MATCH(Generowanie_Zamówienia[[#This Row],[KOD_XL]],Wsad_Ofertowy[Kod],0),MATCH("Nazwa",Wsad_Ofertowy[#Headers],0))</f>
        <v>Z 02 Krzyż SR-P.</v>
      </c>
      <c r="J207">
        <f ca="1">Generowanie_Zamówienia[[#This Row],[ILOŚĆ OP. ZAMAWIANA]]*Generowanie_Zamówienia[[#This Row],[ILOŚC W OP.]]</f>
        <v>0</v>
      </c>
    </row>
    <row r="208" spans="1:12" x14ac:dyDescent="0.45">
      <c r="A208" t="str">
        <f>Wsad_Ofertowy[[#This Row],[Kod]]</f>
        <v>CZNI1343</v>
      </c>
      <c r="B2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8" t="str">
        <f>INDEX(Wsad_Ofertowy[],MATCH(Generowanie_Zamówienia[[#This Row],[KOD_XL]],Wsad_Ofertowy[Kod],0),21)</f>
        <v>8</v>
      </c>
      <c r="D208" s="95" cm="1">
        <f t="array" ref="D208">INDEX(Wsad_Ofertowy[],MATCH(Generowanie_Zamówienia[[#This Row],[KOD_XL]],Wsad_Ofertowy[Kod],0),$U$1)</f>
        <v>4.4800000000000004</v>
      </c>
      <c r="E208">
        <f ca="1">IFERROR(Generowanie_Zamówienia[[#This Row],[ILOŚĆ OP. ZAMAWIANA]]*Generowanie_Zamówienia[[#This Row],[ILOŚC W OP.]]*Generowanie_Zamówienia[[#This Row],[CENA]],"")</f>
        <v>0</v>
      </c>
      <c r="F208" t="str">
        <f>INDEX(Wsad_Ofertowy[],MATCH(Generowanie_Zamówienia[[#This Row],[KOD_XL]],Wsad_Ofertowy[Kod],0),MATCH("nazwa pakietu",Wsad_Ofertowy[#Headers],0))</f>
        <v>MAŁE</v>
      </c>
      <c r="G20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08" t="str">
        <f ca="1">IF(Generowanie_Zamówienia[[#This Row],[ILOŚĆ OP. ZAMAWIANA]]&gt;0,COUNTIFS($B$1:B208,"&gt;0"),"")</f>
        <v/>
      </c>
      <c r="I208" t="str">
        <f>INDEX(Wsad_Ofertowy[],MATCH(Generowanie_Zamówienia[[#This Row],[KOD_XL]],Wsad_Ofertowy[Kod],0),MATCH("Nazwa",Wsad_Ofertowy[#Headers],0))</f>
        <v>Z 02 wianek</v>
      </c>
      <c r="J208">
        <f ca="1">Generowanie_Zamówienia[[#This Row],[ILOŚĆ OP. ZAMAWIANA]]*Generowanie_Zamówienia[[#This Row],[ILOŚC W OP.]]</f>
        <v>0</v>
      </c>
    </row>
    <row r="209" spans="1:12" x14ac:dyDescent="0.45">
      <c r="A209" t="str">
        <f>Wsad_Ofertowy[[#This Row],[Kod]]</f>
        <v>CZNI1314</v>
      </c>
      <c r="B2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09" t="str">
        <f>INDEX(Wsad_Ofertowy[],MATCH(Generowanie_Zamówienia[[#This Row],[KOD_XL]],Wsad_Ofertowy[Kod],0),21)</f>
        <v>8</v>
      </c>
      <c r="D209" s="95" cm="1">
        <f t="array" ref="D209">INDEX(Wsad_Ofertowy[],MATCH(Generowanie_Zamówienia[[#This Row],[KOD_XL]],Wsad_Ofertowy[Kod],0),$U$1)</f>
        <v>5.99</v>
      </c>
      <c r="E209">
        <f ca="1">IFERROR(Generowanie_Zamówienia[[#This Row],[ILOŚĆ OP. ZAMAWIANA]]*Generowanie_Zamówienia[[#This Row],[ILOŚC W OP.]]*Generowanie_Zamówienia[[#This Row],[CENA]],"")</f>
        <v>0</v>
      </c>
      <c r="F209" t="str">
        <f>INDEX(Wsad_Ofertowy[],MATCH(Generowanie_Zamówienia[[#This Row],[KOD_XL]],Wsad_Ofertowy[Kod],0),MATCH("nazwa pakietu",Wsad_Ofertowy[#Headers],0))</f>
        <v>ŚREDNIE</v>
      </c>
      <c r="G20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09" t="str">
        <f ca="1">IF(Generowanie_Zamówienia[[#This Row],[ILOŚĆ OP. ZAMAWIANA]]&gt;0,COUNTIFS($B$1:B209,"&gt;0"),"")</f>
        <v/>
      </c>
      <c r="I209" t="str">
        <f>INDEX(Wsad_Ofertowy[],MATCH(Generowanie_Zamówienia[[#This Row],[KOD_XL]],Wsad_Ofertowy[Kod],0),MATCH("Nazwa",Wsad_Ofertowy[#Headers],0))</f>
        <v>Z 03 SR</v>
      </c>
      <c r="J209">
        <f ca="1">Generowanie_Zamówienia[[#This Row],[ILOŚĆ OP. ZAMAWIANA]]*Generowanie_Zamówienia[[#This Row],[ILOŚC W OP.]]</f>
        <v>0</v>
      </c>
    </row>
    <row r="210" spans="1:12" x14ac:dyDescent="0.45">
      <c r="A210" t="str">
        <f>Wsad_Ofertowy[[#This Row],[Kod]]</f>
        <v>CZNI1313</v>
      </c>
      <c r="B2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0" t="str">
        <f>INDEX(Wsad_Ofertowy[],MATCH(Generowanie_Zamówienia[[#This Row],[KOD_XL]],Wsad_Ofertowy[Kod],0),21)</f>
        <v>8</v>
      </c>
      <c r="D210" s="95" cm="1">
        <f t="array" ref="D210">INDEX(Wsad_Ofertowy[],MATCH(Generowanie_Zamówienia[[#This Row],[KOD_XL]],Wsad_Ofertowy[Kod],0),$U$1)</f>
        <v>5.99</v>
      </c>
      <c r="E210">
        <f ca="1">IFERROR(Generowanie_Zamówienia[[#This Row],[ILOŚĆ OP. ZAMAWIANA]]*Generowanie_Zamówienia[[#This Row],[ILOŚC W OP.]]*Generowanie_Zamówienia[[#This Row],[CENA]],"")</f>
        <v>0</v>
      </c>
      <c r="F210" t="str">
        <f>INDEX(Wsad_Ofertowy[],MATCH(Generowanie_Zamówienia[[#This Row],[KOD_XL]],Wsad_Ofertowy[Kod],0),MATCH("nazwa pakietu",Wsad_Ofertowy[#Headers],0))</f>
        <v>ŚREDNIE</v>
      </c>
      <c r="G21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10" t="str">
        <f ca="1">IF(Generowanie_Zamówienia[[#This Row],[ILOŚĆ OP. ZAMAWIANA]]&gt;0,COUNTIFS($B$1:B210,"&gt;0"),"")</f>
        <v/>
      </c>
      <c r="I210" t="str">
        <f>INDEX(Wsad_Ofertowy[],MATCH(Generowanie_Zamówienia[[#This Row],[KOD_XL]],Wsad_Ofertowy[Kod],0),MATCH("Nazwa",Wsad_Ofertowy[#Headers],0))</f>
        <v>Z 03 ZŁ</v>
      </c>
      <c r="J210">
        <f ca="1">Generowanie_Zamówienia[[#This Row],[ILOŚĆ OP. ZAMAWIANA]]*Generowanie_Zamówienia[[#This Row],[ILOŚC W OP.]]</f>
        <v>0</v>
      </c>
    </row>
    <row r="211" spans="1:12" x14ac:dyDescent="0.45">
      <c r="A211" t="str">
        <f>Wsad_Ofertowy[[#This Row],[Kod]]</f>
        <v>DAVP0053</v>
      </c>
      <c r="B2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1" t="str">
        <f>INDEX(Wsad_Ofertowy[],MATCH(Generowanie_Zamówienia[[#This Row],[KOD_XL]],Wsad_Ofertowy[Kod],0),21)</f>
        <v>8</v>
      </c>
      <c r="D211" s="95" cm="1">
        <f t="array" ref="D211">INDEX(Wsad_Ofertowy[],MATCH(Generowanie_Zamówienia[[#This Row],[KOD_XL]],Wsad_Ofertowy[Kod],0),$U$1)</f>
        <v>8.59</v>
      </c>
      <c r="E211">
        <f ca="1">IFERROR(Generowanie_Zamówienia[[#This Row],[ILOŚĆ OP. ZAMAWIANA]]*Generowanie_Zamówienia[[#This Row],[ILOŚC W OP.]]*Generowanie_Zamówienia[[#This Row],[CENA]],"")</f>
        <v>0</v>
      </c>
      <c r="F211" t="str">
        <f>INDEX(Wsad_Ofertowy[],MATCH(Generowanie_Zamówienia[[#This Row],[KOD_XL]],Wsad_Ofertowy[Kod],0),MATCH("nazwa pakietu",Wsad_Ofertowy[#Headers],0))</f>
        <v>ŚREDNIE</v>
      </c>
      <c r="G21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11" t="str">
        <f ca="1">IF(Generowanie_Zamówienia[[#This Row],[ILOŚĆ OP. ZAMAWIANA]]&gt;0,COUNTIFS($B$1:B211,"&gt;0"),"")</f>
        <v/>
      </c>
      <c r="I211" t="str">
        <f>INDEX(Wsad_Ofertowy[],MATCH(Generowanie_Zamówienia[[#This Row],[KOD_XL]],Wsad_Ofertowy[Kod],0),MATCH("Nazwa",Wsad_Ofertowy[#Headers],0))</f>
        <v>Z 12 Jezus SR</v>
      </c>
      <c r="J211">
        <f ca="1">Generowanie_Zamówienia[[#This Row],[ILOŚĆ OP. ZAMAWIANA]]*Generowanie_Zamówienia[[#This Row],[ILOŚC W OP.]]</f>
        <v>0</v>
      </c>
      <c r="L211" s="9"/>
    </row>
    <row r="212" spans="1:12" x14ac:dyDescent="0.45">
      <c r="A212" t="str">
        <f>Wsad_Ofertowy[[#This Row],[Kod]]</f>
        <v>DAVP0044</v>
      </c>
      <c r="B2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2" t="str">
        <f>INDEX(Wsad_Ofertowy[],MATCH(Generowanie_Zamówienia[[#This Row],[KOD_XL]],Wsad_Ofertowy[Kod],0),21)</f>
        <v>8</v>
      </c>
      <c r="D212" s="95" cm="1">
        <f t="array" ref="D212">INDEX(Wsad_Ofertowy[],MATCH(Generowanie_Zamówienia[[#This Row],[KOD_XL]],Wsad_Ofertowy[Kod],0),$U$1)</f>
        <v>8.59</v>
      </c>
      <c r="E212">
        <f ca="1">IFERROR(Generowanie_Zamówienia[[#This Row],[ILOŚĆ OP. ZAMAWIANA]]*Generowanie_Zamówienia[[#This Row],[ILOŚC W OP.]]*Generowanie_Zamówienia[[#This Row],[CENA]],"")</f>
        <v>0</v>
      </c>
      <c r="F212" t="str">
        <f>INDEX(Wsad_Ofertowy[],MATCH(Generowanie_Zamówienia[[#This Row],[KOD_XL]],Wsad_Ofertowy[Kod],0),MATCH("nazwa pakietu",Wsad_Ofertowy[#Headers],0))</f>
        <v>ŚREDNIE</v>
      </c>
      <c r="G21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12" t="str">
        <f ca="1">IF(Generowanie_Zamówienia[[#This Row],[ILOŚĆ OP. ZAMAWIANA]]&gt;0,COUNTIFS($B$1:B212,"&gt;0"),"")</f>
        <v/>
      </c>
      <c r="I212" t="str">
        <f>INDEX(Wsad_Ofertowy[],MATCH(Generowanie_Zamówienia[[#This Row],[KOD_XL]],Wsad_Ofertowy[Kod],0),MATCH("Nazwa",Wsad_Ofertowy[#Headers],0))</f>
        <v>Z 12 Jezus ZŁ</v>
      </c>
      <c r="J212">
        <f ca="1">Generowanie_Zamówienia[[#This Row],[ILOŚĆ OP. ZAMAWIANA]]*Generowanie_Zamówienia[[#This Row],[ILOŚC W OP.]]</f>
        <v>0</v>
      </c>
    </row>
    <row r="213" spans="1:12" x14ac:dyDescent="0.45">
      <c r="A213" t="str">
        <f>Wsad_Ofertowy[[#This Row],[Kod]]</f>
        <v>DAVP0068</v>
      </c>
      <c r="B2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3" t="str">
        <f>INDEX(Wsad_Ofertowy[],MATCH(Generowanie_Zamówienia[[#This Row],[KOD_XL]],Wsad_Ofertowy[Kod],0),21)</f>
        <v>8</v>
      </c>
      <c r="D213" s="95" cm="1">
        <f t="array" ref="D213">INDEX(Wsad_Ofertowy[],MATCH(Generowanie_Zamówienia[[#This Row],[KOD_XL]],Wsad_Ofertowy[Kod],0),$U$1)</f>
        <v>10.85</v>
      </c>
      <c r="E213">
        <f ca="1">IFERROR(Generowanie_Zamówienia[[#This Row],[ILOŚĆ OP. ZAMAWIANA]]*Generowanie_Zamówienia[[#This Row],[ILOŚC W OP.]]*Generowanie_Zamówienia[[#This Row],[CENA]],"")</f>
        <v>0</v>
      </c>
      <c r="F213" t="str">
        <f>INDEX(Wsad_Ofertowy[],MATCH(Generowanie_Zamówienia[[#This Row],[KOD_XL]],Wsad_Ofertowy[Kod],0),MATCH("nazwa pakietu",Wsad_Ofertowy[#Headers],0))</f>
        <v>OKAZJONALNE</v>
      </c>
      <c r="G21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213" t="str">
        <f ca="1">IF(Generowanie_Zamówienia[[#This Row],[ILOŚĆ OP. ZAMAWIANA]]&gt;0,COUNTIFS($B$1:B213,"&gt;0"),"")</f>
        <v/>
      </c>
      <c r="I213" t="str">
        <f>INDEX(Wsad_Ofertowy[],MATCH(Generowanie_Zamówienia[[#This Row],[KOD_XL]],Wsad_Ofertowy[Kod],0),MATCH("Nazwa",Wsad_Ofertowy[#Headers],0))</f>
        <v>Z 12 Kochanej Mamie</v>
      </c>
      <c r="J213">
        <f ca="1">Generowanie_Zamówienia[[#This Row],[ILOŚĆ OP. ZAMAWIANA]]*Generowanie_Zamówienia[[#This Row],[ILOŚC W OP.]]</f>
        <v>0</v>
      </c>
      <c r="L213" s="9"/>
    </row>
    <row r="214" spans="1:12" x14ac:dyDescent="0.45">
      <c r="A214" t="str">
        <f>Wsad_Ofertowy[[#This Row],[Kod]]</f>
        <v>DAVP0069</v>
      </c>
      <c r="B2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4" t="str">
        <f>INDEX(Wsad_Ofertowy[],MATCH(Generowanie_Zamówienia[[#This Row],[KOD_XL]],Wsad_Ofertowy[Kod],0),21)</f>
        <v>8</v>
      </c>
      <c r="D214" s="95" cm="1">
        <f t="array" ref="D214">INDEX(Wsad_Ofertowy[],MATCH(Generowanie_Zamówienia[[#This Row],[KOD_XL]],Wsad_Ofertowy[Kod],0),$U$1)</f>
        <v>10.85</v>
      </c>
      <c r="E214">
        <f ca="1">IFERROR(Generowanie_Zamówienia[[#This Row],[ILOŚĆ OP. ZAMAWIANA]]*Generowanie_Zamówienia[[#This Row],[ILOŚC W OP.]]*Generowanie_Zamówienia[[#This Row],[CENA]],"")</f>
        <v>0</v>
      </c>
      <c r="F214" t="str">
        <f>INDEX(Wsad_Ofertowy[],MATCH(Generowanie_Zamówienia[[#This Row],[KOD_XL]],Wsad_Ofertowy[Kod],0),MATCH("nazwa pakietu",Wsad_Ofertowy[#Headers],0))</f>
        <v>ŚREDNIE</v>
      </c>
      <c r="G21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14" t="str">
        <f ca="1">IF(Generowanie_Zamówienia[[#This Row],[ILOŚĆ OP. ZAMAWIANA]]&gt;0,COUNTIFS($B$1:B214,"&gt;0"),"")</f>
        <v/>
      </c>
      <c r="I214" t="str">
        <f>INDEX(Wsad_Ofertowy[],MATCH(Generowanie_Zamówienia[[#This Row],[KOD_XL]],Wsad_Ofertowy[Kod],0),MATCH("Nazwa",Wsad_Ofertowy[#Headers],0))</f>
        <v>Z 12 Kochanemu Tacie</v>
      </c>
      <c r="J214">
        <f ca="1">Generowanie_Zamówienia[[#This Row],[ILOŚĆ OP. ZAMAWIANA]]*Generowanie_Zamówienia[[#This Row],[ILOŚC W OP.]]</f>
        <v>0</v>
      </c>
    </row>
    <row r="215" spans="1:12" x14ac:dyDescent="0.45">
      <c r="A215" t="str">
        <f>Wsad_Ofertowy[[#This Row],[Kod]]</f>
        <v>CZNI1039</v>
      </c>
      <c r="B2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5" t="str">
        <f>INDEX(Wsad_Ofertowy[],MATCH(Generowanie_Zamówienia[[#This Row],[KOD_XL]],Wsad_Ofertowy[Kod],0),21)</f>
        <v>7</v>
      </c>
      <c r="D215" s="95" cm="1">
        <f t="array" ref="D215">INDEX(Wsad_Ofertowy[],MATCH(Generowanie_Zamówienia[[#This Row],[KOD_XL]],Wsad_Ofertowy[Kod],0),$U$1)</f>
        <v>8.75</v>
      </c>
      <c r="E215">
        <f ca="1">IFERROR(Generowanie_Zamówienia[[#This Row],[ILOŚĆ OP. ZAMAWIANA]]*Generowanie_Zamówienia[[#This Row],[ILOŚC W OP.]]*Generowanie_Zamówienia[[#This Row],[CENA]],"")</f>
        <v>0</v>
      </c>
      <c r="F215" t="str">
        <f>INDEX(Wsad_Ofertowy[],MATCH(Generowanie_Zamówienia[[#This Row],[KOD_XL]],Wsad_Ofertowy[Kod],0),MATCH("nazwa pakietu",Wsad_Ofertowy[#Headers],0))</f>
        <v>ŚREDNIE</v>
      </c>
      <c r="G21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15" t="str">
        <f ca="1">IF(Generowanie_Zamówienia[[#This Row],[ILOŚĆ OP. ZAMAWIANA]]&gt;0,COUNTIFS($B$1:B215,"&gt;0"),"")</f>
        <v/>
      </c>
      <c r="I215" t="str">
        <f>INDEX(Wsad_Ofertowy[],MATCH(Generowanie_Zamówienia[[#This Row],[KOD_XL]],Wsad_Ofertowy[Kod],0),MATCH("Nazwa",Wsad_Ofertowy[#Headers],0))</f>
        <v>Z 12 róża SR</v>
      </c>
      <c r="J215">
        <f ca="1">Generowanie_Zamówienia[[#This Row],[ILOŚĆ OP. ZAMAWIANA]]*Generowanie_Zamówienia[[#This Row],[ILOŚC W OP.]]</f>
        <v>0</v>
      </c>
    </row>
    <row r="216" spans="1:12" x14ac:dyDescent="0.45">
      <c r="A216" t="str">
        <f>Wsad_Ofertowy[[#This Row],[Kod]]</f>
        <v>CZNI1070</v>
      </c>
      <c r="B2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6" t="str">
        <f>INDEX(Wsad_Ofertowy[],MATCH(Generowanie_Zamówienia[[#This Row],[KOD_XL]],Wsad_Ofertowy[Kod],0),21)</f>
        <v>7</v>
      </c>
      <c r="D216" s="95" cm="1">
        <f t="array" ref="D216">INDEX(Wsad_Ofertowy[],MATCH(Generowanie_Zamówienia[[#This Row],[KOD_XL]],Wsad_Ofertowy[Kod],0),$U$1)</f>
        <v>8.75</v>
      </c>
      <c r="E216">
        <f ca="1">IFERROR(Generowanie_Zamówienia[[#This Row],[ILOŚĆ OP. ZAMAWIANA]]*Generowanie_Zamówienia[[#This Row],[ILOŚC W OP.]]*Generowanie_Zamówienia[[#This Row],[CENA]],"")</f>
        <v>0</v>
      </c>
      <c r="F216" t="str">
        <f>INDEX(Wsad_Ofertowy[],MATCH(Generowanie_Zamówienia[[#This Row],[KOD_XL]],Wsad_Ofertowy[Kod],0),MATCH("nazwa pakietu",Wsad_Ofertowy[#Headers],0))</f>
        <v>ŚREDNIE</v>
      </c>
      <c r="G21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16" t="str">
        <f ca="1">IF(Generowanie_Zamówienia[[#This Row],[ILOŚĆ OP. ZAMAWIANA]]&gt;0,COUNTIFS($B$1:B216,"&gt;0"),"")</f>
        <v/>
      </c>
      <c r="I216" t="str">
        <f>INDEX(Wsad_Ofertowy[],MATCH(Generowanie_Zamówienia[[#This Row],[KOD_XL]],Wsad_Ofertowy[Kod],0),MATCH("Nazwa",Wsad_Ofertowy[#Headers],0))</f>
        <v>Z 12 róża ZŁ</v>
      </c>
      <c r="J216">
        <f ca="1">Generowanie_Zamówienia[[#This Row],[ILOŚĆ OP. ZAMAWIANA]]*Generowanie_Zamówienia[[#This Row],[ILOŚC W OP.]]</f>
        <v>0</v>
      </c>
    </row>
    <row r="217" spans="1:12" x14ac:dyDescent="0.45">
      <c r="A217" t="str">
        <f>Wsad_Ofertowy[[#This Row],[Kod]]</f>
        <v>CZNI1210</v>
      </c>
      <c r="B2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7" t="str">
        <f>INDEX(Wsad_Ofertowy[],MATCH(Generowanie_Zamówienia[[#This Row],[KOD_XL]],Wsad_Ofertowy[Kod],0),21)</f>
        <v>9</v>
      </c>
      <c r="D217" s="95" cm="1">
        <f t="array" ref="D217">INDEX(Wsad_Ofertowy[],MATCH(Generowanie_Zamówienia[[#This Row],[KOD_XL]],Wsad_Ofertowy[Kod],0),$U$1)</f>
        <v>6.39</v>
      </c>
      <c r="E217">
        <f ca="1">IFERROR(Generowanie_Zamówienia[[#This Row],[ILOŚĆ OP. ZAMAWIANA]]*Generowanie_Zamówienia[[#This Row],[ILOŚC W OP.]]*Generowanie_Zamówienia[[#This Row],[CENA]],"")</f>
        <v>0</v>
      </c>
      <c r="F217" t="str">
        <f>INDEX(Wsad_Ofertowy[],MATCH(Generowanie_Zamówienia[[#This Row],[KOD_XL]],Wsad_Ofertowy[Kod],0),MATCH("nazwa pakietu",Wsad_Ofertowy[#Headers],0))</f>
        <v>ŚREDNIE</v>
      </c>
      <c r="G21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17" t="str">
        <f ca="1">IF(Generowanie_Zamówienia[[#This Row],[ILOŚĆ OP. ZAMAWIANA]]&gt;0,COUNTIFS($B$1:B217,"&gt;0"),"")</f>
        <v/>
      </c>
      <c r="I217" t="str">
        <f>INDEX(Wsad_Ofertowy[],MATCH(Generowanie_Zamówienia[[#This Row],[KOD_XL]],Wsad_Ofertowy[Kod],0),MATCH("Nazwa",Wsad_Ofertowy[#Headers],0))</f>
        <v>Z 273 cukier SR</v>
      </c>
      <c r="J217">
        <f ca="1">Generowanie_Zamówienia[[#This Row],[ILOŚĆ OP. ZAMAWIANA]]*Generowanie_Zamówienia[[#This Row],[ILOŚC W OP.]]</f>
        <v>0</v>
      </c>
    </row>
    <row r="218" spans="1:12" x14ac:dyDescent="0.45">
      <c r="A218" t="str">
        <f>Wsad_Ofertowy[[#This Row],[Kod]]</f>
        <v>CZNI0469</v>
      </c>
      <c r="B2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8" t="str">
        <f>INDEX(Wsad_Ofertowy[],MATCH(Generowanie_Zamówienia[[#This Row],[KOD_XL]],Wsad_Ofertowy[Kod],0),21)</f>
        <v>9</v>
      </c>
      <c r="D218" s="95" cm="1">
        <f t="array" ref="D218">INDEX(Wsad_Ofertowy[],MATCH(Generowanie_Zamówienia[[#This Row],[KOD_XL]],Wsad_Ofertowy[Kod],0),$U$1)</f>
        <v>6.39</v>
      </c>
      <c r="E218">
        <f ca="1">IFERROR(Generowanie_Zamówienia[[#This Row],[ILOŚĆ OP. ZAMAWIANA]]*Generowanie_Zamówienia[[#This Row],[ILOŚC W OP.]]*Generowanie_Zamówienia[[#This Row],[CENA]],"")</f>
        <v>0</v>
      </c>
      <c r="F218" t="str">
        <f>INDEX(Wsad_Ofertowy[],MATCH(Generowanie_Zamówienia[[#This Row],[KOD_XL]],Wsad_Ofertowy[Kod],0),MATCH("nazwa pakietu",Wsad_Ofertowy[#Headers],0))</f>
        <v>MAŁE</v>
      </c>
      <c r="G21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18" t="str">
        <f ca="1">IF(Generowanie_Zamówienia[[#This Row],[ILOŚĆ OP. ZAMAWIANA]]&gt;0,COUNTIFS($B$1:B218,"&gt;0"),"")</f>
        <v/>
      </c>
      <c r="I218" t="str">
        <f>INDEX(Wsad_Ofertowy[],MATCH(Generowanie_Zamówienia[[#This Row],[KOD_XL]],Wsad_Ofertowy[Kod],0),MATCH("Nazwa",Wsad_Ofertowy[#Headers],0))</f>
        <v>Z 273 cukier zł</v>
      </c>
      <c r="J218">
        <f ca="1">Generowanie_Zamówienia[[#This Row],[ILOŚĆ OP. ZAMAWIANA]]*Generowanie_Zamówienia[[#This Row],[ILOŚC W OP.]]</f>
        <v>0</v>
      </c>
    </row>
    <row r="219" spans="1:12" x14ac:dyDescent="0.45">
      <c r="A219" t="str">
        <f>Wsad_Ofertowy[[#This Row],[Kod]]</f>
        <v>CZNI0473</v>
      </c>
      <c r="B2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19" t="str">
        <f>INDEX(Wsad_Ofertowy[],MATCH(Generowanie_Zamówienia[[#This Row],[KOD_XL]],Wsad_Ofertowy[Kod],0),21)</f>
        <v>4</v>
      </c>
      <c r="D219" s="95" cm="1">
        <f t="array" ref="D219">INDEX(Wsad_Ofertowy[],MATCH(Generowanie_Zamówienia[[#This Row],[KOD_XL]],Wsad_Ofertowy[Kod],0),$U$1)</f>
        <v>13.39</v>
      </c>
      <c r="E219">
        <f ca="1">IFERROR(Generowanie_Zamówienia[[#This Row],[ILOŚĆ OP. ZAMAWIANA]]*Generowanie_Zamówienia[[#This Row],[ILOŚC W OP.]]*Generowanie_Zamówienia[[#This Row],[CENA]],"")</f>
        <v>0</v>
      </c>
      <c r="F219" t="str">
        <f>INDEX(Wsad_Ofertowy[],MATCH(Generowanie_Zamówienia[[#This Row],[KOD_XL]],Wsad_Ofertowy[Kod],0),MATCH("nazwa pakietu",Wsad_Ofertowy[#Headers],0))</f>
        <v>DUŻE</v>
      </c>
      <c r="G21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19" t="str">
        <f ca="1">IF(Generowanie_Zamówienia[[#This Row],[ILOŚĆ OP. ZAMAWIANA]]&gt;0,COUNTIFS($B$1:B219,"&gt;0"),"")</f>
        <v/>
      </c>
      <c r="I219" t="str">
        <f>INDEX(Wsad_Ofertowy[],MATCH(Generowanie_Zamówienia[[#This Row],[KOD_XL]],Wsad_Ofertowy[Kod],0),MATCH("Nazwa",Wsad_Ofertowy[#Headers],0))</f>
        <v>Z 2925 zł</v>
      </c>
      <c r="J219">
        <f ca="1">Generowanie_Zamówienia[[#This Row],[ILOŚĆ OP. ZAMAWIANA]]*Generowanie_Zamówienia[[#This Row],[ILOŚC W OP.]]</f>
        <v>0</v>
      </c>
    </row>
    <row r="220" spans="1:12" x14ac:dyDescent="0.45">
      <c r="A220" t="str">
        <f>Wsad_Ofertowy[[#This Row],[Kod]]</f>
        <v>CZNI0475</v>
      </c>
      <c r="B2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0" t="str">
        <f>INDEX(Wsad_Ofertowy[],MATCH(Generowanie_Zamówienia[[#This Row],[KOD_XL]],Wsad_Ofertowy[Kod],0),21)</f>
        <v>4</v>
      </c>
      <c r="D220" s="95" cm="1">
        <f t="array" ref="D220">INDEX(Wsad_Ofertowy[],MATCH(Generowanie_Zamówienia[[#This Row],[KOD_XL]],Wsad_Ofertowy[Kod],0),$U$1)</f>
        <v>13.39</v>
      </c>
      <c r="E220">
        <f ca="1">IFERROR(Generowanie_Zamówienia[[#This Row],[ILOŚĆ OP. ZAMAWIANA]]*Generowanie_Zamówienia[[#This Row],[ILOŚC W OP.]]*Generowanie_Zamówienia[[#This Row],[CENA]],"")</f>
        <v>0</v>
      </c>
      <c r="F220" t="str">
        <f>INDEX(Wsad_Ofertowy[],MATCH(Generowanie_Zamówienia[[#This Row],[KOD_XL]],Wsad_Ofertowy[Kod],0),MATCH("nazwa pakietu",Wsad_Ofertowy[#Headers],0))</f>
        <v>DUŻE</v>
      </c>
      <c r="G22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20" t="str">
        <f ca="1">IF(Generowanie_Zamówienia[[#This Row],[ILOŚĆ OP. ZAMAWIANA]]&gt;0,COUNTIFS($B$1:B220,"&gt;0"),"")</f>
        <v/>
      </c>
      <c r="I220" t="str">
        <f>INDEX(Wsad_Ofertowy[],MATCH(Generowanie_Zamówienia[[#This Row],[KOD_XL]],Wsad_Ofertowy[Kod],0),MATCH("Nazwa",Wsad_Ofertowy[#Headers],0))</f>
        <v>Z 2925/sr</v>
      </c>
      <c r="J220">
        <f ca="1">Generowanie_Zamówienia[[#This Row],[ILOŚĆ OP. ZAMAWIANA]]*Generowanie_Zamówienia[[#This Row],[ILOŚC W OP.]]</f>
        <v>0</v>
      </c>
    </row>
    <row r="221" spans="1:12" x14ac:dyDescent="0.45">
      <c r="A221" t="str">
        <f>Wsad_Ofertowy[[#This Row],[Kod]]</f>
        <v>CZNI0499</v>
      </c>
      <c r="B2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1" t="str">
        <f>INDEX(Wsad_Ofertowy[],MATCH(Generowanie_Zamówienia[[#This Row],[KOD_XL]],Wsad_Ofertowy[Kod],0),21)</f>
        <v>8</v>
      </c>
      <c r="D221" s="95" cm="1">
        <f t="array" ref="D221">INDEX(Wsad_Ofertowy[],MATCH(Generowanie_Zamówienia[[#This Row],[KOD_XL]],Wsad_Ofertowy[Kod],0),$U$1)</f>
        <v>6.99</v>
      </c>
      <c r="E221">
        <f ca="1">IFERROR(Generowanie_Zamówienia[[#This Row],[ILOŚĆ OP. ZAMAWIANA]]*Generowanie_Zamówienia[[#This Row],[ILOŚC W OP.]]*Generowanie_Zamówienia[[#This Row],[CENA]],"")</f>
        <v>0</v>
      </c>
      <c r="F221" t="str">
        <f>INDEX(Wsad_Ofertowy[],MATCH(Generowanie_Zamówienia[[#This Row],[KOD_XL]],Wsad_Ofertowy[Kod],0),MATCH("nazwa pakietu",Wsad_Ofertowy[#Headers],0))</f>
        <v>ŚREDNIE</v>
      </c>
      <c r="G22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21" t="str">
        <f ca="1">IF(Generowanie_Zamówienia[[#This Row],[ILOŚĆ OP. ZAMAWIANA]]&gt;0,COUNTIFS($B$1:B221,"&gt;0"),"")</f>
        <v/>
      </c>
      <c r="I221" t="str">
        <f>INDEX(Wsad_Ofertowy[],MATCH(Generowanie_Zamówienia[[#This Row],[KOD_XL]],Wsad_Ofertowy[Kod],0),MATCH("Nazwa",Wsad_Ofertowy[#Headers],0))</f>
        <v>Z 364/SR</v>
      </c>
      <c r="J221">
        <f ca="1">Generowanie_Zamówienia[[#This Row],[ILOŚĆ OP. ZAMAWIANA]]*Generowanie_Zamówienia[[#This Row],[ILOŚC W OP.]]</f>
        <v>0</v>
      </c>
    </row>
    <row r="222" spans="1:12" x14ac:dyDescent="0.45">
      <c r="A222" t="str">
        <f>Wsad_Ofertowy[[#This Row],[Kod]]</f>
        <v>CZNI0500</v>
      </c>
      <c r="B2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2" t="str">
        <f>INDEX(Wsad_Ofertowy[],MATCH(Generowanie_Zamówienia[[#This Row],[KOD_XL]],Wsad_Ofertowy[Kod],0),21)</f>
        <v>8</v>
      </c>
      <c r="D222" s="95" cm="1">
        <f t="array" ref="D222">INDEX(Wsad_Ofertowy[],MATCH(Generowanie_Zamówienia[[#This Row],[KOD_XL]],Wsad_Ofertowy[Kod],0),$U$1)</f>
        <v>6.99</v>
      </c>
      <c r="E222">
        <f ca="1">IFERROR(Generowanie_Zamówienia[[#This Row],[ILOŚĆ OP. ZAMAWIANA]]*Generowanie_Zamówienia[[#This Row],[ILOŚC W OP.]]*Generowanie_Zamówienia[[#This Row],[CENA]],"")</f>
        <v>0</v>
      </c>
      <c r="F222" t="str">
        <f>INDEX(Wsad_Ofertowy[],MATCH(Generowanie_Zamówienia[[#This Row],[KOD_XL]],Wsad_Ofertowy[Kod],0),MATCH("nazwa pakietu",Wsad_Ofertowy[#Headers],0))</f>
        <v>KONIEC_SERII</v>
      </c>
      <c r="G22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22" t="str">
        <f ca="1">IF(Generowanie_Zamówienia[[#This Row],[ILOŚĆ OP. ZAMAWIANA]]&gt;0,COUNTIFS($B$1:B222,"&gt;0"),"")</f>
        <v/>
      </c>
      <c r="I222" t="str">
        <f>INDEX(Wsad_Ofertowy[],MATCH(Generowanie_Zamówienia[[#This Row],[KOD_XL]],Wsad_Ofertowy[Kod],0),MATCH("Nazwa",Wsad_Ofertowy[#Headers],0))</f>
        <v>Z 364/Zł</v>
      </c>
      <c r="J222">
        <f ca="1">Generowanie_Zamówienia[[#This Row],[ILOŚĆ OP. ZAMAWIANA]]*Generowanie_Zamówienia[[#This Row],[ILOŚC W OP.]]</f>
        <v>0</v>
      </c>
      <c r="L222" s="9"/>
    </row>
    <row r="223" spans="1:12" x14ac:dyDescent="0.45">
      <c r="A223" t="str">
        <f>Wsad_Ofertowy[[#This Row],[Kod]]</f>
        <v>DMC0001</v>
      </c>
      <c r="B2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3" t="str">
        <f>INDEX(Wsad_Ofertowy[],MATCH(Generowanie_Zamówienia[[#This Row],[KOD_XL]],Wsad_Ofertowy[Kod],0),21)</f>
        <v>10</v>
      </c>
      <c r="D223" s="95" cm="1">
        <f t="array" ref="D223">INDEX(Wsad_Ofertowy[],MATCH(Generowanie_Zamówienia[[#This Row],[KOD_XL]],Wsad_Ofertowy[Kod],0),$U$1)</f>
        <v>2.99</v>
      </c>
      <c r="E223">
        <f ca="1">IFERROR(Generowanie_Zamówienia[[#This Row],[ILOŚĆ OP. ZAMAWIANA]]*Generowanie_Zamówienia[[#This Row],[ILOŚC W OP.]]*Generowanie_Zamówienia[[#This Row],[CENA]],"")</f>
        <v>0</v>
      </c>
      <c r="F223" t="str">
        <f>INDEX(Wsad_Ofertowy[],MATCH(Generowanie_Zamówienia[[#This Row],[KOD_XL]],Wsad_Ofertowy[Kod],0),MATCH("nazwa pakietu",Wsad_Ofertowy[#Headers],0))</f>
        <v>KONIEC_SERII</v>
      </c>
      <c r="G22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23" t="str">
        <f ca="1">IF(Generowanie_Zamówienia[[#This Row],[ILOŚĆ OP. ZAMAWIANA]]&gt;0,COUNTIFS($B$1:B223,"&gt;0"),"")</f>
        <v/>
      </c>
      <c r="I223" t="str">
        <f>INDEX(Wsad_Ofertowy[],MATCH(Generowanie_Zamówienia[[#This Row],[KOD_XL]],Wsad_Ofertowy[Kod],0),MATCH("Nazwa",Wsad_Ofertowy[#Headers],0))</f>
        <v>Z 399 aniołek</v>
      </c>
      <c r="J223">
        <f ca="1">Generowanie_Zamówienia[[#This Row],[ILOŚĆ OP. ZAMAWIANA]]*Generowanie_Zamówienia[[#This Row],[ILOŚC W OP.]]</f>
        <v>0</v>
      </c>
    </row>
    <row r="224" spans="1:12" x14ac:dyDescent="0.45">
      <c r="A224" t="str">
        <f>Wsad_Ofertowy[[#This Row],[Kod]]</f>
        <v>CZNI1084</v>
      </c>
      <c r="B2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4" t="str">
        <f>INDEX(Wsad_Ofertowy[],MATCH(Generowanie_Zamówienia[[#This Row],[KOD_XL]],Wsad_Ofertowy[Kod],0),21)</f>
        <v>6</v>
      </c>
      <c r="D224" s="95" cm="1">
        <f t="array" ref="D224">INDEX(Wsad_Ofertowy[],MATCH(Generowanie_Zamówienia[[#This Row],[KOD_XL]],Wsad_Ofertowy[Kod],0),$U$1)</f>
        <v>7.99</v>
      </c>
      <c r="E224">
        <f ca="1">IFERROR(Generowanie_Zamówienia[[#This Row],[ILOŚĆ OP. ZAMAWIANA]]*Generowanie_Zamówienia[[#This Row],[ILOŚC W OP.]]*Generowanie_Zamówienia[[#This Row],[CENA]],"")</f>
        <v>0</v>
      </c>
      <c r="F224" t="str">
        <f>INDEX(Wsad_Ofertowy[],MATCH(Generowanie_Zamówienia[[#This Row],[KOD_XL]],Wsad_Ofertowy[Kod],0),MATCH("nazwa pakietu",Wsad_Ofertowy[#Headers],0))</f>
        <v>ŚREDNIE</v>
      </c>
      <c r="G22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24" t="str">
        <f ca="1">IF(Generowanie_Zamówienia[[#This Row],[ILOŚĆ OP. ZAMAWIANA]]&gt;0,COUNTIFS($B$1:B224,"&gt;0"),"")</f>
        <v/>
      </c>
      <c r="I224" t="str">
        <f>INDEX(Wsad_Ofertowy[],MATCH(Generowanie_Zamówienia[[#This Row],[KOD_XL]],Wsad_Ofertowy[Kod],0),MATCH("Nazwa",Wsad_Ofertowy[#Headers],0))</f>
        <v>Z 436 kalie duże SR</v>
      </c>
      <c r="J224">
        <f ca="1">Generowanie_Zamówienia[[#This Row],[ILOŚĆ OP. ZAMAWIANA]]*Generowanie_Zamówienia[[#This Row],[ILOŚC W OP.]]</f>
        <v>0</v>
      </c>
      <c r="L224" s="9"/>
    </row>
    <row r="225" spans="1:12" x14ac:dyDescent="0.45">
      <c r="A225" t="str">
        <f>Wsad_Ofertowy[[#This Row],[Kod]]</f>
        <v>CZNI1085</v>
      </c>
      <c r="B2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5" t="str">
        <f>INDEX(Wsad_Ofertowy[],MATCH(Generowanie_Zamówienia[[#This Row],[KOD_XL]],Wsad_Ofertowy[Kod],0),21)</f>
        <v>6</v>
      </c>
      <c r="D225" s="95" cm="1">
        <f t="array" ref="D225">INDEX(Wsad_Ofertowy[],MATCH(Generowanie_Zamówienia[[#This Row],[KOD_XL]],Wsad_Ofertowy[Kod],0),$U$1)</f>
        <v>7.99</v>
      </c>
      <c r="E225">
        <f ca="1">IFERROR(Generowanie_Zamówienia[[#This Row],[ILOŚĆ OP. ZAMAWIANA]]*Generowanie_Zamówienia[[#This Row],[ILOŚC W OP.]]*Generowanie_Zamówienia[[#This Row],[CENA]],"")</f>
        <v>0</v>
      </c>
      <c r="F225" t="str">
        <f>INDEX(Wsad_Ofertowy[],MATCH(Generowanie_Zamówienia[[#This Row],[KOD_XL]],Wsad_Ofertowy[Kod],0),MATCH("nazwa pakietu",Wsad_Ofertowy[#Headers],0))</f>
        <v>ŚREDNIE</v>
      </c>
      <c r="G22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25" t="str">
        <f ca="1">IF(Generowanie_Zamówienia[[#This Row],[ILOŚĆ OP. ZAMAWIANA]]&gt;0,COUNTIFS($B$1:B225,"&gt;0"),"")</f>
        <v/>
      </c>
      <c r="I225" t="str">
        <f>INDEX(Wsad_Ofertowy[],MATCH(Generowanie_Zamówienia[[#This Row],[KOD_XL]],Wsad_Ofertowy[Kod],0),MATCH("Nazwa",Wsad_Ofertowy[#Headers],0))</f>
        <v>Z 436 kalie duże ZŁ</v>
      </c>
      <c r="J225">
        <f ca="1">Generowanie_Zamówienia[[#This Row],[ILOŚĆ OP. ZAMAWIANA]]*Generowanie_Zamówienia[[#This Row],[ILOŚC W OP.]]</f>
        <v>0</v>
      </c>
    </row>
    <row r="226" spans="1:12" x14ac:dyDescent="0.45">
      <c r="A226" t="str">
        <f>Wsad_Ofertowy[[#This Row],[Kod]]</f>
        <v>DAVP0004</v>
      </c>
      <c r="B2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6" t="str">
        <f>INDEX(Wsad_Ofertowy[],MATCH(Generowanie_Zamówienia[[#This Row],[KOD_XL]],Wsad_Ofertowy[Kod],0),21)</f>
        <v>6</v>
      </c>
      <c r="D226" s="95" cm="1">
        <f t="array" ref="D226">INDEX(Wsad_Ofertowy[],MATCH(Generowanie_Zamówienia[[#This Row],[KOD_XL]],Wsad_Ofertowy[Kod],0),$U$1)</f>
        <v>15.09</v>
      </c>
      <c r="E226">
        <f ca="1">IFERROR(Generowanie_Zamówienia[[#This Row],[ILOŚĆ OP. ZAMAWIANA]]*Generowanie_Zamówienia[[#This Row],[ILOŚC W OP.]]*Generowanie_Zamówienia[[#This Row],[CENA]],"")</f>
        <v>0</v>
      </c>
      <c r="F226" t="str">
        <f>INDEX(Wsad_Ofertowy[],MATCH(Generowanie_Zamówienia[[#This Row],[KOD_XL]],Wsad_Ofertowy[Kod],0),MATCH("nazwa pakietu",Wsad_Ofertowy[#Headers],0))</f>
        <v>KONIEC_SERII</v>
      </c>
      <c r="G22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26" t="str">
        <f ca="1">IF(Generowanie_Zamówienia[[#This Row],[ILOŚĆ OP. ZAMAWIANA]]&gt;0,COUNTIFS($B$1:B226,"&gt;0"),"")</f>
        <v/>
      </c>
      <c r="I226" t="str">
        <f>INDEX(Wsad_Ofertowy[],MATCH(Generowanie_Zamówienia[[#This Row],[KOD_XL]],Wsad_Ofertowy[Kod],0),MATCH("Nazwa",Wsad_Ofertowy[#Headers],0))</f>
        <v>Z 466 SR</v>
      </c>
      <c r="J226">
        <f ca="1">Generowanie_Zamówienia[[#This Row],[ILOŚĆ OP. ZAMAWIANA]]*Generowanie_Zamówienia[[#This Row],[ILOŚC W OP.]]</f>
        <v>0</v>
      </c>
    </row>
    <row r="227" spans="1:12" x14ac:dyDescent="0.45">
      <c r="A227" t="str">
        <f>Wsad_Ofertowy[[#This Row],[Kod]]</f>
        <v>DAVP0005</v>
      </c>
      <c r="B2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7" t="str">
        <f>INDEX(Wsad_Ofertowy[],MATCH(Generowanie_Zamówienia[[#This Row],[KOD_XL]],Wsad_Ofertowy[Kod],0),21)</f>
        <v>6</v>
      </c>
      <c r="D227" s="95" cm="1">
        <f t="array" ref="D227">INDEX(Wsad_Ofertowy[],MATCH(Generowanie_Zamówienia[[#This Row],[KOD_XL]],Wsad_Ofertowy[Kod],0),$U$1)</f>
        <v>15.09</v>
      </c>
      <c r="E227">
        <f ca="1">IFERROR(Generowanie_Zamówienia[[#This Row],[ILOŚĆ OP. ZAMAWIANA]]*Generowanie_Zamówienia[[#This Row],[ILOŚC W OP.]]*Generowanie_Zamówienia[[#This Row],[CENA]],"")</f>
        <v>0</v>
      </c>
      <c r="F227" t="str">
        <f>INDEX(Wsad_Ofertowy[],MATCH(Generowanie_Zamówienia[[#This Row],[KOD_XL]],Wsad_Ofertowy[Kod],0),MATCH("nazwa pakietu",Wsad_Ofertowy[#Headers],0))</f>
        <v>KONIEC_SERII</v>
      </c>
      <c r="G22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27" t="str">
        <f ca="1">IF(Generowanie_Zamówienia[[#This Row],[ILOŚĆ OP. ZAMAWIANA]]&gt;0,COUNTIFS($B$1:B227,"&gt;0"),"")</f>
        <v/>
      </c>
      <c r="I227" t="str">
        <f>INDEX(Wsad_Ofertowy[],MATCH(Generowanie_Zamówienia[[#This Row],[KOD_XL]],Wsad_Ofertowy[Kod],0),MATCH("Nazwa",Wsad_Ofertowy[#Headers],0))</f>
        <v>Z 466 ZŁ</v>
      </c>
      <c r="J227">
        <f ca="1">Generowanie_Zamówienia[[#This Row],[ILOŚĆ OP. ZAMAWIANA]]*Generowanie_Zamówienia[[#This Row],[ILOŚC W OP.]]</f>
        <v>0</v>
      </c>
    </row>
    <row r="228" spans="1:12" x14ac:dyDescent="0.45">
      <c r="A228" t="str">
        <f>Wsad_Ofertowy[[#This Row],[Kod]]</f>
        <v>ZAJA0463</v>
      </c>
      <c r="B2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8" t="str">
        <f>INDEX(Wsad_Ofertowy[],MATCH(Generowanie_Zamówienia[[#This Row],[KOD_XL]],Wsad_Ofertowy[Kod],0),21)</f>
        <v>8</v>
      </c>
      <c r="D228" s="95" cm="1">
        <f t="array" ref="D228">INDEX(Wsad_Ofertowy[],MATCH(Generowanie_Zamówienia[[#This Row],[KOD_XL]],Wsad_Ofertowy[Kod],0),$U$1)</f>
        <v>6.52</v>
      </c>
      <c r="E228">
        <f ca="1">IFERROR(Generowanie_Zamówienia[[#This Row],[ILOŚĆ OP. ZAMAWIANA]]*Generowanie_Zamówienia[[#This Row],[ILOŚC W OP.]]*Generowanie_Zamówienia[[#This Row],[CENA]],"")</f>
        <v>0</v>
      </c>
      <c r="F228" t="str">
        <f>INDEX(Wsad_Ofertowy[],MATCH(Generowanie_Zamówienia[[#This Row],[KOD_XL]],Wsad_Ofertowy[Kod],0),MATCH("nazwa pakietu",Wsad_Ofertowy[#Headers],0))</f>
        <v>KONIEC_SERII</v>
      </c>
      <c r="G22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28" t="str">
        <f ca="1">IF(Generowanie_Zamówienia[[#This Row],[ILOŚĆ OP. ZAMAWIANA]]&gt;0,COUNTIFS($B$1:B228,"&gt;0"),"")</f>
        <v/>
      </c>
      <c r="I228" t="str">
        <f>INDEX(Wsad_Ofertowy[],MATCH(Generowanie_Zamówienia[[#This Row],[KOD_XL]],Wsad_Ofertowy[Kod],0),MATCH("Nazwa",Wsad_Ofertowy[#Headers],0))</f>
        <v>Z 467 sr</v>
      </c>
      <c r="J228">
        <f ca="1">Generowanie_Zamówienia[[#This Row],[ILOŚĆ OP. ZAMAWIANA]]*Generowanie_Zamówienia[[#This Row],[ILOŚC W OP.]]</f>
        <v>0</v>
      </c>
    </row>
    <row r="229" spans="1:12" x14ac:dyDescent="0.45">
      <c r="A229" t="str">
        <f>Wsad_Ofertowy[[#This Row],[Kod]]</f>
        <v>ZAJA0352</v>
      </c>
      <c r="B2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29" t="str">
        <f>INDEX(Wsad_Ofertowy[],MATCH(Generowanie_Zamówienia[[#This Row],[KOD_XL]],Wsad_Ofertowy[Kod],0),21)</f>
        <v>8</v>
      </c>
      <c r="D229" s="95" cm="1">
        <f t="array" ref="D229">INDEX(Wsad_Ofertowy[],MATCH(Generowanie_Zamówienia[[#This Row],[KOD_XL]],Wsad_Ofertowy[Kod],0),$U$1)</f>
        <v>6.52</v>
      </c>
      <c r="E229">
        <f ca="1">IFERROR(Generowanie_Zamówienia[[#This Row],[ILOŚĆ OP. ZAMAWIANA]]*Generowanie_Zamówienia[[#This Row],[ILOŚC W OP.]]*Generowanie_Zamówienia[[#This Row],[CENA]],"")</f>
        <v>0</v>
      </c>
      <c r="F229" t="str">
        <f>INDEX(Wsad_Ofertowy[],MATCH(Generowanie_Zamówienia[[#This Row],[KOD_XL]],Wsad_Ofertowy[Kod],0),MATCH("nazwa pakietu",Wsad_Ofertowy[#Headers],0))</f>
        <v>KONIEC_SERII</v>
      </c>
      <c r="G22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29" t="str">
        <f ca="1">IF(Generowanie_Zamówienia[[#This Row],[ILOŚĆ OP. ZAMAWIANA]]&gt;0,COUNTIFS($B$1:B229,"&gt;0"),"")</f>
        <v/>
      </c>
      <c r="I229" t="str">
        <f>INDEX(Wsad_Ofertowy[],MATCH(Generowanie_Zamówienia[[#This Row],[KOD_XL]],Wsad_Ofertowy[Kod],0),MATCH("Nazwa",Wsad_Ofertowy[#Headers],0))</f>
        <v>Z 467 ZŁ</v>
      </c>
      <c r="J229">
        <f ca="1">Generowanie_Zamówienia[[#This Row],[ILOŚĆ OP. ZAMAWIANA]]*Generowanie_Zamówienia[[#This Row],[ILOŚC W OP.]]</f>
        <v>0</v>
      </c>
    </row>
    <row r="230" spans="1:12" x14ac:dyDescent="0.45">
      <c r="A230" t="str">
        <f>Wsad_Ofertowy[[#This Row],[Kod]]</f>
        <v>CZNI0607</v>
      </c>
      <c r="B2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0" t="str">
        <f>INDEX(Wsad_Ofertowy[],MATCH(Generowanie_Zamówienia[[#This Row],[KOD_XL]],Wsad_Ofertowy[Kod],0),21)</f>
        <v>9</v>
      </c>
      <c r="D230" s="95" cm="1">
        <f t="array" ref="D230">INDEX(Wsad_Ofertowy[],MATCH(Generowanie_Zamówienia[[#This Row],[KOD_XL]],Wsad_Ofertowy[Kod],0),$U$1)</f>
        <v>4.3899999999999997</v>
      </c>
      <c r="E230">
        <f ca="1">IFERROR(Generowanie_Zamówienia[[#This Row],[ILOŚĆ OP. ZAMAWIANA]]*Generowanie_Zamówienia[[#This Row],[ILOŚC W OP.]]*Generowanie_Zamówienia[[#This Row],[CENA]],"")</f>
        <v>0</v>
      </c>
      <c r="F230" t="str">
        <f>INDEX(Wsad_Ofertowy[],MATCH(Generowanie_Zamówienia[[#This Row],[KOD_XL]],Wsad_Ofertowy[Kod],0),MATCH("nazwa pakietu",Wsad_Ofertowy[#Headers],0))</f>
        <v>KONIEC_SERII</v>
      </c>
      <c r="G23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30" t="str">
        <f ca="1">IF(Generowanie_Zamówienia[[#This Row],[ILOŚĆ OP. ZAMAWIANA]]&gt;0,COUNTIFS($B$1:B230,"&gt;0"),"")</f>
        <v/>
      </c>
      <c r="I230" t="str">
        <f>INDEX(Wsad_Ofertowy[],MATCH(Generowanie_Zamówienia[[#This Row],[KOD_XL]],Wsad_Ofertowy[Kod],0),MATCH("Nazwa",Wsad_Ofertowy[#Headers],0))</f>
        <v>Z 470 zalewany</v>
      </c>
      <c r="J230">
        <f ca="1">Generowanie_Zamówienia[[#This Row],[ILOŚĆ OP. ZAMAWIANA]]*Generowanie_Zamówienia[[#This Row],[ILOŚC W OP.]]</f>
        <v>0</v>
      </c>
    </row>
    <row r="231" spans="1:12" x14ac:dyDescent="0.45">
      <c r="A231" t="str">
        <f>Wsad_Ofertowy[[#This Row],[Kod]]</f>
        <v>CZNI0712</v>
      </c>
      <c r="B2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1" t="str">
        <f>INDEX(Wsad_Ofertowy[],MATCH(Generowanie_Zamówienia[[#This Row],[KOD_XL]],Wsad_Ofertowy[Kod],0),21)</f>
        <v>8</v>
      </c>
      <c r="D231" s="95" cm="1">
        <f t="array" ref="D231">INDEX(Wsad_Ofertowy[],MATCH(Generowanie_Zamówienia[[#This Row],[KOD_XL]],Wsad_Ofertowy[Kod],0),$U$1)</f>
        <v>7.99</v>
      </c>
      <c r="E231">
        <f ca="1">IFERROR(Generowanie_Zamówienia[[#This Row],[ILOŚĆ OP. ZAMAWIANA]]*Generowanie_Zamówienia[[#This Row],[ILOŚC W OP.]]*Generowanie_Zamówienia[[#This Row],[CENA]],"")</f>
        <v>0</v>
      </c>
      <c r="F231" t="str">
        <f>INDEX(Wsad_Ofertowy[],MATCH(Generowanie_Zamówienia[[#This Row],[KOD_XL]],Wsad_Ofertowy[Kod],0),MATCH("nazwa pakietu",Wsad_Ofertowy[#Headers],0))</f>
        <v>ŚREDNIE</v>
      </c>
      <c r="G23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31" t="str">
        <f ca="1">IF(Generowanie_Zamówienia[[#This Row],[ILOŚĆ OP. ZAMAWIANA]]&gt;0,COUNTIFS($B$1:B231,"&gt;0"),"")</f>
        <v/>
      </c>
      <c r="I231" t="str">
        <f>INDEX(Wsad_Ofertowy[],MATCH(Generowanie_Zamówienia[[#This Row],[KOD_XL]],Wsad_Ofertowy[Kod],0),MATCH("Nazwa",Wsad_Ofertowy[#Headers],0))</f>
        <v>Z 476 krzyż mal/sr</v>
      </c>
      <c r="J231">
        <f ca="1">Generowanie_Zamówienia[[#This Row],[ILOŚĆ OP. ZAMAWIANA]]*Generowanie_Zamówienia[[#This Row],[ILOŚC W OP.]]</f>
        <v>0</v>
      </c>
    </row>
    <row r="232" spans="1:12" x14ac:dyDescent="0.45">
      <c r="A232" t="str">
        <f>Wsad_Ofertowy[[#This Row],[Kod]]</f>
        <v>CZNI0713</v>
      </c>
      <c r="B2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2" t="str">
        <f>INDEX(Wsad_Ofertowy[],MATCH(Generowanie_Zamówienia[[#This Row],[KOD_XL]],Wsad_Ofertowy[Kod],0),21)</f>
        <v>8</v>
      </c>
      <c r="D232" s="95" cm="1">
        <f t="array" ref="D232">INDEX(Wsad_Ofertowy[],MATCH(Generowanie_Zamówienia[[#This Row],[KOD_XL]],Wsad_Ofertowy[Kod],0),$U$1)</f>
        <v>7.99</v>
      </c>
      <c r="E232">
        <f ca="1">IFERROR(Generowanie_Zamówienia[[#This Row],[ILOŚĆ OP. ZAMAWIANA]]*Generowanie_Zamówienia[[#This Row],[ILOŚC W OP.]]*Generowanie_Zamówienia[[#This Row],[CENA]],"")</f>
        <v>0</v>
      </c>
      <c r="F232" t="str">
        <f>INDEX(Wsad_Ofertowy[],MATCH(Generowanie_Zamówienia[[#This Row],[KOD_XL]],Wsad_Ofertowy[Kod],0),MATCH("nazwa pakietu",Wsad_Ofertowy[#Headers],0))</f>
        <v>ŚREDNIE</v>
      </c>
      <c r="G23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32" t="str">
        <f ca="1">IF(Generowanie_Zamówienia[[#This Row],[ILOŚĆ OP. ZAMAWIANA]]&gt;0,COUNTIFS($B$1:B232,"&gt;0"),"")</f>
        <v/>
      </c>
      <c r="I232" t="str">
        <f>INDEX(Wsad_Ofertowy[],MATCH(Generowanie_Zamówienia[[#This Row],[KOD_XL]],Wsad_Ofertowy[Kod],0),MATCH("Nazwa",Wsad_Ofertowy[#Headers],0))</f>
        <v>Z 476 krzyż mal/zł</v>
      </c>
      <c r="J232">
        <f ca="1">Generowanie_Zamówienia[[#This Row],[ILOŚĆ OP. ZAMAWIANA]]*Generowanie_Zamówienia[[#This Row],[ILOŚC W OP.]]</f>
        <v>0</v>
      </c>
    </row>
    <row r="233" spans="1:12" x14ac:dyDescent="0.45">
      <c r="A233" t="str">
        <f>Wsad_Ofertowy[[#This Row],[Kod]]</f>
        <v>CZNI0617</v>
      </c>
      <c r="B2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3" t="str">
        <f>INDEX(Wsad_Ofertowy[],MATCH(Generowanie_Zamówienia[[#This Row],[KOD_XL]],Wsad_Ofertowy[Kod],0),21)</f>
        <v>4</v>
      </c>
      <c r="D233" s="95" cm="1">
        <f t="array" ref="D233">INDEX(Wsad_Ofertowy[],MATCH(Generowanie_Zamówienia[[#This Row],[KOD_XL]],Wsad_Ofertowy[Kod],0),$U$1)</f>
        <v>14</v>
      </c>
      <c r="E233">
        <f ca="1">IFERROR(Generowanie_Zamówienia[[#This Row],[ILOŚĆ OP. ZAMAWIANA]]*Generowanie_Zamówienia[[#This Row],[ILOŚC W OP.]]*Generowanie_Zamówienia[[#This Row],[CENA]],"")</f>
        <v>0</v>
      </c>
      <c r="F233" t="str">
        <f>INDEX(Wsad_Ofertowy[],MATCH(Generowanie_Zamówienia[[#This Row],[KOD_XL]],Wsad_Ofertowy[Kod],0),MATCH("nazwa pakietu",Wsad_Ofertowy[#Headers],0))</f>
        <v>DUŻE</v>
      </c>
      <c r="G23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33" t="str">
        <f ca="1">IF(Generowanie_Zamówienia[[#This Row],[ILOŚĆ OP. ZAMAWIANA]]&gt;0,COUNTIFS($B$1:B233,"&gt;0"),"")</f>
        <v/>
      </c>
      <c r="I233" t="str">
        <f>INDEX(Wsad_Ofertowy[],MATCH(Generowanie_Zamówienia[[#This Row],[KOD_XL]],Wsad_Ofertowy[Kod],0),MATCH("Nazwa",Wsad_Ofertowy[#Headers],0))</f>
        <v>Z 480 SR</v>
      </c>
      <c r="J233">
        <f ca="1">Generowanie_Zamówienia[[#This Row],[ILOŚĆ OP. ZAMAWIANA]]*Generowanie_Zamówienia[[#This Row],[ILOŚC W OP.]]</f>
        <v>0</v>
      </c>
      <c r="L233" s="9"/>
    </row>
    <row r="234" spans="1:12" x14ac:dyDescent="0.45">
      <c r="A234" t="str">
        <f>Wsad_Ofertowy[[#This Row],[Kod]]</f>
        <v>CZNI1278</v>
      </c>
      <c r="B2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4" t="str">
        <f>INDEX(Wsad_Ofertowy[],MATCH(Generowanie_Zamówienia[[#This Row],[KOD_XL]],Wsad_Ofertowy[Kod],0),21)</f>
        <v>7</v>
      </c>
      <c r="D234" s="95" cm="1">
        <f t="array" ref="D234">INDEX(Wsad_Ofertowy[],MATCH(Generowanie_Zamówienia[[#This Row],[KOD_XL]],Wsad_Ofertowy[Kod],0),$U$1)</f>
        <v>7.99</v>
      </c>
      <c r="E234">
        <f ca="1">IFERROR(Generowanie_Zamówienia[[#This Row],[ILOŚĆ OP. ZAMAWIANA]]*Generowanie_Zamówienia[[#This Row],[ILOŚC W OP.]]*Generowanie_Zamówienia[[#This Row],[CENA]],"")</f>
        <v>0</v>
      </c>
      <c r="F234" t="str">
        <f>INDEX(Wsad_Ofertowy[],MATCH(Generowanie_Zamówienia[[#This Row],[KOD_XL]],Wsad_Ofertowy[Kod],0),MATCH("nazwa pakietu",Wsad_Ofertowy[#Headers],0))</f>
        <v>ŚREDNIE</v>
      </c>
      <c r="G23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34" t="str">
        <f ca="1">IF(Generowanie_Zamówienia[[#This Row],[ILOŚĆ OP. ZAMAWIANA]]&gt;0,COUNTIFS($B$1:B234,"&gt;0"),"")</f>
        <v/>
      </c>
      <c r="I234" t="str">
        <f>INDEX(Wsad_Ofertowy[],MATCH(Generowanie_Zamówienia[[#This Row],[KOD_XL]],Wsad_Ofertowy[Kod],0),MATCH("Nazwa",Wsad_Ofertowy[#Headers],0))</f>
        <v>Z 481 róże SR</v>
      </c>
      <c r="J234">
        <f ca="1">Generowanie_Zamówienia[[#This Row],[ILOŚĆ OP. ZAMAWIANA]]*Generowanie_Zamówienia[[#This Row],[ILOŚC W OP.]]</f>
        <v>0</v>
      </c>
    </row>
    <row r="235" spans="1:12" x14ac:dyDescent="0.45">
      <c r="A235" t="str">
        <f>Wsad_Ofertowy[[#This Row],[Kod]]</f>
        <v>CZNI1279</v>
      </c>
      <c r="B2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5" t="str">
        <f>INDEX(Wsad_Ofertowy[],MATCH(Generowanie_Zamówienia[[#This Row],[KOD_XL]],Wsad_Ofertowy[Kod],0),21)</f>
        <v>7</v>
      </c>
      <c r="D235" s="95" cm="1">
        <f t="array" ref="D235">INDEX(Wsad_Ofertowy[],MATCH(Generowanie_Zamówienia[[#This Row],[KOD_XL]],Wsad_Ofertowy[Kod],0),$U$1)</f>
        <v>7.99</v>
      </c>
      <c r="E235">
        <f ca="1">IFERROR(Generowanie_Zamówienia[[#This Row],[ILOŚĆ OP. ZAMAWIANA]]*Generowanie_Zamówienia[[#This Row],[ILOŚC W OP.]]*Generowanie_Zamówienia[[#This Row],[CENA]],"")</f>
        <v>0</v>
      </c>
      <c r="F235" t="str">
        <f>INDEX(Wsad_Ofertowy[],MATCH(Generowanie_Zamówienia[[#This Row],[KOD_XL]],Wsad_Ofertowy[Kod],0),MATCH("nazwa pakietu",Wsad_Ofertowy[#Headers],0))</f>
        <v>ŚREDNIE</v>
      </c>
      <c r="G23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35" t="str">
        <f ca="1">IF(Generowanie_Zamówienia[[#This Row],[ILOŚĆ OP. ZAMAWIANA]]&gt;0,COUNTIFS($B$1:B235,"&gt;0"),"")</f>
        <v/>
      </c>
      <c r="I235" t="str">
        <f>INDEX(Wsad_Ofertowy[],MATCH(Generowanie_Zamówienia[[#This Row],[KOD_XL]],Wsad_Ofertowy[Kod],0),MATCH("Nazwa",Wsad_Ofertowy[#Headers],0))</f>
        <v>Z 481 róże ZŁ</v>
      </c>
      <c r="J235">
        <f ca="1">Generowanie_Zamówienia[[#This Row],[ILOŚĆ OP. ZAMAWIANA]]*Generowanie_Zamówienia[[#This Row],[ILOŚC W OP.]]</f>
        <v>0</v>
      </c>
      <c r="L235" s="9"/>
    </row>
    <row r="236" spans="1:12" x14ac:dyDescent="0.45">
      <c r="A236" t="str">
        <f>Wsad_Ofertowy[[#This Row],[Kod]]</f>
        <v>CZNI0741</v>
      </c>
      <c r="B2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6" t="str">
        <f>INDEX(Wsad_Ofertowy[],MATCH(Generowanie_Zamówienia[[#This Row],[KOD_XL]],Wsad_Ofertowy[Kod],0),21)</f>
        <v>8</v>
      </c>
      <c r="D236" s="95" cm="1">
        <f t="array" ref="D236">INDEX(Wsad_Ofertowy[],MATCH(Generowanie_Zamówienia[[#This Row],[KOD_XL]],Wsad_Ofertowy[Kod],0),$U$1)</f>
        <v>6.99</v>
      </c>
      <c r="E236">
        <f ca="1">IFERROR(Generowanie_Zamówienia[[#This Row],[ILOŚĆ OP. ZAMAWIANA]]*Generowanie_Zamówienia[[#This Row],[ILOŚC W OP.]]*Generowanie_Zamówienia[[#This Row],[CENA]],"")</f>
        <v>0</v>
      </c>
      <c r="F236" t="str">
        <f>INDEX(Wsad_Ofertowy[],MATCH(Generowanie_Zamówienia[[#This Row],[KOD_XL]],Wsad_Ofertowy[Kod],0),MATCH("nazwa pakietu",Wsad_Ofertowy[#Headers],0))</f>
        <v>KONIEC_SERII</v>
      </c>
      <c r="G23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36" t="str">
        <f ca="1">IF(Generowanie_Zamówienia[[#This Row],[ILOŚĆ OP. ZAMAWIANA]]&gt;0,COUNTIFS($B$1:B236,"&gt;0"),"")</f>
        <v/>
      </c>
      <c r="I236" t="str">
        <f>INDEX(Wsad_Ofertowy[],MATCH(Generowanie_Zamówienia[[#This Row],[KOD_XL]],Wsad_Ofertowy[Kod],0),MATCH("Nazwa",Wsad_Ofertowy[#Headers],0))</f>
        <v>Z 482 róża sr</v>
      </c>
      <c r="J236">
        <f ca="1">Generowanie_Zamówienia[[#This Row],[ILOŚĆ OP. ZAMAWIANA]]*Generowanie_Zamówienia[[#This Row],[ILOŚC W OP.]]</f>
        <v>0</v>
      </c>
    </row>
    <row r="237" spans="1:12" x14ac:dyDescent="0.45">
      <c r="A237" t="str">
        <f>Wsad_Ofertowy[[#This Row],[Kod]]</f>
        <v>CZNI0742</v>
      </c>
      <c r="B2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7" t="str">
        <f>INDEX(Wsad_Ofertowy[],MATCH(Generowanie_Zamówienia[[#This Row],[KOD_XL]],Wsad_Ofertowy[Kod],0),21)</f>
        <v>8</v>
      </c>
      <c r="D237" s="95" cm="1">
        <f t="array" ref="D237">INDEX(Wsad_Ofertowy[],MATCH(Generowanie_Zamówienia[[#This Row],[KOD_XL]],Wsad_Ofertowy[Kod],0),$U$1)</f>
        <v>6.99</v>
      </c>
      <c r="E237">
        <f ca="1">IFERROR(Generowanie_Zamówienia[[#This Row],[ILOŚĆ OP. ZAMAWIANA]]*Generowanie_Zamówienia[[#This Row],[ILOŚC W OP.]]*Generowanie_Zamówienia[[#This Row],[CENA]],"")</f>
        <v>0</v>
      </c>
      <c r="F237" t="str">
        <f>INDEX(Wsad_Ofertowy[],MATCH(Generowanie_Zamówienia[[#This Row],[KOD_XL]],Wsad_Ofertowy[Kod],0),MATCH("nazwa pakietu",Wsad_Ofertowy[#Headers],0))</f>
        <v>KONIEC_SERII</v>
      </c>
      <c r="G23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37" t="str">
        <f ca="1">IF(Generowanie_Zamówienia[[#This Row],[ILOŚĆ OP. ZAMAWIANA]]&gt;0,COUNTIFS($B$1:B237,"&gt;0"),"")</f>
        <v/>
      </c>
      <c r="I237" t="str">
        <f>INDEX(Wsad_Ofertowy[],MATCH(Generowanie_Zamówienia[[#This Row],[KOD_XL]],Wsad_Ofertowy[Kod],0),MATCH("Nazwa",Wsad_Ofertowy[#Headers],0))</f>
        <v>Z 482 róża zł</v>
      </c>
      <c r="J237">
        <f ca="1">Generowanie_Zamówienia[[#This Row],[ILOŚĆ OP. ZAMAWIANA]]*Generowanie_Zamówienia[[#This Row],[ILOŚC W OP.]]</f>
        <v>0</v>
      </c>
    </row>
    <row r="238" spans="1:12" x14ac:dyDescent="0.45">
      <c r="A238" t="str">
        <f>Wsad_Ofertowy[[#This Row],[Kod]]</f>
        <v>CZNI0864</v>
      </c>
      <c r="B2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8" t="str">
        <f>INDEX(Wsad_Ofertowy[],MATCH(Generowanie_Zamówienia[[#This Row],[KOD_XL]],Wsad_Ofertowy[Kod],0),21)</f>
        <v>7</v>
      </c>
      <c r="D238" s="95" cm="1">
        <f t="array" ref="D238">INDEX(Wsad_Ofertowy[],MATCH(Generowanie_Zamówienia[[#This Row],[KOD_XL]],Wsad_Ofertowy[Kod],0),$U$1)</f>
        <v>8.49</v>
      </c>
      <c r="E238">
        <f ca="1">IFERROR(Generowanie_Zamówienia[[#This Row],[ILOŚĆ OP. ZAMAWIANA]]*Generowanie_Zamówienia[[#This Row],[ILOŚC W OP.]]*Generowanie_Zamówienia[[#This Row],[CENA]],"")</f>
        <v>0</v>
      </c>
      <c r="F238" t="str">
        <f>INDEX(Wsad_Ofertowy[],MATCH(Generowanie_Zamówienia[[#This Row],[KOD_XL]],Wsad_Ofertowy[Kod],0),MATCH("nazwa pakietu",Wsad_Ofertowy[#Headers],0))</f>
        <v>KONIEC_SERII</v>
      </c>
      <c r="G23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38" t="str">
        <f ca="1">IF(Generowanie_Zamówienia[[#This Row],[ILOŚĆ OP. ZAMAWIANA]]&gt;0,COUNTIFS($B$1:B238,"&gt;0"),"")</f>
        <v/>
      </c>
      <c r="I238" t="str">
        <f>INDEX(Wsad_Ofertowy[],MATCH(Generowanie_Zamówienia[[#This Row],[KOD_XL]],Wsad_Ofertowy[Kod],0),MATCH("Nazwa",Wsad_Ofertowy[#Headers],0))</f>
        <v>Z 484 biały róża LED sr</v>
      </c>
      <c r="J238">
        <f ca="1">Generowanie_Zamówienia[[#This Row],[ILOŚĆ OP. ZAMAWIANA]]*Generowanie_Zamówienia[[#This Row],[ILOŚC W OP.]]</f>
        <v>0</v>
      </c>
    </row>
    <row r="239" spans="1:12" x14ac:dyDescent="0.45">
      <c r="A239" t="str">
        <f>Wsad_Ofertowy[[#This Row],[Kod]]</f>
        <v>CZNI0865</v>
      </c>
      <c r="B2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39" t="str">
        <f>INDEX(Wsad_Ofertowy[],MATCH(Generowanie_Zamówienia[[#This Row],[KOD_XL]],Wsad_Ofertowy[Kod],0),21)</f>
        <v>7</v>
      </c>
      <c r="D239" s="95" cm="1">
        <f t="array" ref="D239">INDEX(Wsad_Ofertowy[],MATCH(Generowanie_Zamówienia[[#This Row],[KOD_XL]],Wsad_Ofertowy[Kod],0),$U$1)</f>
        <v>8.49</v>
      </c>
      <c r="E239">
        <f ca="1">IFERROR(Generowanie_Zamówienia[[#This Row],[ILOŚĆ OP. ZAMAWIANA]]*Generowanie_Zamówienia[[#This Row],[ILOŚC W OP.]]*Generowanie_Zamówienia[[#This Row],[CENA]],"")</f>
        <v>0</v>
      </c>
      <c r="F239" t="str">
        <f>INDEX(Wsad_Ofertowy[],MATCH(Generowanie_Zamówienia[[#This Row],[KOD_XL]],Wsad_Ofertowy[Kod],0),MATCH("nazwa pakietu",Wsad_Ofertowy[#Headers],0))</f>
        <v>KONIEC_SERII</v>
      </c>
      <c r="G23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39" t="str">
        <f ca="1">IF(Generowanie_Zamówienia[[#This Row],[ILOŚĆ OP. ZAMAWIANA]]&gt;0,COUNTIFS($B$1:B239,"&gt;0"),"")</f>
        <v/>
      </c>
      <c r="I239" t="str">
        <f>INDEX(Wsad_Ofertowy[],MATCH(Generowanie_Zamówienia[[#This Row],[KOD_XL]],Wsad_Ofertowy[Kod],0),MATCH("Nazwa",Wsad_Ofertowy[#Headers],0))</f>
        <v>Z 484 biały róża LED zł</v>
      </c>
      <c r="J239">
        <f ca="1">Generowanie_Zamówienia[[#This Row],[ILOŚĆ OP. ZAMAWIANA]]*Generowanie_Zamówienia[[#This Row],[ILOŚC W OP.]]</f>
        <v>0</v>
      </c>
    </row>
    <row r="240" spans="1:12" x14ac:dyDescent="0.45">
      <c r="A240" t="str">
        <f>Wsad_Ofertowy[[#This Row],[Kod]]</f>
        <v>CZNI0743</v>
      </c>
      <c r="B2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0" t="str">
        <f>INDEX(Wsad_Ofertowy[],MATCH(Generowanie_Zamówienia[[#This Row],[KOD_XL]],Wsad_Ofertowy[Kod],0),21)</f>
        <v>8</v>
      </c>
      <c r="D240" s="95" cm="1">
        <f t="array" ref="D240">INDEX(Wsad_Ofertowy[],MATCH(Generowanie_Zamówienia[[#This Row],[KOD_XL]],Wsad_Ofertowy[Kod],0),$U$1)</f>
        <v>6.99</v>
      </c>
      <c r="E240">
        <f ca="1">IFERROR(Generowanie_Zamówienia[[#This Row],[ILOŚĆ OP. ZAMAWIANA]]*Generowanie_Zamówienia[[#This Row],[ILOŚC W OP.]]*Generowanie_Zamówienia[[#This Row],[CENA]],"")</f>
        <v>0</v>
      </c>
      <c r="F240" t="str">
        <f>INDEX(Wsad_Ofertowy[],MATCH(Generowanie_Zamówienia[[#This Row],[KOD_XL]],Wsad_Ofertowy[Kod],0),MATCH("nazwa pakietu",Wsad_Ofertowy[#Headers],0))</f>
        <v>KONIEC_SERII</v>
      </c>
      <c r="G24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0" t="str">
        <f ca="1">IF(Generowanie_Zamówienia[[#This Row],[ILOŚĆ OP. ZAMAWIANA]]&gt;0,COUNTIFS($B$1:B240,"&gt;0"),"")</f>
        <v/>
      </c>
      <c r="I240" t="str">
        <f>INDEX(Wsad_Ofertowy[],MATCH(Generowanie_Zamówienia[[#This Row],[KOD_XL]],Wsad_Ofertowy[Kod],0),MATCH("Nazwa",Wsad_Ofertowy[#Headers],0))</f>
        <v>Z 484 róża sr</v>
      </c>
      <c r="J240">
        <f ca="1">Generowanie_Zamówienia[[#This Row],[ILOŚĆ OP. ZAMAWIANA]]*Generowanie_Zamówienia[[#This Row],[ILOŚC W OP.]]</f>
        <v>0</v>
      </c>
    </row>
    <row r="241" spans="1:12" x14ac:dyDescent="0.45">
      <c r="A241" t="str">
        <f>Wsad_Ofertowy[[#This Row],[Kod]]</f>
        <v>CZNI0744</v>
      </c>
      <c r="B2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1" t="str">
        <f>INDEX(Wsad_Ofertowy[],MATCH(Generowanie_Zamówienia[[#This Row],[KOD_XL]],Wsad_Ofertowy[Kod],0),21)</f>
        <v>8</v>
      </c>
      <c r="D241" s="95" cm="1">
        <f t="array" ref="D241">INDEX(Wsad_Ofertowy[],MATCH(Generowanie_Zamówienia[[#This Row],[KOD_XL]],Wsad_Ofertowy[Kod],0),$U$1)</f>
        <v>6.99</v>
      </c>
      <c r="E241">
        <f ca="1">IFERROR(Generowanie_Zamówienia[[#This Row],[ILOŚĆ OP. ZAMAWIANA]]*Generowanie_Zamówienia[[#This Row],[ILOŚC W OP.]]*Generowanie_Zamówienia[[#This Row],[CENA]],"")</f>
        <v>0</v>
      </c>
      <c r="F241" t="str">
        <f>INDEX(Wsad_Ofertowy[],MATCH(Generowanie_Zamówienia[[#This Row],[KOD_XL]],Wsad_Ofertowy[Kod],0),MATCH("nazwa pakietu",Wsad_Ofertowy[#Headers],0))</f>
        <v>KONIEC_SERII</v>
      </c>
      <c r="G24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1" t="str">
        <f ca="1">IF(Generowanie_Zamówienia[[#This Row],[ILOŚĆ OP. ZAMAWIANA]]&gt;0,COUNTIFS($B$1:B241,"&gt;0"),"")</f>
        <v/>
      </c>
      <c r="I241" t="str">
        <f>INDEX(Wsad_Ofertowy[],MATCH(Generowanie_Zamówienia[[#This Row],[KOD_XL]],Wsad_Ofertowy[Kod],0),MATCH("Nazwa",Wsad_Ofertowy[#Headers],0))</f>
        <v>Z 484 róża zł</v>
      </c>
      <c r="J241">
        <f ca="1">Generowanie_Zamówienia[[#This Row],[ILOŚĆ OP. ZAMAWIANA]]*Generowanie_Zamówienia[[#This Row],[ILOŚC W OP.]]</f>
        <v>0</v>
      </c>
    </row>
    <row r="242" spans="1:12" x14ac:dyDescent="0.45">
      <c r="A242" t="str">
        <f>Wsad_Ofertowy[[#This Row],[Kod]]</f>
        <v>CZNI1171</v>
      </c>
      <c r="B2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2" t="str">
        <f>INDEX(Wsad_Ofertowy[],MATCH(Generowanie_Zamówienia[[#This Row],[KOD_XL]],Wsad_Ofertowy[Kod],0),21)</f>
        <v>6</v>
      </c>
      <c r="D242" s="95" cm="1">
        <f t="array" ref="D242">INDEX(Wsad_Ofertowy[],MATCH(Generowanie_Zamówienia[[#This Row],[KOD_XL]],Wsad_Ofertowy[Kod],0),$U$1)</f>
        <v>9.65</v>
      </c>
      <c r="E242">
        <f ca="1">IFERROR(Generowanie_Zamówienia[[#This Row],[ILOŚĆ OP. ZAMAWIANA]]*Generowanie_Zamówienia[[#This Row],[ILOŚC W OP.]]*Generowanie_Zamówienia[[#This Row],[CENA]],"")</f>
        <v>0</v>
      </c>
      <c r="F242" t="str">
        <f>INDEX(Wsad_Ofertowy[],MATCH(Generowanie_Zamówienia[[#This Row],[KOD_XL]],Wsad_Ofertowy[Kod],0),MATCH("nazwa pakietu",Wsad_Ofertowy[#Headers],0))</f>
        <v>DUŻE</v>
      </c>
      <c r="G24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42" t="str">
        <f ca="1">IF(Generowanie_Zamówienia[[#This Row],[ILOŚĆ OP. ZAMAWIANA]]&gt;0,COUNTIFS($B$1:B242,"&gt;0"),"")</f>
        <v/>
      </c>
      <c r="I242" t="str">
        <f>INDEX(Wsad_Ofertowy[],MATCH(Generowanie_Zamówienia[[#This Row],[KOD_XL]],Wsad_Ofertowy[Kod],0),MATCH("Nazwa",Wsad_Ofertowy[#Headers],0))</f>
        <v>Z 490 B.SR</v>
      </c>
      <c r="J242">
        <f ca="1">Generowanie_Zamówienia[[#This Row],[ILOŚĆ OP. ZAMAWIANA]]*Generowanie_Zamówienia[[#This Row],[ILOŚC W OP.]]</f>
        <v>0</v>
      </c>
    </row>
    <row r="243" spans="1:12" x14ac:dyDescent="0.45">
      <c r="A243" t="str">
        <f>Wsad_Ofertowy[[#This Row],[Kod]]</f>
        <v>CZNI1172</v>
      </c>
      <c r="B2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3" t="str">
        <f>INDEX(Wsad_Ofertowy[],MATCH(Generowanie_Zamówienia[[#This Row],[KOD_XL]],Wsad_Ofertowy[Kod],0),21)</f>
        <v>6</v>
      </c>
      <c r="D243" s="95" cm="1">
        <f t="array" ref="D243">INDEX(Wsad_Ofertowy[],MATCH(Generowanie_Zamówienia[[#This Row],[KOD_XL]],Wsad_Ofertowy[Kod],0),$U$1)</f>
        <v>9.65</v>
      </c>
      <c r="E243">
        <f ca="1">IFERROR(Generowanie_Zamówienia[[#This Row],[ILOŚĆ OP. ZAMAWIANA]]*Generowanie_Zamówienia[[#This Row],[ILOŚC W OP.]]*Generowanie_Zamówienia[[#This Row],[CENA]],"")</f>
        <v>0</v>
      </c>
      <c r="F243" t="str">
        <f>INDEX(Wsad_Ofertowy[],MATCH(Generowanie_Zamówienia[[#This Row],[KOD_XL]],Wsad_Ofertowy[Kod],0),MATCH("nazwa pakietu",Wsad_Ofertowy[#Headers],0))</f>
        <v>DUŻE</v>
      </c>
      <c r="G24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43" t="str">
        <f ca="1">IF(Generowanie_Zamówienia[[#This Row],[ILOŚĆ OP. ZAMAWIANA]]&gt;0,COUNTIFS($B$1:B243,"&gt;0"),"")</f>
        <v/>
      </c>
      <c r="I243" t="str">
        <f>INDEX(Wsad_Ofertowy[],MATCH(Generowanie_Zamówienia[[#This Row],[KOD_XL]],Wsad_Ofertowy[Kod],0),MATCH("Nazwa",Wsad_Ofertowy[#Headers],0))</f>
        <v>Z 490 B.ZŁ</v>
      </c>
      <c r="J243">
        <f ca="1">Generowanie_Zamówienia[[#This Row],[ILOŚĆ OP. ZAMAWIANA]]*Generowanie_Zamówienia[[#This Row],[ILOŚC W OP.]]</f>
        <v>0</v>
      </c>
    </row>
    <row r="244" spans="1:12" x14ac:dyDescent="0.45">
      <c r="A244" t="str">
        <f>Wsad_Ofertowy[[#This Row],[Kod]]</f>
        <v>CZNI0914</v>
      </c>
      <c r="B2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4" t="str">
        <f>INDEX(Wsad_Ofertowy[],MATCH(Generowanie_Zamówienia[[#This Row],[KOD_XL]],Wsad_Ofertowy[Kod],0),21)</f>
        <v>6</v>
      </c>
      <c r="D244" s="95" cm="1">
        <f t="array" ref="D244">INDEX(Wsad_Ofertowy[],MATCH(Generowanie_Zamówienia[[#This Row],[KOD_XL]],Wsad_Ofertowy[Kod],0),$U$1)</f>
        <v>11.89</v>
      </c>
      <c r="E244">
        <f ca="1">IFERROR(Generowanie_Zamówienia[[#This Row],[ILOŚĆ OP. ZAMAWIANA]]*Generowanie_Zamówienia[[#This Row],[ILOŚC W OP.]]*Generowanie_Zamówienia[[#This Row],[CENA]],"")</f>
        <v>0</v>
      </c>
      <c r="F244" t="str">
        <f>INDEX(Wsad_Ofertowy[],MATCH(Generowanie_Zamówienia[[#This Row],[KOD_XL]],Wsad_Ofertowy[Kod],0),MATCH("nazwa pakietu",Wsad_Ofertowy[#Headers],0))</f>
        <v>KONIEC_SERII</v>
      </c>
      <c r="G24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4" t="str">
        <f ca="1">IF(Generowanie_Zamówienia[[#This Row],[ILOŚĆ OP. ZAMAWIANA]]&gt;0,COUNTIFS($B$1:B244,"&gt;0"),"")</f>
        <v/>
      </c>
      <c r="I244" t="str">
        <f>INDEX(Wsad_Ofertowy[],MATCH(Generowanie_Zamówienia[[#This Row],[KOD_XL]],Wsad_Ofertowy[Kod],0),MATCH("Nazwa",Wsad_Ofertowy[#Headers],0))</f>
        <v>Z 490 cieniowany B led zł</v>
      </c>
      <c r="J244">
        <f ca="1">Generowanie_Zamówienia[[#This Row],[ILOŚĆ OP. ZAMAWIANA]]*Generowanie_Zamówienia[[#This Row],[ILOŚC W OP.]]</f>
        <v>0</v>
      </c>
      <c r="L244" s="9"/>
    </row>
    <row r="245" spans="1:12" x14ac:dyDescent="0.45">
      <c r="A245" t="str">
        <f>Wsad_Ofertowy[[#This Row],[Kod]]</f>
        <v>CZNIA063</v>
      </c>
      <c r="B2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5" t="str">
        <f>INDEX(Wsad_Ofertowy[],MATCH(Generowanie_Zamówienia[[#This Row],[KOD_XL]],Wsad_Ofertowy[Kod],0),21)</f>
        <v>6</v>
      </c>
      <c r="D245" s="95" cm="1">
        <f t="array" ref="D245">INDEX(Wsad_Ofertowy[],MATCH(Generowanie_Zamówienia[[#This Row],[KOD_XL]],Wsad_Ofertowy[Kod],0),$U$1)</f>
        <v>9.25</v>
      </c>
      <c r="E245">
        <f ca="1">IFERROR(Generowanie_Zamówienia[[#This Row],[ILOŚĆ OP. ZAMAWIANA]]*Generowanie_Zamówienia[[#This Row],[ILOŚC W OP.]]*Generowanie_Zamówienia[[#This Row],[CENA]],"")</f>
        <v>0</v>
      </c>
      <c r="F245" t="str">
        <f>INDEX(Wsad_Ofertowy[],MATCH(Generowanie_Zamówienia[[#This Row],[KOD_XL]],Wsad_Ofertowy[Kod],0),MATCH("nazwa pakietu",Wsad_Ofertowy[#Headers],0))</f>
        <v>KONIEC_SERII</v>
      </c>
      <c r="G24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5" t="str">
        <f ca="1">IF(Generowanie_Zamówienia[[#This Row],[ILOŚĆ OP. ZAMAWIANA]]&gt;0,COUNTIFS($B$1:B245,"&gt;0"),"")</f>
        <v/>
      </c>
      <c r="I245" t="str">
        <f>INDEX(Wsad_Ofertowy[],MATCH(Generowanie_Zamówienia[[#This Row],[KOD_XL]],Wsad_Ofertowy[Kod],0),MATCH("Nazwa",Wsad_Ofertowy[#Headers],0))</f>
        <v>Z 490 mix</v>
      </c>
      <c r="J245">
        <f ca="1">Generowanie_Zamówienia[[#This Row],[ILOŚĆ OP. ZAMAWIANA]]*Generowanie_Zamówienia[[#This Row],[ILOŚC W OP.]]</f>
        <v>0</v>
      </c>
    </row>
    <row r="246" spans="1:12" x14ac:dyDescent="0.45">
      <c r="A246" t="str">
        <f>Wsad_Ofertowy[[#This Row],[Kod]]</f>
        <v>CZNI0909</v>
      </c>
      <c r="B2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6" t="str">
        <f>INDEX(Wsad_Ofertowy[],MATCH(Generowanie_Zamówienia[[#This Row],[KOD_XL]],Wsad_Ofertowy[Kod],0),21)</f>
        <v>6</v>
      </c>
      <c r="D246" s="95" cm="1">
        <f t="array" ref="D246">INDEX(Wsad_Ofertowy[],MATCH(Generowanie_Zamówienia[[#This Row],[KOD_XL]],Wsad_Ofertowy[Kod],0),$U$1)</f>
        <v>19.8</v>
      </c>
      <c r="E246">
        <f ca="1">IFERROR(Generowanie_Zamówienia[[#This Row],[ILOŚĆ OP. ZAMAWIANA]]*Generowanie_Zamówienia[[#This Row],[ILOŚC W OP.]]*Generowanie_Zamówienia[[#This Row],[CENA]],"")</f>
        <v>0</v>
      </c>
      <c r="F246" t="str">
        <f>INDEX(Wsad_Ofertowy[],MATCH(Generowanie_Zamówienia[[#This Row],[KOD_XL]],Wsad_Ofertowy[Kod],0),MATCH("nazwa pakietu",Wsad_Ofertowy[#Headers],0))</f>
        <v>KONIEC_SERII</v>
      </c>
      <c r="G24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6" t="str">
        <f ca="1">IF(Generowanie_Zamówienia[[#This Row],[ILOŚĆ OP. ZAMAWIANA]]&gt;0,COUNTIFS($B$1:B246,"&gt;0"),"")</f>
        <v/>
      </c>
      <c r="I246" t="str">
        <f>INDEX(Wsad_Ofertowy[],MATCH(Generowanie_Zamówienia[[#This Row],[KOD_XL]],Wsad_Ofertowy[Kod],0),MATCH("Nazwa",Wsad_Ofertowy[#Headers],0))</f>
        <v>Z 490 piaskowany LED sr</v>
      </c>
      <c r="J246">
        <f ca="1">Generowanie_Zamówienia[[#This Row],[ILOŚĆ OP. ZAMAWIANA]]*Generowanie_Zamówienia[[#This Row],[ILOŚC W OP.]]</f>
        <v>0</v>
      </c>
      <c r="L246" s="9"/>
    </row>
    <row r="247" spans="1:12" x14ac:dyDescent="0.45">
      <c r="A247" t="str">
        <f>Wsad_Ofertowy[[#This Row],[Kod]]</f>
        <v>CZNI0926</v>
      </c>
      <c r="B2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7" t="str">
        <f>INDEX(Wsad_Ofertowy[],MATCH(Generowanie_Zamówienia[[#This Row],[KOD_XL]],Wsad_Ofertowy[Kod],0),21)</f>
        <v>6</v>
      </c>
      <c r="D247" s="95" cm="1">
        <f t="array" ref="D247">INDEX(Wsad_Ofertowy[],MATCH(Generowanie_Zamówienia[[#This Row],[KOD_XL]],Wsad_Ofertowy[Kod],0),$U$1)</f>
        <v>11.89</v>
      </c>
      <c r="E247">
        <f ca="1">IFERROR(Generowanie_Zamówienia[[#This Row],[ILOŚĆ OP. ZAMAWIANA]]*Generowanie_Zamówienia[[#This Row],[ILOŚC W OP.]]*Generowanie_Zamówienia[[#This Row],[CENA]],"")</f>
        <v>0</v>
      </c>
      <c r="F247" t="str">
        <f>INDEX(Wsad_Ofertowy[],MATCH(Generowanie_Zamówienia[[#This Row],[KOD_XL]],Wsad_Ofertowy[Kod],0),MATCH("nazwa pakietu",Wsad_Ofertowy[#Headers],0))</f>
        <v>KONIEC_SERII</v>
      </c>
      <c r="G24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7" t="str">
        <f ca="1">IF(Generowanie_Zamówienia[[#This Row],[ILOŚĆ OP. ZAMAWIANA]]&gt;0,COUNTIFS($B$1:B247,"&gt;0"),"")</f>
        <v/>
      </c>
      <c r="I247" t="str">
        <f>INDEX(Wsad_Ofertowy[],MATCH(Generowanie_Zamówienia[[#This Row],[KOD_XL]],Wsad_Ofertowy[Kod],0),MATCH("Nazwa",Wsad_Ofertowy[#Headers],0))</f>
        <v>Z 490 piaskowany LED zł</v>
      </c>
      <c r="J247">
        <f ca="1">Generowanie_Zamówienia[[#This Row],[ILOŚĆ OP. ZAMAWIANA]]*Generowanie_Zamówienia[[#This Row],[ILOŚC W OP.]]</f>
        <v>0</v>
      </c>
    </row>
    <row r="248" spans="1:12" x14ac:dyDescent="0.45">
      <c r="A248" t="str">
        <f>Wsad_Ofertowy[[#This Row],[Kod]]</f>
        <v>CZNI0773</v>
      </c>
      <c r="B2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8" t="str">
        <f>INDEX(Wsad_Ofertowy[],MATCH(Generowanie_Zamówienia[[#This Row],[KOD_XL]],Wsad_Ofertowy[Kod],0),21)</f>
        <v>8</v>
      </c>
      <c r="D248" s="95" cm="1">
        <f t="array" ref="D248">INDEX(Wsad_Ofertowy[],MATCH(Generowanie_Zamówienia[[#This Row],[KOD_XL]],Wsad_Ofertowy[Kod],0),$U$1)</f>
        <v>7.53</v>
      </c>
      <c r="E248">
        <f ca="1">IFERROR(Generowanie_Zamówienia[[#This Row],[ILOŚĆ OP. ZAMAWIANA]]*Generowanie_Zamówienia[[#This Row],[ILOŚC W OP.]]*Generowanie_Zamówienia[[#This Row],[CENA]],"")</f>
        <v>0</v>
      </c>
      <c r="F248" t="str">
        <f>INDEX(Wsad_Ofertowy[],MATCH(Generowanie_Zamówienia[[#This Row],[KOD_XL]],Wsad_Ofertowy[Kod],0),MATCH("nazwa pakietu",Wsad_Ofertowy[#Headers],0))</f>
        <v>KONIEC_SERII</v>
      </c>
      <c r="G24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8" t="str">
        <f ca="1">IF(Generowanie_Zamówienia[[#This Row],[ILOŚĆ OP. ZAMAWIANA]]&gt;0,COUNTIFS($B$1:B248,"&gt;0"),"")</f>
        <v/>
      </c>
      <c r="I248" t="str">
        <f>INDEX(Wsad_Ofertowy[],MATCH(Generowanie_Zamówienia[[#This Row],[KOD_XL]],Wsad_Ofertowy[Kod],0),MATCH("Nazwa",Wsad_Ofertowy[#Headers],0))</f>
        <v>Z 497 SR</v>
      </c>
      <c r="J248">
        <f ca="1">Generowanie_Zamówienia[[#This Row],[ILOŚĆ OP. ZAMAWIANA]]*Generowanie_Zamówienia[[#This Row],[ILOŚC W OP.]]</f>
        <v>0</v>
      </c>
    </row>
    <row r="249" spans="1:12" x14ac:dyDescent="0.45">
      <c r="A249" t="str">
        <f>Wsad_Ofertowy[[#This Row],[Kod]]</f>
        <v>CZNI0774</v>
      </c>
      <c r="B2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49" t="str">
        <f>INDEX(Wsad_Ofertowy[],MATCH(Generowanie_Zamówienia[[#This Row],[KOD_XL]],Wsad_Ofertowy[Kod],0),21)</f>
        <v>8</v>
      </c>
      <c r="D249" s="95" cm="1">
        <f t="array" ref="D249">INDEX(Wsad_Ofertowy[],MATCH(Generowanie_Zamówienia[[#This Row],[KOD_XL]],Wsad_Ofertowy[Kod],0),$U$1)</f>
        <v>7.53</v>
      </c>
      <c r="E249">
        <f ca="1">IFERROR(Generowanie_Zamówienia[[#This Row],[ILOŚĆ OP. ZAMAWIANA]]*Generowanie_Zamówienia[[#This Row],[ILOŚC W OP.]]*Generowanie_Zamówienia[[#This Row],[CENA]],"")</f>
        <v>0</v>
      </c>
      <c r="F249" t="str">
        <f>INDEX(Wsad_Ofertowy[],MATCH(Generowanie_Zamówienia[[#This Row],[KOD_XL]],Wsad_Ofertowy[Kod],0),MATCH("nazwa pakietu",Wsad_Ofertowy[#Headers],0))</f>
        <v>KONIEC_SERII</v>
      </c>
      <c r="G24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49" t="str">
        <f ca="1">IF(Generowanie_Zamówienia[[#This Row],[ILOŚĆ OP. ZAMAWIANA]]&gt;0,COUNTIFS($B$1:B249,"&gt;0"),"")</f>
        <v/>
      </c>
      <c r="I249" t="str">
        <f>INDEX(Wsad_Ofertowy[],MATCH(Generowanie_Zamówienia[[#This Row],[KOD_XL]],Wsad_Ofertowy[Kod],0),MATCH("Nazwa",Wsad_Ofertowy[#Headers],0))</f>
        <v>Z 497 ZŁ</v>
      </c>
      <c r="J249">
        <f ca="1">Generowanie_Zamówienia[[#This Row],[ILOŚĆ OP. ZAMAWIANA]]*Generowanie_Zamówienia[[#This Row],[ILOŚC W OP.]]</f>
        <v>0</v>
      </c>
    </row>
    <row r="250" spans="1:12" x14ac:dyDescent="0.45">
      <c r="A250" t="str">
        <f>Wsad_Ofertowy[[#This Row],[Kod]]</f>
        <v>CZNI0866</v>
      </c>
      <c r="B2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0" t="str">
        <f>INDEX(Wsad_Ofertowy[],MATCH(Generowanie_Zamówienia[[#This Row],[KOD_XL]],Wsad_Ofertowy[Kod],0),21)</f>
        <v>8</v>
      </c>
      <c r="D250" s="95" cm="1">
        <f t="array" ref="D250">INDEX(Wsad_Ofertowy[],MATCH(Generowanie_Zamówienia[[#This Row],[KOD_XL]],Wsad_Ofertowy[Kod],0),$U$1)</f>
        <v>8.49</v>
      </c>
      <c r="E250">
        <f ca="1">IFERROR(Generowanie_Zamówienia[[#This Row],[ILOŚĆ OP. ZAMAWIANA]]*Generowanie_Zamówienia[[#This Row],[ILOŚC W OP.]]*Generowanie_Zamówienia[[#This Row],[CENA]],"")</f>
        <v>0</v>
      </c>
      <c r="F250" t="str">
        <f>INDEX(Wsad_Ofertowy[],MATCH(Generowanie_Zamówienia[[#This Row],[KOD_XL]],Wsad_Ofertowy[Kod],0),MATCH("nazwa pakietu",Wsad_Ofertowy[#Headers],0))</f>
        <v>KONIEC_SERII</v>
      </c>
      <c r="G25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0" t="str">
        <f ca="1">IF(Generowanie_Zamówienia[[#This Row],[ILOŚĆ OP. ZAMAWIANA]]&gt;0,COUNTIFS($B$1:B250,"&gt;0"),"")</f>
        <v/>
      </c>
      <c r="I250" t="str">
        <f>INDEX(Wsad_Ofertowy[],MATCH(Generowanie_Zamówienia[[#This Row],[KOD_XL]],Wsad_Ofertowy[Kod],0),MATCH("Nazwa",Wsad_Ofertowy[#Headers],0))</f>
        <v>Z 498 biały LED sr</v>
      </c>
      <c r="J250">
        <f ca="1">Generowanie_Zamówienia[[#This Row],[ILOŚĆ OP. ZAMAWIANA]]*Generowanie_Zamówienia[[#This Row],[ILOŚC W OP.]]</f>
        <v>0</v>
      </c>
    </row>
    <row r="251" spans="1:12" x14ac:dyDescent="0.45">
      <c r="A251" t="str">
        <f>Wsad_Ofertowy[[#This Row],[Kod]]</f>
        <v>CZNI0867</v>
      </c>
      <c r="B2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1" t="str">
        <f>INDEX(Wsad_Ofertowy[],MATCH(Generowanie_Zamówienia[[#This Row],[KOD_XL]],Wsad_Ofertowy[Kod],0),21)</f>
        <v>8</v>
      </c>
      <c r="D251" s="95" cm="1">
        <f t="array" ref="D251">INDEX(Wsad_Ofertowy[],MATCH(Generowanie_Zamówienia[[#This Row],[KOD_XL]],Wsad_Ofertowy[Kod],0),$U$1)</f>
        <v>8.49</v>
      </c>
      <c r="E251">
        <f ca="1">IFERROR(Generowanie_Zamówienia[[#This Row],[ILOŚĆ OP. ZAMAWIANA]]*Generowanie_Zamówienia[[#This Row],[ILOŚC W OP.]]*Generowanie_Zamówienia[[#This Row],[CENA]],"")</f>
        <v>0</v>
      </c>
      <c r="F251" t="str">
        <f>INDEX(Wsad_Ofertowy[],MATCH(Generowanie_Zamówienia[[#This Row],[KOD_XL]],Wsad_Ofertowy[Kod],0),MATCH("nazwa pakietu",Wsad_Ofertowy[#Headers],0))</f>
        <v>KONIEC_SERII</v>
      </c>
      <c r="G25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1" t="str">
        <f ca="1">IF(Generowanie_Zamówienia[[#This Row],[ILOŚĆ OP. ZAMAWIANA]]&gt;0,COUNTIFS($B$1:B251,"&gt;0"),"")</f>
        <v/>
      </c>
      <c r="I251" t="str">
        <f>INDEX(Wsad_Ofertowy[],MATCH(Generowanie_Zamówienia[[#This Row],[KOD_XL]],Wsad_Ofertowy[Kod],0),MATCH("Nazwa",Wsad_Ofertowy[#Headers],0))</f>
        <v>Z 498 biały LED zł</v>
      </c>
      <c r="J251">
        <f ca="1">Generowanie_Zamówienia[[#This Row],[ILOŚĆ OP. ZAMAWIANA]]*Generowanie_Zamówienia[[#This Row],[ILOŚC W OP.]]</f>
        <v>0</v>
      </c>
    </row>
    <row r="252" spans="1:12" x14ac:dyDescent="0.45">
      <c r="A252" t="str">
        <f>Wsad_Ofertowy[[#This Row],[Kod]]</f>
        <v>CZNI0631</v>
      </c>
      <c r="B2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2" t="str">
        <f>INDEX(Wsad_Ofertowy[],MATCH(Generowanie_Zamówienia[[#This Row],[KOD_XL]],Wsad_Ofertowy[Kod],0),21)</f>
        <v>8</v>
      </c>
      <c r="D252" s="95" cm="1">
        <f t="array" ref="D252">INDEX(Wsad_Ofertowy[],MATCH(Generowanie_Zamówienia[[#This Row],[KOD_XL]],Wsad_Ofertowy[Kod],0),$U$1)</f>
        <v>7.15</v>
      </c>
      <c r="E252">
        <f ca="1">IFERROR(Generowanie_Zamówienia[[#This Row],[ILOŚĆ OP. ZAMAWIANA]]*Generowanie_Zamówienia[[#This Row],[ILOŚC W OP.]]*Generowanie_Zamówienia[[#This Row],[CENA]],"")</f>
        <v>0</v>
      </c>
      <c r="F252" t="str">
        <f>INDEX(Wsad_Ofertowy[],MATCH(Generowanie_Zamówienia[[#This Row],[KOD_XL]],Wsad_Ofertowy[Kod],0),MATCH("nazwa pakietu",Wsad_Ofertowy[#Headers],0))</f>
        <v>KONIEC_SERII</v>
      </c>
      <c r="G25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2" t="str">
        <f ca="1">IF(Generowanie_Zamówienia[[#This Row],[ILOŚĆ OP. ZAMAWIANA]]&gt;0,COUNTIFS($B$1:B252,"&gt;0"),"")</f>
        <v/>
      </c>
      <c r="I252" t="str">
        <f>INDEX(Wsad_Ofertowy[],MATCH(Generowanie_Zamówienia[[#This Row],[KOD_XL]],Wsad_Ofertowy[Kod],0),MATCH("Nazwa",Wsad_Ofertowy[#Headers],0))</f>
        <v>Z 498 biały zł</v>
      </c>
      <c r="J252">
        <f ca="1">Generowanie_Zamówienia[[#This Row],[ILOŚĆ OP. ZAMAWIANA]]*Generowanie_Zamówienia[[#This Row],[ILOŚC W OP.]]</f>
        <v>0</v>
      </c>
    </row>
    <row r="253" spans="1:12" x14ac:dyDescent="0.45">
      <c r="A253" t="str">
        <f>Wsad_Ofertowy[[#This Row],[Kod]]</f>
        <v>CZNI0632</v>
      </c>
      <c r="B2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3" t="str">
        <f>INDEX(Wsad_Ofertowy[],MATCH(Generowanie_Zamówienia[[#This Row],[KOD_XL]],Wsad_Ofertowy[Kod],0),21)</f>
        <v>8</v>
      </c>
      <c r="D253" s="95" cm="1">
        <f t="array" ref="D253">INDEX(Wsad_Ofertowy[],MATCH(Generowanie_Zamówienia[[#This Row],[KOD_XL]],Wsad_Ofertowy[Kod],0),$U$1)</f>
        <v>7.15</v>
      </c>
      <c r="E253">
        <f ca="1">IFERROR(Generowanie_Zamówienia[[#This Row],[ILOŚĆ OP. ZAMAWIANA]]*Generowanie_Zamówienia[[#This Row],[ILOŚC W OP.]]*Generowanie_Zamówienia[[#This Row],[CENA]],"")</f>
        <v>0</v>
      </c>
      <c r="F253" t="str">
        <f>INDEX(Wsad_Ofertowy[],MATCH(Generowanie_Zamówienia[[#This Row],[KOD_XL]],Wsad_Ofertowy[Kod],0),MATCH("nazwa pakietu",Wsad_Ofertowy[#Headers],0))</f>
        <v>KONIEC_SERII</v>
      </c>
      <c r="G25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3" t="str">
        <f ca="1">IF(Generowanie_Zamówienia[[#This Row],[ILOŚĆ OP. ZAMAWIANA]]&gt;0,COUNTIFS($B$1:B253,"&gt;0"),"")</f>
        <v/>
      </c>
      <c r="I253" t="str">
        <f>INDEX(Wsad_Ofertowy[],MATCH(Generowanie_Zamówienia[[#This Row],[KOD_XL]],Wsad_Ofertowy[Kod],0),MATCH("Nazwa",Wsad_Ofertowy[#Headers],0))</f>
        <v>Z 498 biały/sr</v>
      </c>
      <c r="J253">
        <f ca="1">Generowanie_Zamówienia[[#This Row],[ILOŚĆ OP. ZAMAWIANA]]*Generowanie_Zamówienia[[#This Row],[ILOŚC W OP.]]</f>
        <v>0</v>
      </c>
    </row>
    <row r="254" spans="1:12" x14ac:dyDescent="0.45">
      <c r="A254" t="str">
        <f>Wsad_Ofertowy[[#This Row],[Kod]]</f>
        <v>CZNI0633</v>
      </c>
      <c r="B2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4" t="str">
        <f>INDEX(Wsad_Ofertowy[],MATCH(Generowanie_Zamówienia[[#This Row],[KOD_XL]],Wsad_Ofertowy[Kod],0),21)</f>
        <v>8</v>
      </c>
      <c r="D254" s="95" cm="1">
        <f t="array" ref="D254">INDEX(Wsad_Ofertowy[],MATCH(Generowanie_Zamówienia[[#This Row],[KOD_XL]],Wsad_Ofertowy[Kod],0),$U$1)</f>
        <v>7.15</v>
      </c>
      <c r="E254">
        <f ca="1">IFERROR(Generowanie_Zamówienia[[#This Row],[ILOŚĆ OP. ZAMAWIANA]]*Generowanie_Zamówienia[[#This Row],[ILOŚC W OP.]]*Generowanie_Zamówienia[[#This Row],[CENA]],"")</f>
        <v>0</v>
      </c>
      <c r="F254" t="str">
        <f>INDEX(Wsad_Ofertowy[],MATCH(Generowanie_Zamówienia[[#This Row],[KOD_XL]],Wsad_Ofertowy[Kod],0),MATCH("nazwa pakietu",Wsad_Ofertowy[#Headers],0))</f>
        <v>KONIEC_SERII</v>
      </c>
      <c r="G25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4" t="str">
        <f ca="1">IF(Generowanie_Zamówienia[[#This Row],[ILOŚĆ OP. ZAMAWIANA]]&gt;0,COUNTIFS($B$1:B254,"&gt;0"),"")</f>
        <v/>
      </c>
      <c r="I254" t="str">
        <f>INDEX(Wsad_Ofertowy[],MATCH(Generowanie_Zamówienia[[#This Row],[KOD_XL]],Wsad_Ofertowy[Kod],0),MATCH("Nazwa",Wsad_Ofertowy[#Headers],0))</f>
        <v>Z 498 mal sr</v>
      </c>
      <c r="J254">
        <f ca="1">Generowanie_Zamówienia[[#This Row],[ILOŚĆ OP. ZAMAWIANA]]*Generowanie_Zamówienia[[#This Row],[ILOŚC W OP.]]</f>
        <v>0</v>
      </c>
    </row>
    <row r="255" spans="1:12" x14ac:dyDescent="0.45">
      <c r="A255" t="str">
        <f>Wsad_Ofertowy[[#This Row],[Kod]]</f>
        <v>CZNI0716</v>
      </c>
      <c r="B2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5" t="str">
        <f>INDEX(Wsad_Ofertowy[],MATCH(Generowanie_Zamówienia[[#This Row],[KOD_XL]],Wsad_Ofertowy[Kod],0),21)</f>
        <v>8</v>
      </c>
      <c r="D255" s="95" cm="1">
        <f t="array" ref="D255">INDEX(Wsad_Ofertowy[],MATCH(Generowanie_Zamówienia[[#This Row],[KOD_XL]],Wsad_Ofertowy[Kod],0),$U$1)</f>
        <v>7.15</v>
      </c>
      <c r="E255">
        <f ca="1">IFERROR(Generowanie_Zamówienia[[#This Row],[ILOŚĆ OP. ZAMAWIANA]]*Generowanie_Zamówienia[[#This Row],[ILOŚC W OP.]]*Generowanie_Zamówienia[[#This Row],[CENA]],"")</f>
        <v>0</v>
      </c>
      <c r="F255" t="str">
        <f>INDEX(Wsad_Ofertowy[],MATCH(Generowanie_Zamówienia[[#This Row],[KOD_XL]],Wsad_Ofertowy[Kod],0),MATCH("nazwa pakietu",Wsad_Ofertowy[#Headers],0))</f>
        <v>KONIEC_SERII</v>
      </c>
      <c r="G25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5" t="str">
        <f ca="1">IF(Generowanie_Zamówienia[[#This Row],[ILOŚĆ OP. ZAMAWIANA]]&gt;0,COUNTIFS($B$1:B255,"&gt;0"),"")</f>
        <v/>
      </c>
      <c r="I255" t="str">
        <f>INDEX(Wsad_Ofertowy[],MATCH(Generowanie_Zamówienia[[#This Row],[KOD_XL]],Wsad_Ofertowy[Kod],0),MATCH("Nazwa",Wsad_Ofertowy[#Headers],0))</f>
        <v>Z 498 mal/zł</v>
      </c>
      <c r="J255">
        <f ca="1">Generowanie_Zamówienia[[#This Row],[ILOŚĆ OP. ZAMAWIANA]]*Generowanie_Zamówienia[[#This Row],[ILOŚC W OP.]]</f>
        <v>0</v>
      </c>
      <c r="L255" s="9"/>
    </row>
    <row r="256" spans="1:12" x14ac:dyDescent="0.45">
      <c r="A256" t="str">
        <f>Wsad_Ofertowy[[#This Row],[Kod]]</f>
        <v>CZNI0634</v>
      </c>
      <c r="B2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6" t="str">
        <f>INDEX(Wsad_Ofertowy[],MATCH(Generowanie_Zamówienia[[#This Row],[KOD_XL]],Wsad_Ofertowy[Kod],0),21)</f>
        <v>8</v>
      </c>
      <c r="D256" s="95" cm="1">
        <f t="array" ref="D256">INDEX(Wsad_Ofertowy[],MATCH(Generowanie_Zamówienia[[#This Row],[KOD_XL]],Wsad_Ofertowy[Kod],0),$U$1)</f>
        <v>7.15</v>
      </c>
      <c r="E256">
        <f ca="1">IFERROR(Generowanie_Zamówienia[[#This Row],[ILOŚĆ OP. ZAMAWIANA]]*Generowanie_Zamówienia[[#This Row],[ILOŚC W OP.]]*Generowanie_Zamówienia[[#This Row],[CENA]],"")</f>
        <v>0</v>
      </c>
      <c r="F256" t="str">
        <f>INDEX(Wsad_Ofertowy[],MATCH(Generowanie_Zamówienia[[#This Row],[KOD_XL]],Wsad_Ofertowy[Kod],0),MATCH("nazwa pakietu",Wsad_Ofertowy[#Headers],0))</f>
        <v>KONIEC_SERII</v>
      </c>
      <c r="G25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6" t="str">
        <f ca="1">IF(Generowanie_Zamówienia[[#This Row],[ILOŚĆ OP. ZAMAWIANA]]&gt;0,COUNTIFS($B$1:B256,"&gt;0"),"")</f>
        <v/>
      </c>
      <c r="I256" t="str">
        <f>INDEX(Wsad_Ofertowy[],MATCH(Generowanie_Zamówienia[[#This Row],[KOD_XL]],Wsad_Ofertowy[Kod],0),MATCH("Nazwa",Wsad_Ofertowy[#Headers],0))</f>
        <v>Z 498 sr</v>
      </c>
      <c r="J256">
        <f ca="1">Generowanie_Zamówienia[[#This Row],[ILOŚĆ OP. ZAMAWIANA]]*Generowanie_Zamówienia[[#This Row],[ILOŚC W OP.]]</f>
        <v>0</v>
      </c>
    </row>
    <row r="257" spans="1:12" x14ac:dyDescent="0.45">
      <c r="A257" t="str">
        <f>Wsad_Ofertowy[[#This Row],[Kod]]</f>
        <v>CZNI0881</v>
      </c>
      <c r="B2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7" t="str">
        <f>INDEX(Wsad_Ofertowy[],MATCH(Generowanie_Zamówienia[[#This Row],[KOD_XL]],Wsad_Ofertowy[Kod],0),21)</f>
        <v>8</v>
      </c>
      <c r="D257" s="95" cm="1">
        <f t="array" ref="D257">INDEX(Wsad_Ofertowy[],MATCH(Generowanie_Zamówienia[[#This Row],[KOD_XL]],Wsad_Ofertowy[Kod],0),$U$1)</f>
        <v>7.15</v>
      </c>
      <c r="E257">
        <f ca="1">IFERROR(Generowanie_Zamówienia[[#This Row],[ILOŚĆ OP. ZAMAWIANA]]*Generowanie_Zamówienia[[#This Row],[ILOŚC W OP.]]*Generowanie_Zamówienia[[#This Row],[CENA]],"")</f>
        <v>0</v>
      </c>
      <c r="F257" t="str">
        <f>INDEX(Wsad_Ofertowy[],MATCH(Generowanie_Zamówienia[[#This Row],[KOD_XL]],Wsad_Ofertowy[Kod],0),MATCH("nazwa pakietu",Wsad_Ofertowy[#Headers],0))</f>
        <v>ŚREDNIE</v>
      </c>
      <c r="G25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57" t="str">
        <f ca="1">IF(Generowanie_Zamówienia[[#This Row],[ILOŚĆ OP. ZAMAWIANA]]&gt;0,COUNTIFS($B$1:B257,"&gt;0"),"")</f>
        <v/>
      </c>
      <c r="I257" t="str">
        <f>INDEX(Wsad_Ofertowy[],MATCH(Generowanie_Zamówienia[[#This Row],[KOD_XL]],Wsad_Ofertowy[Kod],0),MATCH("Nazwa",Wsad_Ofertowy[#Headers],0))</f>
        <v>Z 498 zł</v>
      </c>
      <c r="J257">
        <f ca="1">Generowanie_Zamówienia[[#This Row],[ILOŚĆ OP. ZAMAWIANA]]*Generowanie_Zamówienia[[#This Row],[ILOŚC W OP.]]</f>
        <v>0</v>
      </c>
      <c r="L257" s="9"/>
    </row>
    <row r="258" spans="1:12" x14ac:dyDescent="0.45">
      <c r="A258" t="str">
        <f>Wsad_Ofertowy[[#This Row],[Kod]]</f>
        <v>CZNI0870</v>
      </c>
      <c r="B2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8" t="str">
        <f>INDEX(Wsad_Ofertowy[],MATCH(Generowanie_Zamówienia[[#This Row],[KOD_XL]],Wsad_Ofertowy[Kod],0),21)</f>
        <v>7</v>
      </c>
      <c r="D258" s="95" cm="1">
        <f t="array" ref="D258">INDEX(Wsad_Ofertowy[],MATCH(Generowanie_Zamówienia[[#This Row],[KOD_XL]],Wsad_Ofertowy[Kod],0),$U$1)</f>
        <v>6.99</v>
      </c>
      <c r="E258">
        <f ca="1">IFERROR(Generowanie_Zamówienia[[#This Row],[ILOŚĆ OP. ZAMAWIANA]]*Generowanie_Zamówienia[[#This Row],[ILOŚC W OP.]]*Generowanie_Zamówienia[[#This Row],[CENA]],"")</f>
        <v>0</v>
      </c>
      <c r="F258" t="str">
        <f>INDEX(Wsad_Ofertowy[],MATCH(Generowanie_Zamówienia[[#This Row],[KOD_XL]],Wsad_Ofertowy[Kod],0),MATCH("nazwa pakietu",Wsad_Ofertowy[#Headers],0))</f>
        <v>KONIEC_SERII</v>
      </c>
      <c r="G25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8" t="str">
        <f ca="1">IF(Generowanie_Zamówienia[[#This Row],[ILOŚĆ OP. ZAMAWIANA]]&gt;0,COUNTIFS($B$1:B258,"&gt;0"),"")</f>
        <v/>
      </c>
      <c r="I258" t="str">
        <f>INDEX(Wsad_Ofertowy[],MATCH(Generowanie_Zamówienia[[#This Row],[KOD_XL]],Wsad_Ofertowy[Kod],0),MATCH("Nazwa",Wsad_Ofertowy[#Headers],0))</f>
        <v>Z 499 biały brokat led zł</v>
      </c>
      <c r="J258">
        <f ca="1">Generowanie_Zamówienia[[#This Row],[ILOŚĆ OP. ZAMAWIANA]]*Generowanie_Zamówienia[[#This Row],[ILOŚC W OP.]]</f>
        <v>0</v>
      </c>
    </row>
    <row r="259" spans="1:12" x14ac:dyDescent="0.45">
      <c r="A259" t="str">
        <f>Wsad_Ofertowy[[#This Row],[Kod]]</f>
        <v>CZNI0717</v>
      </c>
      <c r="B2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59" t="str">
        <f>INDEX(Wsad_Ofertowy[],MATCH(Generowanie_Zamówienia[[#This Row],[KOD_XL]],Wsad_Ofertowy[Kod],0),21)</f>
        <v>8</v>
      </c>
      <c r="D259" s="95" cm="1">
        <f t="array" ref="D259">INDEX(Wsad_Ofertowy[],MATCH(Generowanie_Zamówienia[[#This Row],[KOD_XL]],Wsad_Ofertowy[Kod],0),$U$1)</f>
        <v>5.99</v>
      </c>
      <c r="E259">
        <f ca="1">IFERROR(Generowanie_Zamówienia[[#This Row],[ILOŚĆ OP. ZAMAWIANA]]*Generowanie_Zamówienia[[#This Row],[ILOŚC W OP.]]*Generowanie_Zamówienia[[#This Row],[CENA]],"")</f>
        <v>0</v>
      </c>
      <c r="F259" t="str">
        <f>INDEX(Wsad_Ofertowy[],MATCH(Generowanie_Zamówienia[[#This Row],[KOD_XL]],Wsad_Ofertowy[Kod],0),MATCH("nazwa pakietu",Wsad_Ofertowy[#Headers],0))</f>
        <v>KONIEC_SERII</v>
      </c>
      <c r="G25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59" t="str">
        <f ca="1">IF(Generowanie_Zamówienia[[#This Row],[ILOŚĆ OP. ZAMAWIANA]]&gt;0,COUNTIFS($B$1:B259,"&gt;0"),"")</f>
        <v/>
      </c>
      <c r="I259" t="str">
        <f>INDEX(Wsad_Ofertowy[],MATCH(Generowanie_Zamówienia[[#This Row],[KOD_XL]],Wsad_Ofertowy[Kod],0),MATCH("Nazwa",Wsad_Ofertowy[#Headers],0))</f>
        <v>Z 499 sr</v>
      </c>
      <c r="J259">
        <f ca="1">Generowanie_Zamówienia[[#This Row],[ILOŚĆ OP. ZAMAWIANA]]*Generowanie_Zamówienia[[#This Row],[ILOŚC W OP.]]</f>
        <v>0</v>
      </c>
    </row>
    <row r="260" spans="1:12" x14ac:dyDescent="0.45">
      <c r="A260" t="str">
        <f>Wsad_Ofertowy[[#This Row],[Kod]]</f>
        <v>CZNI0718</v>
      </c>
      <c r="B2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0" t="str">
        <f>INDEX(Wsad_Ofertowy[],MATCH(Generowanie_Zamówienia[[#This Row],[KOD_XL]],Wsad_Ofertowy[Kod],0),21)</f>
        <v>8</v>
      </c>
      <c r="D260" s="95" cm="1">
        <f t="array" ref="D260">INDEX(Wsad_Ofertowy[],MATCH(Generowanie_Zamówienia[[#This Row],[KOD_XL]],Wsad_Ofertowy[Kod],0),$U$1)</f>
        <v>5.99</v>
      </c>
      <c r="E260">
        <f ca="1">IFERROR(Generowanie_Zamówienia[[#This Row],[ILOŚĆ OP. ZAMAWIANA]]*Generowanie_Zamówienia[[#This Row],[ILOŚC W OP.]]*Generowanie_Zamówienia[[#This Row],[CENA]],"")</f>
        <v>0</v>
      </c>
      <c r="F260" t="str">
        <f>INDEX(Wsad_Ofertowy[],MATCH(Generowanie_Zamówienia[[#This Row],[KOD_XL]],Wsad_Ofertowy[Kod],0),MATCH("nazwa pakietu",Wsad_Ofertowy[#Headers],0))</f>
        <v>KONIEC_SERII</v>
      </c>
      <c r="G26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60" t="str">
        <f ca="1">IF(Generowanie_Zamówienia[[#This Row],[ILOŚĆ OP. ZAMAWIANA]]&gt;0,COUNTIFS($B$1:B260,"&gt;0"),"")</f>
        <v/>
      </c>
      <c r="I260" t="str">
        <f>INDEX(Wsad_Ofertowy[],MATCH(Generowanie_Zamówienia[[#This Row],[KOD_XL]],Wsad_Ofertowy[Kod],0),MATCH("Nazwa",Wsad_Ofertowy[#Headers],0))</f>
        <v>Z 499 zł</v>
      </c>
      <c r="J260">
        <f ca="1">Generowanie_Zamówienia[[#This Row],[ILOŚĆ OP. ZAMAWIANA]]*Generowanie_Zamówienia[[#This Row],[ILOŚC W OP.]]</f>
        <v>0</v>
      </c>
    </row>
    <row r="261" spans="1:12" x14ac:dyDescent="0.45">
      <c r="A261" t="str">
        <f>Wsad_Ofertowy[[#This Row],[Kod]]</f>
        <v>CZNI0780</v>
      </c>
      <c r="B2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1" t="str">
        <f>INDEX(Wsad_Ofertowy[],MATCH(Generowanie_Zamówienia[[#This Row],[KOD_XL]],Wsad_Ofertowy[Kod],0),21)</f>
        <v>8</v>
      </c>
      <c r="D261" s="95" cm="1">
        <f t="array" ref="D261">INDEX(Wsad_Ofertowy[],MATCH(Generowanie_Zamówienia[[#This Row],[KOD_XL]],Wsad_Ofertowy[Kod],0),$U$1)</f>
        <v>5.99</v>
      </c>
      <c r="E261">
        <f ca="1">IFERROR(Generowanie_Zamówienia[[#This Row],[ILOŚĆ OP. ZAMAWIANA]]*Generowanie_Zamówienia[[#This Row],[ILOŚC W OP.]]*Generowanie_Zamówienia[[#This Row],[CENA]],"")</f>
        <v>0</v>
      </c>
      <c r="F261" t="str">
        <f>INDEX(Wsad_Ofertowy[],MATCH(Generowanie_Zamówienia[[#This Row],[KOD_XL]],Wsad_Ofertowy[Kod],0),MATCH("nazwa pakietu",Wsad_Ofertowy[#Headers],0))</f>
        <v>KONIEC_SERII</v>
      </c>
      <c r="G26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61" t="str">
        <f ca="1">IF(Generowanie_Zamówienia[[#This Row],[ILOŚĆ OP. ZAMAWIANA]]&gt;0,COUNTIFS($B$1:B261,"&gt;0"),"")</f>
        <v/>
      </c>
      <c r="I261" t="str">
        <f>INDEX(Wsad_Ofertowy[],MATCH(Generowanie_Zamówienia[[#This Row],[KOD_XL]],Wsad_Ofertowy[Kod],0),MATCH("Nazwa",Wsad_Ofertowy[#Headers],0))</f>
        <v>Z 499 zł BA</v>
      </c>
      <c r="J261">
        <f ca="1">Generowanie_Zamówienia[[#This Row],[ILOŚĆ OP. ZAMAWIANA]]*Generowanie_Zamówienia[[#This Row],[ILOŚC W OP.]]</f>
        <v>0</v>
      </c>
    </row>
    <row r="262" spans="1:12" x14ac:dyDescent="0.45">
      <c r="A262" t="str">
        <f>Wsad_Ofertowy[[#This Row],[Kod]]</f>
        <v>ZAJA0436</v>
      </c>
      <c r="B2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2" t="str">
        <f>INDEX(Wsad_Ofertowy[],MATCH(Generowanie_Zamówienia[[#This Row],[KOD_XL]],Wsad_Ofertowy[Kod],0),21)</f>
        <v>6</v>
      </c>
      <c r="D262" s="95" cm="1">
        <f t="array" ref="D262">INDEX(Wsad_Ofertowy[],MATCH(Generowanie_Zamówienia[[#This Row],[KOD_XL]],Wsad_Ofertowy[Kod],0),$U$1)</f>
        <v>5.99</v>
      </c>
      <c r="E262">
        <f ca="1">IFERROR(Generowanie_Zamówienia[[#This Row],[ILOŚĆ OP. ZAMAWIANA]]*Generowanie_Zamówienia[[#This Row],[ILOŚC W OP.]]*Generowanie_Zamówienia[[#This Row],[CENA]],"")</f>
        <v>0</v>
      </c>
      <c r="F262" t="str">
        <f>INDEX(Wsad_Ofertowy[],MATCH(Generowanie_Zamówienia[[#This Row],[KOD_XL]],Wsad_Ofertowy[Kod],0),MATCH("nazwa pakietu",Wsad_Ofertowy[#Headers],0))</f>
        <v>MAŁE</v>
      </c>
      <c r="G26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62" t="str">
        <f ca="1">IF(Generowanie_Zamówienia[[#This Row],[ILOŚĆ OP. ZAMAWIANA]]&gt;0,COUNTIFS($B$1:B262,"&gt;0"),"")</f>
        <v/>
      </c>
      <c r="I262" t="str">
        <f>INDEX(Wsad_Ofertowy[],MATCH(Generowanie_Zamówienia[[#This Row],[KOD_XL]],Wsad_Ofertowy[Kod],0),MATCH("Nazwa",Wsad_Ofertowy[#Headers],0))</f>
        <v>Z 505 SR</v>
      </c>
      <c r="J262">
        <f ca="1">Generowanie_Zamówienia[[#This Row],[ILOŚĆ OP. ZAMAWIANA]]*Generowanie_Zamówienia[[#This Row],[ILOŚC W OP.]]</f>
        <v>0</v>
      </c>
    </row>
    <row r="263" spans="1:12" x14ac:dyDescent="0.45">
      <c r="A263" t="str">
        <f>Wsad_Ofertowy[[#This Row],[Kod]]</f>
        <v>ZAJA0437</v>
      </c>
      <c r="B2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3" t="str">
        <f>INDEX(Wsad_Ofertowy[],MATCH(Generowanie_Zamówienia[[#This Row],[KOD_XL]],Wsad_Ofertowy[Kod],0),21)</f>
        <v>6</v>
      </c>
      <c r="D263" s="95" cm="1">
        <f t="array" ref="D263">INDEX(Wsad_Ofertowy[],MATCH(Generowanie_Zamówienia[[#This Row],[KOD_XL]],Wsad_Ofertowy[Kod],0),$U$1)</f>
        <v>5.99</v>
      </c>
      <c r="E263">
        <f ca="1">IFERROR(Generowanie_Zamówienia[[#This Row],[ILOŚĆ OP. ZAMAWIANA]]*Generowanie_Zamówienia[[#This Row],[ILOŚC W OP.]]*Generowanie_Zamówienia[[#This Row],[CENA]],"")</f>
        <v>0</v>
      </c>
      <c r="F263" t="str">
        <f>INDEX(Wsad_Ofertowy[],MATCH(Generowanie_Zamówienia[[#This Row],[KOD_XL]],Wsad_Ofertowy[Kod],0),MATCH("nazwa pakietu",Wsad_Ofertowy[#Headers],0))</f>
        <v>MAŁE</v>
      </c>
      <c r="G26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63" t="str">
        <f ca="1">IF(Generowanie_Zamówienia[[#This Row],[ILOŚĆ OP. ZAMAWIANA]]&gt;0,COUNTIFS($B$1:B263,"&gt;0"),"")</f>
        <v/>
      </c>
      <c r="I263" t="str">
        <f>INDEX(Wsad_Ofertowy[],MATCH(Generowanie_Zamówienia[[#This Row],[KOD_XL]],Wsad_Ofertowy[Kod],0),MATCH("Nazwa",Wsad_Ofertowy[#Headers],0))</f>
        <v>Z 505 ZŁ</v>
      </c>
      <c r="J263">
        <f ca="1">Generowanie_Zamówienia[[#This Row],[ILOŚĆ OP. ZAMAWIANA]]*Generowanie_Zamówienia[[#This Row],[ILOŚC W OP.]]</f>
        <v>0</v>
      </c>
    </row>
    <row r="264" spans="1:12" x14ac:dyDescent="0.45">
      <c r="A264" t="str">
        <f>Wsad_Ofertowy[[#This Row],[Kod]]</f>
        <v>CZNI1118</v>
      </c>
      <c r="B2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4" t="str">
        <f>INDEX(Wsad_Ofertowy[],MATCH(Generowanie_Zamówienia[[#This Row],[KOD_XL]],Wsad_Ofertowy[Kod],0),21)</f>
        <v>8</v>
      </c>
      <c r="D264" s="95" cm="1">
        <f t="array" ref="D264">INDEX(Wsad_Ofertowy[],MATCH(Generowanie_Zamówienia[[#This Row],[KOD_XL]],Wsad_Ofertowy[Kod],0),$U$1)</f>
        <v>7.99</v>
      </c>
      <c r="E264">
        <f ca="1">IFERROR(Generowanie_Zamówienia[[#This Row],[ILOŚĆ OP. ZAMAWIANA]]*Generowanie_Zamówienia[[#This Row],[ILOŚC W OP.]]*Generowanie_Zamówienia[[#This Row],[CENA]],"")</f>
        <v>0</v>
      </c>
      <c r="F264" t="str">
        <f>INDEX(Wsad_Ofertowy[],MATCH(Generowanie_Zamówienia[[#This Row],[KOD_XL]],Wsad_Ofertowy[Kod],0),MATCH("nazwa pakietu",Wsad_Ofertowy[#Headers],0))</f>
        <v>ŚREDNIE</v>
      </c>
      <c r="G26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64" t="str">
        <f ca="1">IF(Generowanie_Zamówienia[[#This Row],[ILOŚĆ OP. ZAMAWIANA]]&gt;0,COUNTIFS($B$1:B264,"&gt;0"),"")</f>
        <v/>
      </c>
      <c r="I264" t="str">
        <f>INDEX(Wsad_Ofertowy[],MATCH(Generowanie_Zamówienia[[#This Row],[KOD_XL]],Wsad_Ofertowy[Kod],0),MATCH("Nazwa",Wsad_Ofertowy[#Headers],0))</f>
        <v>Z 509 SR</v>
      </c>
      <c r="J264">
        <f ca="1">Generowanie_Zamówienia[[#This Row],[ILOŚĆ OP. ZAMAWIANA]]*Generowanie_Zamówienia[[#This Row],[ILOŚC W OP.]]</f>
        <v>0</v>
      </c>
    </row>
    <row r="265" spans="1:12" x14ac:dyDescent="0.45">
      <c r="A265" t="str">
        <f>Wsad_Ofertowy[[#This Row],[Kod]]</f>
        <v>CZNI1119</v>
      </c>
      <c r="B2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5" t="str">
        <f>INDEX(Wsad_Ofertowy[],MATCH(Generowanie_Zamówienia[[#This Row],[KOD_XL]],Wsad_Ofertowy[Kod],0),21)</f>
        <v>8</v>
      </c>
      <c r="D265" s="95" cm="1">
        <f t="array" ref="D265">INDEX(Wsad_Ofertowy[],MATCH(Generowanie_Zamówienia[[#This Row],[KOD_XL]],Wsad_Ofertowy[Kod],0),$U$1)</f>
        <v>7.99</v>
      </c>
      <c r="E265">
        <f ca="1">IFERROR(Generowanie_Zamówienia[[#This Row],[ILOŚĆ OP. ZAMAWIANA]]*Generowanie_Zamówienia[[#This Row],[ILOŚC W OP.]]*Generowanie_Zamówienia[[#This Row],[CENA]],"")</f>
        <v>0</v>
      </c>
      <c r="F265" t="str">
        <f>INDEX(Wsad_Ofertowy[],MATCH(Generowanie_Zamówienia[[#This Row],[KOD_XL]],Wsad_Ofertowy[Kod],0),MATCH("nazwa pakietu",Wsad_Ofertowy[#Headers],0))</f>
        <v>ŚREDNIE</v>
      </c>
      <c r="G26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65" t="str">
        <f ca="1">IF(Generowanie_Zamówienia[[#This Row],[ILOŚĆ OP. ZAMAWIANA]]&gt;0,COUNTIFS($B$1:B265,"&gt;0"),"")</f>
        <v/>
      </c>
      <c r="I265" t="str">
        <f>INDEX(Wsad_Ofertowy[],MATCH(Generowanie_Zamówienia[[#This Row],[KOD_XL]],Wsad_Ofertowy[Kod],0),MATCH("Nazwa",Wsad_Ofertowy[#Headers],0))</f>
        <v>Z 509 ZŁ</v>
      </c>
      <c r="J265">
        <f ca="1">Generowanie_Zamówienia[[#This Row],[ILOŚĆ OP. ZAMAWIANA]]*Generowanie_Zamówienia[[#This Row],[ILOŚC W OP.]]</f>
        <v>0</v>
      </c>
    </row>
    <row r="266" spans="1:12" x14ac:dyDescent="0.45">
      <c r="A266" t="str">
        <f>Wsad_Ofertowy[[#This Row],[Kod]]</f>
        <v>CZNI1345</v>
      </c>
      <c r="B2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6" t="str">
        <f>INDEX(Wsad_Ofertowy[],MATCH(Generowanie_Zamówienia[[#This Row],[KOD_XL]],Wsad_Ofertowy[Kod],0),21)</f>
        <v>8</v>
      </c>
      <c r="D266" s="95" cm="1">
        <f t="array" ref="D266">INDEX(Wsad_Ofertowy[],MATCH(Generowanie_Zamówienia[[#This Row],[KOD_XL]],Wsad_Ofertowy[Kod],0),$U$1)</f>
        <v>6.4</v>
      </c>
      <c r="E266">
        <f ca="1">IFERROR(Generowanie_Zamówienia[[#This Row],[ILOŚĆ OP. ZAMAWIANA]]*Generowanie_Zamówienia[[#This Row],[ILOŚC W OP.]]*Generowanie_Zamówienia[[#This Row],[CENA]],"")</f>
        <v>0</v>
      </c>
      <c r="F266" t="str">
        <f>INDEX(Wsad_Ofertowy[],MATCH(Generowanie_Zamówienia[[#This Row],[KOD_XL]],Wsad_Ofertowy[Kod],0),MATCH("nazwa pakietu",Wsad_Ofertowy[#Headers],0))</f>
        <v>MAŁE</v>
      </c>
      <c r="G26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66" t="str">
        <f ca="1">IF(Generowanie_Zamówienia[[#This Row],[ILOŚĆ OP. ZAMAWIANA]]&gt;0,COUNTIFS($B$1:B266,"&gt;0"),"")</f>
        <v/>
      </c>
      <c r="I266" t="str">
        <f>INDEX(Wsad_Ofertowy[],MATCH(Generowanie_Zamówienia[[#This Row],[KOD_XL]],Wsad_Ofertowy[Kod],0),MATCH("Nazwa",Wsad_Ofertowy[#Headers],0))</f>
        <v>Z 532 B</v>
      </c>
      <c r="J266">
        <f ca="1">Generowanie_Zamówienia[[#This Row],[ILOŚĆ OP. ZAMAWIANA]]*Generowanie_Zamówienia[[#This Row],[ILOŚC W OP.]]</f>
        <v>0</v>
      </c>
      <c r="L266" s="9"/>
    </row>
    <row r="267" spans="1:12" x14ac:dyDescent="0.45">
      <c r="A267" t="str">
        <f>Wsad_Ofertowy[[#This Row],[Kod]]</f>
        <v>CZNI1284</v>
      </c>
      <c r="B2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7" t="str">
        <f>INDEX(Wsad_Ofertowy[],MATCH(Generowanie_Zamówienia[[#This Row],[KOD_XL]],Wsad_Ofertowy[Kod],0),21)</f>
        <v>8</v>
      </c>
      <c r="D267" s="95" cm="1">
        <f t="array" ref="D267">INDEX(Wsad_Ofertowy[],MATCH(Generowanie_Zamówienia[[#This Row],[KOD_XL]],Wsad_Ofertowy[Kod],0),$U$1)</f>
        <v>8.75</v>
      </c>
      <c r="E267">
        <f ca="1">IFERROR(Generowanie_Zamówienia[[#This Row],[ILOŚĆ OP. ZAMAWIANA]]*Generowanie_Zamówienia[[#This Row],[ILOŚC W OP.]]*Generowanie_Zamówienia[[#This Row],[CENA]],"")</f>
        <v>0</v>
      </c>
      <c r="F267" t="str">
        <f>INDEX(Wsad_Ofertowy[],MATCH(Generowanie_Zamówienia[[#This Row],[KOD_XL]],Wsad_Ofertowy[Kod],0),MATCH("nazwa pakietu",Wsad_Ofertowy[#Headers],0))</f>
        <v>KONIEC_SERII</v>
      </c>
      <c r="G26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67" t="str">
        <f ca="1">IF(Generowanie_Zamówienia[[#This Row],[ILOŚĆ OP. ZAMAWIANA]]&gt;0,COUNTIFS($B$1:B267,"&gt;0"),"")</f>
        <v/>
      </c>
      <c r="I267" t="str">
        <f>INDEX(Wsad_Ofertowy[],MATCH(Generowanie_Zamówienia[[#This Row],[KOD_XL]],Wsad_Ofertowy[Kod],0),MATCH("Nazwa",Wsad_Ofertowy[#Headers],0))</f>
        <v>Z 533 biały LED SR</v>
      </c>
      <c r="J267">
        <f ca="1">Generowanie_Zamówienia[[#This Row],[ILOŚĆ OP. ZAMAWIANA]]*Generowanie_Zamówienia[[#This Row],[ILOŚC W OP.]]</f>
        <v>0</v>
      </c>
    </row>
    <row r="268" spans="1:12" x14ac:dyDescent="0.45">
      <c r="A268" t="str">
        <f>Wsad_Ofertowy[[#This Row],[Kod]]</f>
        <v>CZNI1285</v>
      </c>
      <c r="B2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8" t="str">
        <f>INDEX(Wsad_Ofertowy[],MATCH(Generowanie_Zamówienia[[#This Row],[KOD_XL]],Wsad_Ofertowy[Kod],0),21)</f>
        <v>8</v>
      </c>
      <c r="D268" s="95" cm="1">
        <f t="array" ref="D268">INDEX(Wsad_Ofertowy[],MATCH(Generowanie_Zamówienia[[#This Row],[KOD_XL]],Wsad_Ofertowy[Kod],0),$U$1)</f>
        <v>8.75</v>
      </c>
      <c r="E268">
        <f ca="1">IFERROR(Generowanie_Zamówienia[[#This Row],[ILOŚĆ OP. ZAMAWIANA]]*Generowanie_Zamówienia[[#This Row],[ILOŚC W OP.]]*Generowanie_Zamówienia[[#This Row],[CENA]],"")</f>
        <v>0</v>
      </c>
      <c r="F268" t="str">
        <f>INDEX(Wsad_Ofertowy[],MATCH(Generowanie_Zamówienia[[#This Row],[KOD_XL]],Wsad_Ofertowy[Kod],0),MATCH("nazwa pakietu",Wsad_Ofertowy[#Headers],0))</f>
        <v>KONIEC_SERII</v>
      </c>
      <c r="G26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68" t="str">
        <f ca="1">IF(Generowanie_Zamówienia[[#This Row],[ILOŚĆ OP. ZAMAWIANA]]&gt;0,COUNTIFS($B$1:B268,"&gt;0"),"")</f>
        <v/>
      </c>
      <c r="I268" t="str">
        <f>INDEX(Wsad_Ofertowy[],MATCH(Generowanie_Zamówienia[[#This Row],[KOD_XL]],Wsad_Ofertowy[Kod],0),MATCH("Nazwa",Wsad_Ofertowy[#Headers],0))</f>
        <v>Z 533 biały LED ZŁ</v>
      </c>
      <c r="J268">
        <f ca="1">Generowanie_Zamówienia[[#This Row],[ILOŚĆ OP. ZAMAWIANA]]*Generowanie_Zamówienia[[#This Row],[ILOŚC W OP.]]</f>
        <v>0</v>
      </c>
      <c r="L268" s="9"/>
    </row>
    <row r="269" spans="1:12" x14ac:dyDescent="0.45">
      <c r="A269" t="str">
        <f>Wsad_Ofertowy[[#This Row],[Kod]]</f>
        <v>CZNI1075</v>
      </c>
      <c r="B2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69" t="str">
        <f>INDEX(Wsad_Ofertowy[],MATCH(Generowanie_Zamówienia[[#This Row],[KOD_XL]],Wsad_Ofertowy[Kod],0),21)</f>
        <v>8</v>
      </c>
      <c r="D269" s="95" cm="1">
        <f t="array" ref="D269">INDEX(Wsad_Ofertowy[],MATCH(Generowanie_Zamówienia[[#This Row],[KOD_XL]],Wsad_Ofertowy[Kod],0),$U$1)</f>
        <v>7.99</v>
      </c>
      <c r="E269">
        <f ca="1">IFERROR(Generowanie_Zamówienia[[#This Row],[ILOŚĆ OP. ZAMAWIANA]]*Generowanie_Zamówienia[[#This Row],[ILOŚC W OP.]]*Generowanie_Zamówienia[[#This Row],[CENA]],"")</f>
        <v>0</v>
      </c>
      <c r="F269" t="str">
        <f>INDEX(Wsad_Ofertowy[],MATCH(Generowanie_Zamówienia[[#This Row],[KOD_XL]],Wsad_Ofertowy[Kod],0),MATCH("nazwa pakietu",Wsad_Ofertowy[#Headers],0))</f>
        <v>ŚREDNIE</v>
      </c>
      <c r="G26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69" t="str">
        <f ca="1">IF(Generowanie_Zamówienia[[#This Row],[ILOŚĆ OP. ZAMAWIANA]]&gt;0,COUNTIFS($B$1:B269,"&gt;0"),"")</f>
        <v/>
      </c>
      <c r="I269" t="str">
        <f>INDEX(Wsad_Ofertowy[],MATCH(Generowanie_Zamówienia[[#This Row],[KOD_XL]],Wsad_Ofertowy[Kod],0),MATCH("Nazwa",Wsad_Ofertowy[#Headers],0))</f>
        <v>Z 550 krzyż SR</v>
      </c>
      <c r="J269">
        <f ca="1">Generowanie_Zamówienia[[#This Row],[ILOŚĆ OP. ZAMAWIANA]]*Generowanie_Zamówienia[[#This Row],[ILOŚC W OP.]]</f>
        <v>0</v>
      </c>
    </row>
    <row r="270" spans="1:12" x14ac:dyDescent="0.45">
      <c r="A270" t="str">
        <f>Wsad_Ofertowy[[#This Row],[Kod]]</f>
        <v>ZAJA0442</v>
      </c>
      <c r="B2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0" t="str">
        <f>INDEX(Wsad_Ofertowy[],MATCH(Generowanie_Zamówienia[[#This Row],[KOD_XL]],Wsad_Ofertowy[Kod],0),21)</f>
        <v>8</v>
      </c>
      <c r="D270" s="95" cm="1">
        <f t="array" ref="D270">INDEX(Wsad_Ofertowy[],MATCH(Generowanie_Zamówienia[[#This Row],[KOD_XL]],Wsad_Ofertowy[Kod],0),$U$1)</f>
        <v>5.99</v>
      </c>
      <c r="E270">
        <f ca="1">IFERROR(Generowanie_Zamówienia[[#This Row],[ILOŚĆ OP. ZAMAWIANA]]*Generowanie_Zamówienia[[#This Row],[ILOŚC W OP.]]*Generowanie_Zamówienia[[#This Row],[CENA]],"")</f>
        <v>0</v>
      </c>
      <c r="F270" t="str">
        <f>INDEX(Wsad_Ofertowy[],MATCH(Generowanie_Zamówienia[[#This Row],[KOD_XL]],Wsad_Ofertowy[Kod],0),MATCH("nazwa pakietu",Wsad_Ofertowy[#Headers],0))</f>
        <v>MAŁE</v>
      </c>
      <c r="G27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70" t="str">
        <f ca="1">IF(Generowanie_Zamówienia[[#This Row],[ILOŚĆ OP. ZAMAWIANA]]&gt;0,COUNTIFS($B$1:B270,"&gt;0"),"")</f>
        <v/>
      </c>
      <c r="I270" t="str">
        <f>INDEX(Wsad_Ofertowy[],MATCH(Generowanie_Zamówienia[[#This Row],[KOD_XL]],Wsad_Ofertowy[Kod],0),MATCH("Nazwa",Wsad_Ofertowy[#Headers],0))</f>
        <v>Z 569 Krzyż SR</v>
      </c>
      <c r="J270">
        <f ca="1">Generowanie_Zamówienia[[#This Row],[ILOŚĆ OP. ZAMAWIANA]]*Generowanie_Zamówienia[[#This Row],[ILOŚC W OP.]]</f>
        <v>0</v>
      </c>
    </row>
    <row r="271" spans="1:12" x14ac:dyDescent="0.45">
      <c r="A271" t="str">
        <f>Wsad_Ofertowy[[#This Row],[Kod]]</f>
        <v>ZAJA0443</v>
      </c>
      <c r="B2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1" t="str">
        <f>INDEX(Wsad_Ofertowy[],MATCH(Generowanie_Zamówienia[[#This Row],[KOD_XL]],Wsad_Ofertowy[Kod],0),21)</f>
        <v>8</v>
      </c>
      <c r="D271" s="95" cm="1">
        <f t="array" ref="D271">INDEX(Wsad_Ofertowy[],MATCH(Generowanie_Zamówienia[[#This Row],[KOD_XL]],Wsad_Ofertowy[Kod],0),$U$1)</f>
        <v>5.99</v>
      </c>
      <c r="E271">
        <f ca="1">IFERROR(Generowanie_Zamówienia[[#This Row],[ILOŚĆ OP. ZAMAWIANA]]*Generowanie_Zamówienia[[#This Row],[ILOŚC W OP.]]*Generowanie_Zamówienia[[#This Row],[CENA]],"")</f>
        <v>0</v>
      </c>
      <c r="F271" t="str">
        <f>INDEX(Wsad_Ofertowy[],MATCH(Generowanie_Zamówienia[[#This Row],[KOD_XL]],Wsad_Ofertowy[Kod],0),MATCH("nazwa pakietu",Wsad_Ofertowy[#Headers],0))</f>
        <v>MAŁE</v>
      </c>
      <c r="G27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71" t="str">
        <f ca="1">IF(Generowanie_Zamówienia[[#This Row],[ILOŚĆ OP. ZAMAWIANA]]&gt;0,COUNTIFS($B$1:B271,"&gt;0"),"")</f>
        <v/>
      </c>
      <c r="I271" t="str">
        <f>INDEX(Wsad_Ofertowy[],MATCH(Generowanie_Zamówienia[[#This Row],[KOD_XL]],Wsad_Ofertowy[Kod],0),MATCH("Nazwa",Wsad_Ofertowy[#Headers],0))</f>
        <v>Z 569 Krzyż ZŁ</v>
      </c>
      <c r="J271">
        <f ca="1">Generowanie_Zamówienia[[#This Row],[ILOŚĆ OP. ZAMAWIANA]]*Generowanie_Zamówienia[[#This Row],[ILOŚC W OP.]]</f>
        <v>0</v>
      </c>
    </row>
    <row r="272" spans="1:12" x14ac:dyDescent="0.45">
      <c r="A272" t="str">
        <f>Wsad_Ofertowy[[#This Row],[Kod]]</f>
        <v>BUBE35258</v>
      </c>
      <c r="B2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2" t="str">
        <f>INDEX(Wsad_Ofertowy[],MATCH(Generowanie_Zamówienia[[#This Row],[KOD_XL]],Wsad_Ofertowy[Kod],0),21)</f>
        <v>8</v>
      </c>
      <c r="D272" s="95" cm="1">
        <f t="array" ref="D272">INDEX(Wsad_Ofertowy[],MATCH(Generowanie_Zamówienia[[#This Row],[KOD_XL]],Wsad_Ofertowy[Kod],0),$U$1)</f>
        <v>8.49</v>
      </c>
      <c r="E272">
        <f ca="1">IFERROR(Generowanie_Zamówienia[[#This Row],[ILOŚĆ OP. ZAMAWIANA]]*Generowanie_Zamówienia[[#This Row],[ILOŚC W OP.]]*Generowanie_Zamówienia[[#This Row],[CENA]],"")</f>
        <v>0</v>
      </c>
      <c r="F272" t="str">
        <f>INDEX(Wsad_Ofertowy[],MATCH(Generowanie_Zamówienia[[#This Row],[KOD_XL]],Wsad_Ofertowy[Kod],0),MATCH("nazwa pakietu",Wsad_Ofertowy[#Headers],0))</f>
        <v>OKAZJONALNE</v>
      </c>
      <c r="G27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272" t="str">
        <f ca="1">IF(Generowanie_Zamówienia[[#This Row],[ILOŚĆ OP. ZAMAWIANA]]&gt;0,COUNTIFS($B$1:B272,"&gt;0"),"")</f>
        <v/>
      </c>
      <c r="I272" t="str">
        <f>INDEX(Wsad_Ofertowy[],MATCH(Generowanie_Zamówienia[[#This Row],[KOD_XL]],Wsad_Ofertowy[Kod],0),MATCH("Nazwa",Wsad_Ofertowy[#Headers],0))</f>
        <v>Z 911 serce babcia MIX</v>
      </c>
      <c r="J272">
        <f ca="1">Generowanie_Zamówienia[[#This Row],[ILOŚĆ OP. ZAMAWIANA]]*Generowanie_Zamówienia[[#This Row],[ILOŚC W OP.]]</f>
        <v>0</v>
      </c>
    </row>
    <row r="273" spans="1:12" x14ac:dyDescent="0.45">
      <c r="A273" t="str">
        <f>Wsad_Ofertowy[[#This Row],[Kod]]</f>
        <v>BUBE35265</v>
      </c>
      <c r="B2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3" t="str">
        <f>INDEX(Wsad_Ofertowy[],MATCH(Generowanie_Zamówienia[[#This Row],[KOD_XL]],Wsad_Ofertowy[Kod],0),21)</f>
        <v>8</v>
      </c>
      <c r="D273" s="95" cm="1">
        <f t="array" ref="D273">INDEX(Wsad_Ofertowy[],MATCH(Generowanie_Zamówienia[[#This Row],[KOD_XL]],Wsad_Ofertowy[Kod],0),$U$1)</f>
        <v>8.49</v>
      </c>
      <c r="E273">
        <f ca="1">IFERROR(Generowanie_Zamówienia[[#This Row],[ILOŚĆ OP. ZAMAWIANA]]*Generowanie_Zamówienia[[#This Row],[ILOŚC W OP.]]*Generowanie_Zamówienia[[#This Row],[CENA]],"")</f>
        <v>0</v>
      </c>
      <c r="F273" t="str">
        <f>INDEX(Wsad_Ofertowy[],MATCH(Generowanie_Zamówienia[[#This Row],[KOD_XL]],Wsad_Ofertowy[Kod],0),MATCH("nazwa pakietu",Wsad_Ofertowy[#Headers],0))</f>
        <v>OKAZJONALNE</v>
      </c>
      <c r="G27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273" t="str">
        <f ca="1">IF(Generowanie_Zamówienia[[#This Row],[ILOŚĆ OP. ZAMAWIANA]]&gt;0,COUNTIFS($B$1:B273,"&gt;0"),"")</f>
        <v/>
      </c>
      <c r="I273" t="str">
        <f>INDEX(Wsad_Ofertowy[],MATCH(Generowanie_Zamówienia[[#This Row],[KOD_XL]],Wsad_Ofertowy[Kod],0),MATCH("Nazwa",Wsad_Ofertowy[#Headers],0))</f>
        <v>Z 911 serce dziadek MIX</v>
      </c>
      <c r="J273">
        <f ca="1">Generowanie_Zamówienia[[#This Row],[ILOŚĆ OP. ZAMAWIANA]]*Generowanie_Zamówienia[[#This Row],[ILOŚC W OP.]]</f>
        <v>0</v>
      </c>
    </row>
    <row r="274" spans="1:12" x14ac:dyDescent="0.45">
      <c r="A274" t="str">
        <f>Wsad_Ofertowy[[#This Row],[Kod]]</f>
        <v>BUBE35197</v>
      </c>
      <c r="B2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4" t="str">
        <f>INDEX(Wsad_Ofertowy[],MATCH(Generowanie_Zamówienia[[#This Row],[KOD_XL]],Wsad_Ofertowy[Kod],0),21)</f>
        <v>8</v>
      </c>
      <c r="D274" s="95" cm="1">
        <f t="array" ref="D274">INDEX(Wsad_Ofertowy[],MATCH(Generowanie_Zamówienia[[#This Row],[KOD_XL]],Wsad_Ofertowy[Kod],0),$U$1)</f>
        <v>8.49</v>
      </c>
      <c r="E274">
        <f ca="1">IFERROR(Generowanie_Zamówienia[[#This Row],[ILOŚĆ OP. ZAMAWIANA]]*Generowanie_Zamówienia[[#This Row],[ILOŚC W OP.]]*Generowanie_Zamówienia[[#This Row],[CENA]],"")</f>
        <v>0</v>
      </c>
      <c r="F274" t="str">
        <f>INDEX(Wsad_Ofertowy[],MATCH(Generowanie_Zamówienia[[#This Row],[KOD_XL]],Wsad_Ofertowy[Kod],0),MATCH("nazwa pakietu",Wsad_Ofertowy[#Headers],0))</f>
        <v>OKAZJONALNE</v>
      </c>
      <c r="G27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274" t="str">
        <f ca="1">IF(Generowanie_Zamówienia[[#This Row],[ILOŚĆ OP. ZAMAWIANA]]&gt;0,COUNTIFS($B$1:B274,"&gt;0"),"")</f>
        <v/>
      </c>
      <c r="I274" t="str">
        <f>INDEX(Wsad_Ofertowy[],MATCH(Generowanie_Zamówienia[[#This Row],[KOD_XL]],Wsad_Ofertowy[Kod],0),MATCH("Nazwa",Wsad_Ofertowy[#Headers],0))</f>
        <v>Z 919 naklejka babcia</v>
      </c>
      <c r="J274">
        <f ca="1">Generowanie_Zamówienia[[#This Row],[ILOŚĆ OP. ZAMAWIANA]]*Generowanie_Zamówienia[[#This Row],[ILOŚC W OP.]]</f>
        <v>0</v>
      </c>
    </row>
    <row r="275" spans="1:12" x14ac:dyDescent="0.45">
      <c r="A275" t="str">
        <f>Wsad_Ofertowy[[#This Row],[Kod]]</f>
        <v>BUBE35241</v>
      </c>
      <c r="B2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5" t="str">
        <f>INDEX(Wsad_Ofertowy[],MATCH(Generowanie_Zamówienia[[#This Row],[KOD_XL]],Wsad_Ofertowy[Kod],0),21)</f>
        <v>8</v>
      </c>
      <c r="D275" s="95" cm="1">
        <f t="array" ref="D275">INDEX(Wsad_Ofertowy[],MATCH(Generowanie_Zamówienia[[#This Row],[KOD_XL]],Wsad_Ofertowy[Kod],0),$U$1)</f>
        <v>8.49</v>
      </c>
      <c r="E275">
        <f ca="1">IFERROR(Generowanie_Zamówienia[[#This Row],[ILOŚĆ OP. ZAMAWIANA]]*Generowanie_Zamówienia[[#This Row],[ILOŚC W OP.]]*Generowanie_Zamówienia[[#This Row],[CENA]],"")</f>
        <v>0</v>
      </c>
      <c r="F275" t="str">
        <f>INDEX(Wsad_Ofertowy[],MATCH(Generowanie_Zamówienia[[#This Row],[KOD_XL]],Wsad_Ofertowy[Kod],0),MATCH("nazwa pakietu",Wsad_Ofertowy[#Headers],0))</f>
        <v>OKAZJONALNE</v>
      </c>
      <c r="G27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275" t="str">
        <f ca="1">IF(Generowanie_Zamówienia[[#This Row],[ILOŚĆ OP. ZAMAWIANA]]&gt;0,COUNTIFS($B$1:B275,"&gt;0"),"")</f>
        <v/>
      </c>
      <c r="I275" t="str">
        <f>INDEX(Wsad_Ofertowy[],MATCH(Generowanie_Zamówienia[[#This Row],[KOD_XL]],Wsad_Ofertowy[Kod],0),MATCH("Nazwa",Wsad_Ofertowy[#Headers],0))</f>
        <v>Z 919 naklejka dziadek</v>
      </c>
      <c r="J275">
        <f ca="1">Generowanie_Zamówienia[[#This Row],[ILOŚĆ OP. ZAMAWIANA]]*Generowanie_Zamówienia[[#This Row],[ILOŚC W OP.]]</f>
        <v>0</v>
      </c>
    </row>
    <row r="276" spans="1:12" x14ac:dyDescent="0.45">
      <c r="A276" t="str">
        <f>Wsad_Ofertowy[[#This Row],[Kod]]</f>
        <v>BUBE35272</v>
      </c>
      <c r="B2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6" t="str">
        <f>INDEX(Wsad_Ofertowy[],MATCH(Generowanie_Zamówienia[[#This Row],[KOD_XL]],Wsad_Ofertowy[Kod],0),21)</f>
        <v>5</v>
      </c>
      <c r="D276" s="95" cm="1">
        <f t="array" ref="D276">INDEX(Wsad_Ofertowy[],MATCH(Generowanie_Zamówienia[[#This Row],[KOD_XL]],Wsad_Ofertowy[Kod],0),$U$1)</f>
        <v>15.99</v>
      </c>
      <c r="E276">
        <f ca="1">IFERROR(Generowanie_Zamówienia[[#This Row],[ILOŚĆ OP. ZAMAWIANA]]*Generowanie_Zamówienia[[#This Row],[ILOŚC W OP.]]*Generowanie_Zamówienia[[#This Row],[CENA]],"")</f>
        <v>0</v>
      </c>
      <c r="F276" t="str">
        <f>INDEX(Wsad_Ofertowy[],MATCH(Generowanie_Zamówienia[[#This Row],[KOD_XL]],Wsad_Ofertowy[Kod],0),MATCH("nazwa pakietu",Wsad_Ofertowy[#Headers],0))</f>
        <v>OKAZJONALNE</v>
      </c>
      <c r="G27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276" t="str">
        <f ca="1">IF(Generowanie_Zamówienia[[#This Row],[ILOŚĆ OP. ZAMAWIANA]]&gt;0,COUNTIFS($B$1:B276,"&gt;0"),"")</f>
        <v/>
      </c>
      <c r="I276" t="str">
        <f>INDEX(Wsad_Ofertowy[],MATCH(Generowanie_Zamówienia[[#This Row],[KOD_XL]],Wsad_Ofertowy[Kod],0),MATCH("Nazwa",Wsad_Ofertowy[#Headers],0))</f>
        <v>Z 920 serce babcia</v>
      </c>
      <c r="J276">
        <f ca="1">Generowanie_Zamówienia[[#This Row],[ILOŚĆ OP. ZAMAWIANA]]*Generowanie_Zamówienia[[#This Row],[ILOŚC W OP.]]</f>
        <v>0</v>
      </c>
    </row>
    <row r="277" spans="1:12" x14ac:dyDescent="0.45">
      <c r="A277" t="str">
        <f>Wsad_Ofertowy[[#This Row],[Kod]]</f>
        <v>BUBE35296</v>
      </c>
      <c r="B2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7" t="str">
        <f>INDEX(Wsad_Ofertowy[],MATCH(Generowanie_Zamówienia[[#This Row],[KOD_XL]],Wsad_Ofertowy[Kod],0),21)</f>
        <v>5</v>
      </c>
      <c r="D277" s="95" cm="1">
        <f t="array" ref="D277">INDEX(Wsad_Ofertowy[],MATCH(Generowanie_Zamówienia[[#This Row],[KOD_XL]],Wsad_Ofertowy[Kod],0),$U$1)</f>
        <v>15.99</v>
      </c>
      <c r="E277">
        <f ca="1">IFERROR(Generowanie_Zamówienia[[#This Row],[ILOŚĆ OP. ZAMAWIANA]]*Generowanie_Zamówienia[[#This Row],[ILOŚC W OP.]]*Generowanie_Zamówienia[[#This Row],[CENA]],"")</f>
        <v>0</v>
      </c>
      <c r="F277" t="str">
        <f>INDEX(Wsad_Ofertowy[],MATCH(Generowanie_Zamówienia[[#This Row],[KOD_XL]],Wsad_Ofertowy[Kod],0),MATCH("nazwa pakietu",Wsad_Ofertowy[#Headers],0))</f>
        <v>OKAZJONALNE</v>
      </c>
      <c r="G27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277" t="str">
        <f ca="1">IF(Generowanie_Zamówienia[[#This Row],[ILOŚĆ OP. ZAMAWIANA]]&gt;0,COUNTIFS($B$1:B277,"&gt;0"),"")</f>
        <v/>
      </c>
      <c r="I277" t="str">
        <f>INDEX(Wsad_Ofertowy[],MATCH(Generowanie_Zamówienia[[#This Row],[KOD_XL]],Wsad_Ofertowy[Kod],0),MATCH("Nazwa",Wsad_Ofertowy[#Headers],0))</f>
        <v>Z 920 serce dziadek</v>
      </c>
      <c r="J277">
        <f ca="1">Generowanie_Zamówienia[[#This Row],[ILOŚĆ OP. ZAMAWIANA]]*Generowanie_Zamówienia[[#This Row],[ILOŚC W OP.]]</f>
        <v>0</v>
      </c>
      <c r="L277" s="9"/>
    </row>
    <row r="278" spans="1:12" x14ac:dyDescent="0.45">
      <c r="A278" t="str">
        <f>Wsad_Ofertowy[[#This Row],[Kod]]</f>
        <v>DAVP0055</v>
      </c>
      <c r="B2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8" t="str">
        <f>INDEX(Wsad_Ofertowy[],MATCH(Generowanie_Zamówienia[[#This Row],[KOD_XL]],Wsad_Ofertowy[Kod],0),21)</f>
        <v>8</v>
      </c>
      <c r="D278" s="95" cm="1">
        <f t="array" ref="D278">INDEX(Wsad_Ofertowy[],MATCH(Generowanie_Zamówienia[[#This Row],[KOD_XL]],Wsad_Ofertowy[Kod],0),$U$1)</f>
        <v>9.99</v>
      </c>
      <c r="E278">
        <f ca="1">IFERROR(Generowanie_Zamówienia[[#This Row],[ILOŚĆ OP. ZAMAWIANA]]*Generowanie_Zamówienia[[#This Row],[ILOŚC W OP.]]*Generowanie_Zamówienia[[#This Row],[CENA]],"")</f>
        <v>0</v>
      </c>
      <c r="F278" t="str">
        <f>INDEX(Wsad_Ofertowy[],MATCH(Generowanie_Zamówienia[[#This Row],[KOD_XL]],Wsad_Ofertowy[Kod],0),MATCH("nazwa pakietu",Wsad_Ofertowy[#Headers],0))</f>
        <v>ŚREDNIE</v>
      </c>
      <c r="G27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78" t="str">
        <f ca="1">IF(Generowanie_Zamówienia[[#This Row],[ILOŚĆ OP. ZAMAWIANA]]&gt;0,COUNTIFS($B$1:B278,"&gt;0"),"")</f>
        <v/>
      </c>
      <c r="I278" t="str">
        <f>INDEX(Wsad_Ofertowy[],MATCH(Generowanie_Zamówienia[[#This Row],[KOD_XL]],Wsad_Ofertowy[Kod],0),MATCH("Nazwa",Wsad_Ofertowy[#Headers],0))</f>
        <v>Z-11 krzyż duży SR</v>
      </c>
      <c r="J278">
        <f ca="1">Generowanie_Zamówienia[[#This Row],[ILOŚĆ OP. ZAMAWIANA]]*Generowanie_Zamówienia[[#This Row],[ILOŚC W OP.]]</f>
        <v>0</v>
      </c>
    </row>
    <row r="279" spans="1:12" x14ac:dyDescent="0.45">
      <c r="A279" t="str">
        <f>Wsad_Ofertowy[[#This Row],[Kod]]</f>
        <v>DAVP0056</v>
      </c>
      <c r="B2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79" t="str">
        <f>INDEX(Wsad_Ofertowy[],MATCH(Generowanie_Zamówienia[[#This Row],[KOD_XL]],Wsad_Ofertowy[Kod],0),21)</f>
        <v>8</v>
      </c>
      <c r="D279" s="95" cm="1">
        <f t="array" ref="D279">INDEX(Wsad_Ofertowy[],MATCH(Generowanie_Zamówienia[[#This Row],[KOD_XL]],Wsad_Ofertowy[Kod],0),$U$1)</f>
        <v>9.99</v>
      </c>
      <c r="E279">
        <f ca="1">IFERROR(Generowanie_Zamówienia[[#This Row],[ILOŚĆ OP. ZAMAWIANA]]*Generowanie_Zamówienia[[#This Row],[ILOŚC W OP.]]*Generowanie_Zamówienia[[#This Row],[CENA]],"")</f>
        <v>0</v>
      </c>
      <c r="F279" t="str">
        <f>INDEX(Wsad_Ofertowy[],MATCH(Generowanie_Zamówienia[[#This Row],[KOD_XL]],Wsad_Ofertowy[Kod],0),MATCH("nazwa pakietu",Wsad_Ofertowy[#Headers],0))</f>
        <v>ŚREDNIE</v>
      </c>
      <c r="G27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średnie</v>
      </c>
      <c r="H279" t="str">
        <f ca="1">IF(Generowanie_Zamówienia[[#This Row],[ILOŚĆ OP. ZAMAWIANA]]&gt;0,COUNTIFS($B$1:B279,"&gt;0"),"")</f>
        <v/>
      </c>
      <c r="I279" t="str">
        <f>INDEX(Wsad_Ofertowy[],MATCH(Generowanie_Zamówienia[[#This Row],[KOD_XL]],Wsad_Ofertowy[Kod],0),MATCH("Nazwa",Wsad_Ofertowy[#Headers],0))</f>
        <v>Z-11 krzyż duży ZŁ</v>
      </c>
      <c r="J279">
        <f ca="1">Generowanie_Zamówienia[[#This Row],[ILOŚĆ OP. ZAMAWIANA]]*Generowanie_Zamówienia[[#This Row],[ILOŚC W OP.]]</f>
        <v>0</v>
      </c>
      <c r="L279" s="9"/>
    </row>
    <row r="280" spans="1:12" x14ac:dyDescent="0.45">
      <c r="A280" t="str">
        <f>Wsad_Ofertowy[[#This Row],[Kod]]</f>
        <v>HERM0001</v>
      </c>
      <c r="B2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0" t="str">
        <f>INDEX(Wsad_Ofertowy[],MATCH(Generowanie_Zamówienia[[#This Row],[KOD_XL]],Wsad_Ofertowy[Kod],0),21)</f>
        <v>25</v>
      </c>
      <c r="D280" s="95" cm="1">
        <f t="array" ref="D280">INDEX(Wsad_Ofertowy[],MATCH(Generowanie_Zamówienia[[#This Row],[KOD_XL]],Wsad_Ofertowy[Kod],0),$U$1)</f>
        <v>0</v>
      </c>
      <c r="E280">
        <f ca="1">IFERROR(Generowanie_Zamówienia[[#This Row],[ILOŚĆ OP. ZAMAWIANA]]*Generowanie_Zamówienia[[#This Row],[ILOŚC W OP.]]*Generowanie_Zamówienia[[#This Row],[CENA]],"")</f>
        <v>0</v>
      </c>
      <c r="F280" t="str">
        <f>INDEX(Wsad_Ofertowy[],MATCH(Generowanie_Zamówienia[[#This Row],[KOD_XL]],Wsad_Ofertowy[Kod],0),MATCH("nazwa pakietu",Wsad_Ofertowy[#Headers],0))</f>
        <v>ZAPALARKI</v>
      </c>
      <c r="G28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Zapalarki</v>
      </c>
      <c r="H280" t="str">
        <f ca="1">IF(Generowanie_Zamówienia[[#This Row],[ILOŚĆ OP. ZAMAWIANA]]&gt;0,COUNTIFS($B$1:B280,"&gt;0"),"")</f>
        <v/>
      </c>
      <c r="I280" t="str">
        <f>INDEX(Wsad_Ofertowy[],MATCH(Generowanie_Zamówienia[[#This Row],[KOD_XL]],Wsad_Ofertowy[Kod],0),MATCH("Nazwa",Wsad_Ofertowy[#Headers],0))</f>
        <v>Zapalarka GH11</v>
      </c>
      <c r="J280">
        <f ca="1">Generowanie_Zamówienia[[#This Row],[ILOŚĆ OP. ZAMAWIANA]]*Generowanie_Zamówienia[[#This Row],[ILOŚC W OP.]]</f>
        <v>0</v>
      </c>
    </row>
    <row r="281" spans="1:12" x14ac:dyDescent="0.45">
      <c r="A281" t="str">
        <f>Wsad_Ofertowy[[#This Row],[Kod]]</f>
        <v>CZNI1094</v>
      </c>
      <c r="B2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1" t="str">
        <f>INDEX(Wsad_Ofertowy[],MATCH(Generowanie_Zamówienia[[#This Row],[KOD_XL]],Wsad_Ofertowy[Kod],0),21)</f>
        <v>5</v>
      </c>
      <c r="D281" s="95" cm="1">
        <f t="array" ref="D281">INDEX(Wsad_Ofertowy[],MATCH(Generowanie_Zamówienia[[#This Row],[KOD_XL]],Wsad_Ofertowy[Kod],0),$U$1)</f>
        <v>18.489999999999998</v>
      </c>
      <c r="E281">
        <f ca="1">IFERROR(Generowanie_Zamówienia[[#This Row],[ILOŚĆ OP. ZAMAWIANA]]*Generowanie_Zamówienia[[#This Row],[ILOŚC W OP.]]*Generowanie_Zamówienia[[#This Row],[CENA]],"")</f>
        <v>0</v>
      </c>
      <c r="F281" t="str">
        <f>INDEX(Wsad_Ofertowy[],MATCH(Generowanie_Zamówienia[[#This Row],[KOD_XL]],Wsad_Ofertowy[Kod],0),MATCH("nazwa pakietu",Wsad_Ofertowy[#Headers],0))</f>
        <v>DUŻE</v>
      </c>
      <c r="G28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81" t="str">
        <f ca="1">IF(Generowanie_Zamówienia[[#This Row],[ILOŚĆ OP. ZAMAWIANA]]&gt;0,COUNTIFS($B$1:B281,"&gt;0"),"")</f>
        <v/>
      </c>
      <c r="I281" t="str">
        <f>INDEX(Wsad_Ofertowy[],MATCH(Generowanie_Zamówienia[[#This Row],[KOD_XL]],Wsad_Ofertowy[Kod],0),MATCH("Nazwa",Wsad_Ofertowy[#Headers],0))</f>
        <v>ZKW 8 tęcza SR</v>
      </c>
      <c r="J281">
        <f ca="1">Generowanie_Zamówienia[[#This Row],[ILOŚĆ OP. ZAMAWIANA]]*Generowanie_Zamówienia[[#This Row],[ILOŚC W OP.]]</f>
        <v>0</v>
      </c>
    </row>
    <row r="282" spans="1:12" x14ac:dyDescent="0.45">
      <c r="A282" t="str">
        <f>Wsad_Ofertowy[[#This Row],[Kod]]</f>
        <v>CZNI1013</v>
      </c>
      <c r="B2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2" t="str">
        <f>INDEX(Wsad_Ofertowy[],MATCH(Generowanie_Zamówienia[[#This Row],[KOD_XL]],Wsad_Ofertowy[Kod],0),21)</f>
        <v>1</v>
      </c>
      <c r="D282" s="95" cm="1">
        <f t="array" ref="D282">INDEX(Wsad_Ofertowy[],MATCH(Generowanie_Zamówienia[[#This Row],[KOD_XL]],Wsad_Ofertowy[Kod],0),$U$1)</f>
        <v>70.260000000000005</v>
      </c>
      <c r="E282">
        <f ca="1">IFERROR(Generowanie_Zamówienia[[#This Row],[ILOŚĆ OP. ZAMAWIANA]]*Generowanie_Zamówienia[[#This Row],[ILOŚC W OP.]]*Generowanie_Zamówienia[[#This Row],[CENA]],"")</f>
        <v>0</v>
      </c>
      <c r="F282" t="str">
        <f>INDEX(Wsad_Ofertowy[],MATCH(Generowanie_Zamówienia[[#This Row],[KOD_XL]],Wsad_Ofertowy[Kod],0),MATCH("nazwa pakietu",Wsad_Ofertowy[#Headers],0))</f>
        <v>OTWARTE</v>
      </c>
      <c r="G28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zalewane</v>
      </c>
      <c r="H282" t="str">
        <f ca="1">IF(Generowanie_Zamówienia[[#This Row],[ILOŚĆ OP. ZAMAWIANA]]&gt;0,COUNTIFS($B$1:B282,"&gt;0"),"")</f>
        <v/>
      </c>
      <c r="I282" t="str">
        <f>INDEX(Wsad_Ofertowy[],MATCH(Generowanie_Zamówienia[[#This Row],[KOD_XL]],Wsad_Ofertowy[Kod],0),MATCH("Nazwa",Wsad_Ofertowy[#Headers],0))</f>
        <v>Znicz otwarty Misa duża nakrapiana Czarna</v>
      </c>
      <c r="J282">
        <f ca="1">Generowanie_Zamówienia[[#This Row],[ILOŚĆ OP. ZAMAWIANA]]*Generowanie_Zamówienia[[#This Row],[ILOŚC W OP.]]</f>
        <v>0</v>
      </c>
    </row>
    <row r="283" spans="1:12" x14ac:dyDescent="0.45">
      <c r="A283" t="str">
        <f>Wsad_Ofertowy[[#This Row],[Kod]]</f>
        <v>CZNI1025</v>
      </c>
      <c r="B2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3" t="str">
        <f>INDEX(Wsad_Ofertowy[],MATCH(Generowanie_Zamówienia[[#This Row],[KOD_XL]],Wsad_Ofertowy[Kod],0),21)</f>
        <v>1</v>
      </c>
      <c r="D283" s="95" cm="1">
        <f t="array" ref="D283">INDEX(Wsad_Ofertowy[],MATCH(Generowanie_Zamówienia[[#This Row],[KOD_XL]],Wsad_Ofertowy[Kod],0),$U$1)</f>
        <v>47.2</v>
      </c>
      <c r="E283">
        <f ca="1">IFERROR(Generowanie_Zamówienia[[#This Row],[ILOŚĆ OP. ZAMAWIANA]]*Generowanie_Zamówienia[[#This Row],[ILOŚC W OP.]]*Generowanie_Zamówienia[[#This Row],[CENA]],"")</f>
        <v>0</v>
      </c>
      <c r="F283" t="str">
        <f>INDEX(Wsad_Ofertowy[],MATCH(Generowanie_Zamówienia[[#This Row],[KOD_XL]],Wsad_Ofertowy[Kod],0),MATCH("nazwa pakietu",Wsad_Ofertowy[#Headers],0))</f>
        <v>OTWARTE</v>
      </c>
      <c r="G28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zalewane</v>
      </c>
      <c r="H283" t="str">
        <f ca="1">IF(Generowanie_Zamówienia[[#This Row],[ILOŚĆ OP. ZAMAWIANA]]&gt;0,COUNTIFS($B$1:B283,"&gt;0"),"")</f>
        <v/>
      </c>
      <c r="I283" t="str">
        <f>INDEX(Wsad_Ofertowy[],MATCH(Generowanie_Zamówienia[[#This Row],[KOD_XL]],Wsad_Ofertowy[Kod],0),MATCH("Nazwa",Wsad_Ofertowy[#Headers],0))</f>
        <v>Znicz otwarty Misa mała nakrapiana Czarna</v>
      </c>
      <c r="J283">
        <f ca="1">Generowanie_Zamówienia[[#This Row],[ILOŚĆ OP. ZAMAWIANA]]*Generowanie_Zamówienia[[#This Row],[ILOŚC W OP.]]</f>
        <v>0</v>
      </c>
    </row>
    <row r="284" spans="1:12" x14ac:dyDescent="0.45">
      <c r="A284" t="str">
        <f>Wsad_Ofertowy[[#This Row],[Kod]]</f>
        <v>CZNI1162</v>
      </c>
      <c r="B2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4" t="str">
        <f>INDEX(Wsad_Ofertowy[],MATCH(Generowanie_Zamówienia[[#This Row],[KOD_XL]],Wsad_Ofertowy[Kod],0),21)</f>
        <v>6</v>
      </c>
      <c r="D284" s="95" cm="1">
        <f t="array" ref="D284">INDEX(Wsad_Ofertowy[],MATCH(Generowanie_Zamówienia[[#This Row],[KOD_XL]],Wsad_Ofertowy[Kod],0),$U$1)</f>
        <v>11.58</v>
      </c>
      <c r="E284">
        <f ca="1">IFERROR(Generowanie_Zamówienia[[#This Row],[ILOŚĆ OP. ZAMAWIANA]]*Generowanie_Zamówienia[[#This Row],[ILOŚC W OP.]]*Generowanie_Zamówienia[[#This Row],[CENA]],"")</f>
        <v>0</v>
      </c>
      <c r="F284" t="str">
        <f>INDEX(Wsad_Ofertowy[],MATCH(Generowanie_Zamówienia[[#This Row],[KOD_XL]],Wsad_Ofertowy[Kod],0),MATCH("nazwa pakietu",Wsad_Ofertowy[#Headers],0))</f>
        <v>DUŻE</v>
      </c>
      <c r="G28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84" t="str">
        <f ca="1">IF(Generowanie_Zamówienia[[#This Row],[ILOŚĆ OP. ZAMAWIANA]]&gt;0,COUNTIFS($B$1:B284,"&gt;0"),"")</f>
        <v/>
      </c>
      <c r="I284" t="str">
        <f>INDEX(Wsad_Ofertowy[],MATCH(Generowanie_Zamówienia[[#This Row],[KOD_XL]],Wsad_Ofertowy[Kod],0),MATCH("Nazwa",Wsad_Ofertowy[#Headers],0))</f>
        <v>Znicz szklany L 1750 B.KRZYŻ  SR</v>
      </c>
      <c r="J284">
        <f ca="1">Generowanie_Zamówienia[[#This Row],[ILOŚĆ OP. ZAMAWIANA]]*Generowanie_Zamówienia[[#This Row],[ILOŚC W OP.]]</f>
        <v>0</v>
      </c>
    </row>
    <row r="285" spans="1:12" x14ac:dyDescent="0.45">
      <c r="A285" t="str">
        <f>Wsad_Ofertowy[[#This Row],[Kod]]</f>
        <v>CZNI1161</v>
      </c>
      <c r="B2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5" t="str">
        <f>INDEX(Wsad_Ofertowy[],MATCH(Generowanie_Zamówienia[[#This Row],[KOD_XL]],Wsad_Ofertowy[Kod],0),21)</f>
        <v>6</v>
      </c>
      <c r="D285" s="95" cm="1">
        <f t="array" ref="D285">INDEX(Wsad_Ofertowy[],MATCH(Generowanie_Zamówienia[[#This Row],[KOD_XL]],Wsad_Ofertowy[Kod],0),$U$1)</f>
        <v>11.58</v>
      </c>
      <c r="E285">
        <f ca="1">IFERROR(Generowanie_Zamówienia[[#This Row],[ILOŚĆ OP. ZAMAWIANA]]*Generowanie_Zamówienia[[#This Row],[ILOŚC W OP.]]*Generowanie_Zamówienia[[#This Row],[CENA]],"")</f>
        <v>0</v>
      </c>
      <c r="F285" t="str">
        <f>INDEX(Wsad_Ofertowy[],MATCH(Generowanie_Zamówienia[[#This Row],[KOD_XL]],Wsad_Ofertowy[Kod],0),MATCH("nazwa pakietu",Wsad_Ofertowy[#Headers],0))</f>
        <v>DUŻE</v>
      </c>
      <c r="G28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85" t="str">
        <f ca="1">IF(Generowanie_Zamówienia[[#This Row],[ILOŚĆ OP. ZAMAWIANA]]&gt;0,COUNTIFS($B$1:B285,"&gt;0"),"")</f>
        <v/>
      </c>
      <c r="I285" t="str">
        <f>INDEX(Wsad_Ofertowy[],MATCH(Generowanie_Zamówienia[[#This Row],[KOD_XL]],Wsad_Ofertowy[Kod],0),MATCH("Nazwa",Wsad_Ofertowy[#Headers],0))</f>
        <v>Znicz szklany L 1750 B.KRZYŻ  ZŁ</v>
      </c>
      <c r="J285">
        <f ca="1">Generowanie_Zamówienia[[#This Row],[ILOŚĆ OP. ZAMAWIANA]]*Generowanie_Zamówienia[[#This Row],[ILOŚC W OP.]]</f>
        <v>0</v>
      </c>
    </row>
    <row r="286" spans="1:12" x14ac:dyDescent="0.45">
      <c r="A286" t="str">
        <f>Wsad_Ofertowy[[#This Row],[Kod]]</f>
        <v>CZNI1053</v>
      </c>
      <c r="B2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6" t="str">
        <f>INDEX(Wsad_Ofertowy[],MATCH(Generowanie_Zamówienia[[#This Row],[KOD_XL]],Wsad_Ofertowy[Kod],0),21)</f>
        <v>6</v>
      </c>
      <c r="D286" s="95" cm="1">
        <f t="array" ref="D286">INDEX(Wsad_Ofertowy[],MATCH(Generowanie_Zamówienia[[#This Row],[KOD_XL]],Wsad_Ofertowy[Kod],0),$U$1)</f>
        <v>10.99</v>
      </c>
      <c r="E286">
        <f ca="1">IFERROR(Generowanie_Zamówienia[[#This Row],[ILOŚĆ OP. ZAMAWIANA]]*Generowanie_Zamówienia[[#This Row],[ILOŚC W OP.]]*Generowanie_Zamówienia[[#This Row],[CENA]],"")</f>
        <v>0</v>
      </c>
      <c r="F286" t="str">
        <f>INDEX(Wsad_Ofertowy[],MATCH(Generowanie_Zamówienia[[#This Row],[KOD_XL]],Wsad_Ofertowy[Kod],0),MATCH("nazwa pakietu",Wsad_Ofertowy[#Headers],0))</f>
        <v>DUŻE</v>
      </c>
      <c r="G28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86" t="str">
        <f ca="1">IF(Generowanie_Zamówienia[[#This Row],[ILOŚĆ OP. ZAMAWIANA]]&gt;0,COUNTIFS($B$1:B286,"&gt;0"),"")</f>
        <v/>
      </c>
      <c r="I286" t="str">
        <f>INDEX(Wsad_Ofertowy[],MATCH(Generowanie_Zamówienia[[#This Row],[KOD_XL]],Wsad_Ofertowy[Kod],0),MATCH("Nazwa",Wsad_Ofertowy[#Headers],0))</f>
        <v>Znicz szklany L 1930 KALIE SR</v>
      </c>
      <c r="J286">
        <f ca="1">Generowanie_Zamówienia[[#This Row],[ILOŚĆ OP. ZAMAWIANA]]*Generowanie_Zamówienia[[#This Row],[ILOŚC W OP.]]</f>
        <v>0</v>
      </c>
    </row>
    <row r="287" spans="1:12" x14ac:dyDescent="0.45">
      <c r="A287" t="str">
        <f>Wsad_Ofertowy[[#This Row],[Kod]]</f>
        <v>CZNI1052</v>
      </c>
      <c r="B2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7" t="str">
        <f>INDEX(Wsad_Ofertowy[],MATCH(Generowanie_Zamówienia[[#This Row],[KOD_XL]],Wsad_Ofertowy[Kod],0),21)</f>
        <v>6</v>
      </c>
      <c r="D287" s="95" cm="1">
        <f t="array" ref="D287">INDEX(Wsad_Ofertowy[],MATCH(Generowanie_Zamówienia[[#This Row],[KOD_XL]],Wsad_Ofertowy[Kod],0),$U$1)</f>
        <v>10.99</v>
      </c>
      <c r="E287">
        <f ca="1">IFERROR(Generowanie_Zamówienia[[#This Row],[ILOŚĆ OP. ZAMAWIANA]]*Generowanie_Zamówienia[[#This Row],[ILOŚC W OP.]]*Generowanie_Zamówienia[[#This Row],[CENA]],"")</f>
        <v>0</v>
      </c>
      <c r="F287" t="str">
        <f>INDEX(Wsad_Ofertowy[],MATCH(Generowanie_Zamówienia[[#This Row],[KOD_XL]],Wsad_Ofertowy[Kod],0),MATCH("nazwa pakietu",Wsad_Ofertowy[#Headers],0))</f>
        <v>DUŻE</v>
      </c>
      <c r="G28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87" t="str">
        <f ca="1">IF(Generowanie_Zamówienia[[#This Row],[ILOŚĆ OP. ZAMAWIANA]]&gt;0,COUNTIFS($B$1:B287,"&gt;0"),"")</f>
        <v/>
      </c>
      <c r="I287" t="str">
        <f>INDEX(Wsad_Ofertowy[],MATCH(Generowanie_Zamówienia[[#This Row],[KOD_XL]],Wsad_Ofertowy[Kod],0),MATCH("Nazwa",Wsad_Ofertowy[#Headers],0))</f>
        <v>Znicz szklany L 1930 KALIE ZŁ</v>
      </c>
      <c r="J287">
        <f ca="1">Generowanie_Zamówienia[[#This Row],[ILOŚĆ OP. ZAMAWIANA]]*Generowanie_Zamówienia[[#This Row],[ILOŚC W OP.]]</f>
        <v>0</v>
      </c>
    </row>
    <row r="288" spans="1:12" x14ac:dyDescent="0.45">
      <c r="A288" t="str">
        <f>Wsad_Ofertowy[[#This Row],[Kod]]</f>
        <v>CZNI1164</v>
      </c>
      <c r="B2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8" t="str">
        <f>INDEX(Wsad_Ofertowy[],MATCH(Generowanie_Zamówienia[[#This Row],[KOD_XL]],Wsad_Ofertowy[Kod],0),21)</f>
        <v>4</v>
      </c>
      <c r="D288" s="95" cm="1">
        <f t="array" ref="D288">INDEX(Wsad_Ofertowy[],MATCH(Generowanie_Zamówienia[[#This Row],[KOD_XL]],Wsad_Ofertowy[Kod],0),$U$1)</f>
        <v>15.99</v>
      </c>
      <c r="E288">
        <f ca="1">IFERROR(Generowanie_Zamówienia[[#This Row],[ILOŚĆ OP. ZAMAWIANA]]*Generowanie_Zamówienia[[#This Row],[ILOŚC W OP.]]*Generowanie_Zamówienia[[#This Row],[CENA]],"")</f>
        <v>0</v>
      </c>
      <c r="F288" t="str">
        <f>INDEX(Wsad_Ofertowy[],MATCH(Generowanie_Zamówienia[[#This Row],[KOD_XL]],Wsad_Ofertowy[Kod],0),MATCH("nazwa pakietu",Wsad_Ofertowy[#Headers],0))</f>
        <v>KONIEC_SERII</v>
      </c>
      <c r="G28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88" t="str">
        <f ca="1">IF(Generowanie_Zamówienia[[#This Row],[ILOŚĆ OP. ZAMAWIANA]]&gt;0,COUNTIFS($B$1:B288,"&gt;0"),"")</f>
        <v/>
      </c>
      <c r="I288" t="str">
        <f>INDEX(Wsad_Ofertowy[],MATCH(Generowanie_Zamówienia[[#This Row],[KOD_XL]],Wsad_Ofertowy[Kod],0),MATCH("Nazwa",Wsad_Ofertowy[#Headers],0))</f>
        <v>Znicz szklany L 2710 APLIKACJA ZŁ</v>
      </c>
      <c r="J288">
        <f ca="1">Generowanie_Zamówienia[[#This Row],[ILOŚĆ OP. ZAMAWIANA]]*Generowanie_Zamówienia[[#This Row],[ILOŚC W OP.]]</f>
        <v>0</v>
      </c>
      <c r="L288" s="9"/>
    </row>
    <row r="289" spans="1:12" x14ac:dyDescent="0.45">
      <c r="A289" t="str">
        <f>Wsad_Ofertowy[[#This Row],[Kod]]</f>
        <v>CZNI1268</v>
      </c>
      <c r="B2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89" t="str">
        <f>INDEX(Wsad_Ofertowy[],MATCH(Generowanie_Zamówienia[[#This Row],[KOD_XL]],Wsad_Ofertowy[Kod],0),21)</f>
        <v>8</v>
      </c>
      <c r="D289" s="95" cm="1">
        <f t="array" ref="D289">INDEX(Wsad_Ofertowy[],MATCH(Generowanie_Zamówienia[[#This Row],[KOD_XL]],Wsad_Ofertowy[Kod],0),$U$1)</f>
        <v>3.99</v>
      </c>
      <c r="E289">
        <f ca="1">IFERROR(Generowanie_Zamówienia[[#This Row],[ILOŚĆ OP. ZAMAWIANA]]*Generowanie_Zamówienia[[#This Row],[ILOŚC W OP.]]*Generowanie_Zamówienia[[#This Row],[CENA]],"")</f>
        <v>0</v>
      </c>
      <c r="F289" t="str">
        <f>INDEX(Wsad_Ofertowy[],MATCH(Generowanie_Zamówienia[[#This Row],[KOD_XL]],Wsad_Ofertowy[Kod],0),MATCH("nazwa pakietu",Wsad_Ofertowy[#Headers],0))</f>
        <v>MAŁE</v>
      </c>
      <c r="G28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89" t="str">
        <f ca="1">IF(Generowanie_Zamówienia[[#This Row],[ILOŚĆ OP. ZAMAWIANA]]&gt;0,COUNTIFS($B$1:B289,"&gt;0"),"")</f>
        <v/>
      </c>
      <c r="I289" t="str">
        <f>INDEX(Wsad_Ofertowy[],MATCH(Generowanie_Zamówienia[[#This Row],[KOD_XL]],Wsad_Ofertowy[Kod],0),MATCH("Nazwa",Wsad_Ofertowy[#Headers],0))</f>
        <v>Znicz szklany Z 02  ZŁ-P.</v>
      </c>
      <c r="J289">
        <f ca="1">Generowanie_Zamówienia[[#This Row],[ILOŚĆ OP. ZAMAWIANA]]*Generowanie_Zamówienia[[#This Row],[ILOŚC W OP.]]</f>
        <v>0</v>
      </c>
    </row>
    <row r="290" spans="1:12" x14ac:dyDescent="0.45">
      <c r="A290" t="str">
        <f>Wsad_Ofertowy[[#This Row],[Kod]]</f>
        <v>CZNI1059</v>
      </c>
      <c r="B2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0" t="str">
        <f>INDEX(Wsad_Ofertowy[],MATCH(Generowanie_Zamówienia[[#This Row],[KOD_XL]],Wsad_Ofertowy[Kod],0),21)</f>
        <v>5</v>
      </c>
      <c r="D290" s="95" cm="1">
        <f t="array" ref="D290">INDEX(Wsad_Ofertowy[],MATCH(Generowanie_Zamówienia[[#This Row],[KOD_XL]],Wsad_Ofertowy[Kod],0),$U$1)</f>
        <v>14.95</v>
      </c>
      <c r="E290">
        <f ca="1">IFERROR(Generowanie_Zamówienia[[#This Row],[ILOŚĆ OP. ZAMAWIANA]]*Generowanie_Zamówienia[[#This Row],[ILOŚC W OP.]]*Generowanie_Zamówienia[[#This Row],[CENA]],"")</f>
        <v>0</v>
      </c>
      <c r="F290" t="str">
        <f>INDEX(Wsad_Ofertowy[],MATCH(Generowanie_Zamówienia[[#This Row],[KOD_XL]],Wsad_Ofertowy[Kod],0),MATCH("nazwa pakietu",Wsad_Ofertowy[#Headers],0))</f>
        <v>KONIEC_SERII</v>
      </c>
      <c r="G29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90" t="str">
        <f ca="1">IF(Generowanie_Zamówienia[[#This Row],[ILOŚĆ OP. ZAMAWIANA]]&gt;0,COUNTIFS($B$1:B290,"&gt;0"),"")</f>
        <v/>
      </c>
      <c r="I290" t="str">
        <f>INDEX(Wsad_Ofertowy[],MATCH(Generowanie_Zamówienia[[#This Row],[KOD_XL]],Wsad_Ofertowy[Kod],0),MATCH("Nazwa",Wsad_Ofertowy[#Headers],0))</f>
        <v>Znicz szklany Z 493 SERCE RÓŻE SR</v>
      </c>
      <c r="J290">
        <f ca="1">Generowanie_Zamówienia[[#This Row],[ILOŚĆ OP. ZAMAWIANA]]*Generowanie_Zamówienia[[#This Row],[ILOŚC W OP.]]</f>
        <v>0</v>
      </c>
      <c r="L290" s="9"/>
    </row>
    <row r="291" spans="1:12" x14ac:dyDescent="0.45">
      <c r="A291" t="str">
        <f>Wsad_Ofertowy[[#This Row],[Kod]]</f>
        <v>CZNI1058</v>
      </c>
      <c r="B2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1" t="str">
        <f>INDEX(Wsad_Ofertowy[],MATCH(Generowanie_Zamówienia[[#This Row],[KOD_XL]],Wsad_Ofertowy[Kod],0),21)</f>
        <v>5</v>
      </c>
      <c r="D291" s="95" cm="1">
        <f t="array" ref="D291">INDEX(Wsad_Ofertowy[],MATCH(Generowanie_Zamówienia[[#This Row],[KOD_XL]],Wsad_Ofertowy[Kod],0),$U$1)</f>
        <v>14.95</v>
      </c>
      <c r="E291">
        <f ca="1">IFERROR(Generowanie_Zamówienia[[#This Row],[ILOŚĆ OP. ZAMAWIANA]]*Generowanie_Zamówienia[[#This Row],[ILOŚC W OP.]]*Generowanie_Zamówienia[[#This Row],[CENA]],"")</f>
        <v>0</v>
      </c>
      <c r="F291" t="str">
        <f>INDEX(Wsad_Ofertowy[],MATCH(Generowanie_Zamówienia[[#This Row],[KOD_XL]],Wsad_Ofertowy[Kod],0),MATCH("nazwa pakietu",Wsad_Ofertowy[#Headers],0))</f>
        <v>KONIEC_SERII</v>
      </c>
      <c r="G29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91" t="str">
        <f ca="1">IF(Generowanie_Zamówienia[[#This Row],[ILOŚĆ OP. ZAMAWIANA]]&gt;0,COUNTIFS($B$1:B291,"&gt;0"),"")</f>
        <v/>
      </c>
      <c r="I291" t="str">
        <f>INDEX(Wsad_Ofertowy[],MATCH(Generowanie_Zamówienia[[#This Row],[KOD_XL]],Wsad_Ofertowy[Kod],0),MATCH("Nazwa",Wsad_Ofertowy[#Headers],0))</f>
        <v>Znicz szklany Z 493 SERCE RÓŻE ZŁ</v>
      </c>
      <c r="J291">
        <f ca="1">Generowanie_Zamówienia[[#This Row],[ILOŚĆ OP. ZAMAWIANA]]*Generowanie_Zamówienia[[#This Row],[ILOŚC W OP.]]</f>
        <v>0</v>
      </c>
    </row>
    <row r="292" spans="1:12" x14ac:dyDescent="0.45">
      <c r="A292" t="str">
        <f>Wsad_Ofertowy[[#This Row],[Kod]]</f>
        <v>CZNI1202</v>
      </c>
      <c r="B2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2" t="str">
        <f>INDEX(Wsad_Ofertowy[],MATCH(Generowanie_Zamówienia[[#This Row],[KOD_XL]],Wsad_Ofertowy[Kod],0),21)</f>
        <v>8</v>
      </c>
      <c r="D292" s="95" cm="1">
        <f t="array" ref="D292">INDEX(Wsad_Ofertowy[],MATCH(Generowanie_Zamówienia[[#This Row],[KOD_XL]],Wsad_Ofertowy[Kod],0),$U$1)</f>
        <v>7.65</v>
      </c>
      <c r="E292">
        <f ca="1">IFERROR(Generowanie_Zamówienia[[#This Row],[ILOŚĆ OP. ZAMAWIANA]]*Generowanie_Zamówienia[[#This Row],[ILOŚC W OP.]]*Generowanie_Zamówienia[[#This Row],[CENA]],"")</f>
        <v>0</v>
      </c>
      <c r="F292" t="str">
        <f>INDEX(Wsad_Ofertowy[],MATCH(Generowanie_Zamówienia[[#This Row],[KOD_XL]],Wsad_Ofertowy[Kod],0),MATCH("nazwa pakietu",Wsad_Ofertowy[#Headers],0))</f>
        <v>KONIEC_SERII</v>
      </c>
      <c r="G29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92" t="str">
        <f ca="1">IF(Generowanie_Zamówienia[[#This Row],[ILOŚĆ OP. ZAMAWIANA]]&gt;0,COUNTIFS($B$1:B292,"&gt;0"),"")</f>
        <v/>
      </c>
      <c r="I292" t="str">
        <f>INDEX(Wsad_Ofertowy[],MATCH(Generowanie_Zamówienia[[#This Row],[KOD_XL]],Wsad_Ofertowy[Kod],0),MATCH("Nazwa",Wsad_Ofertowy[#Headers],0))</f>
        <v>Znicz szklany Z 503 LED SR</v>
      </c>
      <c r="J292">
        <f ca="1">Generowanie_Zamówienia[[#This Row],[ILOŚĆ OP. ZAMAWIANA]]*Generowanie_Zamówienia[[#This Row],[ILOŚC W OP.]]</f>
        <v>0</v>
      </c>
    </row>
    <row r="293" spans="1:12" x14ac:dyDescent="0.45">
      <c r="A293" t="str">
        <f>Wsad_Ofertowy[[#This Row],[Kod]]</f>
        <v>CZNI1201</v>
      </c>
      <c r="B2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3" t="str">
        <f>INDEX(Wsad_Ofertowy[],MATCH(Generowanie_Zamówienia[[#This Row],[KOD_XL]],Wsad_Ofertowy[Kod],0),21)</f>
        <v>8</v>
      </c>
      <c r="D293" s="95" cm="1">
        <f t="array" ref="D293">INDEX(Wsad_Ofertowy[],MATCH(Generowanie_Zamówienia[[#This Row],[KOD_XL]],Wsad_Ofertowy[Kod],0),$U$1)</f>
        <v>7.65</v>
      </c>
      <c r="E293">
        <f ca="1">IFERROR(Generowanie_Zamówienia[[#This Row],[ILOŚĆ OP. ZAMAWIANA]]*Generowanie_Zamówienia[[#This Row],[ILOŚC W OP.]]*Generowanie_Zamówienia[[#This Row],[CENA]],"")</f>
        <v>0</v>
      </c>
      <c r="F293" t="str">
        <f>INDEX(Wsad_Ofertowy[],MATCH(Generowanie_Zamówienia[[#This Row],[KOD_XL]],Wsad_Ofertowy[Kod],0),MATCH("nazwa pakietu",Wsad_Ofertowy[#Headers],0))</f>
        <v>KONIEC_SERII</v>
      </c>
      <c r="G29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293" t="str">
        <f ca="1">IF(Generowanie_Zamówienia[[#This Row],[ILOŚĆ OP. ZAMAWIANA]]&gt;0,COUNTIFS($B$1:B293,"&gt;0"),"")</f>
        <v/>
      </c>
      <c r="I293" t="str">
        <f>INDEX(Wsad_Ofertowy[],MATCH(Generowanie_Zamówienia[[#This Row],[KOD_XL]],Wsad_Ofertowy[Kod],0),MATCH("Nazwa",Wsad_Ofertowy[#Headers],0))</f>
        <v>Znicz szklany Z 503 LED ZŁ</v>
      </c>
      <c r="J293">
        <f ca="1">Generowanie_Zamówienia[[#This Row],[ILOŚĆ OP. ZAMAWIANA]]*Generowanie_Zamówienia[[#This Row],[ILOŚC W OP.]]</f>
        <v>0</v>
      </c>
    </row>
    <row r="294" spans="1:12" x14ac:dyDescent="0.45">
      <c r="A294" t="str">
        <f>Wsad_Ofertowy[[#This Row],[Kod]]</f>
        <v>CZNI1068</v>
      </c>
      <c r="B2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4" t="str">
        <f>INDEX(Wsad_Ofertowy[],MATCH(Generowanie_Zamówienia[[#This Row],[KOD_XL]],Wsad_Ofertowy[Kod],0),21)</f>
        <v>8</v>
      </c>
      <c r="D294" s="95" cm="1">
        <f t="array" ref="D294">INDEX(Wsad_Ofertowy[],MATCH(Generowanie_Zamówienia[[#This Row],[KOD_XL]],Wsad_Ofertowy[Kod],0),$U$1)</f>
        <v>6.69</v>
      </c>
      <c r="E294">
        <f ca="1">IFERROR(Generowanie_Zamówienia[[#This Row],[ILOŚĆ OP. ZAMAWIANA]]*Generowanie_Zamówienia[[#This Row],[ILOŚC W OP.]]*Generowanie_Zamówienia[[#This Row],[CENA]],"")</f>
        <v>0</v>
      </c>
      <c r="F294" t="str">
        <f>INDEX(Wsad_Ofertowy[],MATCH(Generowanie_Zamówienia[[#This Row],[KOD_XL]],Wsad_Ofertowy[Kod],0),MATCH("nazwa pakietu",Wsad_Ofertowy[#Headers],0))</f>
        <v>MAŁE</v>
      </c>
      <c r="G29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94" t="str">
        <f ca="1">IF(Generowanie_Zamówienia[[#This Row],[ILOŚĆ OP. ZAMAWIANA]]&gt;0,COUNTIFS($B$1:B294,"&gt;0"),"")</f>
        <v/>
      </c>
      <c r="I294" t="str">
        <f>INDEX(Wsad_Ofertowy[],MATCH(Generowanie_Zamówienia[[#This Row],[KOD_XL]],Wsad_Ofertowy[Kod],0),MATCH("Nazwa",Wsad_Ofertowy[#Headers],0))</f>
        <v>Znicz szklany Z 542 SR</v>
      </c>
      <c r="J294">
        <f ca="1">Generowanie_Zamówienia[[#This Row],[ILOŚĆ OP. ZAMAWIANA]]*Generowanie_Zamówienia[[#This Row],[ILOŚC W OP.]]</f>
        <v>0</v>
      </c>
    </row>
    <row r="295" spans="1:12" x14ac:dyDescent="0.45">
      <c r="A295" t="str">
        <f>Wsad_Ofertowy[[#This Row],[Kod]]</f>
        <v>CZNI1067</v>
      </c>
      <c r="B2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5" t="str">
        <f>INDEX(Wsad_Ofertowy[],MATCH(Generowanie_Zamówienia[[#This Row],[KOD_XL]],Wsad_Ofertowy[Kod],0),21)</f>
        <v>8</v>
      </c>
      <c r="D295" s="95" cm="1">
        <f t="array" ref="D295">INDEX(Wsad_Ofertowy[],MATCH(Generowanie_Zamówienia[[#This Row],[KOD_XL]],Wsad_Ofertowy[Kod],0),$U$1)</f>
        <v>6.69</v>
      </c>
      <c r="E295">
        <f ca="1">IFERROR(Generowanie_Zamówienia[[#This Row],[ILOŚĆ OP. ZAMAWIANA]]*Generowanie_Zamówienia[[#This Row],[ILOŚC W OP.]]*Generowanie_Zamówienia[[#This Row],[CENA]],"")</f>
        <v>0</v>
      </c>
      <c r="F295" t="str">
        <f>INDEX(Wsad_Ofertowy[],MATCH(Generowanie_Zamówienia[[#This Row],[KOD_XL]],Wsad_Ofertowy[Kod],0),MATCH("nazwa pakietu",Wsad_Ofertowy[#Headers],0))</f>
        <v>MAŁE</v>
      </c>
      <c r="G29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95" t="str">
        <f ca="1">IF(Generowanie_Zamówienia[[#This Row],[ILOŚĆ OP. ZAMAWIANA]]&gt;0,COUNTIFS($B$1:B295,"&gt;0"),"")</f>
        <v/>
      </c>
      <c r="I295" t="str">
        <f>INDEX(Wsad_Ofertowy[],MATCH(Generowanie_Zamówienia[[#This Row],[KOD_XL]],Wsad_Ofertowy[Kod],0),MATCH("Nazwa",Wsad_Ofertowy[#Headers],0))</f>
        <v>Znicz szklany Z 542 ZŁ</v>
      </c>
      <c r="J295">
        <f ca="1">Generowanie_Zamówienia[[#This Row],[ILOŚĆ OP. ZAMAWIANA]]*Generowanie_Zamówienia[[#This Row],[ILOŚC W OP.]]</f>
        <v>0</v>
      </c>
    </row>
    <row r="296" spans="1:12" x14ac:dyDescent="0.45">
      <c r="A296" t="str">
        <f>Wsad_Ofertowy[[#This Row],[Kod]]</f>
        <v>CZNI1272</v>
      </c>
      <c r="B2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6" t="str">
        <f>INDEX(Wsad_Ofertowy[],MATCH(Generowanie_Zamówienia[[#This Row],[KOD_XL]],Wsad_Ofertowy[Kod],0),21)</f>
        <v>8</v>
      </c>
      <c r="D296" s="95" cm="1">
        <f t="array" ref="D296">INDEX(Wsad_Ofertowy[],MATCH(Generowanie_Zamówienia[[#This Row],[KOD_XL]],Wsad_Ofertowy[Kod],0),$U$1)</f>
        <v>6.69</v>
      </c>
      <c r="E296">
        <f ca="1">IFERROR(Generowanie_Zamówienia[[#This Row],[ILOŚĆ OP. ZAMAWIANA]]*Generowanie_Zamówienia[[#This Row],[ILOŚC W OP.]]*Generowanie_Zamówienia[[#This Row],[CENA]],"")</f>
        <v>0</v>
      </c>
      <c r="F296" t="str">
        <f>INDEX(Wsad_Ofertowy[],MATCH(Generowanie_Zamówienia[[#This Row],[KOD_XL]],Wsad_Ofertowy[Kod],0),MATCH("nazwa pakietu",Wsad_Ofertowy[#Headers],0))</f>
        <v>MAŁE</v>
      </c>
      <c r="G29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96" t="str">
        <f ca="1">IF(Generowanie_Zamówienia[[#This Row],[ILOŚĆ OP. ZAMAWIANA]]&gt;0,COUNTIFS($B$1:B296,"&gt;0"),"")</f>
        <v/>
      </c>
      <c r="I296" t="str">
        <f>INDEX(Wsad_Ofertowy[],MATCH(Generowanie_Zamówienia[[#This Row],[KOD_XL]],Wsad_Ofertowy[Kod],0),MATCH("Nazwa",Wsad_Ofertowy[#Headers],0))</f>
        <v>ZNICZ SZKLANY Z 549 LILIE SR-P.</v>
      </c>
      <c r="J296">
        <f ca="1">Generowanie_Zamówienia[[#This Row],[ILOŚĆ OP. ZAMAWIANA]]*Generowanie_Zamówienia[[#This Row],[ILOŚC W OP.]]</f>
        <v>0</v>
      </c>
    </row>
    <row r="297" spans="1:12" x14ac:dyDescent="0.45">
      <c r="A297" t="str">
        <f>Wsad_Ofertowy[[#This Row],[Kod]]</f>
        <v>CZNI1273</v>
      </c>
      <c r="B2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7" t="str">
        <f>INDEX(Wsad_Ofertowy[],MATCH(Generowanie_Zamówienia[[#This Row],[KOD_XL]],Wsad_Ofertowy[Kod],0),21)</f>
        <v>8</v>
      </c>
      <c r="D297" s="95" cm="1">
        <f t="array" ref="D297">INDEX(Wsad_Ofertowy[],MATCH(Generowanie_Zamówienia[[#This Row],[KOD_XL]],Wsad_Ofertowy[Kod],0),$U$1)</f>
        <v>6.69</v>
      </c>
      <c r="E297">
        <f ca="1">IFERROR(Generowanie_Zamówienia[[#This Row],[ILOŚĆ OP. ZAMAWIANA]]*Generowanie_Zamówienia[[#This Row],[ILOŚC W OP.]]*Generowanie_Zamówienia[[#This Row],[CENA]],"")</f>
        <v>0</v>
      </c>
      <c r="F297" t="str">
        <f>INDEX(Wsad_Ofertowy[],MATCH(Generowanie_Zamówienia[[#This Row],[KOD_XL]],Wsad_Ofertowy[Kod],0),MATCH("nazwa pakietu",Wsad_Ofertowy[#Headers],0))</f>
        <v>MAŁE</v>
      </c>
      <c r="G29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297" t="str">
        <f ca="1">IF(Generowanie_Zamówienia[[#This Row],[ILOŚĆ OP. ZAMAWIANA]]&gt;0,COUNTIFS($B$1:B297,"&gt;0"),"")</f>
        <v/>
      </c>
      <c r="I297" t="str">
        <f>INDEX(Wsad_Ofertowy[],MATCH(Generowanie_Zamówienia[[#This Row],[KOD_XL]],Wsad_Ofertowy[Kod],0),MATCH("Nazwa",Wsad_Ofertowy[#Headers],0))</f>
        <v>ZNICZ SZKLANY Z 549 LILIE ZŁ-P.</v>
      </c>
      <c r="J297">
        <f ca="1">Generowanie_Zamówienia[[#This Row],[ILOŚĆ OP. ZAMAWIANA]]*Generowanie_Zamówienia[[#This Row],[ILOŚC W OP.]]</f>
        <v>0</v>
      </c>
    </row>
    <row r="298" spans="1:12" x14ac:dyDescent="0.45">
      <c r="A298" t="str">
        <f>Wsad_Ofertowy[[#This Row],[Kod]]</f>
        <v>CZNI1235</v>
      </c>
      <c r="B2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8" t="str">
        <f>INDEX(Wsad_Ofertowy[],MATCH(Generowanie_Zamówienia[[#This Row],[KOD_XL]],Wsad_Ofertowy[Kod],0),21)</f>
        <v>4</v>
      </c>
      <c r="D298" s="95" cm="1">
        <f t="array" ref="D298">INDEX(Wsad_Ofertowy[],MATCH(Generowanie_Zamówienia[[#This Row],[KOD_XL]],Wsad_Ofertowy[Kod],0),$U$1)</f>
        <v>16.7</v>
      </c>
      <c r="E298">
        <f ca="1">IFERROR(Generowanie_Zamówienia[[#This Row],[ILOŚĆ OP. ZAMAWIANA]]*Generowanie_Zamówienia[[#This Row],[ILOŚC W OP.]]*Generowanie_Zamówienia[[#This Row],[CENA]],"")</f>
        <v>0</v>
      </c>
      <c r="F298" t="str">
        <f>INDEX(Wsad_Ofertowy[],MATCH(Generowanie_Zamówienia[[#This Row],[KOD_XL]],Wsad_Ofertowy[Kod],0),MATCH("nazwa pakietu",Wsad_Ofertowy[#Headers],0))</f>
        <v>DUŻE</v>
      </c>
      <c r="G29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298" t="str">
        <f ca="1">IF(Generowanie_Zamówienia[[#This Row],[ILOŚĆ OP. ZAMAWIANA]]&gt;0,COUNTIFS($B$1:B298,"&gt;0"),"")</f>
        <v/>
      </c>
      <c r="I298" t="str">
        <f>INDEX(Wsad_Ofertowy[],MATCH(Generowanie_Zamówienia[[#This Row],[KOD_XL]],Wsad_Ofertowy[Kod],0),MATCH("Nazwa",Wsad_Ofertowy[#Headers],0))</f>
        <v>Znicz szklany ZKW 7 Księga MIX</v>
      </c>
      <c r="J298">
        <f ca="1">Generowanie_Zamówienia[[#This Row],[ILOŚĆ OP. ZAMAWIANA]]*Generowanie_Zamówienia[[#This Row],[ILOŚC W OP.]]</f>
        <v>0</v>
      </c>
    </row>
    <row r="299" spans="1:12" x14ac:dyDescent="0.45">
      <c r="A299" t="str">
        <f>Wsad_Ofertowy[[#This Row],[Kod]]</f>
        <v>CZNI1310</v>
      </c>
      <c r="B2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299" t="str">
        <f>INDEX(Wsad_Ofertowy[],MATCH(Generowanie_Zamówienia[[#This Row],[KOD_XL]],Wsad_Ofertowy[Kod],0),21)</f>
        <v>8</v>
      </c>
      <c r="D299" s="95" cm="1">
        <f t="array" ref="D299">INDEX(Wsad_Ofertowy[],MATCH(Generowanie_Zamówienia[[#This Row],[KOD_XL]],Wsad_Ofertowy[Kod],0),$U$1)</f>
        <v>14.73</v>
      </c>
      <c r="E299">
        <f ca="1">IFERROR(Generowanie_Zamówienia[[#This Row],[ILOŚĆ OP. ZAMAWIANA]]*Generowanie_Zamówienia[[#This Row],[ILOŚC W OP.]]*Generowanie_Zamówienia[[#This Row],[CENA]],"")</f>
        <v>0</v>
      </c>
      <c r="F299" t="str">
        <f>INDEX(Wsad_Ofertowy[],MATCH(Generowanie_Zamówienia[[#This Row],[KOD_XL]],Wsad_Ofertowy[Kod],0),MATCH("nazwa pakietu",Wsad_Ofertowy[#Headers],0))</f>
        <v>SOLARNE</v>
      </c>
      <c r="G29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Znicze_led</v>
      </c>
      <c r="H299" t="str">
        <f ca="1">IF(Generowanie_Zamówienia[[#This Row],[ILOŚĆ OP. ZAMAWIANA]]&gt;0,COUNTIFS($B$1:B299,"&gt;0"),"")</f>
        <v/>
      </c>
      <c r="I299" t="str">
        <f>INDEX(Wsad_Ofertowy[],MATCH(Generowanie_Zamówienia[[#This Row],[KOD_XL]],Wsad_Ofertowy[Kod],0),MATCH("Nazwa",Wsad_Ofertowy[#Headers],0))</f>
        <v>Znicz Z 430 solar</v>
      </c>
      <c r="J299">
        <f ca="1">Generowanie_Zamówienia[[#This Row],[ILOŚĆ OP. ZAMAWIANA]]*Generowanie_Zamówienia[[#This Row],[ILOŚC W OP.]]</f>
        <v>0</v>
      </c>
      <c r="L299" s="9"/>
    </row>
    <row r="300" spans="1:12" x14ac:dyDescent="0.45">
      <c r="A300" t="str">
        <f>Wsad_Ofertowy[[#This Row],[Kod]]</f>
        <v>CZNI1311</v>
      </c>
      <c r="B3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0" t="str">
        <f>INDEX(Wsad_Ofertowy[],MATCH(Generowanie_Zamówienia[[#This Row],[KOD_XL]],Wsad_Ofertowy[Kod],0),21)</f>
        <v>6</v>
      </c>
      <c r="D300" s="95" cm="1">
        <f t="array" ref="D300">INDEX(Wsad_Ofertowy[],MATCH(Generowanie_Zamówienia[[#This Row],[KOD_XL]],Wsad_Ofertowy[Kod],0),$U$1)</f>
        <v>14.2</v>
      </c>
      <c r="E300">
        <f ca="1">IFERROR(Generowanie_Zamówienia[[#This Row],[ILOŚĆ OP. ZAMAWIANA]]*Generowanie_Zamówienia[[#This Row],[ILOŚC W OP.]]*Generowanie_Zamówienia[[#This Row],[CENA]],"")</f>
        <v>0</v>
      </c>
      <c r="F300" t="str">
        <f>INDEX(Wsad_Ofertowy[],MATCH(Generowanie_Zamówienia[[#This Row],[KOD_XL]],Wsad_Ofertowy[Kod],0),MATCH("nazwa pakietu",Wsad_Ofertowy[#Headers],0))</f>
        <v>SOLARNE</v>
      </c>
      <c r="G30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Znicze_led</v>
      </c>
      <c r="H300" t="str">
        <f ca="1">IF(Generowanie_Zamówienia[[#This Row],[ILOŚĆ OP. ZAMAWIANA]]&gt;0,COUNTIFS($B$1:B300,"&gt;0"),"")</f>
        <v/>
      </c>
      <c r="I300" t="str">
        <f>INDEX(Wsad_Ofertowy[],MATCH(Generowanie_Zamówienia[[#This Row],[KOD_XL]],Wsad_Ofertowy[Kod],0),MATCH("Nazwa",Wsad_Ofertowy[#Headers],0))</f>
        <v>Znicz Z 535 solar</v>
      </c>
      <c r="J300">
        <f ca="1">Generowanie_Zamówienia[[#This Row],[ILOŚĆ OP. ZAMAWIANA]]*Generowanie_Zamówienia[[#This Row],[ILOŚC W OP.]]</f>
        <v>0</v>
      </c>
    </row>
    <row r="301" spans="1:12" x14ac:dyDescent="0.45">
      <c r="A301" t="str">
        <f>Wsad_Ofertowy[[#This Row],[Kod]]</f>
        <v>CZNI1312</v>
      </c>
      <c r="B3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1" t="str">
        <f>INDEX(Wsad_Ofertowy[],MATCH(Generowanie_Zamówienia[[#This Row],[KOD_XL]],Wsad_Ofertowy[Kod],0),21)</f>
        <v>8</v>
      </c>
      <c r="D301" s="95" cm="1">
        <f t="array" ref="D301">INDEX(Wsad_Ofertowy[],MATCH(Generowanie_Zamówienia[[#This Row],[KOD_XL]],Wsad_Ofertowy[Kod],0),$U$1)</f>
        <v>6.69</v>
      </c>
      <c r="E301">
        <f ca="1">IFERROR(Generowanie_Zamówienia[[#This Row],[ILOŚĆ OP. ZAMAWIANA]]*Generowanie_Zamówienia[[#This Row],[ILOŚC W OP.]]*Generowanie_Zamówienia[[#This Row],[CENA]],"")</f>
        <v>0</v>
      </c>
      <c r="F301" t="str">
        <f>INDEX(Wsad_Ofertowy[],MATCH(Generowanie_Zamówienia[[#This Row],[KOD_XL]],Wsad_Ofertowy[Kod],0),MATCH("nazwa pakietu",Wsad_Ofertowy[#Headers],0))</f>
        <v>MAŁE</v>
      </c>
      <c r="G30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małe</v>
      </c>
      <c r="H301" t="str">
        <f ca="1">IF(Generowanie_Zamówienia[[#This Row],[ILOŚĆ OP. ZAMAWIANA]]&gt;0,COUNTIFS($B$1:B301,"&gt;0"),"")</f>
        <v/>
      </c>
      <c r="I301" t="str">
        <f>INDEX(Wsad_Ofertowy[],MATCH(Generowanie_Zamówienia[[#This Row],[KOD_XL]],Wsad_Ofertowy[Kod],0),MATCH("Nazwa",Wsad_Ofertowy[#Headers],0))</f>
        <v>Znicz Z 541 biały aplikacja</v>
      </c>
      <c r="J301">
        <f ca="1">Generowanie_Zamówienia[[#This Row],[ILOŚĆ OP. ZAMAWIANA]]*Generowanie_Zamówienia[[#This Row],[ILOŚC W OP.]]</f>
        <v>0</v>
      </c>
      <c r="L301" s="9"/>
    </row>
    <row r="302" spans="1:12" x14ac:dyDescent="0.45">
      <c r="A302" t="str">
        <f>Wsad_Ofertowy[[#This Row],[Kod]]</f>
        <v>ZAJA0324</v>
      </c>
      <c r="B3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2" t="str">
        <f>INDEX(Wsad_Ofertowy[],MATCH(Generowanie_Zamówienia[[#This Row],[KOD_XL]],Wsad_Ofertowy[Kod],0),21)</f>
        <v>6</v>
      </c>
      <c r="D302" s="95" cm="1">
        <f t="array" ref="D302">INDEX(Wsad_Ofertowy[],MATCH(Generowanie_Zamówienia[[#This Row],[KOD_XL]],Wsad_Ofertowy[Kod],0),$U$1)</f>
        <v>8.75</v>
      </c>
      <c r="E302">
        <f ca="1">IFERROR(Generowanie_Zamówienia[[#This Row],[ILOŚĆ OP. ZAMAWIANA]]*Generowanie_Zamówienia[[#This Row],[ILOŚC W OP.]]*Generowanie_Zamówienia[[#This Row],[CENA]],"")</f>
        <v>0</v>
      </c>
      <c r="F302" t="str">
        <f>INDEX(Wsad_Ofertowy[],MATCH(Generowanie_Zamówienia[[#This Row],[KOD_XL]],Wsad_Ofertowy[Kod],0),MATCH("nazwa pakietu",Wsad_Ofertowy[#Headers],0))</f>
        <v>KONIEC_SERII</v>
      </c>
      <c r="G30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02" t="str">
        <f ca="1">IF(Generowanie_Zamówienia[[#This Row],[ILOŚĆ OP. ZAMAWIANA]]&gt;0,COUNTIFS($B$1:B302,"&gt;0"),"")</f>
        <v/>
      </c>
      <c r="I302" t="str">
        <f>INDEX(Wsad_Ofertowy[],MATCH(Generowanie_Zamówienia[[#This Row],[KOD_XL]],Wsad_Ofertowy[Kod],0),MATCH("Nazwa",Wsad_Ofertowy[#Headers],0))</f>
        <v>ZP 1420 krzyż ZŁ</v>
      </c>
      <c r="J302">
        <f ca="1">Generowanie_Zamówienia[[#This Row],[ILOŚĆ OP. ZAMAWIANA]]*Generowanie_Zamówienia[[#This Row],[ILOŚC W OP.]]</f>
        <v>0</v>
      </c>
    </row>
    <row r="303" spans="1:12" x14ac:dyDescent="0.45">
      <c r="A303" t="str">
        <f>Wsad_Ofertowy[[#This Row],[Kod]]</f>
        <v>ZAJA0280</v>
      </c>
      <c r="B3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3" t="str">
        <f>INDEX(Wsad_Ofertowy[],MATCH(Generowanie_Zamówienia[[#This Row],[KOD_XL]],Wsad_Ofertowy[Kod],0),21)</f>
        <v>6</v>
      </c>
      <c r="D303" s="95" cm="1">
        <f t="array" ref="D303">INDEX(Wsad_Ofertowy[],MATCH(Generowanie_Zamówienia[[#This Row],[KOD_XL]],Wsad_Ofertowy[Kod],0),$U$1)</f>
        <v>10.75</v>
      </c>
      <c r="E303">
        <f ca="1">IFERROR(Generowanie_Zamówienia[[#This Row],[ILOŚĆ OP. ZAMAWIANA]]*Generowanie_Zamówienia[[#This Row],[ILOŚC W OP.]]*Generowanie_Zamówienia[[#This Row],[CENA]],"")</f>
        <v>0</v>
      </c>
      <c r="F303" t="str">
        <f>INDEX(Wsad_Ofertowy[],MATCH(Generowanie_Zamówienia[[#This Row],[KOD_XL]],Wsad_Ofertowy[Kod],0),MATCH("nazwa pakietu",Wsad_Ofertowy[#Headers],0))</f>
        <v>KONIEC_SERII</v>
      </c>
      <c r="G30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03" t="str">
        <f ca="1">IF(Generowanie_Zamówienia[[#This Row],[ILOŚĆ OP. ZAMAWIANA]]&gt;0,COUNTIFS($B$1:B303,"&gt;0"),"")</f>
        <v/>
      </c>
      <c r="I303" t="str">
        <f>INDEX(Wsad_Ofertowy[],MATCH(Generowanie_Zamówienia[[#This Row],[KOD_XL]],Wsad_Ofertowy[Kod],0),MATCH("Nazwa",Wsad_Ofertowy[#Headers],0))</f>
        <v>ZP 1750 ZŁ</v>
      </c>
      <c r="J303">
        <f ca="1">Generowanie_Zamówienia[[#This Row],[ILOŚĆ OP. ZAMAWIANA]]*Generowanie_Zamówienia[[#This Row],[ILOŚC W OP.]]</f>
        <v>0</v>
      </c>
    </row>
    <row r="304" spans="1:12" x14ac:dyDescent="0.45">
      <c r="A304" t="str">
        <f>Wsad_Ofertowy[[#This Row],[Kod]]</f>
        <v>ZAJA0416</v>
      </c>
      <c r="B3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4" t="str">
        <f>INDEX(Wsad_Ofertowy[],MATCH(Generowanie_Zamówienia[[#This Row],[KOD_XL]],Wsad_Ofertowy[Kod],0),21)</f>
        <v>6</v>
      </c>
      <c r="D304" s="95" cm="1">
        <f t="array" ref="D304">INDEX(Wsad_Ofertowy[],MATCH(Generowanie_Zamówienia[[#This Row],[KOD_XL]],Wsad_Ofertowy[Kod],0),$U$1)</f>
        <v>6.99</v>
      </c>
      <c r="E304">
        <f ca="1">IFERROR(Generowanie_Zamówienia[[#This Row],[ILOŚĆ OP. ZAMAWIANA]]*Generowanie_Zamówienia[[#This Row],[ILOŚC W OP.]]*Generowanie_Zamówienia[[#This Row],[CENA]],"")</f>
        <v>0</v>
      </c>
      <c r="F304" t="str">
        <f>INDEX(Wsad_Ofertowy[],MATCH(Generowanie_Zamówienia[[#This Row],[KOD_XL]],Wsad_Ofertowy[Kod],0),MATCH("nazwa pakietu",Wsad_Ofertowy[#Headers],0))</f>
        <v>OKAZJONALNE</v>
      </c>
      <c r="G30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304" t="str">
        <f ca="1">IF(Generowanie_Zamówienia[[#This Row],[ILOŚĆ OP. ZAMAWIANA]]&gt;0,COUNTIFS($B$1:B304,"&gt;0"),"")</f>
        <v/>
      </c>
      <c r="I304" t="str">
        <f>INDEX(Wsad_Ofertowy[],MATCH(Generowanie_Zamówienia[[#This Row],[KOD_XL]],Wsad_Ofertowy[Kod],0),MATCH("Nazwa",Wsad_Ofertowy[#Headers],0))</f>
        <v>ZP 762U Serce Tata</v>
      </c>
      <c r="J304">
        <f ca="1">Generowanie_Zamówienia[[#This Row],[ILOŚĆ OP. ZAMAWIANA]]*Generowanie_Zamówienia[[#This Row],[ILOŚC W OP.]]</f>
        <v>0</v>
      </c>
    </row>
    <row r="305" spans="1:12" x14ac:dyDescent="0.45">
      <c r="A305" t="str">
        <f>Wsad_Ofertowy[[#This Row],[Kod]]</f>
        <v>ZAJA0432</v>
      </c>
      <c r="B3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5" t="str">
        <f>INDEX(Wsad_Ofertowy[],MATCH(Generowanie_Zamówienia[[#This Row],[KOD_XL]],Wsad_Ofertowy[Kod],0),21)</f>
        <v>6</v>
      </c>
      <c r="D305" s="95" cm="1">
        <f t="array" ref="D305">INDEX(Wsad_Ofertowy[],MATCH(Generowanie_Zamówienia[[#This Row],[KOD_XL]],Wsad_Ofertowy[Kod],0),$U$1)</f>
        <v>8.49</v>
      </c>
      <c r="E305">
        <f ca="1">IFERROR(Generowanie_Zamówienia[[#This Row],[ILOŚĆ OP. ZAMAWIANA]]*Generowanie_Zamówienia[[#This Row],[ILOŚC W OP.]]*Generowanie_Zamówienia[[#This Row],[CENA]],"")</f>
        <v>0</v>
      </c>
      <c r="F305" t="str">
        <f>INDEX(Wsad_Ofertowy[],MATCH(Generowanie_Zamówienia[[#This Row],[KOD_XL]],Wsad_Ofertowy[Kod],0),MATCH("nazwa pakietu",Wsad_Ofertowy[#Headers],0))</f>
        <v>KONIEC_SERII</v>
      </c>
      <c r="G305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05" t="str">
        <f ca="1">IF(Generowanie_Zamówienia[[#This Row],[ILOŚĆ OP. ZAMAWIANA]]&gt;0,COUNTIFS($B$1:B305,"&gt;0"),"")</f>
        <v/>
      </c>
      <c r="I305" t="str">
        <f>INDEX(Wsad_Ofertowy[],MATCH(Generowanie_Zamówienia[[#This Row],[KOD_XL]],Wsad_Ofertowy[Kod],0),MATCH("Nazwa",Wsad_Ofertowy[#Headers],0))</f>
        <v>ZP 767 Serce SR</v>
      </c>
      <c r="J305">
        <f ca="1">Generowanie_Zamówienia[[#This Row],[ILOŚĆ OP. ZAMAWIANA]]*Generowanie_Zamówienia[[#This Row],[ILOŚC W OP.]]</f>
        <v>0</v>
      </c>
    </row>
    <row r="306" spans="1:12" x14ac:dyDescent="0.45">
      <c r="A306" t="str">
        <f>Wsad_Ofertowy[[#This Row],[Kod]]</f>
        <v>ZAJA0433</v>
      </c>
      <c r="B3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6" t="str">
        <f>INDEX(Wsad_Ofertowy[],MATCH(Generowanie_Zamówienia[[#This Row],[KOD_XL]],Wsad_Ofertowy[Kod],0),21)</f>
        <v>6</v>
      </c>
      <c r="D306" s="95" cm="1">
        <f t="array" ref="D306">INDEX(Wsad_Ofertowy[],MATCH(Generowanie_Zamówienia[[#This Row],[KOD_XL]],Wsad_Ofertowy[Kod],0),$U$1)</f>
        <v>8.49</v>
      </c>
      <c r="E306">
        <f ca="1">IFERROR(Generowanie_Zamówienia[[#This Row],[ILOŚĆ OP. ZAMAWIANA]]*Generowanie_Zamówienia[[#This Row],[ILOŚC W OP.]]*Generowanie_Zamówienia[[#This Row],[CENA]],"")</f>
        <v>0</v>
      </c>
      <c r="F306" t="str">
        <f>INDEX(Wsad_Ofertowy[],MATCH(Generowanie_Zamówienia[[#This Row],[KOD_XL]],Wsad_Ofertowy[Kod],0),MATCH("nazwa pakietu",Wsad_Ofertowy[#Headers],0))</f>
        <v>KONIEC_SERII</v>
      </c>
      <c r="G306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06" t="str">
        <f ca="1">IF(Generowanie_Zamówienia[[#This Row],[ILOŚĆ OP. ZAMAWIANA]]&gt;0,COUNTIFS($B$1:B306,"&gt;0"),"")</f>
        <v/>
      </c>
      <c r="I306" t="str">
        <f>INDEX(Wsad_Ofertowy[],MATCH(Generowanie_Zamówienia[[#This Row],[KOD_XL]],Wsad_Ofertowy[Kod],0),MATCH("Nazwa",Wsad_Ofertowy[#Headers],0))</f>
        <v>ZP 767 Serce ZŁ</v>
      </c>
      <c r="J306">
        <f ca="1">Generowanie_Zamówienia[[#This Row],[ILOŚĆ OP. ZAMAWIANA]]*Generowanie_Zamówienia[[#This Row],[ILOŚC W OP.]]</f>
        <v>0</v>
      </c>
    </row>
    <row r="307" spans="1:12" x14ac:dyDescent="0.45">
      <c r="A307" t="str">
        <f>Wsad_Ofertowy[[#This Row],[Kod]]</f>
        <v>ZAJA0129</v>
      </c>
      <c r="B3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7" t="str">
        <f>INDEX(Wsad_Ofertowy[],MATCH(Generowanie_Zamówienia[[#This Row],[KOD_XL]],Wsad_Ofertowy[Kod],0),21)</f>
        <v>8</v>
      </c>
      <c r="D307" s="95" cm="1">
        <f t="array" ref="D307">INDEX(Wsad_Ofertowy[],MATCH(Generowanie_Zamówienia[[#This Row],[KOD_XL]],Wsad_Ofertowy[Kod],0),$U$1)</f>
        <v>5.7</v>
      </c>
      <c r="E307">
        <f ca="1">IFERROR(Generowanie_Zamówienia[[#This Row],[ILOŚĆ OP. ZAMAWIANA]]*Generowanie_Zamówienia[[#This Row],[ILOŚC W OP.]]*Generowanie_Zamówienia[[#This Row],[CENA]],"")</f>
        <v>0</v>
      </c>
      <c r="F307" t="str">
        <f>INDEX(Wsad_Ofertowy[],MATCH(Generowanie_Zamówienia[[#This Row],[KOD_XL]],Wsad_Ofertowy[Kod],0),MATCH("nazwa pakietu",Wsad_Ofertowy[#Headers],0))</f>
        <v>OKAZJONALNE</v>
      </c>
      <c r="G307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307" t="str">
        <f ca="1">IF(Generowanie_Zamówienia[[#This Row],[ILOŚĆ OP. ZAMAWIANA]]&gt;0,COUNTIFS($B$1:B307,"&gt;0"),"")</f>
        <v/>
      </c>
      <c r="I307" t="str">
        <f>INDEX(Wsad_Ofertowy[],MATCH(Generowanie_Zamówienia[[#This Row],[KOD_XL]],Wsad_Ofertowy[Kod],0),MATCH("Nazwa",Wsad_Ofertowy[#Headers],0))</f>
        <v>Zp 925 tata CZERWONY</v>
      </c>
      <c r="J307">
        <f ca="1">Generowanie_Zamówienia[[#This Row],[ILOŚĆ OP. ZAMAWIANA]]*Generowanie_Zamówienia[[#This Row],[ILOŚC W OP.]]</f>
        <v>0</v>
      </c>
    </row>
    <row r="308" spans="1:12" x14ac:dyDescent="0.45">
      <c r="A308" t="str">
        <f>Wsad_Ofertowy[[#This Row],[Kod]]</f>
        <v>ZAJA0164</v>
      </c>
      <c r="B3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8" t="str">
        <f>INDEX(Wsad_Ofertowy[],MATCH(Generowanie_Zamówienia[[#This Row],[KOD_XL]],Wsad_Ofertowy[Kod],0),21)</f>
        <v>4</v>
      </c>
      <c r="D308" s="95" cm="1">
        <f t="array" ref="D308">INDEX(Wsad_Ofertowy[],MATCH(Generowanie_Zamówienia[[#This Row],[KOD_XL]],Wsad_Ofertowy[Kod],0),$U$1)</f>
        <v>9.9</v>
      </c>
      <c r="E308">
        <f ca="1">IFERROR(Generowanie_Zamówienia[[#This Row],[ILOŚĆ OP. ZAMAWIANA]]*Generowanie_Zamówienia[[#This Row],[ILOŚC W OP.]]*Generowanie_Zamówienia[[#This Row],[CENA]],"")</f>
        <v>0</v>
      </c>
      <c r="F308" t="str">
        <f>INDEX(Wsad_Ofertowy[],MATCH(Generowanie_Zamówienia[[#This Row],[KOD_XL]],Wsad_Ofertowy[Kod],0),MATCH("nazwa pakietu",Wsad_Ofertowy[#Headers],0))</f>
        <v>KONIEC_SERII</v>
      </c>
      <c r="G308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08" t="str">
        <f ca="1">IF(Generowanie_Zamówienia[[#This Row],[ILOŚĆ OP. ZAMAWIANA]]&gt;0,COUNTIFS($B$1:B308,"&gt;0"),"")</f>
        <v/>
      </c>
      <c r="I308" t="str">
        <f>INDEX(Wsad_Ofertowy[],MATCH(Generowanie_Zamówienia[[#This Row],[KOD_XL]],Wsad_Ofertowy[Kod],0),MATCH("Nazwa",Wsad_Ofertowy[#Headers],0))</f>
        <v>ZP Glina 2 otwarty</v>
      </c>
      <c r="J308">
        <f ca="1">Generowanie_Zamówienia[[#This Row],[ILOŚĆ OP. ZAMAWIANA]]*Generowanie_Zamówienia[[#This Row],[ILOŚC W OP.]]</f>
        <v>0</v>
      </c>
    </row>
    <row r="309" spans="1:12" x14ac:dyDescent="0.45">
      <c r="A309" t="str">
        <f>Wsad_Ofertowy[[#This Row],[Kod]]</f>
        <v>ZAJA0336</v>
      </c>
      <c r="B3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09" t="str">
        <f>INDEX(Wsad_Ofertowy[],MATCH(Generowanie_Zamówienia[[#This Row],[KOD_XL]],Wsad_Ofertowy[Kod],0),21)</f>
        <v>8</v>
      </c>
      <c r="D309" s="95" cm="1">
        <f t="array" ref="D309">INDEX(Wsad_Ofertowy[],MATCH(Generowanie_Zamówienia[[#This Row],[KOD_XL]],Wsad_Ofertowy[Kod],0),$U$1)</f>
        <v>7.49</v>
      </c>
      <c r="E309">
        <f ca="1">IFERROR(Generowanie_Zamówienia[[#This Row],[ILOŚĆ OP. ZAMAWIANA]]*Generowanie_Zamówienia[[#This Row],[ILOŚC W OP.]]*Generowanie_Zamówienia[[#This Row],[CENA]],"")</f>
        <v>0</v>
      </c>
      <c r="F309" t="str">
        <f>INDEX(Wsad_Ofertowy[],MATCH(Generowanie_Zamówienia[[#This Row],[KOD_XL]],Wsad_Ofertowy[Kod],0),MATCH("nazwa pakietu",Wsad_Ofertowy[#Headers],0))</f>
        <v>KONIEC_SERII</v>
      </c>
      <c r="G309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09" t="str">
        <f ca="1">IF(Generowanie_Zamówienia[[#This Row],[ILOŚĆ OP. ZAMAWIANA]]&gt;0,COUNTIFS($B$1:B309,"&gt;0"),"")</f>
        <v/>
      </c>
      <c r="I309" t="str">
        <f>INDEX(Wsad_Ofertowy[],MATCH(Generowanie_Zamówienia[[#This Row],[KOD_XL]],Wsad_Ofertowy[Kod],0),MATCH("Nazwa",Wsad_Ofertowy[#Headers],0))</f>
        <v>ZP KAPLICZKA MAŁA 2 ZŁ</v>
      </c>
      <c r="J309">
        <f ca="1">Generowanie_Zamówienia[[#This Row],[ILOŚĆ OP. ZAMAWIANA]]*Generowanie_Zamówienia[[#This Row],[ILOŚC W OP.]]</f>
        <v>0</v>
      </c>
    </row>
    <row r="310" spans="1:12" x14ac:dyDescent="0.45">
      <c r="A310" t="str">
        <f>Wsad_Ofertowy[[#This Row],[Kod]]</f>
        <v>ZAJA0285</v>
      </c>
      <c r="B3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0" t="str">
        <f>INDEX(Wsad_Ofertowy[],MATCH(Generowanie_Zamówienia[[#This Row],[KOD_XL]],Wsad_Ofertowy[Kod],0),21)</f>
        <v>4</v>
      </c>
      <c r="D310" s="95" cm="1">
        <f t="array" ref="D310">INDEX(Wsad_Ofertowy[],MATCH(Generowanie_Zamówienia[[#This Row],[KOD_XL]],Wsad_Ofertowy[Kod],0),$U$1)</f>
        <v>13.99</v>
      </c>
      <c r="E310">
        <f ca="1">IFERROR(Generowanie_Zamówienia[[#This Row],[ILOŚĆ OP. ZAMAWIANA]]*Generowanie_Zamówienia[[#This Row],[ILOŚC W OP.]]*Generowanie_Zamówienia[[#This Row],[CENA]],"")</f>
        <v>0</v>
      </c>
      <c r="F310" t="str">
        <f>INDEX(Wsad_Ofertowy[],MATCH(Generowanie_Zamówienia[[#This Row],[KOD_XL]],Wsad_Ofertowy[Kod],0),MATCH("nazwa pakietu",Wsad_Ofertowy[#Headers],0))</f>
        <v>KONIEC_SERII</v>
      </c>
      <c r="G310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koniec serii</v>
      </c>
      <c r="H310" t="str">
        <f ca="1">IF(Generowanie_Zamówienia[[#This Row],[ILOŚĆ OP. ZAMAWIANA]]&gt;0,COUNTIFS($B$1:B310,"&gt;0"),"")</f>
        <v/>
      </c>
      <c r="I310" t="str">
        <f>INDEX(Wsad_Ofertowy[],MATCH(Generowanie_Zamówienia[[#This Row],[KOD_XL]],Wsad_Ofertowy[Kod],0),MATCH("Nazwa",Wsad_Ofertowy[#Headers],0))</f>
        <v>ZP Koniak 4 SR</v>
      </c>
      <c r="J310">
        <f ca="1">Generowanie_Zamówienia[[#This Row],[ILOŚĆ OP. ZAMAWIANA]]*Generowanie_Zamówienia[[#This Row],[ILOŚC W OP.]]</f>
        <v>0</v>
      </c>
      <c r="L310" s="9"/>
    </row>
    <row r="311" spans="1:12" x14ac:dyDescent="0.45">
      <c r="A311" t="str">
        <f>Wsad_Ofertowy[[#This Row],[Kod]]</f>
        <v>ZAJA0237</v>
      </c>
      <c r="B3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1" t="str">
        <f>INDEX(Wsad_Ofertowy[],MATCH(Generowanie_Zamówienia[[#This Row],[KOD_XL]],Wsad_Ofertowy[Kod],0),21)</f>
        <v>4</v>
      </c>
      <c r="D311" s="95" cm="1">
        <f t="array" ref="D311">INDEX(Wsad_Ofertowy[],MATCH(Generowanie_Zamówienia[[#This Row],[KOD_XL]],Wsad_Ofertowy[Kod],0),$U$1)</f>
        <v>15.65</v>
      </c>
      <c r="E311">
        <f ca="1">IFERROR(Generowanie_Zamówienia[[#This Row],[ILOŚĆ OP. ZAMAWIANA]]*Generowanie_Zamówienia[[#This Row],[ILOŚC W OP.]]*Generowanie_Zamówienia[[#This Row],[CENA]],"")</f>
        <v>0</v>
      </c>
      <c r="F311" t="str">
        <f>INDEX(Wsad_Ofertowy[],MATCH(Generowanie_Zamówienia[[#This Row],[KOD_XL]],Wsad_Ofertowy[Kod],0),MATCH("nazwa pakietu",Wsad_Ofertowy[#Headers],0))</f>
        <v>OKAZJONALNE</v>
      </c>
      <c r="G311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311" t="str">
        <f ca="1">IF(Generowanie_Zamówienia[[#This Row],[ILOŚĆ OP. ZAMAWIANA]]&gt;0,COUNTIFS($B$1:B311,"&gt;0"),"")</f>
        <v/>
      </c>
      <c r="I311" t="str">
        <f>INDEX(Wsad_Ofertowy[],MATCH(Generowanie_Zamówienia[[#This Row],[KOD_XL]],Wsad_Ofertowy[Kod],0),MATCH("Nazwa",Wsad_Ofertowy[#Headers],0))</f>
        <v>ZPD Pera babcia</v>
      </c>
      <c r="J311">
        <f ca="1">Generowanie_Zamówienia[[#This Row],[ILOŚĆ OP. ZAMAWIANA]]*Generowanie_Zamówienia[[#This Row],[ILOŚC W OP.]]</f>
        <v>0</v>
      </c>
    </row>
    <row r="312" spans="1:12" x14ac:dyDescent="0.45">
      <c r="A312" t="str">
        <f>Wsad_Ofertowy[[#This Row],[Kod]]</f>
        <v>ZAJA0298</v>
      </c>
      <c r="B3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2" t="str">
        <f>INDEX(Wsad_Ofertowy[],MATCH(Generowanie_Zamówienia[[#This Row],[KOD_XL]],Wsad_Ofertowy[Kod],0),21)</f>
        <v>4</v>
      </c>
      <c r="D312" s="95" cm="1">
        <f t="array" ref="D312">INDEX(Wsad_Ofertowy[],MATCH(Generowanie_Zamówienia[[#This Row],[KOD_XL]],Wsad_Ofertowy[Kod],0),$U$1)</f>
        <v>15.99</v>
      </c>
      <c r="E312">
        <f ca="1">IFERROR(Generowanie_Zamówienia[[#This Row],[ILOŚĆ OP. ZAMAWIANA]]*Generowanie_Zamówienia[[#This Row],[ILOŚC W OP.]]*Generowanie_Zamówienia[[#This Row],[CENA]],"")</f>
        <v>0</v>
      </c>
      <c r="F312" t="str">
        <f>INDEX(Wsad_Ofertowy[],MATCH(Generowanie_Zamówienia[[#This Row],[KOD_XL]],Wsad_Ofertowy[Kod],0),MATCH("nazwa pakietu",Wsad_Ofertowy[#Headers],0))</f>
        <v>OKAZJONALNE</v>
      </c>
      <c r="G312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okazjonalne</v>
      </c>
      <c r="H312" t="str">
        <f ca="1">IF(Generowanie_Zamówienia[[#This Row],[ILOŚĆ OP. ZAMAWIANA]]&gt;0,COUNTIFS($B$1:B312,"&gt;0"),"")</f>
        <v/>
      </c>
      <c r="I312" t="str">
        <f>INDEX(Wsad_Ofertowy[],MATCH(Generowanie_Zamówienia[[#This Row],[KOD_XL]],Wsad_Ofertowy[Kod],0),MATCH("Nazwa",Wsad_Ofertowy[#Headers],0))</f>
        <v>ZPD Serce wianek tata ZŁ</v>
      </c>
      <c r="J312">
        <f ca="1">Generowanie_Zamówienia[[#This Row],[ILOŚĆ OP. ZAMAWIANA]]*Generowanie_Zamówienia[[#This Row],[ILOŚC W OP.]]</f>
        <v>0</v>
      </c>
      <c r="L312" s="9"/>
    </row>
    <row r="313" spans="1:12" x14ac:dyDescent="0.45">
      <c r="A313" t="str">
        <f>Wsad_Ofertowy[[#This Row],[Kod]]</f>
        <v>CZNI1200</v>
      </c>
      <c r="B3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3" t="str">
        <f>INDEX(Wsad_Ofertowy[],MATCH(Generowanie_Zamówienia[[#This Row],[KOD_XL]],Wsad_Ofertowy[Kod],0),21)</f>
        <v>5</v>
      </c>
      <c r="D313" s="95" cm="1">
        <f t="array" ref="D313">INDEX(Wsad_Ofertowy[],MATCH(Generowanie_Zamówienia[[#This Row],[KOD_XL]],Wsad_Ofertowy[Kod],0),$U$1)</f>
        <v>16.79</v>
      </c>
      <c r="E313">
        <f ca="1">IFERROR(Generowanie_Zamówienia[[#This Row],[ILOŚĆ OP. ZAMAWIANA]]*Generowanie_Zamówienia[[#This Row],[ILOŚC W OP.]]*Generowanie_Zamówienia[[#This Row],[CENA]],"")</f>
        <v>0</v>
      </c>
      <c r="F313" t="str">
        <f>INDEX(Wsad_Ofertowy[],MATCH(Generowanie_Zamówienia[[#This Row],[KOD_XL]],Wsad_Ofertowy[Kod],0),MATCH("nazwa pakietu",Wsad_Ofertowy[#Headers],0))</f>
        <v>DUŻE</v>
      </c>
      <c r="G313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313" t="str">
        <f ca="1">IF(Generowanie_Zamówienia[[#This Row],[ILOŚĆ OP. ZAMAWIANA]]&gt;0,COUNTIFS($B$1:B313,"&gt;0"),"")</f>
        <v/>
      </c>
      <c r="I313" t="str">
        <f>INDEX(Wsad_Ofertowy[],MATCH(Generowanie_Zamówienia[[#This Row],[KOD_XL]],Wsad_Ofertowy[Kod],0),MATCH("Nazwa",Wsad_Ofertowy[#Headers],0))</f>
        <v>ZR 3 tęcza SR</v>
      </c>
      <c r="J313">
        <f ca="1">Generowanie_Zamówienia[[#This Row],[ILOŚĆ OP. ZAMAWIANA]]*Generowanie_Zamówienia[[#This Row],[ILOŚC W OP.]]</f>
        <v>0</v>
      </c>
    </row>
    <row r="314" spans="1:12" x14ac:dyDescent="0.45">
      <c r="A314" t="str">
        <f>Wsad_Ofertowy[[#This Row],[Kod]]</f>
        <v>CZNI1199</v>
      </c>
      <c r="B3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4" t="str">
        <f>INDEX(Wsad_Ofertowy[],MATCH(Generowanie_Zamówienia[[#This Row],[KOD_XL]],Wsad_Ofertowy[Kod],0),21)</f>
        <v>5</v>
      </c>
      <c r="D314" s="95" cm="1">
        <f t="array" ref="D314">INDEX(Wsad_Ofertowy[],MATCH(Generowanie_Zamówienia[[#This Row],[KOD_XL]],Wsad_Ofertowy[Kod],0),$U$1)</f>
        <v>16.79</v>
      </c>
      <c r="E314">
        <f ca="1">IFERROR(Generowanie_Zamówienia[[#This Row],[ILOŚĆ OP. ZAMAWIANA]]*Generowanie_Zamówienia[[#This Row],[ILOŚC W OP.]]*Generowanie_Zamówienia[[#This Row],[CENA]],"")</f>
        <v>0</v>
      </c>
      <c r="F314" t="str">
        <f>INDEX(Wsad_Ofertowy[],MATCH(Generowanie_Zamówienia[[#This Row],[KOD_XL]],Wsad_Ofertowy[Kod],0),MATCH("nazwa pakietu",Wsad_Ofertowy[#Headers],0))</f>
        <v>DUŻE</v>
      </c>
      <c r="G314" t="str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duże</v>
      </c>
      <c r="H314" t="str">
        <f ca="1">IF(Generowanie_Zamówienia[[#This Row],[ILOŚĆ OP. ZAMAWIANA]]&gt;0,COUNTIFS($B$1:B314,"&gt;0"),"")</f>
        <v/>
      </c>
      <c r="I314" t="str">
        <f>INDEX(Wsad_Ofertowy[],MATCH(Generowanie_Zamówienia[[#This Row],[KOD_XL]],Wsad_Ofertowy[Kod],0),MATCH("Nazwa",Wsad_Ofertowy[#Headers],0))</f>
        <v>ZR 3 tęcza ZŁ</v>
      </c>
      <c r="J314">
        <f ca="1">Generowanie_Zamówienia[[#This Row],[ILOŚĆ OP. ZAMAWIANA]]*Generowanie_Zamówienia[[#This Row],[ILOŚC W OP.]]</f>
        <v>0</v>
      </c>
    </row>
    <row r="315" spans="1:12" x14ac:dyDescent="0.45">
      <c r="A315" t="e">
        <f>Wsad_Ofertowy[[#This Row],[Kod]]</f>
        <v>#VALUE!</v>
      </c>
      <c r="B3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5" t="e">
        <f>INDEX(Wsad_Ofertowy[],MATCH(Generowanie_Zamówienia[[#This Row],[KOD_XL]],Wsad_Ofertowy[Kod],0),21)</f>
        <v>#VALUE!</v>
      </c>
      <c r="D315" s="95" t="e" cm="1">
        <f t="array" ref="D315">INDEX(Wsad_Ofertowy[],MATCH(Generowanie_Zamówienia[[#This Row],[KOD_XL]],Wsad_Ofertowy[Kod],0),$U$1)</f>
        <v>#VALUE!</v>
      </c>
      <c r="E315" t="str">
        <f ca="1">IFERROR(Generowanie_Zamówienia[[#This Row],[ILOŚĆ OP. ZAMAWIANA]]*Generowanie_Zamówienia[[#This Row],[ILOŚC W OP.]]*Generowanie_Zamówienia[[#This Row],[CENA]],"")</f>
        <v/>
      </c>
      <c r="F315" t="e">
        <f>INDEX(Wsad_Ofertowy[],MATCH(Generowanie_Zamówienia[[#This Row],[KOD_XL]],Wsad_Ofertowy[Kod],0),MATCH("nazwa pakietu",Wsad_Ofertowy[#Headers],0))</f>
        <v>#VALUE!</v>
      </c>
      <c r="G31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15" t="str">
        <f ca="1">IF(Generowanie_Zamówienia[[#This Row],[ILOŚĆ OP. ZAMAWIANA]]&gt;0,COUNTIFS($B$1:B315,"&gt;0"),"")</f>
        <v/>
      </c>
      <c r="I315" t="e">
        <f>INDEX(Wsad_Ofertowy[],MATCH(Generowanie_Zamówienia[[#This Row],[KOD_XL]],Wsad_Ofertowy[Kod],0),MATCH("Nazwa",Wsad_Ofertowy[#Headers],0))</f>
        <v>#VALUE!</v>
      </c>
      <c r="J315" t="e">
        <f ca="1">Generowanie_Zamówienia[[#This Row],[ILOŚĆ OP. ZAMAWIANA]]*Generowanie_Zamówienia[[#This Row],[ILOŚC W OP.]]</f>
        <v>#VALUE!</v>
      </c>
    </row>
    <row r="316" spans="1:12" x14ac:dyDescent="0.45">
      <c r="A316" t="e">
        <f>Wsad_Ofertowy[[#This Row],[Kod]]</f>
        <v>#VALUE!</v>
      </c>
      <c r="B3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6" t="e">
        <f>INDEX(Wsad_Ofertowy[],MATCH(Generowanie_Zamówienia[[#This Row],[KOD_XL]],Wsad_Ofertowy[Kod],0),21)</f>
        <v>#VALUE!</v>
      </c>
      <c r="D316" s="95" t="e" cm="1">
        <f t="array" ref="D316">INDEX(Wsad_Ofertowy[],MATCH(Generowanie_Zamówienia[[#This Row],[KOD_XL]],Wsad_Ofertowy[Kod],0),$U$1)</f>
        <v>#VALUE!</v>
      </c>
      <c r="E316" t="str">
        <f ca="1">IFERROR(Generowanie_Zamówienia[[#This Row],[ILOŚĆ OP. ZAMAWIANA]]*Generowanie_Zamówienia[[#This Row],[ILOŚC W OP.]]*Generowanie_Zamówienia[[#This Row],[CENA]],"")</f>
        <v/>
      </c>
      <c r="F316" t="e">
        <f>INDEX(Wsad_Ofertowy[],MATCH(Generowanie_Zamówienia[[#This Row],[KOD_XL]],Wsad_Ofertowy[Kod],0),MATCH("nazwa pakietu",Wsad_Ofertowy[#Headers],0))</f>
        <v>#VALUE!</v>
      </c>
      <c r="G31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16" t="str">
        <f ca="1">IF(Generowanie_Zamówienia[[#This Row],[ILOŚĆ OP. ZAMAWIANA]]&gt;0,COUNTIFS($B$1:B316,"&gt;0"),"")</f>
        <v/>
      </c>
      <c r="I316" t="e">
        <f>INDEX(Wsad_Ofertowy[],MATCH(Generowanie_Zamówienia[[#This Row],[KOD_XL]],Wsad_Ofertowy[Kod],0),MATCH("Nazwa",Wsad_Ofertowy[#Headers],0))</f>
        <v>#VALUE!</v>
      </c>
      <c r="J316" t="e">
        <f ca="1">Generowanie_Zamówienia[[#This Row],[ILOŚĆ OP. ZAMAWIANA]]*Generowanie_Zamówienia[[#This Row],[ILOŚC W OP.]]</f>
        <v>#VALUE!</v>
      </c>
    </row>
    <row r="317" spans="1:12" x14ac:dyDescent="0.45">
      <c r="A317" t="e">
        <f>Wsad_Ofertowy[[#This Row],[Kod]]</f>
        <v>#VALUE!</v>
      </c>
      <c r="B3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7" t="e">
        <f>INDEX(Wsad_Ofertowy[],MATCH(Generowanie_Zamówienia[[#This Row],[KOD_XL]],Wsad_Ofertowy[Kod],0),21)</f>
        <v>#VALUE!</v>
      </c>
      <c r="D317" s="95" t="e" cm="1">
        <f t="array" ref="D317">INDEX(Wsad_Ofertowy[],MATCH(Generowanie_Zamówienia[[#This Row],[KOD_XL]],Wsad_Ofertowy[Kod],0),$U$1)</f>
        <v>#VALUE!</v>
      </c>
      <c r="E317" t="str">
        <f ca="1">IFERROR(Generowanie_Zamówienia[[#This Row],[ILOŚĆ OP. ZAMAWIANA]]*Generowanie_Zamówienia[[#This Row],[ILOŚC W OP.]]*Generowanie_Zamówienia[[#This Row],[CENA]],"")</f>
        <v/>
      </c>
      <c r="F317" t="e">
        <f>INDEX(Wsad_Ofertowy[],MATCH(Generowanie_Zamówienia[[#This Row],[KOD_XL]],Wsad_Ofertowy[Kod],0),MATCH("nazwa pakietu",Wsad_Ofertowy[#Headers],0))</f>
        <v>#VALUE!</v>
      </c>
      <c r="G31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17" t="str">
        <f ca="1">IF(Generowanie_Zamówienia[[#This Row],[ILOŚĆ OP. ZAMAWIANA]]&gt;0,COUNTIFS($B$1:B317,"&gt;0"),"")</f>
        <v/>
      </c>
      <c r="I317" t="e">
        <f>INDEX(Wsad_Ofertowy[],MATCH(Generowanie_Zamówienia[[#This Row],[KOD_XL]],Wsad_Ofertowy[Kod],0),MATCH("Nazwa",Wsad_Ofertowy[#Headers],0))</f>
        <v>#VALUE!</v>
      </c>
      <c r="J317" t="e">
        <f ca="1">Generowanie_Zamówienia[[#This Row],[ILOŚĆ OP. ZAMAWIANA]]*Generowanie_Zamówienia[[#This Row],[ILOŚC W OP.]]</f>
        <v>#VALUE!</v>
      </c>
    </row>
    <row r="318" spans="1:12" x14ac:dyDescent="0.45">
      <c r="A318" t="e">
        <f>Wsad_Ofertowy[[#This Row],[Kod]]</f>
        <v>#VALUE!</v>
      </c>
      <c r="B3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8" t="e">
        <f>INDEX(Wsad_Ofertowy[],MATCH(Generowanie_Zamówienia[[#This Row],[KOD_XL]],Wsad_Ofertowy[Kod],0),21)</f>
        <v>#VALUE!</v>
      </c>
      <c r="D318" s="95" t="e" cm="1">
        <f t="array" ref="D318">INDEX(Wsad_Ofertowy[],MATCH(Generowanie_Zamówienia[[#This Row],[KOD_XL]],Wsad_Ofertowy[Kod],0),$U$1)</f>
        <v>#VALUE!</v>
      </c>
      <c r="E318" t="str">
        <f ca="1">IFERROR(Generowanie_Zamówienia[[#This Row],[ILOŚĆ OP. ZAMAWIANA]]*Generowanie_Zamówienia[[#This Row],[ILOŚC W OP.]]*Generowanie_Zamówienia[[#This Row],[CENA]],"")</f>
        <v/>
      </c>
      <c r="F318" t="e">
        <f>INDEX(Wsad_Ofertowy[],MATCH(Generowanie_Zamówienia[[#This Row],[KOD_XL]],Wsad_Ofertowy[Kod],0),MATCH("nazwa pakietu",Wsad_Ofertowy[#Headers],0))</f>
        <v>#VALUE!</v>
      </c>
      <c r="G31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18" t="str">
        <f ca="1">IF(Generowanie_Zamówienia[[#This Row],[ILOŚĆ OP. ZAMAWIANA]]&gt;0,COUNTIFS($B$1:B318,"&gt;0"),"")</f>
        <v/>
      </c>
      <c r="I318" t="e">
        <f>INDEX(Wsad_Ofertowy[],MATCH(Generowanie_Zamówienia[[#This Row],[KOD_XL]],Wsad_Ofertowy[Kod],0),MATCH("Nazwa",Wsad_Ofertowy[#Headers],0))</f>
        <v>#VALUE!</v>
      </c>
      <c r="J318" t="e">
        <f ca="1">Generowanie_Zamówienia[[#This Row],[ILOŚĆ OP. ZAMAWIANA]]*Generowanie_Zamówienia[[#This Row],[ILOŚC W OP.]]</f>
        <v>#VALUE!</v>
      </c>
    </row>
    <row r="319" spans="1:12" x14ac:dyDescent="0.45">
      <c r="A319" t="e">
        <f>Wsad_Ofertowy[[#This Row],[Kod]]</f>
        <v>#VALUE!</v>
      </c>
      <c r="B3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19" t="e">
        <f>INDEX(Wsad_Ofertowy[],MATCH(Generowanie_Zamówienia[[#This Row],[KOD_XL]],Wsad_Ofertowy[Kod],0),21)</f>
        <v>#VALUE!</v>
      </c>
      <c r="D319" s="95" t="e" cm="1">
        <f t="array" ref="D319">INDEX(Wsad_Ofertowy[],MATCH(Generowanie_Zamówienia[[#This Row],[KOD_XL]],Wsad_Ofertowy[Kod],0),$U$1)</f>
        <v>#VALUE!</v>
      </c>
      <c r="E319" t="str">
        <f ca="1">IFERROR(Generowanie_Zamówienia[[#This Row],[ILOŚĆ OP. ZAMAWIANA]]*Generowanie_Zamówienia[[#This Row],[ILOŚC W OP.]]*Generowanie_Zamówienia[[#This Row],[CENA]],"")</f>
        <v/>
      </c>
      <c r="F319" t="e">
        <f>INDEX(Wsad_Ofertowy[],MATCH(Generowanie_Zamówienia[[#This Row],[KOD_XL]],Wsad_Ofertowy[Kod],0),MATCH("nazwa pakietu",Wsad_Ofertowy[#Headers],0))</f>
        <v>#VALUE!</v>
      </c>
      <c r="G31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19" t="str">
        <f ca="1">IF(Generowanie_Zamówienia[[#This Row],[ILOŚĆ OP. ZAMAWIANA]]&gt;0,COUNTIFS($B$1:B319,"&gt;0"),"")</f>
        <v/>
      </c>
      <c r="I319" t="e">
        <f>INDEX(Wsad_Ofertowy[],MATCH(Generowanie_Zamówienia[[#This Row],[KOD_XL]],Wsad_Ofertowy[Kod],0),MATCH("Nazwa",Wsad_Ofertowy[#Headers],0))</f>
        <v>#VALUE!</v>
      </c>
      <c r="J319" t="e">
        <f ca="1">Generowanie_Zamówienia[[#This Row],[ILOŚĆ OP. ZAMAWIANA]]*Generowanie_Zamówienia[[#This Row],[ILOŚC W OP.]]</f>
        <v>#VALUE!</v>
      </c>
    </row>
    <row r="320" spans="1:12" x14ac:dyDescent="0.45">
      <c r="A320" t="e">
        <f>Wsad_Ofertowy[[#This Row],[Kod]]</f>
        <v>#VALUE!</v>
      </c>
      <c r="B3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0" t="e">
        <f>INDEX(Wsad_Ofertowy[],MATCH(Generowanie_Zamówienia[[#This Row],[KOD_XL]],Wsad_Ofertowy[Kod],0),21)</f>
        <v>#VALUE!</v>
      </c>
      <c r="D320" s="95" t="e" cm="1">
        <f t="array" ref="D320">INDEX(Wsad_Ofertowy[],MATCH(Generowanie_Zamówienia[[#This Row],[KOD_XL]],Wsad_Ofertowy[Kod],0),$U$1)</f>
        <v>#VALUE!</v>
      </c>
      <c r="E320" t="str">
        <f ca="1">IFERROR(Generowanie_Zamówienia[[#This Row],[ILOŚĆ OP. ZAMAWIANA]]*Generowanie_Zamówienia[[#This Row],[ILOŚC W OP.]]*Generowanie_Zamówienia[[#This Row],[CENA]],"")</f>
        <v/>
      </c>
      <c r="F320" t="e">
        <f>INDEX(Wsad_Ofertowy[],MATCH(Generowanie_Zamówienia[[#This Row],[KOD_XL]],Wsad_Ofertowy[Kod],0),MATCH("nazwa pakietu",Wsad_Ofertowy[#Headers],0))</f>
        <v>#VALUE!</v>
      </c>
      <c r="G32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0" t="str">
        <f ca="1">IF(Generowanie_Zamówienia[[#This Row],[ILOŚĆ OP. ZAMAWIANA]]&gt;0,COUNTIFS($B$1:B320,"&gt;0"),"")</f>
        <v/>
      </c>
      <c r="I320" t="e">
        <f>INDEX(Wsad_Ofertowy[],MATCH(Generowanie_Zamówienia[[#This Row],[KOD_XL]],Wsad_Ofertowy[Kod],0),MATCH("Nazwa",Wsad_Ofertowy[#Headers],0))</f>
        <v>#VALUE!</v>
      </c>
      <c r="J320" t="e">
        <f ca="1">Generowanie_Zamówienia[[#This Row],[ILOŚĆ OP. ZAMAWIANA]]*Generowanie_Zamówienia[[#This Row],[ILOŚC W OP.]]</f>
        <v>#VALUE!</v>
      </c>
    </row>
    <row r="321" spans="1:12" x14ac:dyDescent="0.45">
      <c r="A321" t="e">
        <f>Wsad_Ofertowy[[#This Row],[Kod]]</f>
        <v>#VALUE!</v>
      </c>
      <c r="B3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1" t="e">
        <f>INDEX(Wsad_Ofertowy[],MATCH(Generowanie_Zamówienia[[#This Row],[KOD_XL]],Wsad_Ofertowy[Kod],0),21)</f>
        <v>#VALUE!</v>
      </c>
      <c r="D321" s="95" t="e" cm="1">
        <f t="array" ref="D321">INDEX(Wsad_Ofertowy[],MATCH(Generowanie_Zamówienia[[#This Row],[KOD_XL]],Wsad_Ofertowy[Kod],0),$U$1)</f>
        <v>#VALUE!</v>
      </c>
      <c r="E321" t="str">
        <f ca="1">IFERROR(Generowanie_Zamówienia[[#This Row],[ILOŚĆ OP. ZAMAWIANA]]*Generowanie_Zamówienia[[#This Row],[ILOŚC W OP.]]*Generowanie_Zamówienia[[#This Row],[CENA]],"")</f>
        <v/>
      </c>
      <c r="F321" t="e">
        <f>INDEX(Wsad_Ofertowy[],MATCH(Generowanie_Zamówienia[[#This Row],[KOD_XL]],Wsad_Ofertowy[Kod],0),MATCH("nazwa pakietu",Wsad_Ofertowy[#Headers],0))</f>
        <v>#VALUE!</v>
      </c>
      <c r="G32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1" t="str">
        <f ca="1">IF(Generowanie_Zamówienia[[#This Row],[ILOŚĆ OP. ZAMAWIANA]]&gt;0,COUNTIFS($B$1:B321,"&gt;0"),"")</f>
        <v/>
      </c>
      <c r="I321" t="e">
        <f>INDEX(Wsad_Ofertowy[],MATCH(Generowanie_Zamówienia[[#This Row],[KOD_XL]],Wsad_Ofertowy[Kod],0),MATCH("Nazwa",Wsad_Ofertowy[#Headers],0))</f>
        <v>#VALUE!</v>
      </c>
      <c r="J321" t="e">
        <f ca="1">Generowanie_Zamówienia[[#This Row],[ILOŚĆ OP. ZAMAWIANA]]*Generowanie_Zamówienia[[#This Row],[ILOŚC W OP.]]</f>
        <v>#VALUE!</v>
      </c>
      <c r="L321" s="9"/>
    </row>
    <row r="322" spans="1:12" x14ac:dyDescent="0.45">
      <c r="A322" t="e">
        <f>Wsad_Ofertowy[[#This Row],[Kod]]</f>
        <v>#VALUE!</v>
      </c>
      <c r="B3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2" t="e">
        <f>INDEX(Wsad_Ofertowy[],MATCH(Generowanie_Zamówienia[[#This Row],[KOD_XL]],Wsad_Ofertowy[Kod],0),21)</f>
        <v>#VALUE!</v>
      </c>
      <c r="D322" s="95" t="e" cm="1">
        <f t="array" ref="D322">INDEX(Wsad_Ofertowy[],MATCH(Generowanie_Zamówienia[[#This Row],[KOD_XL]],Wsad_Ofertowy[Kod],0),$U$1)</f>
        <v>#VALUE!</v>
      </c>
      <c r="E322" t="str">
        <f ca="1">IFERROR(Generowanie_Zamówienia[[#This Row],[ILOŚĆ OP. ZAMAWIANA]]*Generowanie_Zamówienia[[#This Row],[ILOŚC W OP.]]*Generowanie_Zamówienia[[#This Row],[CENA]],"")</f>
        <v/>
      </c>
      <c r="F322" t="e">
        <f>INDEX(Wsad_Ofertowy[],MATCH(Generowanie_Zamówienia[[#This Row],[KOD_XL]],Wsad_Ofertowy[Kod],0),MATCH("nazwa pakietu",Wsad_Ofertowy[#Headers],0))</f>
        <v>#VALUE!</v>
      </c>
      <c r="G32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2" t="str">
        <f ca="1">IF(Generowanie_Zamówienia[[#This Row],[ILOŚĆ OP. ZAMAWIANA]]&gt;0,COUNTIFS($B$1:B322,"&gt;0"),"")</f>
        <v/>
      </c>
      <c r="I322" t="e">
        <f>INDEX(Wsad_Ofertowy[],MATCH(Generowanie_Zamówienia[[#This Row],[KOD_XL]],Wsad_Ofertowy[Kod],0),MATCH("Nazwa",Wsad_Ofertowy[#Headers],0))</f>
        <v>#VALUE!</v>
      </c>
      <c r="J322" t="e">
        <f ca="1">Generowanie_Zamówienia[[#This Row],[ILOŚĆ OP. ZAMAWIANA]]*Generowanie_Zamówienia[[#This Row],[ILOŚC W OP.]]</f>
        <v>#VALUE!</v>
      </c>
    </row>
    <row r="323" spans="1:12" x14ac:dyDescent="0.45">
      <c r="A323" t="e">
        <f>Wsad_Ofertowy[[#This Row],[Kod]]</f>
        <v>#VALUE!</v>
      </c>
      <c r="B3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3" t="e">
        <f>INDEX(Wsad_Ofertowy[],MATCH(Generowanie_Zamówienia[[#This Row],[KOD_XL]],Wsad_Ofertowy[Kod],0),21)</f>
        <v>#VALUE!</v>
      </c>
      <c r="D323" s="95" t="e" cm="1">
        <f t="array" ref="D323">INDEX(Wsad_Ofertowy[],MATCH(Generowanie_Zamówienia[[#This Row],[KOD_XL]],Wsad_Ofertowy[Kod],0),$U$1)</f>
        <v>#VALUE!</v>
      </c>
      <c r="E323" t="str">
        <f ca="1">IFERROR(Generowanie_Zamówienia[[#This Row],[ILOŚĆ OP. ZAMAWIANA]]*Generowanie_Zamówienia[[#This Row],[ILOŚC W OP.]]*Generowanie_Zamówienia[[#This Row],[CENA]],"")</f>
        <v/>
      </c>
      <c r="F323" t="e">
        <f>INDEX(Wsad_Ofertowy[],MATCH(Generowanie_Zamówienia[[#This Row],[KOD_XL]],Wsad_Ofertowy[Kod],0),MATCH("nazwa pakietu",Wsad_Ofertowy[#Headers],0))</f>
        <v>#VALUE!</v>
      </c>
      <c r="G32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3" t="str">
        <f ca="1">IF(Generowanie_Zamówienia[[#This Row],[ILOŚĆ OP. ZAMAWIANA]]&gt;0,COUNTIFS($B$1:B323,"&gt;0"),"")</f>
        <v/>
      </c>
      <c r="I323" t="e">
        <f>INDEX(Wsad_Ofertowy[],MATCH(Generowanie_Zamówienia[[#This Row],[KOD_XL]],Wsad_Ofertowy[Kod],0),MATCH("Nazwa",Wsad_Ofertowy[#Headers],0))</f>
        <v>#VALUE!</v>
      </c>
      <c r="J323" t="e">
        <f ca="1">Generowanie_Zamówienia[[#This Row],[ILOŚĆ OP. ZAMAWIANA]]*Generowanie_Zamówienia[[#This Row],[ILOŚC W OP.]]</f>
        <v>#VALUE!</v>
      </c>
      <c r="L323" s="9"/>
    </row>
    <row r="324" spans="1:12" x14ac:dyDescent="0.45">
      <c r="A324" t="e">
        <f>Wsad_Ofertowy[[#This Row],[Kod]]</f>
        <v>#VALUE!</v>
      </c>
      <c r="B3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4" t="e">
        <f>INDEX(Wsad_Ofertowy[],MATCH(Generowanie_Zamówienia[[#This Row],[KOD_XL]],Wsad_Ofertowy[Kod],0),21)</f>
        <v>#VALUE!</v>
      </c>
      <c r="D324" s="95" t="e" cm="1">
        <f t="array" ref="D324">INDEX(Wsad_Ofertowy[],MATCH(Generowanie_Zamówienia[[#This Row],[KOD_XL]],Wsad_Ofertowy[Kod],0),$U$1)</f>
        <v>#VALUE!</v>
      </c>
      <c r="E324" t="str">
        <f ca="1">IFERROR(Generowanie_Zamówienia[[#This Row],[ILOŚĆ OP. ZAMAWIANA]]*Generowanie_Zamówienia[[#This Row],[ILOŚC W OP.]]*Generowanie_Zamówienia[[#This Row],[CENA]],"")</f>
        <v/>
      </c>
      <c r="F324" t="e">
        <f>INDEX(Wsad_Ofertowy[],MATCH(Generowanie_Zamówienia[[#This Row],[KOD_XL]],Wsad_Ofertowy[Kod],0),MATCH("nazwa pakietu",Wsad_Ofertowy[#Headers],0))</f>
        <v>#VALUE!</v>
      </c>
      <c r="G32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4" t="str">
        <f ca="1">IF(Generowanie_Zamówienia[[#This Row],[ILOŚĆ OP. ZAMAWIANA]]&gt;0,COUNTIFS($B$1:B324,"&gt;0"),"")</f>
        <v/>
      </c>
      <c r="I324" t="e">
        <f>INDEX(Wsad_Ofertowy[],MATCH(Generowanie_Zamówienia[[#This Row],[KOD_XL]],Wsad_Ofertowy[Kod],0),MATCH("Nazwa",Wsad_Ofertowy[#Headers],0))</f>
        <v>#VALUE!</v>
      </c>
      <c r="J324" t="e">
        <f ca="1">Generowanie_Zamówienia[[#This Row],[ILOŚĆ OP. ZAMAWIANA]]*Generowanie_Zamówienia[[#This Row],[ILOŚC W OP.]]</f>
        <v>#VALUE!</v>
      </c>
    </row>
    <row r="325" spans="1:12" x14ac:dyDescent="0.45">
      <c r="A325" t="e">
        <f>Wsad_Ofertowy[[#This Row],[Kod]]</f>
        <v>#VALUE!</v>
      </c>
      <c r="B3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5" t="e">
        <f>INDEX(Wsad_Ofertowy[],MATCH(Generowanie_Zamówienia[[#This Row],[KOD_XL]],Wsad_Ofertowy[Kod],0),21)</f>
        <v>#VALUE!</v>
      </c>
      <c r="D325" s="95" t="e" cm="1">
        <f t="array" ref="D325">INDEX(Wsad_Ofertowy[],MATCH(Generowanie_Zamówienia[[#This Row],[KOD_XL]],Wsad_Ofertowy[Kod],0),$U$1)</f>
        <v>#VALUE!</v>
      </c>
      <c r="E325" t="str">
        <f ca="1">IFERROR(Generowanie_Zamówienia[[#This Row],[ILOŚĆ OP. ZAMAWIANA]]*Generowanie_Zamówienia[[#This Row],[ILOŚC W OP.]]*Generowanie_Zamówienia[[#This Row],[CENA]],"")</f>
        <v/>
      </c>
      <c r="F325" t="e">
        <f>INDEX(Wsad_Ofertowy[],MATCH(Generowanie_Zamówienia[[#This Row],[KOD_XL]],Wsad_Ofertowy[Kod],0),MATCH("nazwa pakietu",Wsad_Ofertowy[#Headers],0))</f>
        <v>#VALUE!</v>
      </c>
      <c r="G32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5" t="str">
        <f ca="1">IF(Generowanie_Zamówienia[[#This Row],[ILOŚĆ OP. ZAMAWIANA]]&gt;0,COUNTIFS($B$1:B325,"&gt;0"),"")</f>
        <v/>
      </c>
      <c r="I325" t="e">
        <f>INDEX(Wsad_Ofertowy[],MATCH(Generowanie_Zamówienia[[#This Row],[KOD_XL]],Wsad_Ofertowy[Kod],0),MATCH("Nazwa",Wsad_Ofertowy[#Headers],0))</f>
        <v>#VALUE!</v>
      </c>
      <c r="J325" t="e">
        <f ca="1">Generowanie_Zamówienia[[#This Row],[ILOŚĆ OP. ZAMAWIANA]]*Generowanie_Zamówienia[[#This Row],[ILOŚC W OP.]]</f>
        <v>#VALUE!</v>
      </c>
    </row>
    <row r="326" spans="1:12" x14ac:dyDescent="0.45">
      <c r="A326" t="e">
        <f>Wsad_Ofertowy[[#This Row],[Kod]]</f>
        <v>#VALUE!</v>
      </c>
      <c r="B3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6" t="e">
        <f>INDEX(Wsad_Ofertowy[],MATCH(Generowanie_Zamówienia[[#This Row],[KOD_XL]],Wsad_Ofertowy[Kod],0),21)</f>
        <v>#VALUE!</v>
      </c>
      <c r="D326" s="95" t="e" cm="1">
        <f t="array" ref="D326">INDEX(Wsad_Ofertowy[],MATCH(Generowanie_Zamówienia[[#This Row],[KOD_XL]],Wsad_Ofertowy[Kod],0),$U$1)</f>
        <v>#VALUE!</v>
      </c>
      <c r="E326" t="str">
        <f ca="1">IFERROR(Generowanie_Zamówienia[[#This Row],[ILOŚĆ OP. ZAMAWIANA]]*Generowanie_Zamówienia[[#This Row],[ILOŚC W OP.]]*Generowanie_Zamówienia[[#This Row],[CENA]],"")</f>
        <v/>
      </c>
      <c r="F326" t="e">
        <f>INDEX(Wsad_Ofertowy[],MATCH(Generowanie_Zamówienia[[#This Row],[KOD_XL]],Wsad_Ofertowy[Kod],0),MATCH("nazwa pakietu",Wsad_Ofertowy[#Headers],0))</f>
        <v>#VALUE!</v>
      </c>
      <c r="G32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6" t="str">
        <f ca="1">IF(Generowanie_Zamówienia[[#This Row],[ILOŚĆ OP. ZAMAWIANA]]&gt;0,COUNTIFS($B$1:B326,"&gt;0"),"")</f>
        <v/>
      </c>
      <c r="I326" t="e">
        <f>INDEX(Wsad_Ofertowy[],MATCH(Generowanie_Zamówienia[[#This Row],[KOD_XL]],Wsad_Ofertowy[Kod],0),MATCH("Nazwa",Wsad_Ofertowy[#Headers],0))</f>
        <v>#VALUE!</v>
      </c>
      <c r="J326" t="e">
        <f ca="1">Generowanie_Zamówienia[[#This Row],[ILOŚĆ OP. ZAMAWIANA]]*Generowanie_Zamówienia[[#This Row],[ILOŚC W OP.]]</f>
        <v>#VALUE!</v>
      </c>
    </row>
    <row r="327" spans="1:12" x14ac:dyDescent="0.45">
      <c r="A327" t="e">
        <f>Wsad_Ofertowy[[#This Row],[Kod]]</f>
        <v>#VALUE!</v>
      </c>
      <c r="B3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7" t="e">
        <f>INDEX(Wsad_Ofertowy[],MATCH(Generowanie_Zamówienia[[#This Row],[KOD_XL]],Wsad_Ofertowy[Kod],0),21)</f>
        <v>#VALUE!</v>
      </c>
      <c r="D327" s="95" t="e" cm="1">
        <f t="array" ref="D327">INDEX(Wsad_Ofertowy[],MATCH(Generowanie_Zamówienia[[#This Row],[KOD_XL]],Wsad_Ofertowy[Kod],0),$U$1)</f>
        <v>#VALUE!</v>
      </c>
      <c r="E327" t="str">
        <f ca="1">IFERROR(Generowanie_Zamówienia[[#This Row],[ILOŚĆ OP. ZAMAWIANA]]*Generowanie_Zamówienia[[#This Row],[ILOŚC W OP.]]*Generowanie_Zamówienia[[#This Row],[CENA]],"")</f>
        <v/>
      </c>
      <c r="F327" t="e">
        <f>INDEX(Wsad_Ofertowy[],MATCH(Generowanie_Zamówienia[[#This Row],[KOD_XL]],Wsad_Ofertowy[Kod],0),MATCH("nazwa pakietu",Wsad_Ofertowy[#Headers],0))</f>
        <v>#VALUE!</v>
      </c>
      <c r="G32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7" t="str">
        <f ca="1">IF(Generowanie_Zamówienia[[#This Row],[ILOŚĆ OP. ZAMAWIANA]]&gt;0,COUNTIFS($B$1:B327,"&gt;0"),"")</f>
        <v/>
      </c>
      <c r="I327" t="e">
        <f>INDEX(Wsad_Ofertowy[],MATCH(Generowanie_Zamówienia[[#This Row],[KOD_XL]],Wsad_Ofertowy[Kod],0),MATCH("Nazwa",Wsad_Ofertowy[#Headers],0))</f>
        <v>#VALUE!</v>
      </c>
      <c r="J327" t="e">
        <f ca="1">Generowanie_Zamówienia[[#This Row],[ILOŚĆ OP. ZAMAWIANA]]*Generowanie_Zamówienia[[#This Row],[ILOŚC W OP.]]</f>
        <v>#VALUE!</v>
      </c>
    </row>
    <row r="328" spans="1:12" x14ac:dyDescent="0.45">
      <c r="A328" t="e">
        <f>Wsad_Ofertowy[[#This Row],[Kod]]</f>
        <v>#VALUE!</v>
      </c>
      <c r="B3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8" t="e">
        <f>INDEX(Wsad_Ofertowy[],MATCH(Generowanie_Zamówienia[[#This Row],[KOD_XL]],Wsad_Ofertowy[Kod],0),21)</f>
        <v>#VALUE!</v>
      </c>
      <c r="D328" s="95" t="e" cm="1">
        <f t="array" ref="D328">INDEX(Wsad_Ofertowy[],MATCH(Generowanie_Zamówienia[[#This Row],[KOD_XL]],Wsad_Ofertowy[Kod],0),$U$1)</f>
        <v>#VALUE!</v>
      </c>
      <c r="E328" t="str">
        <f ca="1">IFERROR(Generowanie_Zamówienia[[#This Row],[ILOŚĆ OP. ZAMAWIANA]]*Generowanie_Zamówienia[[#This Row],[ILOŚC W OP.]]*Generowanie_Zamówienia[[#This Row],[CENA]],"")</f>
        <v/>
      </c>
      <c r="F328" t="e">
        <f>INDEX(Wsad_Ofertowy[],MATCH(Generowanie_Zamówienia[[#This Row],[KOD_XL]],Wsad_Ofertowy[Kod],0),MATCH("nazwa pakietu",Wsad_Ofertowy[#Headers],0))</f>
        <v>#VALUE!</v>
      </c>
      <c r="G32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8" t="str">
        <f ca="1">IF(Generowanie_Zamówienia[[#This Row],[ILOŚĆ OP. ZAMAWIANA]]&gt;0,COUNTIFS($B$1:B328,"&gt;0"),"")</f>
        <v/>
      </c>
      <c r="I328" t="e">
        <f>INDEX(Wsad_Ofertowy[],MATCH(Generowanie_Zamówienia[[#This Row],[KOD_XL]],Wsad_Ofertowy[Kod],0),MATCH("Nazwa",Wsad_Ofertowy[#Headers],0))</f>
        <v>#VALUE!</v>
      </c>
      <c r="J328" t="e">
        <f ca="1">Generowanie_Zamówienia[[#This Row],[ILOŚĆ OP. ZAMAWIANA]]*Generowanie_Zamówienia[[#This Row],[ILOŚC W OP.]]</f>
        <v>#VALUE!</v>
      </c>
    </row>
    <row r="329" spans="1:12" x14ac:dyDescent="0.45">
      <c r="A329" t="e">
        <f>Wsad_Ofertowy[[#This Row],[Kod]]</f>
        <v>#VALUE!</v>
      </c>
      <c r="B3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29" t="e">
        <f>INDEX(Wsad_Ofertowy[],MATCH(Generowanie_Zamówienia[[#This Row],[KOD_XL]],Wsad_Ofertowy[Kod],0),21)</f>
        <v>#VALUE!</v>
      </c>
      <c r="D329" s="95" t="e" cm="1">
        <f t="array" ref="D329">INDEX(Wsad_Ofertowy[],MATCH(Generowanie_Zamówienia[[#This Row],[KOD_XL]],Wsad_Ofertowy[Kod],0),$U$1)</f>
        <v>#VALUE!</v>
      </c>
      <c r="E329" t="str">
        <f ca="1">IFERROR(Generowanie_Zamówienia[[#This Row],[ILOŚĆ OP. ZAMAWIANA]]*Generowanie_Zamówienia[[#This Row],[ILOŚC W OP.]]*Generowanie_Zamówienia[[#This Row],[CENA]],"")</f>
        <v/>
      </c>
      <c r="F329" t="e">
        <f>INDEX(Wsad_Ofertowy[],MATCH(Generowanie_Zamówienia[[#This Row],[KOD_XL]],Wsad_Ofertowy[Kod],0),MATCH("nazwa pakietu",Wsad_Ofertowy[#Headers],0))</f>
        <v>#VALUE!</v>
      </c>
      <c r="G32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29" t="str">
        <f ca="1">IF(Generowanie_Zamówienia[[#This Row],[ILOŚĆ OP. ZAMAWIANA]]&gt;0,COUNTIFS($B$1:B329,"&gt;0"),"")</f>
        <v/>
      </c>
      <c r="I329" t="e">
        <f>INDEX(Wsad_Ofertowy[],MATCH(Generowanie_Zamówienia[[#This Row],[KOD_XL]],Wsad_Ofertowy[Kod],0),MATCH("Nazwa",Wsad_Ofertowy[#Headers],0))</f>
        <v>#VALUE!</v>
      </c>
      <c r="J329" t="e">
        <f ca="1">Generowanie_Zamówienia[[#This Row],[ILOŚĆ OP. ZAMAWIANA]]*Generowanie_Zamówienia[[#This Row],[ILOŚC W OP.]]</f>
        <v>#VALUE!</v>
      </c>
    </row>
    <row r="330" spans="1:12" x14ac:dyDescent="0.45">
      <c r="A330" t="e">
        <f>Wsad_Ofertowy[[#This Row],[Kod]]</f>
        <v>#VALUE!</v>
      </c>
      <c r="B3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0" t="e">
        <f>INDEX(Wsad_Ofertowy[],MATCH(Generowanie_Zamówienia[[#This Row],[KOD_XL]],Wsad_Ofertowy[Kod],0),21)</f>
        <v>#VALUE!</v>
      </c>
      <c r="D330" s="95" t="e" cm="1">
        <f t="array" ref="D330">INDEX(Wsad_Ofertowy[],MATCH(Generowanie_Zamówienia[[#This Row],[KOD_XL]],Wsad_Ofertowy[Kod],0),$U$1)</f>
        <v>#VALUE!</v>
      </c>
      <c r="E330" t="str">
        <f ca="1">IFERROR(Generowanie_Zamówienia[[#This Row],[ILOŚĆ OP. ZAMAWIANA]]*Generowanie_Zamówienia[[#This Row],[ILOŚC W OP.]]*Generowanie_Zamówienia[[#This Row],[CENA]],"")</f>
        <v/>
      </c>
      <c r="F330" t="e">
        <f>INDEX(Wsad_Ofertowy[],MATCH(Generowanie_Zamówienia[[#This Row],[KOD_XL]],Wsad_Ofertowy[Kod],0),MATCH("nazwa pakietu",Wsad_Ofertowy[#Headers],0))</f>
        <v>#VALUE!</v>
      </c>
      <c r="G33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0" t="str">
        <f ca="1">IF(Generowanie_Zamówienia[[#This Row],[ILOŚĆ OP. ZAMAWIANA]]&gt;0,COUNTIFS($B$1:B330,"&gt;0"),"")</f>
        <v/>
      </c>
      <c r="I330" t="e">
        <f>INDEX(Wsad_Ofertowy[],MATCH(Generowanie_Zamówienia[[#This Row],[KOD_XL]],Wsad_Ofertowy[Kod],0),MATCH("Nazwa",Wsad_Ofertowy[#Headers],0))</f>
        <v>#VALUE!</v>
      </c>
      <c r="J330" t="e">
        <f ca="1">Generowanie_Zamówienia[[#This Row],[ILOŚĆ OP. ZAMAWIANA]]*Generowanie_Zamówienia[[#This Row],[ILOŚC W OP.]]</f>
        <v>#VALUE!</v>
      </c>
    </row>
    <row r="331" spans="1:12" x14ac:dyDescent="0.45">
      <c r="A331" t="e">
        <f>Wsad_Ofertowy[[#This Row],[Kod]]</f>
        <v>#VALUE!</v>
      </c>
      <c r="B3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1" t="e">
        <f>INDEX(Wsad_Ofertowy[],MATCH(Generowanie_Zamówienia[[#This Row],[KOD_XL]],Wsad_Ofertowy[Kod],0),21)</f>
        <v>#VALUE!</v>
      </c>
      <c r="D331" s="95" t="e" cm="1">
        <f t="array" ref="D331">INDEX(Wsad_Ofertowy[],MATCH(Generowanie_Zamówienia[[#This Row],[KOD_XL]],Wsad_Ofertowy[Kod],0),$U$1)</f>
        <v>#VALUE!</v>
      </c>
      <c r="E331" t="str">
        <f ca="1">IFERROR(Generowanie_Zamówienia[[#This Row],[ILOŚĆ OP. ZAMAWIANA]]*Generowanie_Zamówienia[[#This Row],[ILOŚC W OP.]]*Generowanie_Zamówienia[[#This Row],[CENA]],"")</f>
        <v/>
      </c>
      <c r="F331" t="e">
        <f>INDEX(Wsad_Ofertowy[],MATCH(Generowanie_Zamówienia[[#This Row],[KOD_XL]],Wsad_Ofertowy[Kod],0),MATCH("nazwa pakietu",Wsad_Ofertowy[#Headers],0))</f>
        <v>#VALUE!</v>
      </c>
      <c r="G33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1" t="str">
        <f ca="1">IF(Generowanie_Zamówienia[[#This Row],[ILOŚĆ OP. ZAMAWIANA]]&gt;0,COUNTIFS($B$1:B331,"&gt;0"),"")</f>
        <v/>
      </c>
      <c r="I331" t="e">
        <f>INDEX(Wsad_Ofertowy[],MATCH(Generowanie_Zamówienia[[#This Row],[KOD_XL]],Wsad_Ofertowy[Kod],0),MATCH("Nazwa",Wsad_Ofertowy[#Headers],0))</f>
        <v>#VALUE!</v>
      </c>
      <c r="J331" t="e">
        <f ca="1">Generowanie_Zamówienia[[#This Row],[ILOŚĆ OP. ZAMAWIANA]]*Generowanie_Zamówienia[[#This Row],[ILOŚC W OP.]]</f>
        <v>#VALUE!</v>
      </c>
    </row>
    <row r="332" spans="1:12" x14ac:dyDescent="0.45">
      <c r="A332" t="e">
        <f>Wsad_Ofertowy[[#This Row],[Kod]]</f>
        <v>#VALUE!</v>
      </c>
      <c r="B3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2" t="e">
        <f>INDEX(Wsad_Ofertowy[],MATCH(Generowanie_Zamówienia[[#This Row],[KOD_XL]],Wsad_Ofertowy[Kod],0),21)</f>
        <v>#VALUE!</v>
      </c>
      <c r="D332" s="95" t="e" cm="1">
        <f t="array" ref="D332">INDEX(Wsad_Ofertowy[],MATCH(Generowanie_Zamówienia[[#This Row],[KOD_XL]],Wsad_Ofertowy[Kod],0),$U$1)</f>
        <v>#VALUE!</v>
      </c>
      <c r="E332" t="str">
        <f ca="1">IFERROR(Generowanie_Zamówienia[[#This Row],[ILOŚĆ OP. ZAMAWIANA]]*Generowanie_Zamówienia[[#This Row],[ILOŚC W OP.]]*Generowanie_Zamówienia[[#This Row],[CENA]],"")</f>
        <v/>
      </c>
      <c r="F332" t="e">
        <f>INDEX(Wsad_Ofertowy[],MATCH(Generowanie_Zamówienia[[#This Row],[KOD_XL]],Wsad_Ofertowy[Kod],0),MATCH("nazwa pakietu",Wsad_Ofertowy[#Headers],0))</f>
        <v>#VALUE!</v>
      </c>
      <c r="G33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2" t="str">
        <f ca="1">IF(Generowanie_Zamówienia[[#This Row],[ILOŚĆ OP. ZAMAWIANA]]&gt;0,COUNTIFS($B$1:B332,"&gt;0"),"")</f>
        <v/>
      </c>
      <c r="I332" t="e">
        <f>INDEX(Wsad_Ofertowy[],MATCH(Generowanie_Zamówienia[[#This Row],[KOD_XL]],Wsad_Ofertowy[Kod],0),MATCH("Nazwa",Wsad_Ofertowy[#Headers],0))</f>
        <v>#VALUE!</v>
      </c>
      <c r="J332" t="e">
        <f ca="1">Generowanie_Zamówienia[[#This Row],[ILOŚĆ OP. ZAMAWIANA]]*Generowanie_Zamówienia[[#This Row],[ILOŚC W OP.]]</f>
        <v>#VALUE!</v>
      </c>
      <c r="L332" s="9"/>
    </row>
    <row r="333" spans="1:12" x14ac:dyDescent="0.45">
      <c r="A333" t="e">
        <f>Wsad_Ofertowy[[#This Row],[Kod]]</f>
        <v>#VALUE!</v>
      </c>
      <c r="B3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3" t="e">
        <f>INDEX(Wsad_Ofertowy[],MATCH(Generowanie_Zamówienia[[#This Row],[KOD_XL]],Wsad_Ofertowy[Kod],0),21)</f>
        <v>#VALUE!</v>
      </c>
      <c r="D333" s="95" t="e" cm="1">
        <f t="array" ref="D333">INDEX(Wsad_Ofertowy[],MATCH(Generowanie_Zamówienia[[#This Row],[KOD_XL]],Wsad_Ofertowy[Kod],0),$U$1)</f>
        <v>#VALUE!</v>
      </c>
      <c r="E333" t="str">
        <f ca="1">IFERROR(Generowanie_Zamówienia[[#This Row],[ILOŚĆ OP. ZAMAWIANA]]*Generowanie_Zamówienia[[#This Row],[ILOŚC W OP.]]*Generowanie_Zamówienia[[#This Row],[CENA]],"")</f>
        <v/>
      </c>
      <c r="F333" t="e">
        <f>INDEX(Wsad_Ofertowy[],MATCH(Generowanie_Zamówienia[[#This Row],[KOD_XL]],Wsad_Ofertowy[Kod],0),MATCH("nazwa pakietu",Wsad_Ofertowy[#Headers],0))</f>
        <v>#VALUE!</v>
      </c>
      <c r="G33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3" t="str">
        <f ca="1">IF(Generowanie_Zamówienia[[#This Row],[ILOŚĆ OP. ZAMAWIANA]]&gt;0,COUNTIFS($B$1:B333,"&gt;0"),"")</f>
        <v/>
      </c>
      <c r="I333" t="e">
        <f>INDEX(Wsad_Ofertowy[],MATCH(Generowanie_Zamówienia[[#This Row],[KOD_XL]],Wsad_Ofertowy[Kod],0),MATCH("Nazwa",Wsad_Ofertowy[#Headers],0))</f>
        <v>#VALUE!</v>
      </c>
      <c r="J333" t="e">
        <f ca="1">Generowanie_Zamówienia[[#This Row],[ILOŚĆ OP. ZAMAWIANA]]*Generowanie_Zamówienia[[#This Row],[ILOŚC W OP.]]</f>
        <v>#VALUE!</v>
      </c>
    </row>
    <row r="334" spans="1:12" x14ac:dyDescent="0.45">
      <c r="A334" t="e">
        <f>Wsad_Ofertowy[[#This Row],[Kod]]</f>
        <v>#VALUE!</v>
      </c>
      <c r="B3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4" t="e">
        <f>INDEX(Wsad_Ofertowy[],MATCH(Generowanie_Zamówienia[[#This Row],[KOD_XL]],Wsad_Ofertowy[Kod],0),21)</f>
        <v>#VALUE!</v>
      </c>
      <c r="D334" s="95" t="e" cm="1">
        <f t="array" ref="D334">INDEX(Wsad_Ofertowy[],MATCH(Generowanie_Zamówienia[[#This Row],[KOD_XL]],Wsad_Ofertowy[Kod],0),$U$1)</f>
        <v>#VALUE!</v>
      </c>
      <c r="E334" t="str">
        <f ca="1">IFERROR(Generowanie_Zamówienia[[#This Row],[ILOŚĆ OP. ZAMAWIANA]]*Generowanie_Zamówienia[[#This Row],[ILOŚC W OP.]]*Generowanie_Zamówienia[[#This Row],[CENA]],"")</f>
        <v/>
      </c>
      <c r="F334" t="e">
        <f>INDEX(Wsad_Ofertowy[],MATCH(Generowanie_Zamówienia[[#This Row],[KOD_XL]],Wsad_Ofertowy[Kod],0),MATCH("nazwa pakietu",Wsad_Ofertowy[#Headers],0))</f>
        <v>#VALUE!</v>
      </c>
      <c r="G33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4" t="str">
        <f ca="1">IF(Generowanie_Zamówienia[[#This Row],[ILOŚĆ OP. ZAMAWIANA]]&gt;0,COUNTIFS($B$1:B334,"&gt;0"),"")</f>
        <v/>
      </c>
      <c r="I334" t="e">
        <f>INDEX(Wsad_Ofertowy[],MATCH(Generowanie_Zamówienia[[#This Row],[KOD_XL]],Wsad_Ofertowy[Kod],0),MATCH("Nazwa",Wsad_Ofertowy[#Headers],0))</f>
        <v>#VALUE!</v>
      </c>
      <c r="J334" t="e">
        <f ca="1">Generowanie_Zamówienia[[#This Row],[ILOŚĆ OP. ZAMAWIANA]]*Generowanie_Zamówienia[[#This Row],[ILOŚC W OP.]]</f>
        <v>#VALUE!</v>
      </c>
      <c r="L334" s="9"/>
    </row>
    <row r="335" spans="1:12" x14ac:dyDescent="0.45">
      <c r="A335" t="e">
        <f>Wsad_Ofertowy[[#This Row],[Kod]]</f>
        <v>#VALUE!</v>
      </c>
      <c r="B3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5" t="e">
        <f>INDEX(Wsad_Ofertowy[],MATCH(Generowanie_Zamówienia[[#This Row],[KOD_XL]],Wsad_Ofertowy[Kod],0),21)</f>
        <v>#VALUE!</v>
      </c>
      <c r="D335" s="95" t="e" cm="1">
        <f t="array" ref="D335">INDEX(Wsad_Ofertowy[],MATCH(Generowanie_Zamówienia[[#This Row],[KOD_XL]],Wsad_Ofertowy[Kod],0),$U$1)</f>
        <v>#VALUE!</v>
      </c>
      <c r="E335" t="str">
        <f ca="1">IFERROR(Generowanie_Zamówienia[[#This Row],[ILOŚĆ OP. ZAMAWIANA]]*Generowanie_Zamówienia[[#This Row],[ILOŚC W OP.]]*Generowanie_Zamówienia[[#This Row],[CENA]],"")</f>
        <v/>
      </c>
      <c r="F335" t="e">
        <f>INDEX(Wsad_Ofertowy[],MATCH(Generowanie_Zamówienia[[#This Row],[KOD_XL]],Wsad_Ofertowy[Kod],0),MATCH("nazwa pakietu",Wsad_Ofertowy[#Headers],0))</f>
        <v>#VALUE!</v>
      </c>
      <c r="G33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5" t="str">
        <f ca="1">IF(Generowanie_Zamówienia[[#This Row],[ILOŚĆ OP. ZAMAWIANA]]&gt;0,COUNTIFS($B$1:B335,"&gt;0"),"")</f>
        <v/>
      </c>
      <c r="I335" t="e">
        <f>INDEX(Wsad_Ofertowy[],MATCH(Generowanie_Zamówienia[[#This Row],[KOD_XL]],Wsad_Ofertowy[Kod],0),MATCH("Nazwa",Wsad_Ofertowy[#Headers],0))</f>
        <v>#VALUE!</v>
      </c>
      <c r="J335" t="e">
        <f ca="1">Generowanie_Zamówienia[[#This Row],[ILOŚĆ OP. ZAMAWIANA]]*Generowanie_Zamówienia[[#This Row],[ILOŚC W OP.]]</f>
        <v>#VALUE!</v>
      </c>
    </row>
    <row r="336" spans="1:12" x14ac:dyDescent="0.45">
      <c r="A336" t="e">
        <f>Wsad_Ofertowy[[#This Row],[Kod]]</f>
        <v>#VALUE!</v>
      </c>
      <c r="B3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6" t="e">
        <f>INDEX(Wsad_Ofertowy[],MATCH(Generowanie_Zamówienia[[#This Row],[KOD_XL]],Wsad_Ofertowy[Kod],0),21)</f>
        <v>#VALUE!</v>
      </c>
      <c r="D336" s="95" t="e" cm="1">
        <f t="array" ref="D336">INDEX(Wsad_Ofertowy[],MATCH(Generowanie_Zamówienia[[#This Row],[KOD_XL]],Wsad_Ofertowy[Kod],0),$U$1)</f>
        <v>#VALUE!</v>
      </c>
      <c r="E336" t="str">
        <f ca="1">IFERROR(Generowanie_Zamówienia[[#This Row],[ILOŚĆ OP. ZAMAWIANA]]*Generowanie_Zamówienia[[#This Row],[ILOŚC W OP.]]*Generowanie_Zamówienia[[#This Row],[CENA]],"")</f>
        <v/>
      </c>
      <c r="F336" t="e">
        <f>INDEX(Wsad_Ofertowy[],MATCH(Generowanie_Zamówienia[[#This Row],[KOD_XL]],Wsad_Ofertowy[Kod],0),MATCH("nazwa pakietu",Wsad_Ofertowy[#Headers],0))</f>
        <v>#VALUE!</v>
      </c>
      <c r="G33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6" t="str">
        <f ca="1">IF(Generowanie_Zamówienia[[#This Row],[ILOŚĆ OP. ZAMAWIANA]]&gt;0,COUNTIFS($B$1:B336,"&gt;0"),"")</f>
        <v/>
      </c>
      <c r="I336" t="e">
        <f>INDEX(Wsad_Ofertowy[],MATCH(Generowanie_Zamówienia[[#This Row],[KOD_XL]],Wsad_Ofertowy[Kod],0),MATCH("Nazwa",Wsad_Ofertowy[#Headers],0))</f>
        <v>#VALUE!</v>
      </c>
      <c r="J336" t="e">
        <f ca="1">Generowanie_Zamówienia[[#This Row],[ILOŚĆ OP. ZAMAWIANA]]*Generowanie_Zamówienia[[#This Row],[ILOŚC W OP.]]</f>
        <v>#VALUE!</v>
      </c>
    </row>
    <row r="337" spans="1:12" x14ac:dyDescent="0.45">
      <c r="A337" t="e">
        <f>Wsad_Ofertowy[[#This Row],[Kod]]</f>
        <v>#VALUE!</v>
      </c>
      <c r="B3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7" t="e">
        <f>INDEX(Wsad_Ofertowy[],MATCH(Generowanie_Zamówienia[[#This Row],[KOD_XL]],Wsad_Ofertowy[Kod],0),21)</f>
        <v>#VALUE!</v>
      </c>
      <c r="D337" s="95" t="e" cm="1">
        <f t="array" ref="D337">INDEX(Wsad_Ofertowy[],MATCH(Generowanie_Zamówienia[[#This Row],[KOD_XL]],Wsad_Ofertowy[Kod],0),$U$1)</f>
        <v>#VALUE!</v>
      </c>
      <c r="E337" t="str">
        <f ca="1">IFERROR(Generowanie_Zamówienia[[#This Row],[ILOŚĆ OP. ZAMAWIANA]]*Generowanie_Zamówienia[[#This Row],[ILOŚC W OP.]]*Generowanie_Zamówienia[[#This Row],[CENA]],"")</f>
        <v/>
      </c>
      <c r="F337" t="e">
        <f>INDEX(Wsad_Ofertowy[],MATCH(Generowanie_Zamówienia[[#This Row],[KOD_XL]],Wsad_Ofertowy[Kod],0),MATCH("nazwa pakietu",Wsad_Ofertowy[#Headers],0))</f>
        <v>#VALUE!</v>
      </c>
      <c r="G33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7" t="str">
        <f ca="1">IF(Generowanie_Zamówienia[[#This Row],[ILOŚĆ OP. ZAMAWIANA]]&gt;0,COUNTIFS($B$1:B337,"&gt;0"),"")</f>
        <v/>
      </c>
      <c r="I337" t="e">
        <f>INDEX(Wsad_Ofertowy[],MATCH(Generowanie_Zamówienia[[#This Row],[KOD_XL]],Wsad_Ofertowy[Kod],0),MATCH("Nazwa",Wsad_Ofertowy[#Headers],0))</f>
        <v>#VALUE!</v>
      </c>
      <c r="J337" t="e">
        <f ca="1">Generowanie_Zamówienia[[#This Row],[ILOŚĆ OP. ZAMAWIANA]]*Generowanie_Zamówienia[[#This Row],[ILOŚC W OP.]]</f>
        <v>#VALUE!</v>
      </c>
    </row>
    <row r="338" spans="1:12" x14ac:dyDescent="0.45">
      <c r="A338" t="e">
        <f>Wsad_Ofertowy[[#This Row],[Kod]]</f>
        <v>#VALUE!</v>
      </c>
      <c r="B3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8" t="e">
        <f>INDEX(Wsad_Ofertowy[],MATCH(Generowanie_Zamówienia[[#This Row],[KOD_XL]],Wsad_Ofertowy[Kod],0),21)</f>
        <v>#VALUE!</v>
      </c>
      <c r="D338" s="95" t="e" cm="1">
        <f t="array" ref="D338">INDEX(Wsad_Ofertowy[],MATCH(Generowanie_Zamówienia[[#This Row],[KOD_XL]],Wsad_Ofertowy[Kod],0),$U$1)</f>
        <v>#VALUE!</v>
      </c>
      <c r="E338" t="str">
        <f ca="1">IFERROR(Generowanie_Zamówienia[[#This Row],[ILOŚĆ OP. ZAMAWIANA]]*Generowanie_Zamówienia[[#This Row],[ILOŚC W OP.]]*Generowanie_Zamówienia[[#This Row],[CENA]],"")</f>
        <v/>
      </c>
      <c r="F338" t="e">
        <f>INDEX(Wsad_Ofertowy[],MATCH(Generowanie_Zamówienia[[#This Row],[KOD_XL]],Wsad_Ofertowy[Kod],0),MATCH("nazwa pakietu",Wsad_Ofertowy[#Headers],0))</f>
        <v>#VALUE!</v>
      </c>
      <c r="G33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8" t="str">
        <f ca="1">IF(Generowanie_Zamówienia[[#This Row],[ILOŚĆ OP. ZAMAWIANA]]&gt;0,COUNTIFS($B$1:B338,"&gt;0"),"")</f>
        <v/>
      </c>
      <c r="I338" t="e">
        <f>INDEX(Wsad_Ofertowy[],MATCH(Generowanie_Zamówienia[[#This Row],[KOD_XL]],Wsad_Ofertowy[Kod],0),MATCH("Nazwa",Wsad_Ofertowy[#Headers],0))</f>
        <v>#VALUE!</v>
      </c>
      <c r="J338" t="e">
        <f ca="1">Generowanie_Zamówienia[[#This Row],[ILOŚĆ OP. ZAMAWIANA]]*Generowanie_Zamówienia[[#This Row],[ILOŚC W OP.]]</f>
        <v>#VALUE!</v>
      </c>
    </row>
    <row r="339" spans="1:12" x14ac:dyDescent="0.45">
      <c r="A339" t="e">
        <f>Wsad_Ofertowy[[#This Row],[Kod]]</f>
        <v>#VALUE!</v>
      </c>
      <c r="B3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39" t="e">
        <f>INDEX(Wsad_Ofertowy[],MATCH(Generowanie_Zamówienia[[#This Row],[KOD_XL]],Wsad_Ofertowy[Kod],0),21)</f>
        <v>#VALUE!</v>
      </c>
      <c r="D339" s="95" t="e" cm="1">
        <f t="array" ref="D339">INDEX(Wsad_Ofertowy[],MATCH(Generowanie_Zamówienia[[#This Row],[KOD_XL]],Wsad_Ofertowy[Kod],0),$U$1)</f>
        <v>#VALUE!</v>
      </c>
      <c r="E339" t="str">
        <f ca="1">IFERROR(Generowanie_Zamówienia[[#This Row],[ILOŚĆ OP. ZAMAWIANA]]*Generowanie_Zamówienia[[#This Row],[ILOŚC W OP.]]*Generowanie_Zamówienia[[#This Row],[CENA]],"")</f>
        <v/>
      </c>
      <c r="F339" t="e">
        <f>INDEX(Wsad_Ofertowy[],MATCH(Generowanie_Zamówienia[[#This Row],[KOD_XL]],Wsad_Ofertowy[Kod],0),MATCH("nazwa pakietu",Wsad_Ofertowy[#Headers],0))</f>
        <v>#VALUE!</v>
      </c>
      <c r="G33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39" t="str">
        <f ca="1">IF(Generowanie_Zamówienia[[#This Row],[ILOŚĆ OP. ZAMAWIANA]]&gt;0,COUNTIFS($B$1:B339,"&gt;0"),"")</f>
        <v/>
      </c>
      <c r="I339" t="e">
        <f>INDEX(Wsad_Ofertowy[],MATCH(Generowanie_Zamówienia[[#This Row],[KOD_XL]],Wsad_Ofertowy[Kod],0),MATCH("Nazwa",Wsad_Ofertowy[#Headers],0))</f>
        <v>#VALUE!</v>
      </c>
      <c r="J339" t="e">
        <f ca="1">Generowanie_Zamówienia[[#This Row],[ILOŚĆ OP. ZAMAWIANA]]*Generowanie_Zamówienia[[#This Row],[ILOŚC W OP.]]</f>
        <v>#VALUE!</v>
      </c>
    </row>
    <row r="340" spans="1:12" x14ac:dyDescent="0.45">
      <c r="A340" t="e">
        <f>Wsad_Ofertowy[[#This Row],[Kod]]</f>
        <v>#VALUE!</v>
      </c>
      <c r="B3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0" t="e">
        <f>INDEX(Wsad_Ofertowy[],MATCH(Generowanie_Zamówienia[[#This Row],[KOD_XL]],Wsad_Ofertowy[Kod],0),21)</f>
        <v>#VALUE!</v>
      </c>
      <c r="D340" s="95" t="e" cm="1">
        <f t="array" ref="D340">INDEX(Wsad_Ofertowy[],MATCH(Generowanie_Zamówienia[[#This Row],[KOD_XL]],Wsad_Ofertowy[Kod],0),$U$1)</f>
        <v>#VALUE!</v>
      </c>
      <c r="E340" t="str">
        <f ca="1">IFERROR(Generowanie_Zamówienia[[#This Row],[ILOŚĆ OP. ZAMAWIANA]]*Generowanie_Zamówienia[[#This Row],[ILOŚC W OP.]]*Generowanie_Zamówienia[[#This Row],[CENA]],"")</f>
        <v/>
      </c>
      <c r="F340" t="e">
        <f>INDEX(Wsad_Ofertowy[],MATCH(Generowanie_Zamówienia[[#This Row],[KOD_XL]],Wsad_Ofertowy[Kod],0),MATCH("nazwa pakietu",Wsad_Ofertowy[#Headers],0))</f>
        <v>#VALUE!</v>
      </c>
      <c r="G34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0" t="str">
        <f ca="1">IF(Generowanie_Zamówienia[[#This Row],[ILOŚĆ OP. ZAMAWIANA]]&gt;0,COUNTIFS($B$1:B340,"&gt;0"),"")</f>
        <v/>
      </c>
      <c r="I340" t="e">
        <f>INDEX(Wsad_Ofertowy[],MATCH(Generowanie_Zamówienia[[#This Row],[KOD_XL]],Wsad_Ofertowy[Kod],0),MATCH("Nazwa",Wsad_Ofertowy[#Headers],0))</f>
        <v>#VALUE!</v>
      </c>
      <c r="J340" t="e">
        <f ca="1">Generowanie_Zamówienia[[#This Row],[ILOŚĆ OP. ZAMAWIANA]]*Generowanie_Zamówienia[[#This Row],[ILOŚC W OP.]]</f>
        <v>#VALUE!</v>
      </c>
    </row>
    <row r="341" spans="1:12" x14ac:dyDescent="0.45">
      <c r="A341" t="e">
        <f>Wsad_Ofertowy[[#This Row],[Kod]]</f>
        <v>#VALUE!</v>
      </c>
      <c r="B3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1" t="e">
        <f>INDEX(Wsad_Ofertowy[],MATCH(Generowanie_Zamówienia[[#This Row],[KOD_XL]],Wsad_Ofertowy[Kod],0),21)</f>
        <v>#VALUE!</v>
      </c>
      <c r="D341" s="95" t="e" cm="1">
        <f t="array" ref="D341">INDEX(Wsad_Ofertowy[],MATCH(Generowanie_Zamówienia[[#This Row],[KOD_XL]],Wsad_Ofertowy[Kod],0),$U$1)</f>
        <v>#VALUE!</v>
      </c>
      <c r="E341" t="str">
        <f ca="1">IFERROR(Generowanie_Zamówienia[[#This Row],[ILOŚĆ OP. ZAMAWIANA]]*Generowanie_Zamówienia[[#This Row],[ILOŚC W OP.]]*Generowanie_Zamówienia[[#This Row],[CENA]],"")</f>
        <v/>
      </c>
      <c r="F341" t="e">
        <f>INDEX(Wsad_Ofertowy[],MATCH(Generowanie_Zamówienia[[#This Row],[KOD_XL]],Wsad_Ofertowy[Kod],0),MATCH("nazwa pakietu",Wsad_Ofertowy[#Headers],0))</f>
        <v>#VALUE!</v>
      </c>
      <c r="G34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1" t="str">
        <f ca="1">IF(Generowanie_Zamówienia[[#This Row],[ILOŚĆ OP. ZAMAWIANA]]&gt;0,COUNTIFS($B$1:B341,"&gt;0"),"")</f>
        <v/>
      </c>
      <c r="I341" t="e">
        <f>INDEX(Wsad_Ofertowy[],MATCH(Generowanie_Zamówienia[[#This Row],[KOD_XL]],Wsad_Ofertowy[Kod],0),MATCH("Nazwa",Wsad_Ofertowy[#Headers],0))</f>
        <v>#VALUE!</v>
      </c>
      <c r="J341" t="e">
        <f ca="1">Generowanie_Zamówienia[[#This Row],[ILOŚĆ OP. ZAMAWIANA]]*Generowanie_Zamówienia[[#This Row],[ILOŚC W OP.]]</f>
        <v>#VALUE!</v>
      </c>
    </row>
    <row r="342" spans="1:12" x14ac:dyDescent="0.45">
      <c r="A342" t="e">
        <f>Wsad_Ofertowy[[#This Row],[Kod]]</f>
        <v>#VALUE!</v>
      </c>
      <c r="B3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2" t="e">
        <f>INDEX(Wsad_Ofertowy[],MATCH(Generowanie_Zamówienia[[#This Row],[KOD_XL]],Wsad_Ofertowy[Kod],0),21)</f>
        <v>#VALUE!</v>
      </c>
      <c r="D342" s="95" t="e" cm="1">
        <f t="array" ref="D342">INDEX(Wsad_Ofertowy[],MATCH(Generowanie_Zamówienia[[#This Row],[KOD_XL]],Wsad_Ofertowy[Kod],0),$U$1)</f>
        <v>#VALUE!</v>
      </c>
      <c r="E342" t="str">
        <f ca="1">IFERROR(Generowanie_Zamówienia[[#This Row],[ILOŚĆ OP. ZAMAWIANA]]*Generowanie_Zamówienia[[#This Row],[ILOŚC W OP.]]*Generowanie_Zamówienia[[#This Row],[CENA]],"")</f>
        <v/>
      </c>
      <c r="F342" t="e">
        <f>INDEX(Wsad_Ofertowy[],MATCH(Generowanie_Zamówienia[[#This Row],[KOD_XL]],Wsad_Ofertowy[Kod],0),MATCH("nazwa pakietu",Wsad_Ofertowy[#Headers],0))</f>
        <v>#VALUE!</v>
      </c>
      <c r="G34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2" t="str">
        <f ca="1">IF(Generowanie_Zamówienia[[#This Row],[ILOŚĆ OP. ZAMAWIANA]]&gt;0,COUNTIFS($B$1:B342,"&gt;0"),"")</f>
        <v/>
      </c>
      <c r="I342" t="e">
        <f>INDEX(Wsad_Ofertowy[],MATCH(Generowanie_Zamówienia[[#This Row],[KOD_XL]],Wsad_Ofertowy[Kod],0),MATCH("Nazwa",Wsad_Ofertowy[#Headers],0))</f>
        <v>#VALUE!</v>
      </c>
      <c r="J342" t="e">
        <f ca="1">Generowanie_Zamówienia[[#This Row],[ILOŚĆ OP. ZAMAWIANA]]*Generowanie_Zamówienia[[#This Row],[ILOŚC W OP.]]</f>
        <v>#VALUE!</v>
      </c>
    </row>
    <row r="343" spans="1:12" x14ac:dyDescent="0.45">
      <c r="A343" t="e">
        <f>Wsad_Ofertowy[[#This Row],[Kod]]</f>
        <v>#VALUE!</v>
      </c>
      <c r="B3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3" t="e">
        <f>INDEX(Wsad_Ofertowy[],MATCH(Generowanie_Zamówienia[[#This Row],[KOD_XL]],Wsad_Ofertowy[Kod],0),21)</f>
        <v>#VALUE!</v>
      </c>
      <c r="D343" s="95" t="e" cm="1">
        <f t="array" ref="D343">INDEX(Wsad_Ofertowy[],MATCH(Generowanie_Zamówienia[[#This Row],[KOD_XL]],Wsad_Ofertowy[Kod],0),$U$1)</f>
        <v>#VALUE!</v>
      </c>
      <c r="E343" t="str">
        <f ca="1">IFERROR(Generowanie_Zamówienia[[#This Row],[ILOŚĆ OP. ZAMAWIANA]]*Generowanie_Zamówienia[[#This Row],[ILOŚC W OP.]]*Generowanie_Zamówienia[[#This Row],[CENA]],"")</f>
        <v/>
      </c>
      <c r="F343" t="e">
        <f>INDEX(Wsad_Ofertowy[],MATCH(Generowanie_Zamówienia[[#This Row],[KOD_XL]],Wsad_Ofertowy[Kod],0),MATCH("nazwa pakietu",Wsad_Ofertowy[#Headers],0))</f>
        <v>#VALUE!</v>
      </c>
      <c r="G34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3" t="str">
        <f ca="1">IF(Generowanie_Zamówienia[[#This Row],[ILOŚĆ OP. ZAMAWIANA]]&gt;0,COUNTIFS($B$1:B343,"&gt;0"),"")</f>
        <v/>
      </c>
      <c r="I343" t="e">
        <f>INDEX(Wsad_Ofertowy[],MATCH(Generowanie_Zamówienia[[#This Row],[KOD_XL]],Wsad_Ofertowy[Kod],0),MATCH("Nazwa",Wsad_Ofertowy[#Headers],0))</f>
        <v>#VALUE!</v>
      </c>
      <c r="J343" t="e">
        <f ca="1">Generowanie_Zamówienia[[#This Row],[ILOŚĆ OP. ZAMAWIANA]]*Generowanie_Zamówienia[[#This Row],[ILOŚC W OP.]]</f>
        <v>#VALUE!</v>
      </c>
      <c r="L343" s="9"/>
    </row>
    <row r="344" spans="1:12" x14ac:dyDescent="0.45">
      <c r="A344" t="e">
        <f>Wsad_Ofertowy[[#This Row],[Kod]]</f>
        <v>#VALUE!</v>
      </c>
      <c r="B3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4" t="e">
        <f>INDEX(Wsad_Ofertowy[],MATCH(Generowanie_Zamówienia[[#This Row],[KOD_XL]],Wsad_Ofertowy[Kod],0),21)</f>
        <v>#VALUE!</v>
      </c>
      <c r="D344" s="95" t="e" cm="1">
        <f t="array" ref="D344">INDEX(Wsad_Ofertowy[],MATCH(Generowanie_Zamówienia[[#This Row],[KOD_XL]],Wsad_Ofertowy[Kod],0),$U$1)</f>
        <v>#VALUE!</v>
      </c>
      <c r="E344" t="str">
        <f ca="1">IFERROR(Generowanie_Zamówienia[[#This Row],[ILOŚĆ OP. ZAMAWIANA]]*Generowanie_Zamówienia[[#This Row],[ILOŚC W OP.]]*Generowanie_Zamówienia[[#This Row],[CENA]],"")</f>
        <v/>
      </c>
      <c r="F344" t="e">
        <f>INDEX(Wsad_Ofertowy[],MATCH(Generowanie_Zamówienia[[#This Row],[KOD_XL]],Wsad_Ofertowy[Kod],0),MATCH("nazwa pakietu",Wsad_Ofertowy[#Headers],0))</f>
        <v>#VALUE!</v>
      </c>
      <c r="G34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4" t="str">
        <f ca="1">IF(Generowanie_Zamówienia[[#This Row],[ILOŚĆ OP. ZAMAWIANA]]&gt;0,COUNTIFS($B$1:B344,"&gt;0"),"")</f>
        <v/>
      </c>
      <c r="I344" t="e">
        <f>INDEX(Wsad_Ofertowy[],MATCH(Generowanie_Zamówienia[[#This Row],[KOD_XL]],Wsad_Ofertowy[Kod],0),MATCH("Nazwa",Wsad_Ofertowy[#Headers],0))</f>
        <v>#VALUE!</v>
      </c>
      <c r="J344" t="e">
        <f ca="1">Generowanie_Zamówienia[[#This Row],[ILOŚĆ OP. ZAMAWIANA]]*Generowanie_Zamówienia[[#This Row],[ILOŚC W OP.]]</f>
        <v>#VALUE!</v>
      </c>
    </row>
    <row r="345" spans="1:12" x14ac:dyDescent="0.45">
      <c r="A345" t="e">
        <f>Wsad_Ofertowy[[#This Row],[Kod]]</f>
        <v>#VALUE!</v>
      </c>
      <c r="B3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5" t="e">
        <f>INDEX(Wsad_Ofertowy[],MATCH(Generowanie_Zamówienia[[#This Row],[KOD_XL]],Wsad_Ofertowy[Kod],0),21)</f>
        <v>#VALUE!</v>
      </c>
      <c r="D345" s="95" t="e" cm="1">
        <f t="array" ref="D345">INDEX(Wsad_Ofertowy[],MATCH(Generowanie_Zamówienia[[#This Row],[KOD_XL]],Wsad_Ofertowy[Kod],0),$U$1)</f>
        <v>#VALUE!</v>
      </c>
      <c r="E345" t="str">
        <f ca="1">IFERROR(Generowanie_Zamówienia[[#This Row],[ILOŚĆ OP. ZAMAWIANA]]*Generowanie_Zamówienia[[#This Row],[ILOŚC W OP.]]*Generowanie_Zamówienia[[#This Row],[CENA]],"")</f>
        <v/>
      </c>
      <c r="F345" t="e">
        <f>INDEX(Wsad_Ofertowy[],MATCH(Generowanie_Zamówienia[[#This Row],[KOD_XL]],Wsad_Ofertowy[Kod],0),MATCH("nazwa pakietu",Wsad_Ofertowy[#Headers],0))</f>
        <v>#VALUE!</v>
      </c>
      <c r="G34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5" t="str">
        <f ca="1">IF(Generowanie_Zamówienia[[#This Row],[ILOŚĆ OP. ZAMAWIANA]]&gt;0,COUNTIFS($B$1:B345,"&gt;0"),"")</f>
        <v/>
      </c>
      <c r="I345" t="e">
        <f>INDEX(Wsad_Ofertowy[],MATCH(Generowanie_Zamówienia[[#This Row],[KOD_XL]],Wsad_Ofertowy[Kod],0),MATCH("Nazwa",Wsad_Ofertowy[#Headers],0))</f>
        <v>#VALUE!</v>
      </c>
      <c r="J345" t="e">
        <f ca="1">Generowanie_Zamówienia[[#This Row],[ILOŚĆ OP. ZAMAWIANA]]*Generowanie_Zamówienia[[#This Row],[ILOŚC W OP.]]</f>
        <v>#VALUE!</v>
      </c>
      <c r="L345" s="9"/>
    </row>
    <row r="346" spans="1:12" x14ac:dyDescent="0.45">
      <c r="A346" t="e">
        <f>Wsad_Ofertowy[[#This Row],[Kod]]</f>
        <v>#VALUE!</v>
      </c>
      <c r="B3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6" t="e">
        <f>INDEX(Wsad_Ofertowy[],MATCH(Generowanie_Zamówienia[[#This Row],[KOD_XL]],Wsad_Ofertowy[Kod],0),21)</f>
        <v>#VALUE!</v>
      </c>
      <c r="D346" s="95" t="e" cm="1">
        <f t="array" ref="D346">INDEX(Wsad_Ofertowy[],MATCH(Generowanie_Zamówienia[[#This Row],[KOD_XL]],Wsad_Ofertowy[Kod],0),$U$1)</f>
        <v>#VALUE!</v>
      </c>
      <c r="E346" t="str">
        <f ca="1">IFERROR(Generowanie_Zamówienia[[#This Row],[ILOŚĆ OP. ZAMAWIANA]]*Generowanie_Zamówienia[[#This Row],[ILOŚC W OP.]]*Generowanie_Zamówienia[[#This Row],[CENA]],"")</f>
        <v/>
      </c>
      <c r="F346" t="e">
        <f>INDEX(Wsad_Ofertowy[],MATCH(Generowanie_Zamówienia[[#This Row],[KOD_XL]],Wsad_Ofertowy[Kod],0),MATCH("nazwa pakietu",Wsad_Ofertowy[#Headers],0))</f>
        <v>#VALUE!</v>
      </c>
      <c r="G34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6" t="str">
        <f ca="1">IF(Generowanie_Zamówienia[[#This Row],[ILOŚĆ OP. ZAMAWIANA]]&gt;0,COUNTIFS($B$1:B346,"&gt;0"),"")</f>
        <v/>
      </c>
      <c r="I346" t="e">
        <f>INDEX(Wsad_Ofertowy[],MATCH(Generowanie_Zamówienia[[#This Row],[KOD_XL]],Wsad_Ofertowy[Kod],0),MATCH("Nazwa",Wsad_Ofertowy[#Headers],0))</f>
        <v>#VALUE!</v>
      </c>
      <c r="J346" t="e">
        <f ca="1">Generowanie_Zamówienia[[#This Row],[ILOŚĆ OP. ZAMAWIANA]]*Generowanie_Zamówienia[[#This Row],[ILOŚC W OP.]]</f>
        <v>#VALUE!</v>
      </c>
    </row>
    <row r="347" spans="1:12" x14ac:dyDescent="0.45">
      <c r="A347" t="e">
        <f>Wsad_Ofertowy[[#This Row],[Kod]]</f>
        <v>#VALUE!</v>
      </c>
      <c r="B3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7" t="e">
        <f>INDEX(Wsad_Ofertowy[],MATCH(Generowanie_Zamówienia[[#This Row],[KOD_XL]],Wsad_Ofertowy[Kod],0),21)</f>
        <v>#VALUE!</v>
      </c>
      <c r="D347" s="95" t="e" cm="1">
        <f t="array" ref="D347">INDEX(Wsad_Ofertowy[],MATCH(Generowanie_Zamówienia[[#This Row],[KOD_XL]],Wsad_Ofertowy[Kod],0),$U$1)</f>
        <v>#VALUE!</v>
      </c>
      <c r="E347" t="str">
        <f ca="1">IFERROR(Generowanie_Zamówienia[[#This Row],[ILOŚĆ OP. ZAMAWIANA]]*Generowanie_Zamówienia[[#This Row],[ILOŚC W OP.]]*Generowanie_Zamówienia[[#This Row],[CENA]],"")</f>
        <v/>
      </c>
      <c r="F347" t="e">
        <f>INDEX(Wsad_Ofertowy[],MATCH(Generowanie_Zamówienia[[#This Row],[KOD_XL]],Wsad_Ofertowy[Kod],0),MATCH("nazwa pakietu",Wsad_Ofertowy[#Headers],0))</f>
        <v>#VALUE!</v>
      </c>
      <c r="G34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7" t="str">
        <f ca="1">IF(Generowanie_Zamówienia[[#This Row],[ILOŚĆ OP. ZAMAWIANA]]&gt;0,COUNTIFS($B$1:B347,"&gt;0"),"")</f>
        <v/>
      </c>
      <c r="I347" t="e">
        <f>INDEX(Wsad_Ofertowy[],MATCH(Generowanie_Zamówienia[[#This Row],[KOD_XL]],Wsad_Ofertowy[Kod],0),MATCH("Nazwa",Wsad_Ofertowy[#Headers],0))</f>
        <v>#VALUE!</v>
      </c>
      <c r="J347" t="e">
        <f ca="1">Generowanie_Zamówienia[[#This Row],[ILOŚĆ OP. ZAMAWIANA]]*Generowanie_Zamówienia[[#This Row],[ILOŚC W OP.]]</f>
        <v>#VALUE!</v>
      </c>
    </row>
    <row r="348" spans="1:12" x14ac:dyDescent="0.45">
      <c r="A348" t="e">
        <f>Wsad_Ofertowy[[#This Row],[Kod]]</f>
        <v>#VALUE!</v>
      </c>
      <c r="B3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8" t="e">
        <f>INDEX(Wsad_Ofertowy[],MATCH(Generowanie_Zamówienia[[#This Row],[KOD_XL]],Wsad_Ofertowy[Kod],0),21)</f>
        <v>#VALUE!</v>
      </c>
      <c r="D348" s="95" t="e" cm="1">
        <f t="array" ref="D348">INDEX(Wsad_Ofertowy[],MATCH(Generowanie_Zamówienia[[#This Row],[KOD_XL]],Wsad_Ofertowy[Kod],0),$U$1)</f>
        <v>#VALUE!</v>
      </c>
      <c r="E348" t="str">
        <f ca="1">IFERROR(Generowanie_Zamówienia[[#This Row],[ILOŚĆ OP. ZAMAWIANA]]*Generowanie_Zamówienia[[#This Row],[ILOŚC W OP.]]*Generowanie_Zamówienia[[#This Row],[CENA]],"")</f>
        <v/>
      </c>
      <c r="F348" t="e">
        <f>INDEX(Wsad_Ofertowy[],MATCH(Generowanie_Zamówienia[[#This Row],[KOD_XL]],Wsad_Ofertowy[Kod],0),MATCH("nazwa pakietu",Wsad_Ofertowy[#Headers],0))</f>
        <v>#VALUE!</v>
      </c>
      <c r="G34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8" t="str">
        <f ca="1">IF(Generowanie_Zamówienia[[#This Row],[ILOŚĆ OP. ZAMAWIANA]]&gt;0,COUNTIFS($B$1:B348,"&gt;0"),"")</f>
        <v/>
      </c>
      <c r="I348" t="e">
        <f>INDEX(Wsad_Ofertowy[],MATCH(Generowanie_Zamówienia[[#This Row],[KOD_XL]],Wsad_Ofertowy[Kod],0),MATCH("Nazwa",Wsad_Ofertowy[#Headers],0))</f>
        <v>#VALUE!</v>
      </c>
      <c r="J348" t="e">
        <f ca="1">Generowanie_Zamówienia[[#This Row],[ILOŚĆ OP. ZAMAWIANA]]*Generowanie_Zamówienia[[#This Row],[ILOŚC W OP.]]</f>
        <v>#VALUE!</v>
      </c>
    </row>
    <row r="349" spans="1:12" x14ac:dyDescent="0.45">
      <c r="A349" t="e">
        <f>Wsad_Ofertowy[[#This Row],[Kod]]</f>
        <v>#VALUE!</v>
      </c>
      <c r="B3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49" t="e">
        <f>INDEX(Wsad_Ofertowy[],MATCH(Generowanie_Zamówienia[[#This Row],[KOD_XL]],Wsad_Ofertowy[Kod],0),21)</f>
        <v>#VALUE!</v>
      </c>
      <c r="D349" s="95" t="e" cm="1">
        <f t="array" ref="D349">INDEX(Wsad_Ofertowy[],MATCH(Generowanie_Zamówienia[[#This Row],[KOD_XL]],Wsad_Ofertowy[Kod],0),$U$1)</f>
        <v>#VALUE!</v>
      </c>
      <c r="E349" t="str">
        <f ca="1">IFERROR(Generowanie_Zamówienia[[#This Row],[ILOŚĆ OP. ZAMAWIANA]]*Generowanie_Zamówienia[[#This Row],[ILOŚC W OP.]]*Generowanie_Zamówienia[[#This Row],[CENA]],"")</f>
        <v/>
      </c>
      <c r="F349" t="e">
        <f>INDEX(Wsad_Ofertowy[],MATCH(Generowanie_Zamówienia[[#This Row],[KOD_XL]],Wsad_Ofertowy[Kod],0),MATCH("nazwa pakietu",Wsad_Ofertowy[#Headers],0))</f>
        <v>#VALUE!</v>
      </c>
      <c r="G34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49" t="str">
        <f ca="1">IF(Generowanie_Zamówienia[[#This Row],[ILOŚĆ OP. ZAMAWIANA]]&gt;0,COUNTIFS($B$1:B349,"&gt;0"),"")</f>
        <v/>
      </c>
      <c r="I349" t="e">
        <f>INDEX(Wsad_Ofertowy[],MATCH(Generowanie_Zamówienia[[#This Row],[KOD_XL]],Wsad_Ofertowy[Kod],0),MATCH("Nazwa",Wsad_Ofertowy[#Headers],0))</f>
        <v>#VALUE!</v>
      </c>
      <c r="J349" t="e">
        <f ca="1">Generowanie_Zamówienia[[#This Row],[ILOŚĆ OP. ZAMAWIANA]]*Generowanie_Zamówienia[[#This Row],[ILOŚC W OP.]]</f>
        <v>#VALUE!</v>
      </c>
    </row>
    <row r="350" spans="1:12" x14ac:dyDescent="0.45">
      <c r="A350" t="e">
        <f>Wsad_Ofertowy[[#This Row],[Kod]]</f>
        <v>#VALUE!</v>
      </c>
      <c r="B3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0" t="e">
        <f>INDEX(Wsad_Ofertowy[],MATCH(Generowanie_Zamówienia[[#This Row],[KOD_XL]],Wsad_Ofertowy[Kod],0),21)</f>
        <v>#VALUE!</v>
      </c>
      <c r="D350" s="95" t="e" cm="1">
        <f t="array" ref="D350">INDEX(Wsad_Ofertowy[],MATCH(Generowanie_Zamówienia[[#This Row],[KOD_XL]],Wsad_Ofertowy[Kod],0),$U$1)</f>
        <v>#VALUE!</v>
      </c>
      <c r="E350" t="str">
        <f ca="1">IFERROR(Generowanie_Zamówienia[[#This Row],[ILOŚĆ OP. ZAMAWIANA]]*Generowanie_Zamówienia[[#This Row],[ILOŚC W OP.]]*Generowanie_Zamówienia[[#This Row],[CENA]],"")</f>
        <v/>
      </c>
      <c r="F350" t="e">
        <f>INDEX(Wsad_Ofertowy[],MATCH(Generowanie_Zamówienia[[#This Row],[KOD_XL]],Wsad_Ofertowy[Kod],0),MATCH("nazwa pakietu",Wsad_Ofertowy[#Headers],0))</f>
        <v>#VALUE!</v>
      </c>
      <c r="G35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0" t="str">
        <f ca="1">IF(Generowanie_Zamówienia[[#This Row],[ILOŚĆ OP. ZAMAWIANA]]&gt;0,COUNTIFS($B$1:B350,"&gt;0"),"")</f>
        <v/>
      </c>
      <c r="I350" t="e">
        <f>INDEX(Wsad_Ofertowy[],MATCH(Generowanie_Zamówienia[[#This Row],[KOD_XL]],Wsad_Ofertowy[Kod],0),MATCH("Nazwa",Wsad_Ofertowy[#Headers],0))</f>
        <v>#VALUE!</v>
      </c>
      <c r="J350" t="e">
        <f ca="1">Generowanie_Zamówienia[[#This Row],[ILOŚĆ OP. ZAMAWIANA]]*Generowanie_Zamówienia[[#This Row],[ILOŚC W OP.]]</f>
        <v>#VALUE!</v>
      </c>
    </row>
    <row r="351" spans="1:12" x14ac:dyDescent="0.45">
      <c r="A351" t="e">
        <f>Wsad_Ofertowy[[#This Row],[Kod]]</f>
        <v>#VALUE!</v>
      </c>
      <c r="B3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1" t="e">
        <f>INDEX(Wsad_Ofertowy[],MATCH(Generowanie_Zamówienia[[#This Row],[KOD_XL]],Wsad_Ofertowy[Kod],0),21)</f>
        <v>#VALUE!</v>
      </c>
      <c r="D351" s="95" t="e" cm="1">
        <f t="array" ref="D351">INDEX(Wsad_Ofertowy[],MATCH(Generowanie_Zamówienia[[#This Row],[KOD_XL]],Wsad_Ofertowy[Kod],0),$U$1)</f>
        <v>#VALUE!</v>
      </c>
      <c r="E351" t="str">
        <f ca="1">IFERROR(Generowanie_Zamówienia[[#This Row],[ILOŚĆ OP. ZAMAWIANA]]*Generowanie_Zamówienia[[#This Row],[ILOŚC W OP.]]*Generowanie_Zamówienia[[#This Row],[CENA]],"")</f>
        <v/>
      </c>
      <c r="F351" t="e">
        <f>INDEX(Wsad_Ofertowy[],MATCH(Generowanie_Zamówienia[[#This Row],[KOD_XL]],Wsad_Ofertowy[Kod],0),MATCH("nazwa pakietu",Wsad_Ofertowy[#Headers],0))</f>
        <v>#VALUE!</v>
      </c>
      <c r="G35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1" t="str">
        <f ca="1">IF(Generowanie_Zamówienia[[#This Row],[ILOŚĆ OP. ZAMAWIANA]]&gt;0,COUNTIFS($B$1:B351,"&gt;0"),"")</f>
        <v/>
      </c>
      <c r="I351" t="e">
        <f>INDEX(Wsad_Ofertowy[],MATCH(Generowanie_Zamówienia[[#This Row],[KOD_XL]],Wsad_Ofertowy[Kod],0),MATCH("Nazwa",Wsad_Ofertowy[#Headers],0))</f>
        <v>#VALUE!</v>
      </c>
      <c r="J351" t="e">
        <f ca="1">Generowanie_Zamówienia[[#This Row],[ILOŚĆ OP. ZAMAWIANA]]*Generowanie_Zamówienia[[#This Row],[ILOŚC W OP.]]</f>
        <v>#VALUE!</v>
      </c>
    </row>
    <row r="352" spans="1:12" x14ac:dyDescent="0.45">
      <c r="A352" t="e">
        <f>Wsad_Ofertowy[[#This Row],[Kod]]</f>
        <v>#VALUE!</v>
      </c>
      <c r="B3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2" t="e">
        <f>INDEX(Wsad_Ofertowy[],MATCH(Generowanie_Zamówienia[[#This Row],[KOD_XL]],Wsad_Ofertowy[Kod],0),21)</f>
        <v>#VALUE!</v>
      </c>
      <c r="D352" s="95" t="e" cm="1">
        <f t="array" ref="D352">INDEX(Wsad_Ofertowy[],MATCH(Generowanie_Zamówienia[[#This Row],[KOD_XL]],Wsad_Ofertowy[Kod],0),$U$1)</f>
        <v>#VALUE!</v>
      </c>
      <c r="E352" t="str">
        <f ca="1">IFERROR(Generowanie_Zamówienia[[#This Row],[ILOŚĆ OP. ZAMAWIANA]]*Generowanie_Zamówienia[[#This Row],[ILOŚC W OP.]]*Generowanie_Zamówienia[[#This Row],[CENA]],"")</f>
        <v/>
      </c>
      <c r="F352" t="e">
        <f>INDEX(Wsad_Ofertowy[],MATCH(Generowanie_Zamówienia[[#This Row],[KOD_XL]],Wsad_Ofertowy[Kod],0),MATCH("nazwa pakietu",Wsad_Ofertowy[#Headers],0))</f>
        <v>#VALUE!</v>
      </c>
      <c r="G35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2" t="str">
        <f ca="1">IF(Generowanie_Zamówienia[[#This Row],[ILOŚĆ OP. ZAMAWIANA]]&gt;0,COUNTIFS($B$1:B352,"&gt;0"),"")</f>
        <v/>
      </c>
      <c r="I352" t="e">
        <f>INDEX(Wsad_Ofertowy[],MATCH(Generowanie_Zamówienia[[#This Row],[KOD_XL]],Wsad_Ofertowy[Kod],0),MATCH("Nazwa",Wsad_Ofertowy[#Headers],0))</f>
        <v>#VALUE!</v>
      </c>
      <c r="J352" t="e">
        <f ca="1">Generowanie_Zamówienia[[#This Row],[ILOŚĆ OP. ZAMAWIANA]]*Generowanie_Zamówienia[[#This Row],[ILOŚC W OP.]]</f>
        <v>#VALUE!</v>
      </c>
    </row>
    <row r="353" spans="1:12" x14ac:dyDescent="0.45">
      <c r="A353" t="e">
        <f>Wsad_Ofertowy[[#This Row],[Kod]]</f>
        <v>#VALUE!</v>
      </c>
      <c r="B3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3" t="e">
        <f>INDEX(Wsad_Ofertowy[],MATCH(Generowanie_Zamówienia[[#This Row],[KOD_XL]],Wsad_Ofertowy[Kod],0),21)</f>
        <v>#VALUE!</v>
      </c>
      <c r="D353" s="95" t="e" cm="1">
        <f t="array" ref="D353">INDEX(Wsad_Ofertowy[],MATCH(Generowanie_Zamówienia[[#This Row],[KOD_XL]],Wsad_Ofertowy[Kod],0),$U$1)</f>
        <v>#VALUE!</v>
      </c>
      <c r="E353" t="str">
        <f ca="1">IFERROR(Generowanie_Zamówienia[[#This Row],[ILOŚĆ OP. ZAMAWIANA]]*Generowanie_Zamówienia[[#This Row],[ILOŚC W OP.]]*Generowanie_Zamówienia[[#This Row],[CENA]],"")</f>
        <v/>
      </c>
      <c r="F353" t="e">
        <f>INDEX(Wsad_Ofertowy[],MATCH(Generowanie_Zamówienia[[#This Row],[KOD_XL]],Wsad_Ofertowy[Kod],0),MATCH("nazwa pakietu",Wsad_Ofertowy[#Headers],0))</f>
        <v>#VALUE!</v>
      </c>
      <c r="G35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3" t="str">
        <f ca="1">IF(Generowanie_Zamówienia[[#This Row],[ILOŚĆ OP. ZAMAWIANA]]&gt;0,COUNTIFS($B$1:B353,"&gt;0"),"")</f>
        <v/>
      </c>
      <c r="I353" t="e">
        <f>INDEX(Wsad_Ofertowy[],MATCH(Generowanie_Zamówienia[[#This Row],[KOD_XL]],Wsad_Ofertowy[Kod],0),MATCH("Nazwa",Wsad_Ofertowy[#Headers],0))</f>
        <v>#VALUE!</v>
      </c>
      <c r="J353" t="e">
        <f ca="1">Generowanie_Zamówienia[[#This Row],[ILOŚĆ OP. ZAMAWIANA]]*Generowanie_Zamówienia[[#This Row],[ILOŚC W OP.]]</f>
        <v>#VALUE!</v>
      </c>
    </row>
    <row r="354" spans="1:12" x14ac:dyDescent="0.45">
      <c r="A354" t="e">
        <f>Wsad_Ofertowy[[#This Row],[Kod]]</f>
        <v>#VALUE!</v>
      </c>
      <c r="B3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4" t="e">
        <f>INDEX(Wsad_Ofertowy[],MATCH(Generowanie_Zamówienia[[#This Row],[KOD_XL]],Wsad_Ofertowy[Kod],0),21)</f>
        <v>#VALUE!</v>
      </c>
      <c r="D354" s="95" t="e" cm="1">
        <f t="array" ref="D354">INDEX(Wsad_Ofertowy[],MATCH(Generowanie_Zamówienia[[#This Row],[KOD_XL]],Wsad_Ofertowy[Kod],0),$U$1)</f>
        <v>#VALUE!</v>
      </c>
      <c r="E354" t="str">
        <f ca="1">IFERROR(Generowanie_Zamówienia[[#This Row],[ILOŚĆ OP. ZAMAWIANA]]*Generowanie_Zamówienia[[#This Row],[ILOŚC W OP.]]*Generowanie_Zamówienia[[#This Row],[CENA]],"")</f>
        <v/>
      </c>
      <c r="F354" t="e">
        <f>INDEX(Wsad_Ofertowy[],MATCH(Generowanie_Zamówienia[[#This Row],[KOD_XL]],Wsad_Ofertowy[Kod],0),MATCH("nazwa pakietu",Wsad_Ofertowy[#Headers],0))</f>
        <v>#VALUE!</v>
      </c>
      <c r="G35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4" t="str">
        <f ca="1">IF(Generowanie_Zamówienia[[#This Row],[ILOŚĆ OP. ZAMAWIANA]]&gt;0,COUNTIFS($B$1:B354,"&gt;0"),"")</f>
        <v/>
      </c>
      <c r="I354" t="e">
        <f>INDEX(Wsad_Ofertowy[],MATCH(Generowanie_Zamówienia[[#This Row],[KOD_XL]],Wsad_Ofertowy[Kod],0),MATCH("Nazwa",Wsad_Ofertowy[#Headers],0))</f>
        <v>#VALUE!</v>
      </c>
      <c r="J354" t="e">
        <f ca="1">Generowanie_Zamówienia[[#This Row],[ILOŚĆ OP. ZAMAWIANA]]*Generowanie_Zamówienia[[#This Row],[ILOŚC W OP.]]</f>
        <v>#VALUE!</v>
      </c>
      <c r="L354" s="9"/>
    </row>
    <row r="355" spans="1:12" x14ac:dyDescent="0.45">
      <c r="A355" t="e">
        <f>Wsad_Ofertowy[[#This Row],[Kod]]</f>
        <v>#VALUE!</v>
      </c>
      <c r="B3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5" t="e">
        <f>INDEX(Wsad_Ofertowy[],MATCH(Generowanie_Zamówienia[[#This Row],[KOD_XL]],Wsad_Ofertowy[Kod],0),21)</f>
        <v>#VALUE!</v>
      </c>
      <c r="D355" s="95" t="e" cm="1">
        <f t="array" ref="D355">INDEX(Wsad_Ofertowy[],MATCH(Generowanie_Zamówienia[[#This Row],[KOD_XL]],Wsad_Ofertowy[Kod],0),$U$1)</f>
        <v>#VALUE!</v>
      </c>
      <c r="E355" t="str">
        <f ca="1">IFERROR(Generowanie_Zamówienia[[#This Row],[ILOŚĆ OP. ZAMAWIANA]]*Generowanie_Zamówienia[[#This Row],[ILOŚC W OP.]]*Generowanie_Zamówienia[[#This Row],[CENA]],"")</f>
        <v/>
      </c>
      <c r="F355" t="e">
        <f>INDEX(Wsad_Ofertowy[],MATCH(Generowanie_Zamówienia[[#This Row],[KOD_XL]],Wsad_Ofertowy[Kod],0),MATCH("nazwa pakietu",Wsad_Ofertowy[#Headers],0))</f>
        <v>#VALUE!</v>
      </c>
      <c r="G35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5" t="str">
        <f ca="1">IF(Generowanie_Zamówienia[[#This Row],[ILOŚĆ OP. ZAMAWIANA]]&gt;0,COUNTIFS($B$1:B355,"&gt;0"),"")</f>
        <v/>
      </c>
      <c r="I355" t="e">
        <f>INDEX(Wsad_Ofertowy[],MATCH(Generowanie_Zamówienia[[#This Row],[KOD_XL]],Wsad_Ofertowy[Kod],0),MATCH("Nazwa",Wsad_Ofertowy[#Headers],0))</f>
        <v>#VALUE!</v>
      </c>
      <c r="J355" t="e">
        <f ca="1">Generowanie_Zamówienia[[#This Row],[ILOŚĆ OP. ZAMAWIANA]]*Generowanie_Zamówienia[[#This Row],[ILOŚC W OP.]]</f>
        <v>#VALUE!</v>
      </c>
    </row>
    <row r="356" spans="1:12" x14ac:dyDescent="0.45">
      <c r="A356" t="e">
        <f>Wsad_Ofertowy[[#This Row],[Kod]]</f>
        <v>#VALUE!</v>
      </c>
      <c r="B3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6" t="e">
        <f>INDEX(Wsad_Ofertowy[],MATCH(Generowanie_Zamówienia[[#This Row],[KOD_XL]],Wsad_Ofertowy[Kod],0),21)</f>
        <v>#VALUE!</v>
      </c>
      <c r="D356" s="95" t="e" cm="1">
        <f t="array" ref="D356">INDEX(Wsad_Ofertowy[],MATCH(Generowanie_Zamówienia[[#This Row],[KOD_XL]],Wsad_Ofertowy[Kod],0),$U$1)</f>
        <v>#VALUE!</v>
      </c>
      <c r="E356" t="str">
        <f ca="1">IFERROR(Generowanie_Zamówienia[[#This Row],[ILOŚĆ OP. ZAMAWIANA]]*Generowanie_Zamówienia[[#This Row],[ILOŚC W OP.]]*Generowanie_Zamówienia[[#This Row],[CENA]],"")</f>
        <v/>
      </c>
      <c r="F356" t="e">
        <f>INDEX(Wsad_Ofertowy[],MATCH(Generowanie_Zamówienia[[#This Row],[KOD_XL]],Wsad_Ofertowy[Kod],0),MATCH("nazwa pakietu",Wsad_Ofertowy[#Headers],0))</f>
        <v>#VALUE!</v>
      </c>
      <c r="G35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6" t="str">
        <f ca="1">IF(Generowanie_Zamówienia[[#This Row],[ILOŚĆ OP. ZAMAWIANA]]&gt;0,COUNTIFS($B$1:B356,"&gt;0"),"")</f>
        <v/>
      </c>
      <c r="I356" t="e">
        <f>INDEX(Wsad_Ofertowy[],MATCH(Generowanie_Zamówienia[[#This Row],[KOD_XL]],Wsad_Ofertowy[Kod],0),MATCH("Nazwa",Wsad_Ofertowy[#Headers],0))</f>
        <v>#VALUE!</v>
      </c>
      <c r="J356" t="e">
        <f ca="1">Generowanie_Zamówienia[[#This Row],[ILOŚĆ OP. ZAMAWIANA]]*Generowanie_Zamówienia[[#This Row],[ILOŚC W OP.]]</f>
        <v>#VALUE!</v>
      </c>
      <c r="L356" s="9"/>
    </row>
    <row r="357" spans="1:12" x14ac:dyDescent="0.45">
      <c r="A357" t="e">
        <f>Wsad_Ofertowy[[#This Row],[Kod]]</f>
        <v>#VALUE!</v>
      </c>
      <c r="B3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7" t="e">
        <f>INDEX(Wsad_Ofertowy[],MATCH(Generowanie_Zamówienia[[#This Row],[KOD_XL]],Wsad_Ofertowy[Kod],0),21)</f>
        <v>#VALUE!</v>
      </c>
      <c r="D357" s="95" t="e" cm="1">
        <f t="array" ref="D357">INDEX(Wsad_Ofertowy[],MATCH(Generowanie_Zamówienia[[#This Row],[KOD_XL]],Wsad_Ofertowy[Kod],0),$U$1)</f>
        <v>#VALUE!</v>
      </c>
      <c r="E357" t="str">
        <f ca="1">IFERROR(Generowanie_Zamówienia[[#This Row],[ILOŚĆ OP. ZAMAWIANA]]*Generowanie_Zamówienia[[#This Row],[ILOŚC W OP.]]*Generowanie_Zamówienia[[#This Row],[CENA]],"")</f>
        <v/>
      </c>
      <c r="F357" t="e">
        <f>INDEX(Wsad_Ofertowy[],MATCH(Generowanie_Zamówienia[[#This Row],[KOD_XL]],Wsad_Ofertowy[Kod],0),MATCH("nazwa pakietu",Wsad_Ofertowy[#Headers],0))</f>
        <v>#VALUE!</v>
      </c>
      <c r="G35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7" t="str">
        <f ca="1">IF(Generowanie_Zamówienia[[#This Row],[ILOŚĆ OP. ZAMAWIANA]]&gt;0,COUNTIFS($B$1:B357,"&gt;0"),"")</f>
        <v/>
      </c>
      <c r="I357" t="e">
        <f>INDEX(Wsad_Ofertowy[],MATCH(Generowanie_Zamówienia[[#This Row],[KOD_XL]],Wsad_Ofertowy[Kod],0),MATCH("Nazwa",Wsad_Ofertowy[#Headers],0))</f>
        <v>#VALUE!</v>
      </c>
      <c r="J357" t="e">
        <f ca="1">Generowanie_Zamówienia[[#This Row],[ILOŚĆ OP. ZAMAWIANA]]*Generowanie_Zamówienia[[#This Row],[ILOŚC W OP.]]</f>
        <v>#VALUE!</v>
      </c>
    </row>
    <row r="358" spans="1:12" x14ac:dyDescent="0.45">
      <c r="A358" t="e">
        <f>Wsad_Ofertowy[[#This Row],[Kod]]</f>
        <v>#VALUE!</v>
      </c>
      <c r="B3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8" t="e">
        <f>INDEX(Wsad_Ofertowy[],MATCH(Generowanie_Zamówienia[[#This Row],[KOD_XL]],Wsad_Ofertowy[Kod],0),21)</f>
        <v>#VALUE!</v>
      </c>
      <c r="D358" s="95" t="e" cm="1">
        <f t="array" ref="D358">INDEX(Wsad_Ofertowy[],MATCH(Generowanie_Zamówienia[[#This Row],[KOD_XL]],Wsad_Ofertowy[Kod],0),$U$1)</f>
        <v>#VALUE!</v>
      </c>
      <c r="E358" t="str">
        <f ca="1">IFERROR(Generowanie_Zamówienia[[#This Row],[ILOŚĆ OP. ZAMAWIANA]]*Generowanie_Zamówienia[[#This Row],[ILOŚC W OP.]]*Generowanie_Zamówienia[[#This Row],[CENA]],"")</f>
        <v/>
      </c>
      <c r="F358" t="e">
        <f>INDEX(Wsad_Ofertowy[],MATCH(Generowanie_Zamówienia[[#This Row],[KOD_XL]],Wsad_Ofertowy[Kod],0),MATCH("nazwa pakietu",Wsad_Ofertowy[#Headers],0))</f>
        <v>#VALUE!</v>
      </c>
      <c r="G35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8" t="str">
        <f ca="1">IF(Generowanie_Zamówienia[[#This Row],[ILOŚĆ OP. ZAMAWIANA]]&gt;0,COUNTIFS($B$1:B358,"&gt;0"),"")</f>
        <v/>
      </c>
      <c r="I358" t="e">
        <f>INDEX(Wsad_Ofertowy[],MATCH(Generowanie_Zamówienia[[#This Row],[KOD_XL]],Wsad_Ofertowy[Kod],0),MATCH("Nazwa",Wsad_Ofertowy[#Headers],0))</f>
        <v>#VALUE!</v>
      </c>
      <c r="J358" t="e">
        <f ca="1">Generowanie_Zamówienia[[#This Row],[ILOŚĆ OP. ZAMAWIANA]]*Generowanie_Zamówienia[[#This Row],[ILOŚC W OP.]]</f>
        <v>#VALUE!</v>
      </c>
    </row>
    <row r="359" spans="1:12" x14ac:dyDescent="0.45">
      <c r="A359" t="e">
        <f>Wsad_Ofertowy[[#This Row],[Kod]]</f>
        <v>#VALUE!</v>
      </c>
      <c r="B3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59" t="e">
        <f>INDEX(Wsad_Ofertowy[],MATCH(Generowanie_Zamówienia[[#This Row],[KOD_XL]],Wsad_Ofertowy[Kod],0),21)</f>
        <v>#VALUE!</v>
      </c>
      <c r="D359" s="95" t="e" cm="1">
        <f t="array" ref="D359">INDEX(Wsad_Ofertowy[],MATCH(Generowanie_Zamówienia[[#This Row],[KOD_XL]],Wsad_Ofertowy[Kod],0),$U$1)</f>
        <v>#VALUE!</v>
      </c>
      <c r="E359" t="str">
        <f ca="1">IFERROR(Generowanie_Zamówienia[[#This Row],[ILOŚĆ OP. ZAMAWIANA]]*Generowanie_Zamówienia[[#This Row],[ILOŚC W OP.]]*Generowanie_Zamówienia[[#This Row],[CENA]],"")</f>
        <v/>
      </c>
      <c r="F359" t="e">
        <f>INDEX(Wsad_Ofertowy[],MATCH(Generowanie_Zamówienia[[#This Row],[KOD_XL]],Wsad_Ofertowy[Kod],0),MATCH("nazwa pakietu",Wsad_Ofertowy[#Headers],0))</f>
        <v>#VALUE!</v>
      </c>
      <c r="G35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59" t="str">
        <f ca="1">IF(Generowanie_Zamówienia[[#This Row],[ILOŚĆ OP. ZAMAWIANA]]&gt;0,COUNTIFS($B$1:B359,"&gt;0"),"")</f>
        <v/>
      </c>
      <c r="I359" t="e">
        <f>INDEX(Wsad_Ofertowy[],MATCH(Generowanie_Zamówienia[[#This Row],[KOD_XL]],Wsad_Ofertowy[Kod],0),MATCH("Nazwa",Wsad_Ofertowy[#Headers],0))</f>
        <v>#VALUE!</v>
      </c>
      <c r="J359" t="e">
        <f ca="1">Generowanie_Zamówienia[[#This Row],[ILOŚĆ OP. ZAMAWIANA]]*Generowanie_Zamówienia[[#This Row],[ILOŚC W OP.]]</f>
        <v>#VALUE!</v>
      </c>
    </row>
    <row r="360" spans="1:12" x14ac:dyDescent="0.45">
      <c r="A360" t="e">
        <f>Wsad_Ofertowy[[#This Row],[Kod]]</f>
        <v>#VALUE!</v>
      </c>
      <c r="B3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0" t="e">
        <f>INDEX(Wsad_Ofertowy[],MATCH(Generowanie_Zamówienia[[#This Row],[KOD_XL]],Wsad_Ofertowy[Kod],0),21)</f>
        <v>#VALUE!</v>
      </c>
      <c r="D360" s="95" t="e" cm="1">
        <f t="array" ref="D360">INDEX(Wsad_Ofertowy[],MATCH(Generowanie_Zamówienia[[#This Row],[KOD_XL]],Wsad_Ofertowy[Kod],0),$U$1)</f>
        <v>#VALUE!</v>
      </c>
      <c r="E360" t="str">
        <f ca="1">IFERROR(Generowanie_Zamówienia[[#This Row],[ILOŚĆ OP. ZAMAWIANA]]*Generowanie_Zamówienia[[#This Row],[ILOŚC W OP.]]*Generowanie_Zamówienia[[#This Row],[CENA]],"")</f>
        <v/>
      </c>
      <c r="F360" t="e">
        <f>INDEX(Wsad_Ofertowy[],MATCH(Generowanie_Zamówienia[[#This Row],[KOD_XL]],Wsad_Ofertowy[Kod],0),MATCH("nazwa pakietu",Wsad_Ofertowy[#Headers],0))</f>
        <v>#VALUE!</v>
      </c>
      <c r="G36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0" t="str">
        <f ca="1">IF(Generowanie_Zamówienia[[#This Row],[ILOŚĆ OP. ZAMAWIANA]]&gt;0,COUNTIFS($B$1:B360,"&gt;0"),"")</f>
        <v/>
      </c>
      <c r="I360" t="e">
        <f>INDEX(Wsad_Ofertowy[],MATCH(Generowanie_Zamówienia[[#This Row],[KOD_XL]],Wsad_Ofertowy[Kod],0),MATCH("Nazwa",Wsad_Ofertowy[#Headers],0))</f>
        <v>#VALUE!</v>
      </c>
      <c r="J360" t="e">
        <f ca="1">Generowanie_Zamówienia[[#This Row],[ILOŚĆ OP. ZAMAWIANA]]*Generowanie_Zamówienia[[#This Row],[ILOŚC W OP.]]</f>
        <v>#VALUE!</v>
      </c>
    </row>
    <row r="361" spans="1:12" x14ac:dyDescent="0.45">
      <c r="A361" t="e">
        <f>Wsad_Ofertowy[[#This Row],[Kod]]</f>
        <v>#VALUE!</v>
      </c>
      <c r="B3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1" t="e">
        <f>INDEX(Wsad_Ofertowy[],MATCH(Generowanie_Zamówienia[[#This Row],[KOD_XL]],Wsad_Ofertowy[Kod],0),21)</f>
        <v>#VALUE!</v>
      </c>
      <c r="D361" s="95" t="e" cm="1">
        <f t="array" ref="D361">INDEX(Wsad_Ofertowy[],MATCH(Generowanie_Zamówienia[[#This Row],[KOD_XL]],Wsad_Ofertowy[Kod],0),$U$1)</f>
        <v>#VALUE!</v>
      </c>
      <c r="E361" t="str">
        <f ca="1">IFERROR(Generowanie_Zamówienia[[#This Row],[ILOŚĆ OP. ZAMAWIANA]]*Generowanie_Zamówienia[[#This Row],[ILOŚC W OP.]]*Generowanie_Zamówienia[[#This Row],[CENA]],"")</f>
        <v/>
      </c>
      <c r="F361" t="e">
        <f>INDEX(Wsad_Ofertowy[],MATCH(Generowanie_Zamówienia[[#This Row],[KOD_XL]],Wsad_Ofertowy[Kod],0),MATCH("nazwa pakietu",Wsad_Ofertowy[#Headers],0))</f>
        <v>#VALUE!</v>
      </c>
      <c r="G36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1" t="str">
        <f ca="1">IF(Generowanie_Zamówienia[[#This Row],[ILOŚĆ OP. ZAMAWIANA]]&gt;0,COUNTIFS($B$1:B361,"&gt;0"),"")</f>
        <v/>
      </c>
      <c r="I361" t="e">
        <f>INDEX(Wsad_Ofertowy[],MATCH(Generowanie_Zamówienia[[#This Row],[KOD_XL]],Wsad_Ofertowy[Kod],0),MATCH("Nazwa",Wsad_Ofertowy[#Headers],0))</f>
        <v>#VALUE!</v>
      </c>
      <c r="J361" t="e">
        <f ca="1">Generowanie_Zamówienia[[#This Row],[ILOŚĆ OP. ZAMAWIANA]]*Generowanie_Zamówienia[[#This Row],[ILOŚC W OP.]]</f>
        <v>#VALUE!</v>
      </c>
    </row>
    <row r="362" spans="1:12" x14ac:dyDescent="0.45">
      <c r="A362" t="e">
        <f>Wsad_Ofertowy[[#This Row],[Kod]]</f>
        <v>#VALUE!</v>
      </c>
      <c r="B3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2" t="e">
        <f>INDEX(Wsad_Ofertowy[],MATCH(Generowanie_Zamówienia[[#This Row],[KOD_XL]],Wsad_Ofertowy[Kod],0),21)</f>
        <v>#VALUE!</v>
      </c>
      <c r="D362" s="95" t="e" cm="1">
        <f t="array" ref="D362">INDEX(Wsad_Ofertowy[],MATCH(Generowanie_Zamówienia[[#This Row],[KOD_XL]],Wsad_Ofertowy[Kod],0),$U$1)</f>
        <v>#VALUE!</v>
      </c>
      <c r="E362" t="str">
        <f ca="1">IFERROR(Generowanie_Zamówienia[[#This Row],[ILOŚĆ OP. ZAMAWIANA]]*Generowanie_Zamówienia[[#This Row],[ILOŚC W OP.]]*Generowanie_Zamówienia[[#This Row],[CENA]],"")</f>
        <v/>
      </c>
      <c r="F362" t="e">
        <f>INDEX(Wsad_Ofertowy[],MATCH(Generowanie_Zamówienia[[#This Row],[KOD_XL]],Wsad_Ofertowy[Kod],0),MATCH("nazwa pakietu",Wsad_Ofertowy[#Headers],0))</f>
        <v>#VALUE!</v>
      </c>
      <c r="G36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2" t="str">
        <f ca="1">IF(Generowanie_Zamówienia[[#This Row],[ILOŚĆ OP. ZAMAWIANA]]&gt;0,COUNTIFS($B$1:B362,"&gt;0"),"")</f>
        <v/>
      </c>
      <c r="I362" t="e">
        <f>INDEX(Wsad_Ofertowy[],MATCH(Generowanie_Zamówienia[[#This Row],[KOD_XL]],Wsad_Ofertowy[Kod],0),MATCH("Nazwa",Wsad_Ofertowy[#Headers],0))</f>
        <v>#VALUE!</v>
      </c>
      <c r="J362" t="e">
        <f ca="1">Generowanie_Zamówienia[[#This Row],[ILOŚĆ OP. ZAMAWIANA]]*Generowanie_Zamówienia[[#This Row],[ILOŚC W OP.]]</f>
        <v>#VALUE!</v>
      </c>
    </row>
    <row r="363" spans="1:12" x14ac:dyDescent="0.45">
      <c r="A363" t="e">
        <f>Wsad_Ofertowy[[#This Row],[Kod]]</f>
        <v>#VALUE!</v>
      </c>
      <c r="B3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3" t="e">
        <f>INDEX(Wsad_Ofertowy[],MATCH(Generowanie_Zamówienia[[#This Row],[KOD_XL]],Wsad_Ofertowy[Kod],0),21)</f>
        <v>#VALUE!</v>
      </c>
      <c r="D363" s="95" t="e" cm="1">
        <f t="array" ref="D363">INDEX(Wsad_Ofertowy[],MATCH(Generowanie_Zamówienia[[#This Row],[KOD_XL]],Wsad_Ofertowy[Kod],0),$U$1)</f>
        <v>#VALUE!</v>
      </c>
      <c r="E363" t="str">
        <f ca="1">IFERROR(Generowanie_Zamówienia[[#This Row],[ILOŚĆ OP. ZAMAWIANA]]*Generowanie_Zamówienia[[#This Row],[ILOŚC W OP.]]*Generowanie_Zamówienia[[#This Row],[CENA]],"")</f>
        <v/>
      </c>
      <c r="F363" t="e">
        <f>INDEX(Wsad_Ofertowy[],MATCH(Generowanie_Zamówienia[[#This Row],[KOD_XL]],Wsad_Ofertowy[Kod],0),MATCH("nazwa pakietu",Wsad_Ofertowy[#Headers],0))</f>
        <v>#VALUE!</v>
      </c>
      <c r="G36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3" t="str">
        <f ca="1">IF(Generowanie_Zamówienia[[#This Row],[ILOŚĆ OP. ZAMAWIANA]]&gt;0,COUNTIFS($B$1:B363,"&gt;0"),"")</f>
        <v/>
      </c>
      <c r="I363" t="e">
        <f>INDEX(Wsad_Ofertowy[],MATCH(Generowanie_Zamówienia[[#This Row],[KOD_XL]],Wsad_Ofertowy[Kod],0),MATCH("Nazwa",Wsad_Ofertowy[#Headers],0))</f>
        <v>#VALUE!</v>
      </c>
      <c r="J363" t="e">
        <f ca="1">Generowanie_Zamówienia[[#This Row],[ILOŚĆ OP. ZAMAWIANA]]*Generowanie_Zamówienia[[#This Row],[ILOŚC W OP.]]</f>
        <v>#VALUE!</v>
      </c>
    </row>
    <row r="364" spans="1:12" x14ac:dyDescent="0.45">
      <c r="A364" t="e">
        <f>Wsad_Ofertowy[[#This Row],[Kod]]</f>
        <v>#VALUE!</v>
      </c>
      <c r="B3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4" t="e">
        <f>INDEX(Wsad_Ofertowy[],MATCH(Generowanie_Zamówienia[[#This Row],[KOD_XL]],Wsad_Ofertowy[Kod],0),21)</f>
        <v>#VALUE!</v>
      </c>
      <c r="D364" s="95" t="e" cm="1">
        <f t="array" ref="D364">INDEX(Wsad_Ofertowy[],MATCH(Generowanie_Zamówienia[[#This Row],[KOD_XL]],Wsad_Ofertowy[Kod],0),$U$1)</f>
        <v>#VALUE!</v>
      </c>
      <c r="E364" t="str">
        <f ca="1">IFERROR(Generowanie_Zamówienia[[#This Row],[ILOŚĆ OP. ZAMAWIANA]]*Generowanie_Zamówienia[[#This Row],[ILOŚC W OP.]]*Generowanie_Zamówienia[[#This Row],[CENA]],"")</f>
        <v/>
      </c>
      <c r="F364" t="e">
        <f>INDEX(Wsad_Ofertowy[],MATCH(Generowanie_Zamówienia[[#This Row],[KOD_XL]],Wsad_Ofertowy[Kod],0),MATCH("nazwa pakietu",Wsad_Ofertowy[#Headers],0))</f>
        <v>#VALUE!</v>
      </c>
      <c r="G36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4" t="str">
        <f ca="1">IF(Generowanie_Zamówienia[[#This Row],[ILOŚĆ OP. ZAMAWIANA]]&gt;0,COUNTIFS($B$1:B364,"&gt;0"),"")</f>
        <v/>
      </c>
      <c r="I364" t="e">
        <f>INDEX(Wsad_Ofertowy[],MATCH(Generowanie_Zamówienia[[#This Row],[KOD_XL]],Wsad_Ofertowy[Kod],0),MATCH("Nazwa",Wsad_Ofertowy[#Headers],0))</f>
        <v>#VALUE!</v>
      </c>
      <c r="J364" t="e">
        <f ca="1">Generowanie_Zamówienia[[#This Row],[ILOŚĆ OP. ZAMAWIANA]]*Generowanie_Zamówienia[[#This Row],[ILOŚC W OP.]]</f>
        <v>#VALUE!</v>
      </c>
    </row>
    <row r="365" spans="1:12" x14ac:dyDescent="0.45">
      <c r="A365" t="e">
        <f>Wsad_Ofertowy[[#This Row],[Kod]]</f>
        <v>#VALUE!</v>
      </c>
      <c r="B3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5" t="e">
        <f>INDEX(Wsad_Ofertowy[],MATCH(Generowanie_Zamówienia[[#This Row],[KOD_XL]],Wsad_Ofertowy[Kod],0),21)</f>
        <v>#VALUE!</v>
      </c>
      <c r="D365" s="95" t="e" cm="1">
        <f t="array" ref="D365">INDEX(Wsad_Ofertowy[],MATCH(Generowanie_Zamówienia[[#This Row],[KOD_XL]],Wsad_Ofertowy[Kod],0),$U$1)</f>
        <v>#VALUE!</v>
      </c>
      <c r="E365" t="str">
        <f ca="1">IFERROR(Generowanie_Zamówienia[[#This Row],[ILOŚĆ OP. ZAMAWIANA]]*Generowanie_Zamówienia[[#This Row],[ILOŚC W OP.]]*Generowanie_Zamówienia[[#This Row],[CENA]],"")</f>
        <v/>
      </c>
      <c r="F365" t="e">
        <f>INDEX(Wsad_Ofertowy[],MATCH(Generowanie_Zamówienia[[#This Row],[KOD_XL]],Wsad_Ofertowy[Kod],0),MATCH("nazwa pakietu",Wsad_Ofertowy[#Headers],0))</f>
        <v>#VALUE!</v>
      </c>
      <c r="G36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5" t="str">
        <f ca="1">IF(Generowanie_Zamówienia[[#This Row],[ILOŚĆ OP. ZAMAWIANA]]&gt;0,COUNTIFS($B$1:B365,"&gt;0"),"")</f>
        <v/>
      </c>
      <c r="I365" t="e">
        <f>INDEX(Wsad_Ofertowy[],MATCH(Generowanie_Zamówienia[[#This Row],[KOD_XL]],Wsad_Ofertowy[Kod],0),MATCH("Nazwa",Wsad_Ofertowy[#Headers],0))</f>
        <v>#VALUE!</v>
      </c>
      <c r="J365" t="e">
        <f ca="1">Generowanie_Zamówienia[[#This Row],[ILOŚĆ OP. ZAMAWIANA]]*Generowanie_Zamówienia[[#This Row],[ILOŚC W OP.]]</f>
        <v>#VALUE!</v>
      </c>
      <c r="L365" s="9"/>
    </row>
    <row r="366" spans="1:12" x14ac:dyDescent="0.45">
      <c r="A366" t="e">
        <f>Wsad_Ofertowy[[#This Row],[Kod]]</f>
        <v>#VALUE!</v>
      </c>
      <c r="B3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6" t="e">
        <f>INDEX(Wsad_Ofertowy[],MATCH(Generowanie_Zamówienia[[#This Row],[KOD_XL]],Wsad_Ofertowy[Kod],0),21)</f>
        <v>#VALUE!</v>
      </c>
      <c r="D366" s="95" t="e" cm="1">
        <f t="array" ref="D366">INDEX(Wsad_Ofertowy[],MATCH(Generowanie_Zamówienia[[#This Row],[KOD_XL]],Wsad_Ofertowy[Kod],0),$U$1)</f>
        <v>#VALUE!</v>
      </c>
      <c r="E366" t="str">
        <f ca="1">IFERROR(Generowanie_Zamówienia[[#This Row],[ILOŚĆ OP. ZAMAWIANA]]*Generowanie_Zamówienia[[#This Row],[ILOŚC W OP.]]*Generowanie_Zamówienia[[#This Row],[CENA]],"")</f>
        <v/>
      </c>
      <c r="F366" t="e">
        <f>INDEX(Wsad_Ofertowy[],MATCH(Generowanie_Zamówienia[[#This Row],[KOD_XL]],Wsad_Ofertowy[Kod],0),MATCH("nazwa pakietu",Wsad_Ofertowy[#Headers],0))</f>
        <v>#VALUE!</v>
      </c>
      <c r="G36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6" t="str">
        <f ca="1">IF(Generowanie_Zamówienia[[#This Row],[ILOŚĆ OP. ZAMAWIANA]]&gt;0,COUNTIFS($B$1:B366,"&gt;0"),"")</f>
        <v/>
      </c>
      <c r="I366" t="e">
        <f>INDEX(Wsad_Ofertowy[],MATCH(Generowanie_Zamówienia[[#This Row],[KOD_XL]],Wsad_Ofertowy[Kod],0),MATCH("Nazwa",Wsad_Ofertowy[#Headers],0))</f>
        <v>#VALUE!</v>
      </c>
      <c r="J366" t="e">
        <f ca="1">Generowanie_Zamówienia[[#This Row],[ILOŚĆ OP. ZAMAWIANA]]*Generowanie_Zamówienia[[#This Row],[ILOŚC W OP.]]</f>
        <v>#VALUE!</v>
      </c>
    </row>
    <row r="367" spans="1:12" x14ac:dyDescent="0.45">
      <c r="A367" t="e">
        <f>Wsad_Ofertowy[[#This Row],[Kod]]</f>
        <v>#VALUE!</v>
      </c>
      <c r="B3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7" t="e">
        <f>INDEX(Wsad_Ofertowy[],MATCH(Generowanie_Zamówienia[[#This Row],[KOD_XL]],Wsad_Ofertowy[Kod],0),21)</f>
        <v>#VALUE!</v>
      </c>
      <c r="D367" s="95" t="e" cm="1">
        <f t="array" ref="D367">INDEX(Wsad_Ofertowy[],MATCH(Generowanie_Zamówienia[[#This Row],[KOD_XL]],Wsad_Ofertowy[Kod],0),$U$1)</f>
        <v>#VALUE!</v>
      </c>
      <c r="E367" t="str">
        <f ca="1">IFERROR(Generowanie_Zamówienia[[#This Row],[ILOŚĆ OP. ZAMAWIANA]]*Generowanie_Zamówienia[[#This Row],[ILOŚC W OP.]]*Generowanie_Zamówienia[[#This Row],[CENA]],"")</f>
        <v/>
      </c>
      <c r="F367" t="e">
        <f>INDEX(Wsad_Ofertowy[],MATCH(Generowanie_Zamówienia[[#This Row],[KOD_XL]],Wsad_Ofertowy[Kod],0),MATCH("nazwa pakietu",Wsad_Ofertowy[#Headers],0))</f>
        <v>#VALUE!</v>
      </c>
      <c r="G36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7" t="str">
        <f ca="1">IF(Generowanie_Zamówienia[[#This Row],[ILOŚĆ OP. ZAMAWIANA]]&gt;0,COUNTIFS($B$1:B367,"&gt;0"),"")</f>
        <v/>
      </c>
      <c r="I367" t="e">
        <f>INDEX(Wsad_Ofertowy[],MATCH(Generowanie_Zamówienia[[#This Row],[KOD_XL]],Wsad_Ofertowy[Kod],0),MATCH("Nazwa",Wsad_Ofertowy[#Headers],0))</f>
        <v>#VALUE!</v>
      </c>
      <c r="J367" t="e">
        <f ca="1">Generowanie_Zamówienia[[#This Row],[ILOŚĆ OP. ZAMAWIANA]]*Generowanie_Zamówienia[[#This Row],[ILOŚC W OP.]]</f>
        <v>#VALUE!</v>
      </c>
      <c r="L367" s="9"/>
    </row>
    <row r="368" spans="1:12" x14ac:dyDescent="0.45">
      <c r="A368" t="e">
        <f>Wsad_Ofertowy[[#This Row],[Kod]]</f>
        <v>#VALUE!</v>
      </c>
      <c r="B3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8" t="e">
        <f>INDEX(Wsad_Ofertowy[],MATCH(Generowanie_Zamówienia[[#This Row],[KOD_XL]],Wsad_Ofertowy[Kod],0),21)</f>
        <v>#VALUE!</v>
      </c>
      <c r="D368" s="95" t="e" cm="1">
        <f t="array" ref="D368">INDEX(Wsad_Ofertowy[],MATCH(Generowanie_Zamówienia[[#This Row],[KOD_XL]],Wsad_Ofertowy[Kod],0),$U$1)</f>
        <v>#VALUE!</v>
      </c>
      <c r="E368" t="str">
        <f ca="1">IFERROR(Generowanie_Zamówienia[[#This Row],[ILOŚĆ OP. ZAMAWIANA]]*Generowanie_Zamówienia[[#This Row],[ILOŚC W OP.]]*Generowanie_Zamówienia[[#This Row],[CENA]],"")</f>
        <v/>
      </c>
      <c r="F368" t="e">
        <f>INDEX(Wsad_Ofertowy[],MATCH(Generowanie_Zamówienia[[#This Row],[KOD_XL]],Wsad_Ofertowy[Kod],0),MATCH("nazwa pakietu",Wsad_Ofertowy[#Headers],0))</f>
        <v>#VALUE!</v>
      </c>
      <c r="G36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8" t="str">
        <f ca="1">IF(Generowanie_Zamówienia[[#This Row],[ILOŚĆ OP. ZAMAWIANA]]&gt;0,COUNTIFS($B$1:B368,"&gt;0"),"")</f>
        <v/>
      </c>
      <c r="I368" t="e">
        <f>INDEX(Wsad_Ofertowy[],MATCH(Generowanie_Zamówienia[[#This Row],[KOD_XL]],Wsad_Ofertowy[Kod],0),MATCH("Nazwa",Wsad_Ofertowy[#Headers],0))</f>
        <v>#VALUE!</v>
      </c>
      <c r="J368" t="e">
        <f ca="1">Generowanie_Zamówienia[[#This Row],[ILOŚĆ OP. ZAMAWIANA]]*Generowanie_Zamówienia[[#This Row],[ILOŚC W OP.]]</f>
        <v>#VALUE!</v>
      </c>
    </row>
    <row r="369" spans="1:12" x14ac:dyDescent="0.45">
      <c r="A369" t="e">
        <f>Wsad_Ofertowy[[#This Row],[Kod]]</f>
        <v>#VALUE!</v>
      </c>
      <c r="B3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69" t="e">
        <f>INDEX(Wsad_Ofertowy[],MATCH(Generowanie_Zamówienia[[#This Row],[KOD_XL]],Wsad_Ofertowy[Kod],0),21)</f>
        <v>#VALUE!</v>
      </c>
      <c r="D369" s="95" t="e" cm="1">
        <f t="array" ref="D369">INDEX(Wsad_Ofertowy[],MATCH(Generowanie_Zamówienia[[#This Row],[KOD_XL]],Wsad_Ofertowy[Kod],0),$U$1)</f>
        <v>#VALUE!</v>
      </c>
      <c r="E369" t="str">
        <f ca="1">IFERROR(Generowanie_Zamówienia[[#This Row],[ILOŚĆ OP. ZAMAWIANA]]*Generowanie_Zamówienia[[#This Row],[ILOŚC W OP.]]*Generowanie_Zamówienia[[#This Row],[CENA]],"")</f>
        <v/>
      </c>
      <c r="F369" t="e">
        <f>INDEX(Wsad_Ofertowy[],MATCH(Generowanie_Zamówienia[[#This Row],[KOD_XL]],Wsad_Ofertowy[Kod],0),MATCH("nazwa pakietu",Wsad_Ofertowy[#Headers],0))</f>
        <v>#VALUE!</v>
      </c>
      <c r="G36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69" t="str">
        <f ca="1">IF(Generowanie_Zamówienia[[#This Row],[ILOŚĆ OP. ZAMAWIANA]]&gt;0,COUNTIFS($B$1:B369,"&gt;0"),"")</f>
        <v/>
      </c>
      <c r="I369" t="e">
        <f>INDEX(Wsad_Ofertowy[],MATCH(Generowanie_Zamówienia[[#This Row],[KOD_XL]],Wsad_Ofertowy[Kod],0),MATCH("Nazwa",Wsad_Ofertowy[#Headers],0))</f>
        <v>#VALUE!</v>
      </c>
      <c r="J369" t="e">
        <f ca="1">Generowanie_Zamówienia[[#This Row],[ILOŚĆ OP. ZAMAWIANA]]*Generowanie_Zamówienia[[#This Row],[ILOŚC W OP.]]</f>
        <v>#VALUE!</v>
      </c>
    </row>
    <row r="370" spans="1:12" x14ac:dyDescent="0.45">
      <c r="A370" t="e">
        <f>Wsad_Ofertowy[[#This Row],[Kod]]</f>
        <v>#VALUE!</v>
      </c>
      <c r="B3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0" t="e">
        <f>INDEX(Wsad_Ofertowy[],MATCH(Generowanie_Zamówienia[[#This Row],[KOD_XL]],Wsad_Ofertowy[Kod],0),21)</f>
        <v>#VALUE!</v>
      </c>
      <c r="D370" s="95" t="e" cm="1">
        <f t="array" ref="D370">INDEX(Wsad_Ofertowy[],MATCH(Generowanie_Zamówienia[[#This Row],[KOD_XL]],Wsad_Ofertowy[Kod],0),$U$1)</f>
        <v>#VALUE!</v>
      </c>
      <c r="E370" t="str">
        <f ca="1">IFERROR(Generowanie_Zamówienia[[#This Row],[ILOŚĆ OP. ZAMAWIANA]]*Generowanie_Zamówienia[[#This Row],[ILOŚC W OP.]]*Generowanie_Zamówienia[[#This Row],[CENA]],"")</f>
        <v/>
      </c>
      <c r="F370" t="e">
        <f>INDEX(Wsad_Ofertowy[],MATCH(Generowanie_Zamówienia[[#This Row],[KOD_XL]],Wsad_Ofertowy[Kod],0),MATCH("nazwa pakietu",Wsad_Ofertowy[#Headers],0))</f>
        <v>#VALUE!</v>
      </c>
      <c r="G37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0" t="str">
        <f ca="1">IF(Generowanie_Zamówienia[[#This Row],[ILOŚĆ OP. ZAMAWIANA]]&gt;0,COUNTIFS($B$1:B370,"&gt;0"),"")</f>
        <v/>
      </c>
      <c r="I370" t="e">
        <f>INDEX(Wsad_Ofertowy[],MATCH(Generowanie_Zamówienia[[#This Row],[KOD_XL]],Wsad_Ofertowy[Kod],0),MATCH("Nazwa",Wsad_Ofertowy[#Headers],0))</f>
        <v>#VALUE!</v>
      </c>
      <c r="J370" t="e">
        <f ca="1">Generowanie_Zamówienia[[#This Row],[ILOŚĆ OP. ZAMAWIANA]]*Generowanie_Zamówienia[[#This Row],[ILOŚC W OP.]]</f>
        <v>#VALUE!</v>
      </c>
    </row>
    <row r="371" spans="1:12" x14ac:dyDescent="0.45">
      <c r="A371" t="e">
        <f>Wsad_Ofertowy[[#This Row],[Kod]]</f>
        <v>#VALUE!</v>
      </c>
      <c r="B3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1" t="e">
        <f>INDEX(Wsad_Ofertowy[],MATCH(Generowanie_Zamówienia[[#This Row],[KOD_XL]],Wsad_Ofertowy[Kod],0),21)</f>
        <v>#VALUE!</v>
      </c>
      <c r="D371" s="95" t="e" cm="1">
        <f t="array" ref="D371">INDEX(Wsad_Ofertowy[],MATCH(Generowanie_Zamówienia[[#This Row],[KOD_XL]],Wsad_Ofertowy[Kod],0),$U$1)</f>
        <v>#VALUE!</v>
      </c>
      <c r="E371" t="str">
        <f ca="1">IFERROR(Generowanie_Zamówienia[[#This Row],[ILOŚĆ OP. ZAMAWIANA]]*Generowanie_Zamówienia[[#This Row],[ILOŚC W OP.]]*Generowanie_Zamówienia[[#This Row],[CENA]],"")</f>
        <v/>
      </c>
      <c r="F371" t="e">
        <f>INDEX(Wsad_Ofertowy[],MATCH(Generowanie_Zamówienia[[#This Row],[KOD_XL]],Wsad_Ofertowy[Kod],0),MATCH("nazwa pakietu",Wsad_Ofertowy[#Headers],0))</f>
        <v>#VALUE!</v>
      </c>
      <c r="G37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1" t="str">
        <f ca="1">IF(Generowanie_Zamówienia[[#This Row],[ILOŚĆ OP. ZAMAWIANA]]&gt;0,COUNTIFS($B$1:B371,"&gt;0"),"")</f>
        <v/>
      </c>
      <c r="I371" t="e">
        <f>INDEX(Wsad_Ofertowy[],MATCH(Generowanie_Zamówienia[[#This Row],[KOD_XL]],Wsad_Ofertowy[Kod],0),MATCH("Nazwa",Wsad_Ofertowy[#Headers],0))</f>
        <v>#VALUE!</v>
      </c>
      <c r="J371" t="e">
        <f ca="1">Generowanie_Zamówienia[[#This Row],[ILOŚĆ OP. ZAMAWIANA]]*Generowanie_Zamówienia[[#This Row],[ILOŚC W OP.]]</f>
        <v>#VALUE!</v>
      </c>
    </row>
    <row r="372" spans="1:12" x14ac:dyDescent="0.45">
      <c r="A372" t="e">
        <f>Wsad_Ofertowy[[#This Row],[Kod]]</f>
        <v>#VALUE!</v>
      </c>
      <c r="B3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2" t="e">
        <f>INDEX(Wsad_Ofertowy[],MATCH(Generowanie_Zamówienia[[#This Row],[KOD_XL]],Wsad_Ofertowy[Kod],0),21)</f>
        <v>#VALUE!</v>
      </c>
      <c r="D372" s="95" t="e" cm="1">
        <f t="array" ref="D372">INDEX(Wsad_Ofertowy[],MATCH(Generowanie_Zamówienia[[#This Row],[KOD_XL]],Wsad_Ofertowy[Kod],0),$U$1)</f>
        <v>#VALUE!</v>
      </c>
      <c r="E372" t="str">
        <f ca="1">IFERROR(Generowanie_Zamówienia[[#This Row],[ILOŚĆ OP. ZAMAWIANA]]*Generowanie_Zamówienia[[#This Row],[ILOŚC W OP.]]*Generowanie_Zamówienia[[#This Row],[CENA]],"")</f>
        <v/>
      </c>
      <c r="F372" t="e">
        <f>INDEX(Wsad_Ofertowy[],MATCH(Generowanie_Zamówienia[[#This Row],[KOD_XL]],Wsad_Ofertowy[Kod],0),MATCH("nazwa pakietu",Wsad_Ofertowy[#Headers],0))</f>
        <v>#VALUE!</v>
      </c>
      <c r="G37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2" t="str">
        <f ca="1">IF(Generowanie_Zamówienia[[#This Row],[ILOŚĆ OP. ZAMAWIANA]]&gt;0,COUNTIFS($B$1:B372,"&gt;0"),"")</f>
        <v/>
      </c>
      <c r="I372" t="e">
        <f>INDEX(Wsad_Ofertowy[],MATCH(Generowanie_Zamówienia[[#This Row],[KOD_XL]],Wsad_Ofertowy[Kod],0),MATCH("Nazwa",Wsad_Ofertowy[#Headers],0))</f>
        <v>#VALUE!</v>
      </c>
      <c r="J372" t="e">
        <f ca="1">Generowanie_Zamówienia[[#This Row],[ILOŚĆ OP. ZAMAWIANA]]*Generowanie_Zamówienia[[#This Row],[ILOŚC W OP.]]</f>
        <v>#VALUE!</v>
      </c>
    </row>
    <row r="373" spans="1:12" x14ac:dyDescent="0.45">
      <c r="A373" t="e">
        <f>Wsad_Ofertowy[[#This Row],[Kod]]</f>
        <v>#VALUE!</v>
      </c>
      <c r="B3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3" t="e">
        <f>INDEX(Wsad_Ofertowy[],MATCH(Generowanie_Zamówienia[[#This Row],[KOD_XL]],Wsad_Ofertowy[Kod],0),21)</f>
        <v>#VALUE!</v>
      </c>
      <c r="D373" s="95" t="e" cm="1">
        <f t="array" ref="D373">INDEX(Wsad_Ofertowy[],MATCH(Generowanie_Zamówienia[[#This Row],[KOD_XL]],Wsad_Ofertowy[Kod],0),$U$1)</f>
        <v>#VALUE!</v>
      </c>
      <c r="E373" t="str">
        <f ca="1">IFERROR(Generowanie_Zamówienia[[#This Row],[ILOŚĆ OP. ZAMAWIANA]]*Generowanie_Zamówienia[[#This Row],[ILOŚC W OP.]]*Generowanie_Zamówienia[[#This Row],[CENA]],"")</f>
        <v/>
      </c>
      <c r="F373" t="e">
        <f>INDEX(Wsad_Ofertowy[],MATCH(Generowanie_Zamówienia[[#This Row],[KOD_XL]],Wsad_Ofertowy[Kod],0),MATCH("nazwa pakietu",Wsad_Ofertowy[#Headers],0))</f>
        <v>#VALUE!</v>
      </c>
      <c r="G37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3" t="str">
        <f ca="1">IF(Generowanie_Zamówienia[[#This Row],[ILOŚĆ OP. ZAMAWIANA]]&gt;0,COUNTIFS($B$1:B373,"&gt;0"),"")</f>
        <v/>
      </c>
      <c r="I373" t="e">
        <f>INDEX(Wsad_Ofertowy[],MATCH(Generowanie_Zamówienia[[#This Row],[KOD_XL]],Wsad_Ofertowy[Kod],0),MATCH("Nazwa",Wsad_Ofertowy[#Headers],0))</f>
        <v>#VALUE!</v>
      </c>
      <c r="J373" t="e">
        <f ca="1">Generowanie_Zamówienia[[#This Row],[ILOŚĆ OP. ZAMAWIANA]]*Generowanie_Zamówienia[[#This Row],[ILOŚC W OP.]]</f>
        <v>#VALUE!</v>
      </c>
    </row>
    <row r="374" spans="1:12" x14ac:dyDescent="0.45">
      <c r="A374" t="e">
        <f>Wsad_Ofertowy[[#This Row],[Kod]]</f>
        <v>#VALUE!</v>
      </c>
      <c r="B3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4" t="e">
        <f>INDEX(Wsad_Ofertowy[],MATCH(Generowanie_Zamówienia[[#This Row],[KOD_XL]],Wsad_Ofertowy[Kod],0),21)</f>
        <v>#VALUE!</v>
      </c>
      <c r="D374" s="95" t="e" cm="1">
        <f t="array" ref="D374">INDEX(Wsad_Ofertowy[],MATCH(Generowanie_Zamówienia[[#This Row],[KOD_XL]],Wsad_Ofertowy[Kod],0),$U$1)</f>
        <v>#VALUE!</v>
      </c>
      <c r="E374" t="str">
        <f ca="1">IFERROR(Generowanie_Zamówienia[[#This Row],[ILOŚĆ OP. ZAMAWIANA]]*Generowanie_Zamówienia[[#This Row],[ILOŚC W OP.]]*Generowanie_Zamówienia[[#This Row],[CENA]],"")</f>
        <v/>
      </c>
      <c r="F374" t="e">
        <f>INDEX(Wsad_Ofertowy[],MATCH(Generowanie_Zamówienia[[#This Row],[KOD_XL]],Wsad_Ofertowy[Kod],0),MATCH("nazwa pakietu",Wsad_Ofertowy[#Headers],0))</f>
        <v>#VALUE!</v>
      </c>
      <c r="G37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4" t="str">
        <f ca="1">IF(Generowanie_Zamówienia[[#This Row],[ILOŚĆ OP. ZAMAWIANA]]&gt;0,COUNTIFS($B$1:B374,"&gt;0"),"")</f>
        <v/>
      </c>
      <c r="I374" t="e">
        <f>INDEX(Wsad_Ofertowy[],MATCH(Generowanie_Zamówienia[[#This Row],[KOD_XL]],Wsad_Ofertowy[Kod],0),MATCH("Nazwa",Wsad_Ofertowy[#Headers],0))</f>
        <v>#VALUE!</v>
      </c>
      <c r="J374" t="e">
        <f ca="1">Generowanie_Zamówienia[[#This Row],[ILOŚĆ OP. ZAMAWIANA]]*Generowanie_Zamówienia[[#This Row],[ILOŚC W OP.]]</f>
        <v>#VALUE!</v>
      </c>
    </row>
    <row r="375" spans="1:12" x14ac:dyDescent="0.45">
      <c r="A375" t="e">
        <f>Wsad_Ofertowy[[#This Row],[Kod]]</f>
        <v>#VALUE!</v>
      </c>
      <c r="B3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5" t="e">
        <f>INDEX(Wsad_Ofertowy[],MATCH(Generowanie_Zamówienia[[#This Row],[KOD_XL]],Wsad_Ofertowy[Kod],0),21)</f>
        <v>#VALUE!</v>
      </c>
      <c r="D375" s="95" t="e" cm="1">
        <f t="array" ref="D375">INDEX(Wsad_Ofertowy[],MATCH(Generowanie_Zamówienia[[#This Row],[KOD_XL]],Wsad_Ofertowy[Kod],0),$U$1)</f>
        <v>#VALUE!</v>
      </c>
      <c r="E375" t="str">
        <f ca="1">IFERROR(Generowanie_Zamówienia[[#This Row],[ILOŚĆ OP. ZAMAWIANA]]*Generowanie_Zamówienia[[#This Row],[ILOŚC W OP.]]*Generowanie_Zamówienia[[#This Row],[CENA]],"")</f>
        <v/>
      </c>
      <c r="F375" t="e">
        <f>INDEX(Wsad_Ofertowy[],MATCH(Generowanie_Zamówienia[[#This Row],[KOD_XL]],Wsad_Ofertowy[Kod],0),MATCH("nazwa pakietu",Wsad_Ofertowy[#Headers],0))</f>
        <v>#VALUE!</v>
      </c>
      <c r="G37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5" t="str">
        <f ca="1">IF(Generowanie_Zamówienia[[#This Row],[ILOŚĆ OP. ZAMAWIANA]]&gt;0,COUNTIFS($B$1:B375,"&gt;0"),"")</f>
        <v/>
      </c>
      <c r="I375" t="e">
        <f>INDEX(Wsad_Ofertowy[],MATCH(Generowanie_Zamówienia[[#This Row],[KOD_XL]],Wsad_Ofertowy[Kod],0),MATCH("Nazwa",Wsad_Ofertowy[#Headers],0))</f>
        <v>#VALUE!</v>
      </c>
      <c r="J375" t="e">
        <f ca="1">Generowanie_Zamówienia[[#This Row],[ILOŚĆ OP. ZAMAWIANA]]*Generowanie_Zamówienia[[#This Row],[ILOŚC W OP.]]</f>
        <v>#VALUE!</v>
      </c>
    </row>
    <row r="376" spans="1:12" x14ac:dyDescent="0.45">
      <c r="A376" t="e">
        <f>Wsad_Ofertowy[[#This Row],[Kod]]</f>
        <v>#VALUE!</v>
      </c>
      <c r="B3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6" t="e">
        <f>INDEX(Wsad_Ofertowy[],MATCH(Generowanie_Zamówienia[[#This Row],[KOD_XL]],Wsad_Ofertowy[Kod],0),21)</f>
        <v>#VALUE!</v>
      </c>
      <c r="D376" s="95" t="e" cm="1">
        <f t="array" ref="D376">INDEX(Wsad_Ofertowy[],MATCH(Generowanie_Zamówienia[[#This Row],[KOD_XL]],Wsad_Ofertowy[Kod],0),$U$1)</f>
        <v>#VALUE!</v>
      </c>
      <c r="E376" t="str">
        <f ca="1">IFERROR(Generowanie_Zamówienia[[#This Row],[ILOŚĆ OP. ZAMAWIANA]]*Generowanie_Zamówienia[[#This Row],[ILOŚC W OP.]]*Generowanie_Zamówienia[[#This Row],[CENA]],"")</f>
        <v/>
      </c>
      <c r="F376" t="e">
        <f>INDEX(Wsad_Ofertowy[],MATCH(Generowanie_Zamówienia[[#This Row],[KOD_XL]],Wsad_Ofertowy[Kod],0),MATCH("nazwa pakietu",Wsad_Ofertowy[#Headers],0))</f>
        <v>#VALUE!</v>
      </c>
      <c r="G37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6" t="str">
        <f ca="1">IF(Generowanie_Zamówienia[[#This Row],[ILOŚĆ OP. ZAMAWIANA]]&gt;0,COUNTIFS($B$1:B376,"&gt;0"),"")</f>
        <v/>
      </c>
      <c r="I376" t="e">
        <f>INDEX(Wsad_Ofertowy[],MATCH(Generowanie_Zamówienia[[#This Row],[KOD_XL]],Wsad_Ofertowy[Kod],0),MATCH("Nazwa",Wsad_Ofertowy[#Headers],0))</f>
        <v>#VALUE!</v>
      </c>
      <c r="J376" t="e">
        <f ca="1">Generowanie_Zamówienia[[#This Row],[ILOŚĆ OP. ZAMAWIANA]]*Generowanie_Zamówienia[[#This Row],[ILOŚC W OP.]]</f>
        <v>#VALUE!</v>
      </c>
      <c r="L376" s="9"/>
    </row>
    <row r="377" spans="1:12" x14ac:dyDescent="0.45">
      <c r="A377" t="e">
        <f>Wsad_Ofertowy[[#This Row],[Kod]]</f>
        <v>#VALUE!</v>
      </c>
      <c r="B3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7" t="e">
        <f>INDEX(Wsad_Ofertowy[],MATCH(Generowanie_Zamówienia[[#This Row],[KOD_XL]],Wsad_Ofertowy[Kod],0),21)</f>
        <v>#VALUE!</v>
      </c>
      <c r="D377" s="95" t="e" cm="1">
        <f t="array" ref="D377">INDEX(Wsad_Ofertowy[],MATCH(Generowanie_Zamówienia[[#This Row],[KOD_XL]],Wsad_Ofertowy[Kod],0),$U$1)</f>
        <v>#VALUE!</v>
      </c>
      <c r="E377" t="str">
        <f ca="1">IFERROR(Generowanie_Zamówienia[[#This Row],[ILOŚĆ OP. ZAMAWIANA]]*Generowanie_Zamówienia[[#This Row],[ILOŚC W OP.]]*Generowanie_Zamówienia[[#This Row],[CENA]],"")</f>
        <v/>
      </c>
      <c r="F377" t="e">
        <f>INDEX(Wsad_Ofertowy[],MATCH(Generowanie_Zamówienia[[#This Row],[KOD_XL]],Wsad_Ofertowy[Kod],0),MATCH("nazwa pakietu",Wsad_Ofertowy[#Headers],0))</f>
        <v>#VALUE!</v>
      </c>
      <c r="G37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7" t="str">
        <f ca="1">IF(Generowanie_Zamówienia[[#This Row],[ILOŚĆ OP. ZAMAWIANA]]&gt;0,COUNTIFS($B$1:B377,"&gt;0"),"")</f>
        <v/>
      </c>
      <c r="I377" t="e">
        <f>INDEX(Wsad_Ofertowy[],MATCH(Generowanie_Zamówienia[[#This Row],[KOD_XL]],Wsad_Ofertowy[Kod],0),MATCH("Nazwa",Wsad_Ofertowy[#Headers],0))</f>
        <v>#VALUE!</v>
      </c>
      <c r="J377" t="e">
        <f ca="1">Generowanie_Zamówienia[[#This Row],[ILOŚĆ OP. ZAMAWIANA]]*Generowanie_Zamówienia[[#This Row],[ILOŚC W OP.]]</f>
        <v>#VALUE!</v>
      </c>
    </row>
    <row r="378" spans="1:12" x14ac:dyDescent="0.45">
      <c r="A378" t="e">
        <f>Wsad_Ofertowy[[#This Row],[Kod]]</f>
        <v>#VALUE!</v>
      </c>
      <c r="B3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8" t="e">
        <f>INDEX(Wsad_Ofertowy[],MATCH(Generowanie_Zamówienia[[#This Row],[KOD_XL]],Wsad_Ofertowy[Kod],0),21)</f>
        <v>#VALUE!</v>
      </c>
      <c r="D378" s="95" t="e" cm="1">
        <f t="array" ref="D378">INDEX(Wsad_Ofertowy[],MATCH(Generowanie_Zamówienia[[#This Row],[KOD_XL]],Wsad_Ofertowy[Kod],0),$U$1)</f>
        <v>#VALUE!</v>
      </c>
      <c r="E378" t="str">
        <f ca="1">IFERROR(Generowanie_Zamówienia[[#This Row],[ILOŚĆ OP. ZAMAWIANA]]*Generowanie_Zamówienia[[#This Row],[ILOŚC W OP.]]*Generowanie_Zamówienia[[#This Row],[CENA]],"")</f>
        <v/>
      </c>
      <c r="F378" t="e">
        <f>INDEX(Wsad_Ofertowy[],MATCH(Generowanie_Zamówienia[[#This Row],[KOD_XL]],Wsad_Ofertowy[Kod],0),MATCH("nazwa pakietu",Wsad_Ofertowy[#Headers],0))</f>
        <v>#VALUE!</v>
      </c>
      <c r="G37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8" t="str">
        <f ca="1">IF(Generowanie_Zamówienia[[#This Row],[ILOŚĆ OP. ZAMAWIANA]]&gt;0,COUNTIFS($B$1:B378,"&gt;0"),"")</f>
        <v/>
      </c>
      <c r="I378" t="e">
        <f>INDEX(Wsad_Ofertowy[],MATCH(Generowanie_Zamówienia[[#This Row],[KOD_XL]],Wsad_Ofertowy[Kod],0),MATCH("Nazwa",Wsad_Ofertowy[#Headers],0))</f>
        <v>#VALUE!</v>
      </c>
      <c r="J378" t="e">
        <f ca="1">Generowanie_Zamówienia[[#This Row],[ILOŚĆ OP. ZAMAWIANA]]*Generowanie_Zamówienia[[#This Row],[ILOŚC W OP.]]</f>
        <v>#VALUE!</v>
      </c>
      <c r="L378" s="9"/>
    </row>
    <row r="379" spans="1:12" x14ac:dyDescent="0.45">
      <c r="A379" t="e">
        <f>Wsad_Ofertowy[[#This Row],[Kod]]</f>
        <v>#VALUE!</v>
      </c>
      <c r="B3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79" t="e">
        <f>INDEX(Wsad_Ofertowy[],MATCH(Generowanie_Zamówienia[[#This Row],[KOD_XL]],Wsad_Ofertowy[Kod],0),21)</f>
        <v>#VALUE!</v>
      </c>
      <c r="D379" s="95" t="e" cm="1">
        <f t="array" ref="D379">INDEX(Wsad_Ofertowy[],MATCH(Generowanie_Zamówienia[[#This Row],[KOD_XL]],Wsad_Ofertowy[Kod],0),$U$1)</f>
        <v>#VALUE!</v>
      </c>
      <c r="E379" t="str">
        <f ca="1">IFERROR(Generowanie_Zamówienia[[#This Row],[ILOŚĆ OP. ZAMAWIANA]]*Generowanie_Zamówienia[[#This Row],[ILOŚC W OP.]]*Generowanie_Zamówienia[[#This Row],[CENA]],"")</f>
        <v/>
      </c>
      <c r="F379" t="e">
        <f>INDEX(Wsad_Ofertowy[],MATCH(Generowanie_Zamówienia[[#This Row],[KOD_XL]],Wsad_Ofertowy[Kod],0),MATCH("nazwa pakietu",Wsad_Ofertowy[#Headers],0))</f>
        <v>#VALUE!</v>
      </c>
      <c r="G37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79" t="str">
        <f ca="1">IF(Generowanie_Zamówienia[[#This Row],[ILOŚĆ OP. ZAMAWIANA]]&gt;0,COUNTIFS($B$1:B379,"&gt;0"),"")</f>
        <v/>
      </c>
      <c r="I379" t="e">
        <f>INDEX(Wsad_Ofertowy[],MATCH(Generowanie_Zamówienia[[#This Row],[KOD_XL]],Wsad_Ofertowy[Kod],0),MATCH("Nazwa",Wsad_Ofertowy[#Headers],0))</f>
        <v>#VALUE!</v>
      </c>
      <c r="J379" t="e">
        <f ca="1">Generowanie_Zamówienia[[#This Row],[ILOŚĆ OP. ZAMAWIANA]]*Generowanie_Zamówienia[[#This Row],[ILOŚC W OP.]]</f>
        <v>#VALUE!</v>
      </c>
    </row>
    <row r="380" spans="1:12" x14ac:dyDescent="0.45">
      <c r="A380" t="e">
        <f>Wsad_Ofertowy[[#This Row],[Kod]]</f>
        <v>#VALUE!</v>
      </c>
      <c r="B3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0" t="e">
        <f>INDEX(Wsad_Ofertowy[],MATCH(Generowanie_Zamówienia[[#This Row],[KOD_XL]],Wsad_Ofertowy[Kod],0),21)</f>
        <v>#VALUE!</v>
      </c>
      <c r="D380" s="95" t="e" cm="1">
        <f t="array" ref="D380">INDEX(Wsad_Ofertowy[],MATCH(Generowanie_Zamówienia[[#This Row],[KOD_XL]],Wsad_Ofertowy[Kod],0),$U$1)</f>
        <v>#VALUE!</v>
      </c>
      <c r="E380" t="str">
        <f ca="1">IFERROR(Generowanie_Zamówienia[[#This Row],[ILOŚĆ OP. ZAMAWIANA]]*Generowanie_Zamówienia[[#This Row],[ILOŚC W OP.]]*Generowanie_Zamówienia[[#This Row],[CENA]],"")</f>
        <v/>
      </c>
      <c r="F380" t="e">
        <f>INDEX(Wsad_Ofertowy[],MATCH(Generowanie_Zamówienia[[#This Row],[KOD_XL]],Wsad_Ofertowy[Kod],0),MATCH("nazwa pakietu",Wsad_Ofertowy[#Headers],0))</f>
        <v>#VALUE!</v>
      </c>
      <c r="G38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0" t="str">
        <f ca="1">IF(Generowanie_Zamówienia[[#This Row],[ILOŚĆ OP. ZAMAWIANA]]&gt;0,COUNTIFS($B$1:B380,"&gt;0"),"")</f>
        <v/>
      </c>
      <c r="I380" t="e">
        <f>INDEX(Wsad_Ofertowy[],MATCH(Generowanie_Zamówienia[[#This Row],[KOD_XL]],Wsad_Ofertowy[Kod],0),MATCH("Nazwa",Wsad_Ofertowy[#Headers],0))</f>
        <v>#VALUE!</v>
      </c>
      <c r="J380" t="e">
        <f ca="1">Generowanie_Zamówienia[[#This Row],[ILOŚĆ OP. ZAMAWIANA]]*Generowanie_Zamówienia[[#This Row],[ILOŚC W OP.]]</f>
        <v>#VALUE!</v>
      </c>
    </row>
    <row r="381" spans="1:12" x14ac:dyDescent="0.45">
      <c r="A381" t="e">
        <f>Wsad_Ofertowy[[#This Row],[Kod]]</f>
        <v>#VALUE!</v>
      </c>
      <c r="B3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1" t="e">
        <f>INDEX(Wsad_Ofertowy[],MATCH(Generowanie_Zamówienia[[#This Row],[KOD_XL]],Wsad_Ofertowy[Kod],0),21)</f>
        <v>#VALUE!</v>
      </c>
      <c r="D381" s="95" t="e" cm="1">
        <f t="array" ref="D381">INDEX(Wsad_Ofertowy[],MATCH(Generowanie_Zamówienia[[#This Row],[KOD_XL]],Wsad_Ofertowy[Kod],0),$U$1)</f>
        <v>#VALUE!</v>
      </c>
      <c r="E381" t="str">
        <f ca="1">IFERROR(Generowanie_Zamówienia[[#This Row],[ILOŚĆ OP. ZAMAWIANA]]*Generowanie_Zamówienia[[#This Row],[ILOŚC W OP.]]*Generowanie_Zamówienia[[#This Row],[CENA]],"")</f>
        <v/>
      </c>
      <c r="F381" t="e">
        <f>INDEX(Wsad_Ofertowy[],MATCH(Generowanie_Zamówienia[[#This Row],[KOD_XL]],Wsad_Ofertowy[Kod],0),MATCH("nazwa pakietu",Wsad_Ofertowy[#Headers],0))</f>
        <v>#VALUE!</v>
      </c>
      <c r="G38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1" t="str">
        <f ca="1">IF(Generowanie_Zamówienia[[#This Row],[ILOŚĆ OP. ZAMAWIANA]]&gt;0,COUNTIFS($B$1:B381,"&gt;0"),"")</f>
        <v/>
      </c>
      <c r="I381" t="e">
        <f>INDEX(Wsad_Ofertowy[],MATCH(Generowanie_Zamówienia[[#This Row],[KOD_XL]],Wsad_Ofertowy[Kod],0),MATCH("Nazwa",Wsad_Ofertowy[#Headers],0))</f>
        <v>#VALUE!</v>
      </c>
      <c r="J381" t="e">
        <f ca="1">Generowanie_Zamówienia[[#This Row],[ILOŚĆ OP. ZAMAWIANA]]*Generowanie_Zamówienia[[#This Row],[ILOŚC W OP.]]</f>
        <v>#VALUE!</v>
      </c>
    </row>
    <row r="382" spans="1:12" x14ac:dyDescent="0.45">
      <c r="A382" t="e">
        <f>Wsad_Ofertowy[[#This Row],[Kod]]</f>
        <v>#VALUE!</v>
      </c>
      <c r="B3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2" t="e">
        <f>INDEX(Wsad_Ofertowy[],MATCH(Generowanie_Zamówienia[[#This Row],[KOD_XL]],Wsad_Ofertowy[Kod],0),21)</f>
        <v>#VALUE!</v>
      </c>
      <c r="D382" s="95" t="e" cm="1">
        <f t="array" ref="D382">INDEX(Wsad_Ofertowy[],MATCH(Generowanie_Zamówienia[[#This Row],[KOD_XL]],Wsad_Ofertowy[Kod],0),$U$1)</f>
        <v>#VALUE!</v>
      </c>
      <c r="E382" t="str">
        <f ca="1">IFERROR(Generowanie_Zamówienia[[#This Row],[ILOŚĆ OP. ZAMAWIANA]]*Generowanie_Zamówienia[[#This Row],[ILOŚC W OP.]]*Generowanie_Zamówienia[[#This Row],[CENA]],"")</f>
        <v/>
      </c>
      <c r="F382" t="e">
        <f>INDEX(Wsad_Ofertowy[],MATCH(Generowanie_Zamówienia[[#This Row],[KOD_XL]],Wsad_Ofertowy[Kod],0),MATCH("nazwa pakietu",Wsad_Ofertowy[#Headers],0))</f>
        <v>#VALUE!</v>
      </c>
      <c r="G38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2" t="str">
        <f ca="1">IF(Generowanie_Zamówienia[[#This Row],[ILOŚĆ OP. ZAMAWIANA]]&gt;0,COUNTIFS($B$1:B382,"&gt;0"),"")</f>
        <v/>
      </c>
      <c r="I382" t="e">
        <f>INDEX(Wsad_Ofertowy[],MATCH(Generowanie_Zamówienia[[#This Row],[KOD_XL]],Wsad_Ofertowy[Kod],0),MATCH("Nazwa",Wsad_Ofertowy[#Headers],0))</f>
        <v>#VALUE!</v>
      </c>
      <c r="J382" t="e">
        <f ca="1">Generowanie_Zamówienia[[#This Row],[ILOŚĆ OP. ZAMAWIANA]]*Generowanie_Zamówienia[[#This Row],[ILOŚC W OP.]]</f>
        <v>#VALUE!</v>
      </c>
    </row>
    <row r="383" spans="1:12" x14ac:dyDescent="0.45">
      <c r="A383" t="e">
        <f>Wsad_Ofertowy[[#This Row],[Kod]]</f>
        <v>#VALUE!</v>
      </c>
      <c r="B3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3" t="e">
        <f>INDEX(Wsad_Ofertowy[],MATCH(Generowanie_Zamówienia[[#This Row],[KOD_XL]],Wsad_Ofertowy[Kod],0),21)</f>
        <v>#VALUE!</v>
      </c>
      <c r="D383" s="95" t="e" cm="1">
        <f t="array" ref="D383">INDEX(Wsad_Ofertowy[],MATCH(Generowanie_Zamówienia[[#This Row],[KOD_XL]],Wsad_Ofertowy[Kod],0),$U$1)</f>
        <v>#VALUE!</v>
      </c>
      <c r="E383" t="str">
        <f ca="1">IFERROR(Generowanie_Zamówienia[[#This Row],[ILOŚĆ OP. ZAMAWIANA]]*Generowanie_Zamówienia[[#This Row],[ILOŚC W OP.]]*Generowanie_Zamówienia[[#This Row],[CENA]],"")</f>
        <v/>
      </c>
      <c r="F383" t="e">
        <f>INDEX(Wsad_Ofertowy[],MATCH(Generowanie_Zamówienia[[#This Row],[KOD_XL]],Wsad_Ofertowy[Kod],0),MATCH("nazwa pakietu",Wsad_Ofertowy[#Headers],0))</f>
        <v>#VALUE!</v>
      </c>
      <c r="G38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3" t="str">
        <f ca="1">IF(Generowanie_Zamówienia[[#This Row],[ILOŚĆ OP. ZAMAWIANA]]&gt;0,COUNTIFS($B$1:B383,"&gt;0"),"")</f>
        <v/>
      </c>
      <c r="I383" t="e">
        <f>INDEX(Wsad_Ofertowy[],MATCH(Generowanie_Zamówienia[[#This Row],[KOD_XL]],Wsad_Ofertowy[Kod],0),MATCH("Nazwa",Wsad_Ofertowy[#Headers],0))</f>
        <v>#VALUE!</v>
      </c>
      <c r="J383" t="e">
        <f ca="1">Generowanie_Zamówienia[[#This Row],[ILOŚĆ OP. ZAMAWIANA]]*Generowanie_Zamówienia[[#This Row],[ILOŚC W OP.]]</f>
        <v>#VALUE!</v>
      </c>
    </row>
    <row r="384" spans="1:12" x14ac:dyDescent="0.45">
      <c r="A384" t="e">
        <f>Wsad_Ofertowy[[#This Row],[Kod]]</f>
        <v>#VALUE!</v>
      </c>
      <c r="B3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4" t="e">
        <f>INDEX(Wsad_Ofertowy[],MATCH(Generowanie_Zamówienia[[#This Row],[KOD_XL]],Wsad_Ofertowy[Kod],0),21)</f>
        <v>#VALUE!</v>
      </c>
      <c r="D384" s="95" t="e" cm="1">
        <f t="array" ref="D384">INDEX(Wsad_Ofertowy[],MATCH(Generowanie_Zamówienia[[#This Row],[KOD_XL]],Wsad_Ofertowy[Kod],0),$U$1)</f>
        <v>#VALUE!</v>
      </c>
      <c r="E384" t="str">
        <f ca="1">IFERROR(Generowanie_Zamówienia[[#This Row],[ILOŚĆ OP. ZAMAWIANA]]*Generowanie_Zamówienia[[#This Row],[ILOŚC W OP.]]*Generowanie_Zamówienia[[#This Row],[CENA]],"")</f>
        <v/>
      </c>
      <c r="F384" t="e">
        <f>INDEX(Wsad_Ofertowy[],MATCH(Generowanie_Zamówienia[[#This Row],[KOD_XL]],Wsad_Ofertowy[Kod],0),MATCH("nazwa pakietu",Wsad_Ofertowy[#Headers],0))</f>
        <v>#VALUE!</v>
      </c>
      <c r="G38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4" t="str">
        <f ca="1">IF(Generowanie_Zamówienia[[#This Row],[ILOŚĆ OP. ZAMAWIANA]]&gt;0,COUNTIFS($B$1:B384,"&gt;0"),"")</f>
        <v/>
      </c>
      <c r="I384" t="e">
        <f>INDEX(Wsad_Ofertowy[],MATCH(Generowanie_Zamówienia[[#This Row],[KOD_XL]],Wsad_Ofertowy[Kod],0),MATCH("Nazwa",Wsad_Ofertowy[#Headers],0))</f>
        <v>#VALUE!</v>
      </c>
      <c r="J384" t="e">
        <f ca="1">Generowanie_Zamówienia[[#This Row],[ILOŚĆ OP. ZAMAWIANA]]*Generowanie_Zamówienia[[#This Row],[ILOŚC W OP.]]</f>
        <v>#VALUE!</v>
      </c>
    </row>
    <row r="385" spans="1:12" x14ac:dyDescent="0.45">
      <c r="A385" t="e">
        <f>Wsad_Ofertowy[[#This Row],[Kod]]</f>
        <v>#VALUE!</v>
      </c>
      <c r="B3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5" t="e">
        <f>INDEX(Wsad_Ofertowy[],MATCH(Generowanie_Zamówienia[[#This Row],[KOD_XL]],Wsad_Ofertowy[Kod],0),21)</f>
        <v>#VALUE!</v>
      </c>
      <c r="D385" s="95" t="e" cm="1">
        <f t="array" ref="D385">INDEX(Wsad_Ofertowy[],MATCH(Generowanie_Zamówienia[[#This Row],[KOD_XL]],Wsad_Ofertowy[Kod],0),$U$1)</f>
        <v>#VALUE!</v>
      </c>
      <c r="E385" t="str">
        <f ca="1">IFERROR(Generowanie_Zamówienia[[#This Row],[ILOŚĆ OP. ZAMAWIANA]]*Generowanie_Zamówienia[[#This Row],[ILOŚC W OP.]]*Generowanie_Zamówienia[[#This Row],[CENA]],"")</f>
        <v/>
      </c>
      <c r="F385" t="e">
        <f>INDEX(Wsad_Ofertowy[],MATCH(Generowanie_Zamówienia[[#This Row],[KOD_XL]],Wsad_Ofertowy[Kod],0),MATCH("nazwa pakietu",Wsad_Ofertowy[#Headers],0))</f>
        <v>#VALUE!</v>
      </c>
      <c r="G38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5" t="str">
        <f ca="1">IF(Generowanie_Zamówienia[[#This Row],[ILOŚĆ OP. ZAMAWIANA]]&gt;0,COUNTIFS($B$1:B385,"&gt;0"),"")</f>
        <v/>
      </c>
      <c r="I385" t="e">
        <f>INDEX(Wsad_Ofertowy[],MATCH(Generowanie_Zamówienia[[#This Row],[KOD_XL]],Wsad_Ofertowy[Kod],0),MATCH("Nazwa",Wsad_Ofertowy[#Headers],0))</f>
        <v>#VALUE!</v>
      </c>
      <c r="J385" t="e">
        <f ca="1">Generowanie_Zamówienia[[#This Row],[ILOŚĆ OP. ZAMAWIANA]]*Generowanie_Zamówienia[[#This Row],[ILOŚC W OP.]]</f>
        <v>#VALUE!</v>
      </c>
    </row>
    <row r="386" spans="1:12" x14ac:dyDescent="0.45">
      <c r="A386" t="e">
        <f>Wsad_Ofertowy[[#This Row],[Kod]]</f>
        <v>#VALUE!</v>
      </c>
      <c r="B3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6" t="e">
        <f>INDEX(Wsad_Ofertowy[],MATCH(Generowanie_Zamówienia[[#This Row],[KOD_XL]],Wsad_Ofertowy[Kod],0),21)</f>
        <v>#VALUE!</v>
      </c>
      <c r="D386" s="95" t="e" cm="1">
        <f t="array" ref="D386">INDEX(Wsad_Ofertowy[],MATCH(Generowanie_Zamówienia[[#This Row],[KOD_XL]],Wsad_Ofertowy[Kod],0),$U$1)</f>
        <v>#VALUE!</v>
      </c>
      <c r="E386" t="str">
        <f ca="1">IFERROR(Generowanie_Zamówienia[[#This Row],[ILOŚĆ OP. ZAMAWIANA]]*Generowanie_Zamówienia[[#This Row],[ILOŚC W OP.]]*Generowanie_Zamówienia[[#This Row],[CENA]],"")</f>
        <v/>
      </c>
      <c r="F386" t="e">
        <f>INDEX(Wsad_Ofertowy[],MATCH(Generowanie_Zamówienia[[#This Row],[KOD_XL]],Wsad_Ofertowy[Kod],0),MATCH("nazwa pakietu",Wsad_Ofertowy[#Headers],0))</f>
        <v>#VALUE!</v>
      </c>
      <c r="G38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6" t="str">
        <f ca="1">IF(Generowanie_Zamówienia[[#This Row],[ILOŚĆ OP. ZAMAWIANA]]&gt;0,COUNTIFS($B$1:B386,"&gt;0"),"")</f>
        <v/>
      </c>
      <c r="I386" t="e">
        <f>INDEX(Wsad_Ofertowy[],MATCH(Generowanie_Zamówienia[[#This Row],[KOD_XL]],Wsad_Ofertowy[Kod],0),MATCH("Nazwa",Wsad_Ofertowy[#Headers],0))</f>
        <v>#VALUE!</v>
      </c>
      <c r="J386" t="e">
        <f ca="1">Generowanie_Zamówienia[[#This Row],[ILOŚĆ OP. ZAMAWIANA]]*Generowanie_Zamówienia[[#This Row],[ILOŚC W OP.]]</f>
        <v>#VALUE!</v>
      </c>
    </row>
    <row r="387" spans="1:12" x14ac:dyDescent="0.45">
      <c r="A387" t="e">
        <f>Wsad_Ofertowy[[#This Row],[Kod]]</f>
        <v>#VALUE!</v>
      </c>
      <c r="B3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7" t="e">
        <f>INDEX(Wsad_Ofertowy[],MATCH(Generowanie_Zamówienia[[#This Row],[KOD_XL]],Wsad_Ofertowy[Kod],0),21)</f>
        <v>#VALUE!</v>
      </c>
      <c r="D387" s="95" t="e" cm="1">
        <f t="array" ref="D387">INDEX(Wsad_Ofertowy[],MATCH(Generowanie_Zamówienia[[#This Row],[KOD_XL]],Wsad_Ofertowy[Kod],0),$U$1)</f>
        <v>#VALUE!</v>
      </c>
      <c r="E387" t="str">
        <f ca="1">IFERROR(Generowanie_Zamówienia[[#This Row],[ILOŚĆ OP. ZAMAWIANA]]*Generowanie_Zamówienia[[#This Row],[ILOŚC W OP.]]*Generowanie_Zamówienia[[#This Row],[CENA]],"")</f>
        <v/>
      </c>
      <c r="F387" t="e">
        <f>INDEX(Wsad_Ofertowy[],MATCH(Generowanie_Zamówienia[[#This Row],[KOD_XL]],Wsad_Ofertowy[Kod],0),MATCH("nazwa pakietu",Wsad_Ofertowy[#Headers],0))</f>
        <v>#VALUE!</v>
      </c>
      <c r="G38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7" t="str">
        <f ca="1">IF(Generowanie_Zamówienia[[#This Row],[ILOŚĆ OP. ZAMAWIANA]]&gt;0,COUNTIFS($B$1:B387,"&gt;0"),"")</f>
        <v/>
      </c>
      <c r="I387" t="e">
        <f>INDEX(Wsad_Ofertowy[],MATCH(Generowanie_Zamówienia[[#This Row],[KOD_XL]],Wsad_Ofertowy[Kod],0),MATCH("Nazwa",Wsad_Ofertowy[#Headers],0))</f>
        <v>#VALUE!</v>
      </c>
      <c r="J387" t="e">
        <f ca="1">Generowanie_Zamówienia[[#This Row],[ILOŚĆ OP. ZAMAWIANA]]*Generowanie_Zamówienia[[#This Row],[ILOŚC W OP.]]</f>
        <v>#VALUE!</v>
      </c>
      <c r="L387" s="9"/>
    </row>
    <row r="388" spans="1:12" x14ac:dyDescent="0.45">
      <c r="A388" t="e">
        <f>Wsad_Ofertowy[[#This Row],[Kod]]</f>
        <v>#VALUE!</v>
      </c>
      <c r="B3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8" t="e">
        <f>INDEX(Wsad_Ofertowy[],MATCH(Generowanie_Zamówienia[[#This Row],[KOD_XL]],Wsad_Ofertowy[Kod],0),21)</f>
        <v>#VALUE!</v>
      </c>
      <c r="D388" s="95" t="e" cm="1">
        <f t="array" ref="D388">INDEX(Wsad_Ofertowy[],MATCH(Generowanie_Zamówienia[[#This Row],[KOD_XL]],Wsad_Ofertowy[Kod],0),$U$1)</f>
        <v>#VALUE!</v>
      </c>
      <c r="E388" t="str">
        <f ca="1">IFERROR(Generowanie_Zamówienia[[#This Row],[ILOŚĆ OP. ZAMAWIANA]]*Generowanie_Zamówienia[[#This Row],[ILOŚC W OP.]]*Generowanie_Zamówienia[[#This Row],[CENA]],"")</f>
        <v/>
      </c>
      <c r="F388" t="e">
        <f>INDEX(Wsad_Ofertowy[],MATCH(Generowanie_Zamówienia[[#This Row],[KOD_XL]],Wsad_Ofertowy[Kod],0),MATCH("nazwa pakietu",Wsad_Ofertowy[#Headers],0))</f>
        <v>#VALUE!</v>
      </c>
      <c r="G38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8" t="str">
        <f ca="1">IF(Generowanie_Zamówienia[[#This Row],[ILOŚĆ OP. ZAMAWIANA]]&gt;0,COUNTIFS($B$1:B388,"&gt;0"),"")</f>
        <v/>
      </c>
      <c r="I388" t="e">
        <f>INDEX(Wsad_Ofertowy[],MATCH(Generowanie_Zamówienia[[#This Row],[KOD_XL]],Wsad_Ofertowy[Kod],0),MATCH("Nazwa",Wsad_Ofertowy[#Headers],0))</f>
        <v>#VALUE!</v>
      </c>
      <c r="J388" t="e">
        <f ca="1">Generowanie_Zamówienia[[#This Row],[ILOŚĆ OP. ZAMAWIANA]]*Generowanie_Zamówienia[[#This Row],[ILOŚC W OP.]]</f>
        <v>#VALUE!</v>
      </c>
    </row>
    <row r="389" spans="1:12" x14ac:dyDescent="0.45">
      <c r="A389" t="e">
        <f>Wsad_Ofertowy[[#This Row],[Kod]]</f>
        <v>#VALUE!</v>
      </c>
      <c r="B3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89" t="e">
        <f>INDEX(Wsad_Ofertowy[],MATCH(Generowanie_Zamówienia[[#This Row],[KOD_XL]],Wsad_Ofertowy[Kod],0),21)</f>
        <v>#VALUE!</v>
      </c>
      <c r="D389" s="95" t="e" cm="1">
        <f t="array" ref="D389">INDEX(Wsad_Ofertowy[],MATCH(Generowanie_Zamówienia[[#This Row],[KOD_XL]],Wsad_Ofertowy[Kod],0),$U$1)</f>
        <v>#VALUE!</v>
      </c>
      <c r="E389" t="str">
        <f ca="1">IFERROR(Generowanie_Zamówienia[[#This Row],[ILOŚĆ OP. ZAMAWIANA]]*Generowanie_Zamówienia[[#This Row],[ILOŚC W OP.]]*Generowanie_Zamówienia[[#This Row],[CENA]],"")</f>
        <v/>
      </c>
      <c r="F389" t="e">
        <f>INDEX(Wsad_Ofertowy[],MATCH(Generowanie_Zamówienia[[#This Row],[KOD_XL]],Wsad_Ofertowy[Kod],0),MATCH("nazwa pakietu",Wsad_Ofertowy[#Headers],0))</f>
        <v>#VALUE!</v>
      </c>
      <c r="G38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89" t="str">
        <f ca="1">IF(Generowanie_Zamówienia[[#This Row],[ILOŚĆ OP. ZAMAWIANA]]&gt;0,COUNTIFS($B$1:B389,"&gt;0"),"")</f>
        <v/>
      </c>
      <c r="I389" t="e">
        <f>INDEX(Wsad_Ofertowy[],MATCH(Generowanie_Zamówienia[[#This Row],[KOD_XL]],Wsad_Ofertowy[Kod],0),MATCH("Nazwa",Wsad_Ofertowy[#Headers],0))</f>
        <v>#VALUE!</v>
      </c>
      <c r="J389" t="e">
        <f ca="1">Generowanie_Zamówienia[[#This Row],[ILOŚĆ OP. ZAMAWIANA]]*Generowanie_Zamówienia[[#This Row],[ILOŚC W OP.]]</f>
        <v>#VALUE!</v>
      </c>
      <c r="L389" s="9"/>
    </row>
    <row r="390" spans="1:12" x14ac:dyDescent="0.45">
      <c r="A390" t="e">
        <f>Wsad_Ofertowy[[#This Row],[Kod]]</f>
        <v>#VALUE!</v>
      </c>
      <c r="B3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0" t="e">
        <f>INDEX(Wsad_Ofertowy[],MATCH(Generowanie_Zamówienia[[#This Row],[KOD_XL]],Wsad_Ofertowy[Kod],0),21)</f>
        <v>#VALUE!</v>
      </c>
      <c r="D390" s="95" t="e" cm="1">
        <f t="array" ref="D390">INDEX(Wsad_Ofertowy[],MATCH(Generowanie_Zamówienia[[#This Row],[KOD_XL]],Wsad_Ofertowy[Kod],0),$U$1)</f>
        <v>#VALUE!</v>
      </c>
      <c r="E390" t="str">
        <f ca="1">IFERROR(Generowanie_Zamówienia[[#This Row],[ILOŚĆ OP. ZAMAWIANA]]*Generowanie_Zamówienia[[#This Row],[ILOŚC W OP.]]*Generowanie_Zamówienia[[#This Row],[CENA]],"")</f>
        <v/>
      </c>
      <c r="F390" t="e">
        <f>INDEX(Wsad_Ofertowy[],MATCH(Generowanie_Zamówienia[[#This Row],[KOD_XL]],Wsad_Ofertowy[Kod],0),MATCH("nazwa pakietu",Wsad_Ofertowy[#Headers],0))</f>
        <v>#VALUE!</v>
      </c>
      <c r="G39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0" t="str">
        <f ca="1">IF(Generowanie_Zamówienia[[#This Row],[ILOŚĆ OP. ZAMAWIANA]]&gt;0,COUNTIFS($B$1:B390,"&gt;0"),"")</f>
        <v/>
      </c>
      <c r="I390" t="e">
        <f>INDEX(Wsad_Ofertowy[],MATCH(Generowanie_Zamówienia[[#This Row],[KOD_XL]],Wsad_Ofertowy[Kod],0),MATCH("Nazwa",Wsad_Ofertowy[#Headers],0))</f>
        <v>#VALUE!</v>
      </c>
      <c r="J390" t="e">
        <f ca="1">Generowanie_Zamówienia[[#This Row],[ILOŚĆ OP. ZAMAWIANA]]*Generowanie_Zamówienia[[#This Row],[ILOŚC W OP.]]</f>
        <v>#VALUE!</v>
      </c>
    </row>
    <row r="391" spans="1:12" x14ac:dyDescent="0.45">
      <c r="A391" t="e">
        <f>Wsad_Ofertowy[[#This Row],[Kod]]</f>
        <v>#VALUE!</v>
      </c>
      <c r="B3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1" t="e">
        <f>INDEX(Wsad_Ofertowy[],MATCH(Generowanie_Zamówienia[[#This Row],[KOD_XL]],Wsad_Ofertowy[Kod],0),21)</f>
        <v>#VALUE!</v>
      </c>
      <c r="D391" s="95" t="e" cm="1">
        <f t="array" ref="D391">INDEX(Wsad_Ofertowy[],MATCH(Generowanie_Zamówienia[[#This Row],[KOD_XL]],Wsad_Ofertowy[Kod],0),$U$1)</f>
        <v>#VALUE!</v>
      </c>
      <c r="E391" t="str">
        <f ca="1">IFERROR(Generowanie_Zamówienia[[#This Row],[ILOŚĆ OP. ZAMAWIANA]]*Generowanie_Zamówienia[[#This Row],[ILOŚC W OP.]]*Generowanie_Zamówienia[[#This Row],[CENA]],"")</f>
        <v/>
      </c>
      <c r="F391" t="e">
        <f>INDEX(Wsad_Ofertowy[],MATCH(Generowanie_Zamówienia[[#This Row],[KOD_XL]],Wsad_Ofertowy[Kod],0),MATCH("nazwa pakietu",Wsad_Ofertowy[#Headers],0))</f>
        <v>#VALUE!</v>
      </c>
      <c r="G39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1" t="str">
        <f ca="1">IF(Generowanie_Zamówienia[[#This Row],[ILOŚĆ OP. ZAMAWIANA]]&gt;0,COUNTIFS($B$1:B391,"&gt;0"),"")</f>
        <v/>
      </c>
      <c r="I391" t="e">
        <f>INDEX(Wsad_Ofertowy[],MATCH(Generowanie_Zamówienia[[#This Row],[KOD_XL]],Wsad_Ofertowy[Kod],0),MATCH("Nazwa",Wsad_Ofertowy[#Headers],0))</f>
        <v>#VALUE!</v>
      </c>
      <c r="J391" t="e">
        <f ca="1">Generowanie_Zamówienia[[#This Row],[ILOŚĆ OP. ZAMAWIANA]]*Generowanie_Zamówienia[[#This Row],[ILOŚC W OP.]]</f>
        <v>#VALUE!</v>
      </c>
    </row>
    <row r="392" spans="1:12" x14ac:dyDescent="0.45">
      <c r="A392" t="e">
        <f>Wsad_Ofertowy[[#This Row],[Kod]]</f>
        <v>#VALUE!</v>
      </c>
      <c r="B3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2" t="e">
        <f>INDEX(Wsad_Ofertowy[],MATCH(Generowanie_Zamówienia[[#This Row],[KOD_XL]],Wsad_Ofertowy[Kod],0),21)</f>
        <v>#VALUE!</v>
      </c>
      <c r="D392" s="95" t="e" cm="1">
        <f t="array" ref="D392">INDEX(Wsad_Ofertowy[],MATCH(Generowanie_Zamówienia[[#This Row],[KOD_XL]],Wsad_Ofertowy[Kod],0),$U$1)</f>
        <v>#VALUE!</v>
      </c>
      <c r="E392" t="str">
        <f ca="1">IFERROR(Generowanie_Zamówienia[[#This Row],[ILOŚĆ OP. ZAMAWIANA]]*Generowanie_Zamówienia[[#This Row],[ILOŚC W OP.]]*Generowanie_Zamówienia[[#This Row],[CENA]],"")</f>
        <v/>
      </c>
      <c r="F392" t="e">
        <f>INDEX(Wsad_Ofertowy[],MATCH(Generowanie_Zamówienia[[#This Row],[KOD_XL]],Wsad_Ofertowy[Kod],0),MATCH("nazwa pakietu",Wsad_Ofertowy[#Headers],0))</f>
        <v>#VALUE!</v>
      </c>
      <c r="G39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2" t="str">
        <f ca="1">IF(Generowanie_Zamówienia[[#This Row],[ILOŚĆ OP. ZAMAWIANA]]&gt;0,COUNTIFS($B$1:B392,"&gt;0"),"")</f>
        <v/>
      </c>
      <c r="I392" t="e">
        <f>INDEX(Wsad_Ofertowy[],MATCH(Generowanie_Zamówienia[[#This Row],[KOD_XL]],Wsad_Ofertowy[Kod],0),MATCH("Nazwa",Wsad_Ofertowy[#Headers],0))</f>
        <v>#VALUE!</v>
      </c>
      <c r="J392" t="e">
        <f ca="1">Generowanie_Zamówienia[[#This Row],[ILOŚĆ OP. ZAMAWIANA]]*Generowanie_Zamówienia[[#This Row],[ILOŚC W OP.]]</f>
        <v>#VALUE!</v>
      </c>
    </row>
    <row r="393" spans="1:12" x14ac:dyDescent="0.45">
      <c r="A393" t="e">
        <f>Wsad_Ofertowy[[#This Row],[Kod]]</f>
        <v>#VALUE!</v>
      </c>
      <c r="B3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3" t="e">
        <f>INDEX(Wsad_Ofertowy[],MATCH(Generowanie_Zamówienia[[#This Row],[KOD_XL]],Wsad_Ofertowy[Kod],0),21)</f>
        <v>#VALUE!</v>
      </c>
      <c r="D393" s="95" t="e" cm="1">
        <f t="array" ref="D393">INDEX(Wsad_Ofertowy[],MATCH(Generowanie_Zamówienia[[#This Row],[KOD_XL]],Wsad_Ofertowy[Kod],0),$U$1)</f>
        <v>#VALUE!</v>
      </c>
      <c r="E393" t="str">
        <f ca="1">IFERROR(Generowanie_Zamówienia[[#This Row],[ILOŚĆ OP. ZAMAWIANA]]*Generowanie_Zamówienia[[#This Row],[ILOŚC W OP.]]*Generowanie_Zamówienia[[#This Row],[CENA]],"")</f>
        <v/>
      </c>
      <c r="F393" t="e">
        <f>INDEX(Wsad_Ofertowy[],MATCH(Generowanie_Zamówienia[[#This Row],[KOD_XL]],Wsad_Ofertowy[Kod],0),MATCH("nazwa pakietu",Wsad_Ofertowy[#Headers],0))</f>
        <v>#VALUE!</v>
      </c>
      <c r="G39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3" t="str">
        <f ca="1">IF(Generowanie_Zamówienia[[#This Row],[ILOŚĆ OP. ZAMAWIANA]]&gt;0,COUNTIFS($B$1:B393,"&gt;0"),"")</f>
        <v/>
      </c>
      <c r="I393" t="e">
        <f>INDEX(Wsad_Ofertowy[],MATCH(Generowanie_Zamówienia[[#This Row],[KOD_XL]],Wsad_Ofertowy[Kod],0),MATCH("Nazwa",Wsad_Ofertowy[#Headers],0))</f>
        <v>#VALUE!</v>
      </c>
      <c r="J393" t="e">
        <f ca="1">Generowanie_Zamówienia[[#This Row],[ILOŚĆ OP. ZAMAWIANA]]*Generowanie_Zamówienia[[#This Row],[ILOŚC W OP.]]</f>
        <v>#VALUE!</v>
      </c>
    </row>
    <row r="394" spans="1:12" x14ac:dyDescent="0.45">
      <c r="A394" t="e">
        <f>Wsad_Ofertowy[[#This Row],[Kod]]</f>
        <v>#VALUE!</v>
      </c>
      <c r="B3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4" t="e">
        <f>INDEX(Wsad_Ofertowy[],MATCH(Generowanie_Zamówienia[[#This Row],[KOD_XL]],Wsad_Ofertowy[Kod],0),21)</f>
        <v>#VALUE!</v>
      </c>
      <c r="D394" s="95" t="e" cm="1">
        <f t="array" ref="D394">INDEX(Wsad_Ofertowy[],MATCH(Generowanie_Zamówienia[[#This Row],[KOD_XL]],Wsad_Ofertowy[Kod],0),$U$1)</f>
        <v>#VALUE!</v>
      </c>
      <c r="E394" t="str">
        <f ca="1">IFERROR(Generowanie_Zamówienia[[#This Row],[ILOŚĆ OP. ZAMAWIANA]]*Generowanie_Zamówienia[[#This Row],[ILOŚC W OP.]]*Generowanie_Zamówienia[[#This Row],[CENA]],"")</f>
        <v/>
      </c>
      <c r="F394" t="e">
        <f>INDEX(Wsad_Ofertowy[],MATCH(Generowanie_Zamówienia[[#This Row],[KOD_XL]],Wsad_Ofertowy[Kod],0),MATCH("nazwa pakietu",Wsad_Ofertowy[#Headers],0))</f>
        <v>#VALUE!</v>
      </c>
      <c r="G39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4" t="str">
        <f ca="1">IF(Generowanie_Zamówienia[[#This Row],[ILOŚĆ OP. ZAMAWIANA]]&gt;0,COUNTIFS($B$1:B394,"&gt;0"),"")</f>
        <v/>
      </c>
      <c r="I394" t="e">
        <f>INDEX(Wsad_Ofertowy[],MATCH(Generowanie_Zamówienia[[#This Row],[KOD_XL]],Wsad_Ofertowy[Kod],0),MATCH("Nazwa",Wsad_Ofertowy[#Headers],0))</f>
        <v>#VALUE!</v>
      </c>
      <c r="J394" t="e">
        <f ca="1">Generowanie_Zamówienia[[#This Row],[ILOŚĆ OP. ZAMAWIANA]]*Generowanie_Zamówienia[[#This Row],[ILOŚC W OP.]]</f>
        <v>#VALUE!</v>
      </c>
    </row>
    <row r="395" spans="1:12" x14ac:dyDescent="0.45">
      <c r="A395" t="e">
        <f>Wsad_Ofertowy[[#This Row],[Kod]]</f>
        <v>#VALUE!</v>
      </c>
      <c r="B3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5" t="e">
        <f>INDEX(Wsad_Ofertowy[],MATCH(Generowanie_Zamówienia[[#This Row],[KOD_XL]],Wsad_Ofertowy[Kod],0),21)</f>
        <v>#VALUE!</v>
      </c>
      <c r="D395" s="95" t="e" cm="1">
        <f t="array" ref="D395">INDEX(Wsad_Ofertowy[],MATCH(Generowanie_Zamówienia[[#This Row],[KOD_XL]],Wsad_Ofertowy[Kod],0),$U$1)</f>
        <v>#VALUE!</v>
      </c>
      <c r="E395" t="str">
        <f ca="1">IFERROR(Generowanie_Zamówienia[[#This Row],[ILOŚĆ OP. ZAMAWIANA]]*Generowanie_Zamówienia[[#This Row],[ILOŚC W OP.]]*Generowanie_Zamówienia[[#This Row],[CENA]],"")</f>
        <v/>
      </c>
      <c r="F395" t="e">
        <f>INDEX(Wsad_Ofertowy[],MATCH(Generowanie_Zamówienia[[#This Row],[KOD_XL]],Wsad_Ofertowy[Kod],0),MATCH("nazwa pakietu",Wsad_Ofertowy[#Headers],0))</f>
        <v>#VALUE!</v>
      </c>
      <c r="G39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5" t="str">
        <f ca="1">IF(Generowanie_Zamówienia[[#This Row],[ILOŚĆ OP. ZAMAWIANA]]&gt;0,COUNTIFS($B$1:B395,"&gt;0"),"")</f>
        <v/>
      </c>
      <c r="I395" t="e">
        <f>INDEX(Wsad_Ofertowy[],MATCH(Generowanie_Zamówienia[[#This Row],[KOD_XL]],Wsad_Ofertowy[Kod],0),MATCH("Nazwa",Wsad_Ofertowy[#Headers],0))</f>
        <v>#VALUE!</v>
      </c>
      <c r="J395" t="e">
        <f ca="1">Generowanie_Zamówienia[[#This Row],[ILOŚĆ OP. ZAMAWIANA]]*Generowanie_Zamówienia[[#This Row],[ILOŚC W OP.]]</f>
        <v>#VALUE!</v>
      </c>
    </row>
    <row r="396" spans="1:12" x14ac:dyDescent="0.45">
      <c r="A396" t="e">
        <f>Wsad_Ofertowy[[#This Row],[Kod]]</f>
        <v>#VALUE!</v>
      </c>
      <c r="B3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6" t="e">
        <f>INDEX(Wsad_Ofertowy[],MATCH(Generowanie_Zamówienia[[#This Row],[KOD_XL]],Wsad_Ofertowy[Kod],0),21)</f>
        <v>#VALUE!</v>
      </c>
      <c r="D396" s="95" t="e" cm="1">
        <f t="array" ref="D396">INDEX(Wsad_Ofertowy[],MATCH(Generowanie_Zamówienia[[#This Row],[KOD_XL]],Wsad_Ofertowy[Kod],0),$U$1)</f>
        <v>#VALUE!</v>
      </c>
      <c r="E396" t="str">
        <f ca="1">IFERROR(Generowanie_Zamówienia[[#This Row],[ILOŚĆ OP. ZAMAWIANA]]*Generowanie_Zamówienia[[#This Row],[ILOŚC W OP.]]*Generowanie_Zamówienia[[#This Row],[CENA]],"")</f>
        <v/>
      </c>
      <c r="F396" t="e">
        <f>INDEX(Wsad_Ofertowy[],MATCH(Generowanie_Zamówienia[[#This Row],[KOD_XL]],Wsad_Ofertowy[Kod],0),MATCH("nazwa pakietu",Wsad_Ofertowy[#Headers],0))</f>
        <v>#VALUE!</v>
      </c>
      <c r="G39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6" t="str">
        <f ca="1">IF(Generowanie_Zamówienia[[#This Row],[ILOŚĆ OP. ZAMAWIANA]]&gt;0,COUNTIFS($B$1:B396,"&gt;0"),"")</f>
        <v/>
      </c>
      <c r="I396" t="e">
        <f>INDEX(Wsad_Ofertowy[],MATCH(Generowanie_Zamówienia[[#This Row],[KOD_XL]],Wsad_Ofertowy[Kod],0),MATCH("Nazwa",Wsad_Ofertowy[#Headers],0))</f>
        <v>#VALUE!</v>
      </c>
      <c r="J396" t="e">
        <f ca="1">Generowanie_Zamówienia[[#This Row],[ILOŚĆ OP. ZAMAWIANA]]*Generowanie_Zamówienia[[#This Row],[ILOŚC W OP.]]</f>
        <v>#VALUE!</v>
      </c>
    </row>
    <row r="397" spans="1:12" x14ac:dyDescent="0.45">
      <c r="A397" t="e">
        <f>Wsad_Ofertowy[[#This Row],[Kod]]</f>
        <v>#VALUE!</v>
      </c>
      <c r="B3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7" t="e">
        <f>INDEX(Wsad_Ofertowy[],MATCH(Generowanie_Zamówienia[[#This Row],[KOD_XL]],Wsad_Ofertowy[Kod],0),21)</f>
        <v>#VALUE!</v>
      </c>
      <c r="D397" s="95" t="e" cm="1">
        <f t="array" ref="D397">INDEX(Wsad_Ofertowy[],MATCH(Generowanie_Zamówienia[[#This Row],[KOD_XL]],Wsad_Ofertowy[Kod],0),$U$1)</f>
        <v>#VALUE!</v>
      </c>
      <c r="E397" t="str">
        <f ca="1">IFERROR(Generowanie_Zamówienia[[#This Row],[ILOŚĆ OP. ZAMAWIANA]]*Generowanie_Zamówienia[[#This Row],[ILOŚC W OP.]]*Generowanie_Zamówienia[[#This Row],[CENA]],"")</f>
        <v/>
      </c>
      <c r="F397" t="e">
        <f>INDEX(Wsad_Ofertowy[],MATCH(Generowanie_Zamówienia[[#This Row],[KOD_XL]],Wsad_Ofertowy[Kod],0),MATCH("nazwa pakietu",Wsad_Ofertowy[#Headers],0))</f>
        <v>#VALUE!</v>
      </c>
      <c r="G39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7" t="str">
        <f ca="1">IF(Generowanie_Zamówienia[[#This Row],[ILOŚĆ OP. ZAMAWIANA]]&gt;0,COUNTIFS($B$1:B397,"&gt;0"),"")</f>
        <v/>
      </c>
      <c r="I397" t="e">
        <f>INDEX(Wsad_Ofertowy[],MATCH(Generowanie_Zamówienia[[#This Row],[KOD_XL]],Wsad_Ofertowy[Kod],0),MATCH("Nazwa",Wsad_Ofertowy[#Headers],0))</f>
        <v>#VALUE!</v>
      </c>
      <c r="J397" t="e">
        <f ca="1">Generowanie_Zamówienia[[#This Row],[ILOŚĆ OP. ZAMAWIANA]]*Generowanie_Zamówienia[[#This Row],[ILOŚC W OP.]]</f>
        <v>#VALUE!</v>
      </c>
    </row>
    <row r="398" spans="1:12" x14ac:dyDescent="0.45">
      <c r="A398" t="e">
        <f>Wsad_Ofertowy[[#This Row],[Kod]]</f>
        <v>#VALUE!</v>
      </c>
      <c r="B3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8" t="e">
        <f>INDEX(Wsad_Ofertowy[],MATCH(Generowanie_Zamówienia[[#This Row],[KOD_XL]],Wsad_Ofertowy[Kod],0),21)</f>
        <v>#VALUE!</v>
      </c>
      <c r="D398" s="95" t="e" cm="1">
        <f t="array" ref="D398">INDEX(Wsad_Ofertowy[],MATCH(Generowanie_Zamówienia[[#This Row],[KOD_XL]],Wsad_Ofertowy[Kod],0),$U$1)</f>
        <v>#VALUE!</v>
      </c>
      <c r="E398" t="str">
        <f ca="1">IFERROR(Generowanie_Zamówienia[[#This Row],[ILOŚĆ OP. ZAMAWIANA]]*Generowanie_Zamówienia[[#This Row],[ILOŚC W OP.]]*Generowanie_Zamówienia[[#This Row],[CENA]],"")</f>
        <v/>
      </c>
      <c r="F398" t="e">
        <f>INDEX(Wsad_Ofertowy[],MATCH(Generowanie_Zamówienia[[#This Row],[KOD_XL]],Wsad_Ofertowy[Kod],0),MATCH("nazwa pakietu",Wsad_Ofertowy[#Headers],0))</f>
        <v>#VALUE!</v>
      </c>
      <c r="G39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8" t="str">
        <f ca="1">IF(Generowanie_Zamówienia[[#This Row],[ILOŚĆ OP. ZAMAWIANA]]&gt;0,COUNTIFS($B$1:B398,"&gt;0"),"")</f>
        <v/>
      </c>
      <c r="I398" t="e">
        <f>INDEX(Wsad_Ofertowy[],MATCH(Generowanie_Zamówienia[[#This Row],[KOD_XL]],Wsad_Ofertowy[Kod],0),MATCH("Nazwa",Wsad_Ofertowy[#Headers],0))</f>
        <v>#VALUE!</v>
      </c>
      <c r="J398" t="e">
        <f ca="1">Generowanie_Zamówienia[[#This Row],[ILOŚĆ OP. ZAMAWIANA]]*Generowanie_Zamówienia[[#This Row],[ILOŚC W OP.]]</f>
        <v>#VALUE!</v>
      </c>
      <c r="L398" s="9"/>
    </row>
    <row r="399" spans="1:12" x14ac:dyDescent="0.45">
      <c r="A399" t="e">
        <f>Wsad_Ofertowy[[#This Row],[Kod]]</f>
        <v>#VALUE!</v>
      </c>
      <c r="B3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399" t="e">
        <f>INDEX(Wsad_Ofertowy[],MATCH(Generowanie_Zamówienia[[#This Row],[KOD_XL]],Wsad_Ofertowy[Kod],0),21)</f>
        <v>#VALUE!</v>
      </c>
      <c r="D399" s="95" t="e" cm="1">
        <f t="array" ref="D399">INDEX(Wsad_Ofertowy[],MATCH(Generowanie_Zamówienia[[#This Row],[KOD_XL]],Wsad_Ofertowy[Kod],0),$U$1)</f>
        <v>#VALUE!</v>
      </c>
      <c r="E399" t="str">
        <f ca="1">IFERROR(Generowanie_Zamówienia[[#This Row],[ILOŚĆ OP. ZAMAWIANA]]*Generowanie_Zamówienia[[#This Row],[ILOŚC W OP.]]*Generowanie_Zamówienia[[#This Row],[CENA]],"")</f>
        <v/>
      </c>
      <c r="F399" t="e">
        <f>INDEX(Wsad_Ofertowy[],MATCH(Generowanie_Zamówienia[[#This Row],[KOD_XL]],Wsad_Ofertowy[Kod],0),MATCH("nazwa pakietu",Wsad_Ofertowy[#Headers],0))</f>
        <v>#VALUE!</v>
      </c>
      <c r="G39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399" t="str">
        <f ca="1">IF(Generowanie_Zamówienia[[#This Row],[ILOŚĆ OP. ZAMAWIANA]]&gt;0,COUNTIFS($B$1:B399,"&gt;0"),"")</f>
        <v/>
      </c>
      <c r="I399" t="e">
        <f>INDEX(Wsad_Ofertowy[],MATCH(Generowanie_Zamówienia[[#This Row],[KOD_XL]],Wsad_Ofertowy[Kod],0),MATCH("Nazwa",Wsad_Ofertowy[#Headers],0))</f>
        <v>#VALUE!</v>
      </c>
      <c r="J399" t="e">
        <f ca="1">Generowanie_Zamówienia[[#This Row],[ILOŚĆ OP. ZAMAWIANA]]*Generowanie_Zamówienia[[#This Row],[ILOŚC W OP.]]</f>
        <v>#VALUE!</v>
      </c>
    </row>
    <row r="400" spans="1:12" x14ac:dyDescent="0.45">
      <c r="A400" t="e">
        <f>Wsad_Ofertowy[[#This Row],[Kod]]</f>
        <v>#VALUE!</v>
      </c>
      <c r="B4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0" t="e">
        <f>INDEX(Wsad_Ofertowy[],MATCH(Generowanie_Zamówienia[[#This Row],[KOD_XL]],Wsad_Ofertowy[Kod],0),21)</f>
        <v>#VALUE!</v>
      </c>
      <c r="D400" s="95" t="e" cm="1">
        <f t="array" ref="D400">INDEX(Wsad_Ofertowy[],MATCH(Generowanie_Zamówienia[[#This Row],[KOD_XL]],Wsad_Ofertowy[Kod],0),$U$1)</f>
        <v>#VALUE!</v>
      </c>
      <c r="E400" t="str">
        <f ca="1">IFERROR(Generowanie_Zamówienia[[#This Row],[ILOŚĆ OP. ZAMAWIANA]]*Generowanie_Zamówienia[[#This Row],[ILOŚC W OP.]]*Generowanie_Zamówienia[[#This Row],[CENA]],"")</f>
        <v/>
      </c>
      <c r="F400" t="e">
        <f>INDEX(Wsad_Ofertowy[],MATCH(Generowanie_Zamówienia[[#This Row],[KOD_XL]],Wsad_Ofertowy[Kod],0),MATCH("nazwa pakietu",Wsad_Ofertowy[#Headers],0))</f>
        <v>#VALUE!</v>
      </c>
      <c r="G40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0" t="str">
        <f ca="1">IF(Generowanie_Zamówienia[[#This Row],[ILOŚĆ OP. ZAMAWIANA]]&gt;0,COUNTIFS($B$1:B400,"&gt;0"),"")</f>
        <v/>
      </c>
      <c r="I400" t="e">
        <f>INDEX(Wsad_Ofertowy[],MATCH(Generowanie_Zamówienia[[#This Row],[KOD_XL]],Wsad_Ofertowy[Kod],0),MATCH("Nazwa",Wsad_Ofertowy[#Headers],0))</f>
        <v>#VALUE!</v>
      </c>
      <c r="J400" t="e">
        <f ca="1">Generowanie_Zamówienia[[#This Row],[ILOŚĆ OP. ZAMAWIANA]]*Generowanie_Zamówienia[[#This Row],[ILOŚC W OP.]]</f>
        <v>#VALUE!</v>
      </c>
      <c r="L400" s="9"/>
    </row>
    <row r="401" spans="1:10" x14ac:dyDescent="0.45">
      <c r="A401" t="e">
        <f>Wsad_Ofertowy[[#This Row],[Kod]]</f>
        <v>#VALUE!</v>
      </c>
      <c r="B4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1" t="e">
        <f>INDEX(Wsad_Ofertowy[],MATCH(Generowanie_Zamówienia[[#This Row],[KOD_XL]],Wsad_Ofertowy[Kod],0),21)</f>
        <v>#VALUE!</v>
      </c>
      <c r="D401" s="95" t="e" cm="1">
        <f t="array" ref="D401">INDEX(Wsad_Ofertowy[],MATCH(Generowanie_Zamówienia[[#This Row],[KOD_XL]],Wsad_Ofertowy[Kod],0),$U$1)</f>
        <v>#VALUE!</v>
      </c>
      <c r="E401" t="str">
        <f ca="1">IFERROR(Generowanie_Zamówienia[[#This Row],[ILOŚĆ OP. ZAMAWIANA]]*Generowanie_Zamówienia[[#This Row],[ILOŚC W OP.]]*Generowanie_Zamówienia[[#This Row],[CENA]],"")</f>
        <v/>
      </c>
      <c r="F401" t="e">
        <f>INDEX(Wsad_Ofertowy[],MATCH(Generowanie_Zamówienia[[#This Row],[KOD_XL]],Wsad_Ofertowy[Kod],0),MATCH("nazwa pakietu",Wsad_Ofertowy[#Headers],0))</f>
        <v>#VALUE!</v>
      </c>
      <c r="G40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1" t="str">
        <f ca="1">IF(Generowanie_Zamówienia[[#This Row],[ILOŚĆ OP. ZAMAWIANA]]&gt;0,COUNTIFS($B$1:B401,"&gt;0"),"")</f>
        <v/>
      </c>
      <c r="I401" t="e">
        <f>INDEX(Wsad_Ofertowy[],MATCH(Generowanie_Zamówienia[[#This Row],[KOD_XL]],Wsad_Ofertowy[Kod],0),MATCH("Nazwa",Wsad_Ofertowy[#Headers],0))</f>
        <v>#VALUE!</v>
      </c>
      <c r="J401" t="e">
        <f ca="1">Generowanie_Zamówienia[[#This Row],[ILOŚĆ OP. ZAMAWIANA]]*Generowanie_Zamówienia[[#This Row],[ILOŚC W OP.]]</f>
        <v>#VALUE!</v>
      </c>
    </row>
    <row r="402" spans="1:10" x14ac:dyDescent="0.45">
      <c r="A402" t="e">
        <f>Wsad_Ofertowy[[#This Row],[Kod]]</f>
        <v>#VALUE!</v>
      </c>
      <c r="B4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2" t="e">
        <f>INDEX(Wsad_Ofertowy[],MATCH(Generowanie_Zamówienia[[#This Row],[KOD_XL]],Wsad_Ofertowy[Kod],0),21)</f>
        <v>#VALUE!</v>
      </c>
      <c r="D402" s="95" t="e" cm="1">
        <f t="array" ref="D402">INDEX(Wsad_Ofertowy[],MATCH(Generowanie_Zamówienia[[#This Row],[KOD_XL]],Wsad_Ofertowy[Kod],0),$U$1)</f>
        <v>#VALUE!</v>
      </c>
      <c r="E402" t="str">
        <f ca="1">IFERROR(Generowanie_Zamówienia[[#This Row],[ILOŚĆ OP. ZAMAWIANA]]*Generowanie_Zamówienia[[#This Row],[ILOŚC W OP.]]*Generowanie_Zamówienia[[#This Row],[CENA]],"")</f>
        <v/>
      </c>
      <c r="F402" t="e">
        <f>INDEX(Wsad_Ofertowy[],MATCH(Generowanie_Zamówienia[[#This Row],[KOD_XL]],Wsad_Ofertowy[Kod],0),MATCH("nazwa pakietu",Wsad_Ofertowy[#Headers],0))</f>
        <v>#VALUE!</v>
      </c>
      <c r="G40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2" t="str">
        <f ca="1">IF(Generowanie_Zamówienia[[#This Row],[ILOŚĆ OP. ZAMAWIANA]]&gt;0,COUNTIFS($B$1:B402,"&gt;0"),"")</f>
        <v/>
      </c>
      <c r="I402" t="e">
        <f>INDEX(Wsad_Ofertowy[],MATCH(Generowanie_Zamówienia[[#This Row],[KOD_XL]],Wsad_Ofertowy[Kod],0),MATCH("Nazwa",Wsad_Ofertowy[#Headers],0))</f>
        <v>#VALUE!</v>
      </c>
      <c r="J402" t="e">
        <f ca="1">Generowanie_Zamówienia[[#This Row],[ILOŚĆ OP. ZAMAWIANA]]*Generowanie_Zamówienia[[#This Row],[ILOŚC W OP.]]</f>
        <v>#VALUE!</v>
      </c>
    </row>
    <row r="403" spans="1:10" x14ac:dyDescent="0.45">
      <c r="A403" t="e">
        <f>Wsad_Ofertowy[[#This Row],[Kod]]</f>
        <v>#VALUE!</v>
      </c>
      <c r="B4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3" t="e">
        <f>INDEX(Wsad_Ofertowy[],MATCH(Generowanie_Zamówienia[[#This Row],[KOD_XL]],Wsad_Ofertowy[Kod],0),21)</f>
        <v>#VALUE!</v>
      </c>
      <c r="D403" s="95" t="e" cm="1">
        <f t="array" ref="D403">INDEX(Wsad_Ofertowy[],MATCH(Generowanie_Zamówienia[[#This Row],[KOD_XL]],Wsad_Ofertowy[Kod],0),$U$1)</f>
        <v>#VALUE!</v>
      </c>
      <c r="E403" t="str">
        <f ca="1">IFERROR(Generowanie_Zamówienia[[#This Row],[ILOŚĆ OP. ZAMAWIANA]]*Generowanie_Zamówienia[[#This Row],[ILOŚC W OP.]]*Generowanie_Zamówienia[[#This Row],[CENA]],"")</f>
        <v/>
      </c>
      <c r="F403" t="e">
        <f>INDEX(Wsad_Ofertowy[],MATCH(Generowanie_Zamówienia[[#This Row],[KOD_XL]],Wsad_Ofertowy[Kod],0),MATCH("nazwa pakietu",Wsad_Ofertowy[#Headers],0))</f>
        <v>#VALUE!</v>
      </c>
      <c r="G40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3" t="str">
        <f ca="1">IF(Generowanie_Zamówienia[[#This Row],[ILOŚĆ OP. ZAMAWIANA]]&gt;0,COUNTIFS($B$1:B403,"&gt;0"),"")</f>
        <v/>
      </c>
      <c r="I403" t="e">
        <f>INDEX(Wsad_Ofertowy[],MATCH(Generowanie_Zamówienia[[#This Row],[KOD_XL]],Wsad_Ofertowy[Kod],0),MATCH("Nazwa",Wsad_Ofertowy[#Headers],0))</f>
        <v>#VALUE!</v>
      </c>
      <c r="J403" t="e">
        <f ca="1">Generowanie_Zamówienia[[#This Row],[ILOŚĆ OP. ZAMAWIANA]]*Generowanie_Zamówienia[[#This Row],[ILOŚC W OP.]]</f>
        <v>#VALUE!</v>
      </c>
    </row>
    <row r="404" spans="1:10" x14ac:dyDescent="0.45">
      <c r="A404" t="e">
        <f>Wsad_Ofertowy[[#This Row],[Kod]]</f>
        <v>#VALUE!</v>
      </c>
      <c r="B4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4" t="e">
        <f>INDEX(Wsad_Ofertowy[],MATCH(Generowanie_Zamówienia[[#This Row],[KOD_XL]],Wsad_Ofertowy[Kod],0),21)</f>
        <v>#VALUE!</v>
      </c>
      <c r="D404" s="95" t="e" cm="1">
        <f t="array" ref="D404">INDEX(Wsad_Ofertowy[],MATCH(Generowanie_Zamówienia[[#This Row],[KOD_XL]],Wsad_Ofertowy[Kod],0),$U$1)</f>
        <v>#VALUE!</v>
      </c>
      <c r="E404" t="str">
        <f ca="1">IFERROR(Generowanie_Zamówienia[[#This Row],[ILOŚĆ OP. ZAMAWIANA]]*Generowanie_Zamówienia[[#This Row],[ILOŚC W OP.]]*Generowanie_Zamówienia[[#This Row],[CENA]],"")</f>
        <v/>
      </c>
      <c r="F404" t="e">
        <f>INDEX(Wsad_Ofertowy[],MATCH(Generowanie_Zamówienia[[#This Row],[KOD_XL]],Wsad_Ofertowy[Kod],0),MATCH("nazwa pakietu",Wsad_Ofertowy[#Headers],0))</f>
        <v>#VALUE!</v>
      </c>
      <c r="G40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4" t="str">
        <f ca="1">IF(Generowanie_Zamówienia[[#This Row],[ILOŚĆ OP. ZAMAWIANA]]&gt;0,COUNTIFS($B$1:B404,"&gt;0"),"")</f>
        <v/>
      </c>
      <c r="I404" t="e">
        <f>INDEX(Wsad_Ofertowy[],MATCH(Generowanie_Zamówienia[[#This Row],[KOD_XL]],Wsad_Ofertowy[Kod],0),MATCH("Nazwa",Wsad_Ofertowy[#Headers],0))</f>
        <v>#VALUE!</v>
      </c>
      <c r="J404" t="e">
        <f ca="1">Generowanie_Zamówienia[[#This Row],[ILOŚĆ OP. ZAMAWIANA]]*Generowanie_Zamówienia[[#This Row],[ILOŚC W OP.]]</f>
        <v>#VALUE!</v>
      </c>
    </row>
    <row r="405" spans="1:10" x14ac:dyDescent="0.45">
      <c r="A405" t="e">
        <f>Wsad_Ofertowy[[#This Row],[Kod]]</f>
        <v>#VALUE!</v>
      </c>
      <c r="B4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5" t="e">
        <f>INDEX(Wsad_Ofertowy[],MATCH(Generowanie_Zamówienia[[#This Row],[KOD_XL]],Wsad_Ofertowy[Kod],0),21)</f>
        <v>#VALUE!</v>
      </c>
      <c r="D405" s="95" t="e" cm="1">
        <f t="array" ref="D405">INDEX(Wsad_Ofertowy[],MATCH(Generowanie_Zamówienia[[#This Row],[KOD_XL]],Wsad_Ofertowy[Kod],0),$U$1)</f>
        <v>#VALUE!</v>
      </c>
      <c r="E405" t="str">
        <f ca="1">IFERROR(Generowanie_Zamówienia[[#This Row],[ILOŚĆ OP. ZAMAWIANA]]*Generowanie_Zamówienia[[#This Row],[ILOŚC W OP.]]*Generowanie_Zamówienia[[#This Row],[CENA]],"")</f>
        <v/>
      </c>
      <c r="F405" t="e">
        <f>INDEX(Wsad_Ofertowy[],MATCH(Generowanie_Zamówienia[[#This Row],[KOD_XL]],Wsad_Ofertowy[Kod],0),MATCH("nazwa pakietu",Wsad_Ofertowy[#Headers],0))</f>
        <v>#VALUE!</v>
      </c>
      <c r="G40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5" t="str">
        <f ca="1">IF(Generowanie_Zamówienia[[#This Row],[ILOŚĆ OP. ZAMAWIANA]]&gt;0,COUNTIFS($B$1:B405,"&gt;0"),"")</f>
        <v/>
      </c>
      <c r="I405" t="e">
        <f>INDEX(Wsad_Ofertowy[],MATCH(Generowanie_Zamówienia[[#This Row],[KOD_XL]],Wsad_Ofertowy[Kod],0),MATCH("Nazwa",Wsad_Ofertowy[#Headers],0))</f>
        <v>#VALUE!</v>
      </c>
      <c r="J405" t="e">
        <f ca="1">Generowanie_Zamówienia[[#This Row],[ILOŚĆ OP. ZAMAWIANA]]*Generowanie_Zamówienia[[#This Row],[ILOŚC W OP.]]</f>
        <v>#VALUE!</v>
      </c>
    </row>
    <row r="406" spans="1:10" x14ac:dyDescent="0.45">
      <c r="A406" t="e">
        <f>Wsad_Ofertowy[[#This Row],[Kod]]</f>
        <v>#VALUE!</v>
      </c>
      <c r="B4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6" t="e">
        <f>INDEX(Wsad_Ofertowy[],MATCH(Generowanie_Zamówienia[[#This Row],[KOD_XL]],Wsad_Ofertowy[Kod],0),21)</f>
        <v>#VALUE!</v>
      </c>
      <c r="D406" s="95" t="e" cm="1">
        <f t="array" ref="D406">INDEX(Wsad_Ofertowy[],MATCH(Generowanie_Zamówienia[[#This Row],[KOD_XL]],Wsad_Ofertowy[Kod],0),$U$1)</f>
        <v>#VALUE!</v>
      </c>
      <c r="E406" t="str">
        <f ca="1">IFERROR(Generowanie_Zamówienia[[#This Row],[ILOŚĆ OP. ZAMAWIANA]]*Generowanie_Zamówienia[[#This Row],[ILOŚC W OP.]]*Generowanie_Zamówienia[[#This Row],[CENA]],"")</f>
        <v/>
      </c>
      <c r="F406" t="e">
        <f>INDEX(Wsad_Ofertowy[],MATCH(Generowanie_Zamówienia[[#This Row],[KOD_XL]],Wsad_Ofertowy[Kod],0),MATCH("nazwa pakietu",Wsad_Ofertowy[#Headers],0))</f>
        <v>#VALUE!</v>
      </c>
      <c r="G40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6" t="str">
        <f ca="1">IF(Generowanie_Zamówienia[[#This Row],[ILOŚĆ OP. ZAMAWIANA]]&gt;0,COUNTIFS($B$1:B406,"&gt;0"),"")</f>
        <v/>
      </c>
      <c r="I406" t="e">
        <f>INDEX(Wsad_Ofertowy[],MATCH(Generowanie_Zamówienia[[#This Row],[KOD_XL]],Wsad_Ofertowy[Kod],0),MATCH("Nazwa",Wsad_Ofertowy[#Headers],0))</f>
        <v>#VALUE!</v>
      </c>
      <c r="J406" t="e">
        <f ca="1">Generowanie_Zamówienia[[#This Row],[ILOŚĆ OP. ZAMAWIANA]]*Generowanie_Zamówienia[[#This Row],[ILOŚC W OP.]]</f>
        <v>#VALUE!</v>
      </c>
    </row>
    <row r="407" spans="1:10" x14ac:dyDescent="0.45">
      <c r="A407" t="e">
        <f>Wsad_Ofertowy[[#This Row],[Kod]]</f>
        <v>#VALUE!</v>
      </c>
      <c r="B4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7" t="e">
        <f>INDEX(Wsad_Ofertowy[],MATCH(Generowanie_Zamówienia[[#This Row],[KOD_XL]],Wsad_Ofertowy[Kod],0),21)</f>
        <v>#VALUE!</v>
      </c>
      <c r="D407" s="95" t="e" cm="1">
        <f t="array" ref="D407">INDEX(Wsad_Ofertowy[],MATCH(Generowanie_Zamówienia[[#This Row],[KOD_XL]],Wsad_Ofertowy[Kod],0),$U$1)</f>
        <v>#VALUE!</v>
      </c>
      <c r="E407" t="str">
        <f ca="1">IFERROR(Generowanie_Zamówienia[[#This Row],[ILOŚĆ OP. ZAMAWIANA]]*Generowanie_Zamówienia[[#This Row],[ILOŚC W OP.]]*Generowanie_Zamówienia[[#This Row],[CENA]],"")</f>
        <v/>
      </c>
      <c r="F407" t="e">
        <f>INDEX(Wsad_Ofertowy[],MATCH(Generowanie_Zamówienia[[#This Row],[KOD_XL]],Wsad_Ofertowy[Kod],0),MATCH("nazwa pakietu",Wsad_Ofertowy[#Headers],0))</f>
        <v>#VALUE!</v>
      </c>
      <c r="G40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7" t="str">
        <f ca="1">IF(Generowanie_Zamówienia[[#This Row],[ILOŚĆ OP. ZAMAWIANA]]&gt;0,COUNTIFS($B$1:B407,"&gt;0"),"")</f>
        <v/>
      </c>
      <c r="I407" t="e">
        <f>INDEX(Wsad_Ofertowy[],MATCH(Generowanie_Zamówienia[[#This Row],[KOD_XL]],Wsad_Ofertowy[Kod],0),MATCH("Nazwa",Wsad_Ofertowy[#Headers],0))</f>
        <v>#VALUE!</v>
      </c>
      <c r="J407" t="e">
        <f ca="1">Generowanie_Zamówienia[[#This Row],[ILOŚĆ OP. ZAMAWIANA]]*Generowanie_Zamówienia[[#This Row],[ILOŚC W OP.]]</f>
        <v>#VALUE!</v>
      </c>
    </row>
    <row r="408" spans="1:10" x14ac:dyDescent="0.45">
      <c r="A408" t="e">
        <f>Wsad_Ofertowy[[#This Row],[Kod]]</f>
        <v>#VALUE!</v>
      </c>
      <c r="B4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8" t="e">
        <f>INDEX(Wsad_Ofertowy[],MATCH(Generowanie_Zamówienia[[#This Row],[KOD_XL]],Wsad_Ofertowy[Kod],0),21)</f>
        <v>#VALUE!</v>
      </c>
      <c r="D408" s="95" t="e" cm="1">
        <f t="array" ref="D408">INDEX(Wsad_Ofertowy[],MATCH(Generowanie_Zamówienia[[#This Row],[KOD_XL]],Wsad_Ofertowy[Kod],0),$U$1)</f>
        <v>#VALUE!</v>
      </c>
      <c r="E408" t="str">
        <f ca="1">IFERROR(Generowanie_Zamówienia[[#This Row],[ILOŚĆ OP. ZAMAWIANA]]*Generowanie_Zamówienia[[#This Row],[ILOŚC W OP.]]*Generowanie_Zamówienia[[#This Row],[CENA]],"")</f>
        <v/>
      </c>
      <c r="F408" t="e">
        <f>INDEX(Wsad_Ofertowy[],MATCH(Generowanie_Zamówienia[[#This Row],[KOD_XL]],Wsad_Ofertowy[Kod],0),MATCH("nazwa pakietu",Wsad_Ofertowy[#Headers],0))</f>
        <v>#VALUE!</v>
      </c>
      <c r="G40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8" t="str">
        <f ca="1">IF(Generowanie_Zamówienia[[#This Row],[ILOŚĆ OP. ZAMAWIANA]]&gt;0,COUNTIFS($B$1:B408,"&gt;0"),"")</f>
        <v/>
      </c>
      <c r="I408" t="e">
        <f>INDEX(Wsad_Ofertowy[],MATCH(Generowanie_Zamówienia[[#This Row],[KOD_XL]],Wsad_Ofertowy[Kod],0),MATCH("Nazwa",Wsad_Ofertowy[#Headers],0))</f>
        <v>#VALUE!</v>
      </c>
      <c r="J408" t="e">
        <f ca="1">Generowanie_Zamówienia[[#This Row],[ILOŚĆ OP. ZAMAWIANA]]*Generowanie_Zamówienia[[#This Row],[ILOŚC W OP.]]</f>
        <v>#VALUE!</v>
      </c>
    </row>
    <row r="409" spans="1:10" x14ac:dyDescent="0.45">
      <c r="A409" t="e">
        <f>Wsad_Ofertowy[[#This Row],[Kod]]</f>
        <v>#VALUE!</v>
      </c>
      <c r="B4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09" t="e">
        <f>INDEX(Wsad_Ofertowy[],MATCH(Generowanie_Zamówienia[[#This Row],[KOD_XL]],Wsad_Ofertowy[Kod],0),21)</f>
        <v>#VALUE!</v>
      </c>
      <c r="D409" s="95" t="e" cm="1">
        <f t="array" ref="D409">INDEX(Wsad_Ofertowy[],MATCH(Generowanie_Zamówienia[[#This Row],[KOD_XL]],Wsad_Ofertowy[Kod],0),$U$1)</f>
        <v>#VALUE!</v>
      </c>
      <c r="E409" t="str">
        <f ca="1">IFERROR(Generowanie_Zamówienia[[#This Row],[ILOŚĆ OP. ZAMAWIANA]]*Generowanie_Zamówienia[[#This Row],[ILOŚC W OP.]]*Generowanie_Zamówienia[[#This Row],[CENA]],"")</f>
        <v/>
      </c>
      <c r="F409" t="e">
        <f>INDEX(Wsad_Ofertowy[],MATCH(Generowanie_Zamówienia[[#This Row],[KOD_XL]],Wsad_Ofertowy[Kod],0),MATCH("nazwa pakietu",Wsad_Ofertowy[#Headers],0))</f>
        <v>#VALUE!</v>
      </c>
      <c r="G40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09" t="str">
        <f ca="1">IF(Generowanie_Zamówienia[[#This Row],[ILOŚĆ OP. ZAMAWIANA]]&gt;0,COUNTIFS($B$1:B409,"&gt;0"),"")</f>
        <v/>
      </c>
      <c r="I409" t="e">
        <f>INDEX(Wsad_Ofertowy[],MATCH(Generowanie_Zamówienia[[#This Row],[KOD_XL]],Wsad_Ofertowy[Kod],0),MATCH("Nazwa",Wsad_Ofertowy[#Headers],0))</f>
        <v>#VALUE!</v>
      </c>
      <c r="J409" t="e">
        <f ca="1">Generowanie_Zamówienia[[#This Row],[ILOŚĆ OP. ZAMAWIANA]]*Generowanie_Zamówienia[[#This Row],[ILOŚC W OP.]]</f>
        <v>#VALUE!</v>
      </c>
    </row>
    <row r="410" spans="1:10" x14ac:dyDescent="0.45">
      <c r="A410" t="e">
        <f>Wsad_Ofertowy[[#This Row],[Kod]]</f>
        <v>#VALUE!</v>
      </c>
      <c r="B4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0" t="e">
        <f>INDEX(Wsad_Ofertowy[],MATCH(Generowanie_Zamówienia[[#This Row],[KOD_XL]],Wsad_Ofertowy[Kod],0),21)</f>
        <v>#VALUE!</v>
      </c>
      <c r="D410" s="95" t="e" cm="1">
        <f t="array" ref="D410">INDEX(Wsad_Ofertowy[],MATCH(Generowanie_Zamówienia[[#This Row],[KOD_XL]],Wsad_Ofertowy[Kod],0),$U$1)</f>
        <v>#VALUE!</v>
      </c>
      <c r="E410" t="str">
        <f ca="1">IFERROR(Generowanie_Zamówienia[[#This Row],[ILOŚĆ OP. ZAMAWIANA]]*Generowanie_Zamówienia[[#This Row],[ILOŚC W OP.]]*Generowanie_Zamówienia[[#This Row],[CENA]],"")</f>
        <v/>
      </c>
      <c r="F410" t="e">
        <f>INDEX(Wsad_Ofertowy[],MATCH(Generowanie_Zamówienia[[#This Row],[KOD_XL]],Wsad_Ofertowy[Kod],0),MATCH("nazwa pakietu",Wsad_Ofertowy[#Headers],0))</f>
        <v>#VALUE!</v>
      </c>
      <c r="G41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0" t="str">
        <f ca="1">IF(Generowanie_Zamówienia[[#This Row],[ILOŚĆ OP. ZAMAWIANA]]&gt;0,COUNTIFS($B$1:B410,"&gt;0"),"")</f>
        <v/>
      </c>
      <c r="I410" t="e">
        <f>INDEX(Wsad_Ofertowy[],MATCH(Generowanie_Zamówienia[[#This Row],[KOD_XL]],Wsad_Ofertowy[Kod],0),MATCH("Nazwa",Wsad_Ofertowy[#Headers],0))</f>
        <v>#VALUE!</v>
      </c>
      <c r="J410" t="e">
        <f ca="1">Generowanie_Zamówienia[[#This Row],[ILOŚĆ OP. ZAMAWIANA]]*Generowanie_Zamówienia[[#This Row],[ILOŚC W OP.]]</f>
        <v>#VALUE!</v>
      </c>
    </row>
    <row r="411" spans="1:10" x14ac:dyDescent="0.45">
      <c r="A411" t="e">
        <f>Wsad_Ofertowy[[#This Row],[Kod]]</f>
        <v>#VALUE!</v>
      </c>
      <c r="B4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1" t="e">
        <f>INDEX(Wsad_Ofertowy[],MATCH(Generowanie_Zamówienia[[#This Row],[KOD_XL]],Wsad_Ofertowy[Kod],0),21)</f>
        <v>#VALUE!</v>
      </c>
      <c r="D411" s="95" t="e" cm="1">
        <f t="array" ref="D411">INDEX(Wsad_Ofertowy[],MATCH(Generowanie_Zamówienia[[#This Row],[KOD_XL]],Wsad_Ofertowy[Kod],0),$U$1)</f>
        <v>#VALUE!</v>
      </c>
      <c r="E411" t="str">
        <f ca="1">IFERROR(Generowanie_Zamówienia[[#This Row],[ILOŚĆ OP. ZAMAWIANA]]*Generowanie_Zamówienia[[#This Row],[ILOŚC W OP.]]*Generowanie_Zamówienia[[#This Row],[CENA]],"")</f>
        <v/>
      </c>
      <c r="F411" t="e">
        <f>INDEX(Wsad_Ofertowy[],MATCH(Generowanie_Zamówienia[[#This Row],[KOD_XL]],Wsad_Ofertowy[Kod],0),MATCH("nazwa pakietu",Wsad_Ofertowy[#Headers],0))</f>
        <v>#VALUE!</v>
      </c>
      <c r="G41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1" t="str">
        <f ca="1">IF(Generowanie_Zamówienia[[#This Row],[ILOŚĆ OP. ZAMAWIANA]]&gt;0,COUNTIFS($B$1:B411,"&gt;0"),"")</f>
        <v/>
      </c>
      <c r="I411" t="e">
        <f>INDEX(Wsad_Ofertowy[],MATCH(Generowanie_Zamówienia[[#This Row],[KOD_XL]],Wsad_Ofertowy[Kod],0),MATCH("Nazwa",Wsad_Ofertowy[#Headers],0))</f>
        <v>#VALUE!</v>
      </c>
      <c r="J411" t="e">
        <f ca="1">Generowanie_Zamówienia[[#This Row],[ILOŚĆ OP. ZAMAWIANA]]*Generowanie_Zamówienia[[#This Row],[ILOŚC W OP.]]</f>
        <v>#VALUE!</v>
      </c>
    </row>
    <row r="412" spans="1:10" x14ac:dyDescent="0.45">
      <c r="A412" t="e">
        <f>Wsad_Ofertowy[[#This Row],[Kod]]</f>
        <v>#VALUE!</v>
      </c>
      <c r="B4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2" t="e">
        <f>INDEX(Wsad_Ofertowy[],MATCH(Generowanie_Zamówienia[[#This Row],[KOD_XL]],Wsad_Ofertowy[Kod],0),21)</f>
        <v>#VALUE!</v>
      </c>
      <c r="D412" s="95" t="e" cm="1">
        <f t="array" ref="D412">INDEX(Wsad_Ofertowy[],MATCH(Generowanie_Zamówienia[[#This Row],[KOD_XL]],Wsad_Ofertowy[Kod],0),$U$1)</f>
        <v>#VALUE!</v>
      </c>
      <c r="E412" t="str">
        <f ca="1">IFERROR(Generowanie_Zamówienia[[#This Row],[ILOŚĆ OP. ZAMAWIANA]]*Generowanie_Zamówienia[[#This Row],[ILOŚC W OP.]]*Generowanie_Zamówienia[[#This Row],[CENA]],"")</f>
        <v/>
      </c>
      <c r="F412" t="e">
        <f>INDEX(Wsad_Ofertowy[],MATCH(Generowanie_Zamówienia[[#This Row],[KOD_XL]],Wsad_Ofertowy[Kod],0),MATCH("nazwa pakietu",Wsad_Ofertowy[#Headers],0))</f>
        <v>#VALUE!</v>
      </c>
      <c r="G41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2" t="str">
        <f ca="1">IF(Generowanie_Zamówienia[[#This Row],[ILOŚĆ OP. ZAMAWIANA]]&gt;0,COUNTIFS($B$1:B412,"&gt;0"),"")</f>
        <v/>
      </c>
      <c r="I412" t="e">
        <f>INDEX(Wsad_Ofertowy[],MATCH(Generowanie_Zamówienia[[#This Row],[KOD_XL]],Wsad_Ofertowy[Kod],0),MATCH("Nazwa",Wsad_Ofertowy[#Headers],0))</f>
        <v>#VALUE!</v>
      </c>
      <c r="J412" t="e">
        <f ca="1">Generowanie_Zamówienia[[#This Row],[ILOŚĆ OP. ZAMAWIANA]]*Generowanie_Zamówienia[[#This Row],[ILOŚC W OP.]]</f>
        <v>#VALUE!</v>
      </c>
    </row>
    <row r="413" spans="1:10" x14ac:dyDescent="0.45">
      <c r="A413" t="e">
        <f>Wsad_Ofertowy[[#This Row],[Kod]]</f>
        <v>#VALUE!</v>
      </c>
      <c r="B4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3" t="e">
        <f>INDEX(Wsad_Ofertowy[],MATCH(Generowanie_Zamówienia[[#This Row],[KOD_XL]],Wsad_Ofertowy[Kod],0),21)</f>
        <v>#VALUE!</v>
      </c>
      <c r="D413" s="95" t="e" cm="1">
        <f t="array" ref="D413">INDEX(Wsad_Ofertowy[],MATCH(Generowanie_Zamówienia[[#This Row],[KOD_XL]],Wsad_Ofertowy[Kod],0),$U$1)</f>
        <v>#VALUE!</v>
      </c>
      <c r="E413" t="str">
        <f ca="1">IFERROR(Generowanie_Zamówienia[[#This Row],[ILOŚĆ OP. ZAMAWIANA]]*Generowanie_Zamówienia[[#This Row],[ILOŚC W OP.]]*Generowanie_Zamówienia[[#This Row],[CENA]],"")</f>
        <v/>
      </c>
      <c r="F413" t="e">
        <f>INDEX(Wsad_Ofertowy[],MATCH(Generowanie_Zamówienia[[#This Row],[KOD_XL]],Wsad_Ofertowy[Kod],0),MATCH("nazwa pakietu",Wsad_Ofertowy[#Headers],0))</f>
        <v>#VALUE!</v>
      </c>
      <c r="G41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3" t="str">
        <f ca="1">IF(Generowanie_Zamówienia[[#This Row],[ILOŚĆ OP. ZAMAWIANA]]&gt;0,COUNTIFS($B$1:B413,"&gt;0"),"")</f>
        <v/>
      </c>
      <c r="I413" t="e">
        <f>INDEX(Wsad_Ofertowy[],MATCH(Generowanie_Zamówienia[[#This Row],[KOD_XL]],Wsad_Ofertowy[Kod],0),MATCH("Nazwa",Wsad_Ofertowy[#Headers],0))</f>
        <v>#VALUE!</v>
      </c>
      <c r="J413" t="e">
        <f ca="1">Generowanie_Zamówienia[[#This Row],[ILOŚĆ OP. ZAMAWIANA]]*Generowanie_Zamówienia[[#This Row],[ILOŚC W OP.]]</f>
        <v>#VALUE!</v>
      </c>
    </row>
    <row r="414" spans="1:10" x14ac:dyDescent="0.45">
      <c r="A414" t="e">
        <f>Wsad_Ofertowy[[#This Row],[Kod]]</f>
        <v>#VALUE!</v>
      </c>
      <c r="B4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4" t="e">
        <f>INDEX(Wsad_Ofertowy[],MATCH(Generowanie_Zamówienia[[#This Row],[KOD_XL]],Wsad_Ofertowy[Kod],0),21)</f>
        <v>#VALUE!</v>
      </c>
      <c r="D414" s="95" t="e" cm="1">
        <f t="array" ref="D414">INDEX(Wsad_Ofertowy[],MATCH(Generowanie_Zamówienia[[#This Row],[KOD_XL]],Wsad_Ofertowy[Kod],0),$U$1)</f>
        <v>#VALUE!</v>
      </c>
      <c r="E414" t="str">
        <f ca="1">IFERROR(Generowanie_Zamówienia[[#This Row],[ILOŚĆ OP. ZAMAWIANA]]*Generowanie_Zamówienia[[#This Row],[ILOŚC W OP.]]*Generowanie_Zamówienia[[#This Row],[CENA]],"")</f>
        <v/>
      </c>
      <c r="F414" t="e">
        <f>INDEX(Wsad_Ofertowy[],MATCH(Generowanie_Zamówienia[[#This Row],[KOD_XL]],Wsad_Ofertowy[Kod],0),MATCH("nazwa pakietu",Wsad_Ofertowy[#Headers],0))</f>
        <v>#VALUE!</v>
      </c>
      <c r="G41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4" t="str">
        <f ca="1">IF(Generowanie_Zamówienia[[#This Row],[ILOŚĆ OP. ZAMAWIANA]]&gt;0,COUNTIFS($B$1:B414,"&gt;0"),"")</f>
        <v/>
      </c>
      <c r="I414" t="e">
        <f>INDEX(Wsad_Ofertowy[],MATCH(Generowanie_Zamówienia[[#This Row],[KOD_XL]],Wsad_Ofertowy[Kod],0),MATCH("Nazwa",Wsad_Ofertowy[#Headers],0))</f>
        <v>#VALUE!</v>
      </c>
      <c r="J414" t="e">
        <f ca="1">Generowanie_Zamówienia[[#This Row],[ILOŚĆ OP. ZAMAWIANA]]*Generowanie_Zamówienia[[#This Row],[ILOŚC W OP.]]</f>
        <v>#VALUE!</v>
      </c>
    </row>
    <row r="415" spans="1:10" x14ac:dyDescent="0.45">
      <c r="A415" t="e">
        <f>Wsad_Ofertowy[[#This Row],[Kod]]</f>
        <v>#VALUE!</v>
      </c>
      <c r="B4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5" t="e">
        <f>INDEX(Wsad_Ofertowy[],MATCH(Generowanie_Zamówienia[[#This Row],[KOD_XL]],Wsad_Ofertowy[Kod],0),21)</f>
        <v>#VALUE!</v>
      </c>
      <c r="D415" s="95" t="e" cm="1">
        <f t="array" ref="D415">INDEX(Wsad_Ofertowy[],MATCH(Generowanie_Zamówienia[[#This Row],[KOD_XL]],Wsad_Ofertowy[Kod],0),$U$1)</f>
        <v>#VALUE!</v>
      </c>
      <c r="E415" t="str">
        <f ca="1">IFERROR(Generowanie_Zamówienia[[#This Row],[ILOŚĆ OP. ZAMAWIANA]]*Generowanie_Zamówienia[[#This Row],[ILOŚC W OP.]]*Generowanie_Zamówienia[[#This Row],[CENA]],"")</f>
        <v/>
      </c>
      <c r="F415" t="e">
        <f>INDEX(Wsad_Ofertowy[],MATCH(Generowanie_Zamówienia[[#This Row],[KOD_XL]],Wsad_Ofertowy[Kod],0),MATCH("nazwa pakietu",Wsad_Ofertowy[#Headers],0))</f>
        <v>#VALUE!</v>
      </c>
      <c r="G41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5" t="str">
        <f ca="1">IF(Generowanie_Zamówienia[[#This Row],[ILOŚĆ OP. ZAMAWIANA]]&gt;0,COUNTIFS($B$1:B415,"&gt;0"),"")</f>
        <v/>
      </c>
      <c r="I415" t="e">
        <f>INDEX(Wsad_Ofertowy[],MATCH(Generowanie_Zamówienia[[#This Row],[KOD_XL]],Wsad_Ofertowy[Kod],0),MATCH("Nazwa",Wsad_Ofertowy[#Headers],0))</f>
        <v>#VALUE!</v>
      </c>
      <c r="J415" t="e">
        <f ca="1">Generowanie_Zamówienia[[#This Row],[ILOŚĆ OP. ZAMAWIANA]]*Generowanie_Zamówienia[[#This Row],[ILOŚC W OP.]]</f>
        <v>#VALUE!</v>
      </c>
    </row>
    <row r="416" spans="1:10" x14ac:dyDescent="0.45">
      <c r="A416" t="e">
        <f>Wsad_Ofertowy[[#This Row],[Kod]]</f>
        <v>#VALUE!</v>
      </c>
      <c r="B4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6" t="e">
        <f>INDEX(Wsad_Ofertowy[],MATCH(Generowanie_Zamówienia[[#This Row],[KOD_XL]],Wsad_Ofertowy[Kod],0),21)</f>
        <v>#VALUE!</v>
      </c>
      <c r="D416" s="95" t="e" cm="1">
        <f t="array" ref="D416">INDEX(Wsad_Ofertowy[],MATCH(Generowanie_Zamówienia[[#This Row],[KOD_XL]],Wsad_Ofertowy[Kod],0),$U$1)</f>
        <v>#VALUE!</v>
      </c>
      <c r="E416" t="str">
        <f ca="1">IFERROR(Generowanie_Zamówienia[[#This Row],[ILOŚĆ OP. ZAMAWIANA]]*Generowanie_Zamówienia[[#This Row],[ILOŚC W OP.]]*Generowanie_Zamówienia[[#This Row],[CENA]],"")</f>
        <v/>
      </c>
      <c r="F416" t="e">
        <f>INDEX(Wsad_Ofertowy[],MATCH(Generowanie_Zamówienia[[#This Row],[KOD_XL]],Wsad_Ofertowy[Kod],0),MATCH("nazwa pakietu",Wsad_Ofertowy[#Headers],0))</f>
        <v>#VALUE!</v>
      </c>
      <c r="G41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6" t="str">
        <f ca="1">IF(Generowanie_Zamówienia[[#This Row],[ILOŚĆ OP. ZAMAWIANA]]&gt;0,COUNTIFS($B$1:B416,"&gt;0"),"")</f>
        <v/>
      </c>
      <c r="I416" t="e">
        <f>INDEX(Wsad_Ofertowy[],MATCH(Generowanie_Zamówienia[[#This Row],[KOD_XL]],Wsad_Ofertowy[Kod],0),MATCH("Nazwa",Wsad_Ofertowy[#Headers],0))</f>
        <v>#VALUE!</v>
      </c>
      <c r="J416" t="e">
        <f ca="1">Generowanie_Zamówienia[[#This Row],[ILOŚĆ OP. ZAMAWIANA]]*Generowanie_Zamówienia[[#This Row],[ILOŚC W OP.]]</f>
        <v>#VALUE!</v>
      </c>
    </row>
    <row r="417" spans="1:10" x14ac:dyDescent="0.45">
      <c r="A417" t="e">
        <f>Wsad_Ofertowy[[#This Row],[Kod]]</f>
        <v>#VALUE!</v>
      </c>
      <c r="B4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7" t="e">
        <f>INDEX(Wsad_Ofertowy[],MATCH(Generowanie_Zamówienia[[#This Row],[KOD_XL]],Wsad_Ofertowy[Kod],0),21)</f>
        <v>#VALUE!</v>
      </c>
      <c r="D417" s="95" t="e" cm="1">
        <f t="array" ref="D417">INDEX(Wsad_Ofertowy[],MATCH(Generowanie_Zamówienia[[#This Row],[KOD_XL]],Wsad_Ofertowy[Kod],0),$U$1)</f>
        <v>#VALUE!</v>
      </c>
      <c r="E417" t="str">
        <f ca="1">IFERROR(Generowanie_Zamówienia[[#This Row],[ILOŚĆ OP. ZAMAWIANA]]*Generowanie_Zamówienia[[#This Row],[ILOŚC W OP.]]*Generowanie_Zamówienia[[#This Row],[CENA]],"")</f>
        <v/>
      </c>
      <c r="F417" t="e">
        <f>INDEX(Wsad_Ofertowy[],MATCH(Generowanie_Zamówienia[[#This Row],[KOD_XL]],Wsad_Ofertowy[Kod],0),MATCH("nazwa pakietu",Wsad_Ofertowy[#Headers],0))</f>
        <v>#VALUE!</v>
      </c>
      <c r="G41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7" t="str">
        <f ca="1">IF(Generowanie_Zamówienia[[#This Row],[ILOŚĆ OP. ZAMAWIANA]]&gt;0,COUNTIFS($B$1:B417,"&gt;0"),"")</f>
        <v/>
      </c>
      <c r="I417" t="e">
        <f>INDEX(Wsad_Ofertowy[],MATCH(Generowanie_Zamówienia[[#This Row],[KOD_XL]],Wsad_Ofertowy[Kod],0),MATCH("Nazwa",Wsad_Ofertowy[#Headers],0))</f>
        <v>#VALUE!</v>
      </c>
      <c r="J417" t="e">
        <f ca="1">Generowanie_Zamówienia[[#This Row],[ILOŚĆ OP. ZAMAWIANA]]*Generowanie_Zamówienia[[#This Row],[ILOŚC W OP.]]</f>
        <v>#VALUE!</v>
      </c>
    </row>
    <row r="418" spans="1:10" x14ac:dyDescent="0.45">
      <c r="A418" t="e">
        <f>Wsad_Ofertowy[[#This Row],[Kod]]</f>
        <v>#VALUE!</v>
      </c>
      <c r="B4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8" t="e">
        <f>INDEX(Wsad_Ofertowy[],MATCH(Generowanie_Zamówienia[[#This Row],[KOD_XL]],Wsad_Ofertowy[Kod],0),21)</f>
        <v>#VALUE!</v>
      </c>
      <c r="D418" s="95" t="e" cm="1">
        <f t="array" ref="D418">INDEX(Wsad_Ofertowy[],MATCH(Generowanie_Zamówienia[[#This Row],[KOD_XL]],Wsad_Ofertowy[Kod],0),$U$1)</f>
        <v>#VALUE!</v>
      </c>
      <c r="E418" t="str">
        <f ca="1">IFERROR(Generowanie_Zamówienia[[#This Row],[ILOŚĆ OP. ZAMAWIANA]]*Generowanie_Zamówienia[[#This Row],[ILOŚC W OP.]]*Generowanie_Zamówienia[[#This Row],[CENA]],"")</f>
        <v/>
      </c>
      <c r="F418" t="e">
        <f>INDEX(Wsad_Ofertowy[],MATCH(Generowanie_Zamówienia[[#This Row],[KOD_XL]],Wsad_Ofertowy[Kod],0),MATCH("nazwa pakietu",Wsad_Ofertowy[#Headers],0))</f>
        <v>#VALUE!</v>
      </c>
      <c r="G41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8" t="str">
        <f ca="1">IF(Generowanie_Zamówienia[[#This Row],[ILOŚĆ OP. ZAMAWIANA]]&gt;0,COUNTIFS($B$1:B418,"&gt;0"),"")</f>
        <v/>
      </c>
      <c r="I418" t="e">
        <f>INDEX(Wsad_Ofertowy[],MATCH(Generowanie_Zamówienia[[#This Row],[KOD_XL]],Wsad_Ofertowy[Kod],0),MATCH("Nazwa",Wsad_Ofertowy[#Headers],0))</f>
        <v>#VALUE!</v>
      </c>
      <c r="J418" t="e">
        <f ca="1">Generowanie_Zamówienia[[#This Row],[ILOŚĆ OP. ZAMAWIANA]]*Generowanie_Zamówienia[[#This Row],[ILOŚC W OP.]]</f>
        <v>#VALUE!</v>
      </c>
    </row>
    <row r="419" spans="1:10" x14ac:dyDescent="0.45">
      <c r="A419" t="e">
        <f>Wsad_Ofertowy[[#This Row],[Kod]]</f>
        <v>#VALUE!</v>
      </c>
      <c r="B4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19" t="e">
        <f>INDEX(Wsad_Ofertowy[],MATCH(Generowanie_Zamówienia[[#This Row],[KOD_XL]],Wsad_Ofertowy[Kod],0),21)</f>
        <v>#VALUE!</v>
      </c>
      <c r="D419" s="95" t="e" cm="1">
        <f t="array" ref="D419">INDEX(Wsad_Ofertowy[],MATCH(Generowanie_Zamówienia[[#This Row],[KOD_XL]],Wsad_Ofertowy[Kod],0),$U$1)</f>
        <v>#VALUE!</v>
      </c>
      <c r="E419" t="str">
        <f ca="1">IFERROR(Generowanie_Zamówienia[[#This Row],[ILOŚĆ OP. ZAMAWIANA]]*Generowanie_Zamówienia[[#This Row],[ILOŚC W OP.]]*Generowanie_Zamówienia[[#This Row],[CENA]],"")</f>
        <v/>
      </c>
      <c r="F419" t="e">
        <f>INDEX(Wsad_Ofertowy[],MATCH(Generowanie_Zamówienia[[#This Row],[KOD_XL]],Wsad_Ofertowy[Kod],0),MATCH("nazwa pakietu",Wsad_Ofertowy[#Headers],0))</f>
        <v>#VALUE!</v>
      </c>
      <c r="G41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19" t="str">
        <f ca="1">IF(Generowanie_Zamówienia[[#This Row],[ILOŚĆ OP. ZAMAWIANA]]&gt;0,COUNTIFS($B$1:B419,"&gt;0"),"")</f>
        <v/>
      </c>
      <c r="I419" t="e">
        <f>INDEX(Wsad_Ofertowy[],MATCH(Generowanie_Zamówienia[[#This Row],[KOD_XL]],Wsad_Ofertowy[Kod],0),MATCH("Nazwa",Wsad_Ofertowy[#Headers],0))</f>
        <v>#VALUE!</v>
      </c>
      <c r="J419" t="e">
        <f ca="1">Generowanie_Zamówienia[[#This Row],[ILOŚĆ OP. ZAMAWIANA]]*Generowanie_Zamówienia[[#This Row],[ILOŚC W OP.]]</f>
        <v>#VALUE!</v>
      </c>
    </row>
    <row r="420" spans="1:10" x14ac:dyDescent="0.45">
      <c r="A420" t="e">
        <f>Wsad_Ofertowy[[#This Row],[Kod]]</f>
        <v>#VALUE!</v>
      </c>
      <c r="B4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0" t="e">
        <f>INDEX(Wsad_Ofertowy[],MATCH(Generowanie_Zamówienia[[#This Row],[KOD_XL]],Wsad_Ofertowy[Kod],0),21)</f>
        <v>#VALUE!</v>
      </c>
      <c r="D420" s="95" t="e" cm="1">
        <f t="array" ref="D420">INDEX(Wsad_Ofertowy[],MATCH(Generowanie_Zamówienia[[#This Row],[KOD_XL]],Wsad_Ofertowy[Kod],0),$U$1)</f>
        <v>#VALUE!</v>
      </c>
      <c r="E420" t="str">
        <f ca="1">IFERROR(Generowanie_Zamówienia[[#This Row],[ILOŚĆ OP. ZAMAWIANA]]*Generowanie_Zamówienia[[#This Row],[ILOŚC W OP.]]*Generowanie_Zamówienia[[#This Row],[CENA]],"")</f>
        <v/>
      </c>
      <c r="F420" t="e">
        <f>INDEX(Wsad_Ofertowy[],MATCH(Generowanie_Zamówienia[[#This Row],[KOD_XL]],Wsad_Ofertowy[Kod],0),MATCH("nazwa pakietu",Wsad_Ofertowy[#Headers],0))</f>
        <v>#VALUE!</v>
      </c>
      <c r="G42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0" t="str">
        <f ca="1">IF(Generowanie_Zamówienia[[#This Row],[ILOŚĆ OP. ZAMAWIANA]]&gt;0,COUNTIFS($B$1:B420,"&gt;0"),"")</f>
        <v/>
      </c>
      <c r="I420" t="e">
        <f>INDEX(Wsad_Ofertowy[],MATCH(Generowanie_Zamówienia[[#This Row],[KOD_XL]],Wsad_Ofertowy[Kod],0),MATCH("Nazwa",Wsad_Ofertowy[#Headers],0))</f>
        <v>#VALUE!</v>
      </c>
      <c r="J420" t="e">
        <f ca="1">Generowanie_Zamówienia[[#This Row],[ILOŚĆ OP. ZAMAWIANA]]*Generowanie_Zamówienia[[#This Row],[ILOŚC W OP.]]</f>
        <v>#VALUE!</v>
      </c>
    </row>
    <row r="421" spans="1:10" x14ac:dyDescent="0.45">
      <c r="A421" t="e">
        <f>Wsad_Ofertowy[[#This Row],[Kod]]</f>
        <v>#VALUE!</v>
      </c>
      <c r="B4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1" t="e">
        <f>INDEX(Wsad_Ofertowy[],MATCH(Generowanie_Zamówienia[[#This Row],[KOD_XL]],Wsad_Ofertowy[Kod],0),21)</f>
        <v>#VALUE!</v>
      </c>
      <c r="D421" s="95" t="e" cm="1">
        <f t="array" ref="D421">INDEX(Wsad_Ofertowy[],MATCH(Generowanie_Zamówienia[[#This Row],[KOD_XL]],Wsad_Ofertowy[Kod],0),$U$1)</f>
        <v>#VALUE!</v>
      </c>
      <c r="E421" t="str">
        <f ca="1">IFERROR(Generowanie_Zamówienia[[#This Row],[ILOŚĆ OP. ZAMAWIANA]]*Generowanie_Zamówienia[[#This Row],[ILOŚC W OP.]]*Generowanie_Zamówienia[[#This Row],[CENA]],"")</f>
        <v/>
      </c>
      <c r="F421" t="e">
        <f>INDEX(Wsad_Ofertowy[],MATCH(Generowanie_Zamówienia[[#This Row],[KOD_XL]],Wsad_Ofertowy[Kod],0),MATCH("nazwa pakietu",Wsad_Ofertowy[#Headers],0))</f>
        <v>#VALUE!</v>
      </c>
      <c r="G42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1" t="str">
        <f ca="1">IF(Generowanie_Zamówienia[[#This Row],[ILOŚĆ OP. ZAMAWIANA]]&gt;0,COUNTIFS($B$1:B421,"&gt;0"),"")</f>
        <v/>
      </c>
      <c r="I421" t="e">
        <f>INDEX(Wsad_Ofertowy[],MATCH(Generowanie_Zamówienia[[#This Row],[KOD_XL]],Wsad_Ofertowy[Kod],0),MATCH("Nazwa",Wsad_Ofertowy[#Headers],0))</f>
        <v>#VALUE!</v>
      </c>
      <c r="J421" t="e">
        <f ca="1">Generowanie_Zamówienia[[#This Row],[ILOŚĆ OP. ZAMAWIANA]]*Generowanie_Zamówienia[[#This Row],[ILOŚC W OP.]]</f>
        <v>#VALUE!</v>
      </c>
    </row>
    <row r="422" spans="1:10" x14ac:dyDescent="0.45">
      <c r="A422" t="e">
        <f>Wsad_Ofertowy[[#This Row],[Kod]]</f>
        <v>#VALUE!</v>
      </c>
      <c r="B4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2" t="e">
        <f>INDEX(Wsad_Ofertowy[],MATCH(Generowanie_Zamówienia[[#This Row],[KOD_XL]],Wsad_Ofertowy[Kod],0),21)</f>
        <v>#VALUE!</v>
      </c>
      <c r="D422" s="95" t="e" cm="1">
        <f t="array" ref="D422">INDEX(Wsad_Ofertowy[],MATCH(Generowanie_Zamówienia[[#This Row],[KOD_XL]],Wsad_Ofertowy[Kod],0),$U$1)</f>
        <v>#VALUE!</v>
      </c>
      <c r="E422" t="str">
        <f ca="1">IFERROR(Generowanie_Zamówienia[[#This Row],[ILOŚĆ OP. ZAMAWIANA]]*Generowanie_Zamówienia[[#This Row],[ILOŚC W OP.]]*Generowanie_Zamówienia[[#This Row],[CENA]],"")</f>
        <v/>
      </c>
      <c r="F422" t="e">
        <f>INDEX(Wsad_Ofertowy[],MATCH(Generowanie_Zamówienia[[#This Row],[KOD_XL]],Wsad_Ofertowy[Kod],0),MATCH("nazwa pakietu",Wsad_Ofertowy[#Headers],0))</f>
        <v>#VALUE!</v>
      </c>
      <c r="G42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2" t="str">
        <f ca="1">IF(Generowanie_Zamówienia[[#This Row],[ILOŚĆ OP. ZAMAWIANA]]&gt;0,COUNTIFS($B$1:B422,"&gt;0"),"")</f>
        <v/>
      </c>
      <c r="I422" t="e">
        <f>INDEX(Wsad_Ofertowy[],MATCH(Generowanie_Zamówienia[[#This Row],[KOD_XL]],Wsad_Ofertowy[Kod],0),MATCH("Nazwa",Wsad_Ofertowy[#Headers],0))</f>
        <v>#VALUE!</v>
      </c>
      <c r="J422" t="e">
        <f ca="1">Generowanie_Zamówienia[[#This Row],[ILOŚĆ OP. ZAMAWIANA]]*Generowanie_Zamówienia[[#This Row],[ILOŚC W OP.]]</f>
        <v>#VALUE!</v>
      </c>
    </row>
    <row r="423" spans="1:10" x14ac:dyDescent="0.45">
      <c r="A423" t="e">
        <f>Wsad_Ofertowy[[#This Row],[Kod]]</f>
        <v>#VALUE!</v>
      </c>
      <c r="B4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3" t="e">
        <f>INDEX(Wsad_Ofertowy[],MATCH(Generowanie_Zamówienia[[#This Row],[KOD_XL]],Wsad_Ofertowy[Kod],0),21)</f>
        <v>#VALUE!</v>
      </c>
      <c r="D423" s="95" t="e" cm="1">
        <f t="array" ref="D423">INDEX(Wsad_Ofertowy[],MATCH(Generowanie_Zamówienia[[#This Row],[KOD_XL]],Wsad_Ofertowy[Kod],0),$U$1)</f>
        <v>#VALUE!</v>
      </c>
      <c r="E423" t="str">
        <f ca="1">IFERROR(Generowanie_Zamówienia[[#This Row],[ILOŚĆ OP. ZAMAWIANA]]*Generowanie_Zamówienia[[#This Row],[ILOŚC W OP.]]*Generowanie_Zamówienia[[#This Row],[CENA]],"")</f>
        <v/>
      </c>
      <c r="F423" t="e">
        <f>INDEX(Wsad_Ofertowy[],MATCH(Generowanie_Zamówienia[[#This Row],[KOD_XL]],Wsad_Ofertowy[Kod],0),MATCH("nazwa pakietu",Wsad_Ofertowy[#Headers],0))</f>
        <v>#VALUE!</v>
      </c>
      <c r="G42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3" t="str">
        <f ca="1">IF(Generowanie_Zamówienia[[#This Row],[ILOŚĆ OP. ZAMAWIANA]]&gt;0,COUNTIFS($B$1:B423,"&gt;0"),"")</f>
        <v/>
      </c>
      <c r="I423" t="e">
        <f>INDEX(Wsad_Ofertowy[],MATCH(Generowanie_Zamówienia[[#This Row],[KOD_XL]],Wsad_Ofertowy[Kod],0),MATCH("Nazwa",Wsad_Ofertowy[#Headers],0))</f>
        <v>#VALUE!</v>
      </c>
      <c r="J423" t="e">
        <f ca="1">Generowanie_Zamówienia[[#This Row],[ILOŚĆ OP. ZAMAWIANA]]*Generowanie_Zamówienia[[#This Row],[ILOŚC W OP.]]</f>
        <v>#VALUE!</v>
      </c>
    </row>
    <row r="424" spans="1:10" x14ac:dyDescent="0.45">
      <c r="A424" t="e">
        <f>Wsad_Ofertowy[[#This Row],[Kod]]</f>
        <v>#VALUE!</v>
      </c>
      <c r="B4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4" t="e">
        <f>INDEX(Wsad_Ofertowy[],MATCH(Generowanie_Zamówienia[[#This Row],[KOD_XL]],Wsad_Ofertowy[Kod],0),21)</f>
        <v>#VALUE!</v>
      </c>
      <c r="D424" s="95" t="e" cm="1">
        <f t="array" ref="D424">INDEX(Wsad_Ofertowy[],MATCH(Generowanie_Zamówienia[[#This Row],[KOD_XL]],Wsad_Ofertowy[Kod],0),$U$1)</f>
        <v>#VALUE!</v>
      </c>
      <c r="E424" t="str">
        <f ca="1">IFERROR(Generowanie_Zamówienia[[#This Row],[ILOŚĆ OP. ZAMAWIANA]]*Generowanie_Zamówienia[[#This Row],[ILOŚC W OP.]]*Generowanie_Zamówienia[[#This Row],[CENA]],"")</f>
        <v/>
      </c>
      <c r="F424" t="e">
        <f>INDEX(Wsad_Ofertowy[],MATCH(Generowanie_Zamówienia[[#This Row],[KOD_XL]],Wsad_Ofertowy[Kod],0),MATCH("nazwa pakietu",Wsad_Ofertowy[#Headers],0))</f>
        <v>#VALUE!</v>
      </c>
      <c r="G42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4" t="str">
        <f ca="1">IF(Generowanie_Zamówienia[[#This Row],[ILOŚĆ OP. ZAMAWIANA]]&gt;0,COUNTIFS($B$1:B424,"&gt;0"),"")</f>
        <v/>
      </c>
      <c r="I424" t="e">
        <f>INDEX(Wsad_Ofertowy[],MATCH(Generowanie_Zamówienia[[#This Row],[KOD_XL]],Wsad_Ofertowy[Kod],0),MATCH("Nazwa",Wsad_Ofertowy[#Headers],0))</f>
        <v>#VALUE!</v>
      </c>
      <c r="J424" t="e">
        <f ca="1">Generowanie_Zamówienia[[#This Row],[ILOŚĆ OP. ZAMAWIANA]]*Generowanie_Zamówienia[[#This Row],[ILOŚC W OP.]]</f>
        <v>#VALUE!</v>
      </c>
    </row>
    <row r="425" spans="1:10" x14ac:dyDescent="0.45">
      <c r="A425" t="e">
        <f>Wsad_Ofertowy[[#This Row],[Kod]]</f>
        <v>#VALUE!</v>
      </c>
      <c r="B4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5" t="e">
        <f>INDEX(Wsad_Ofertowy[],MATCH(Generowanie_Zamówienia[[#This Row],[KOD_XL]],Wsad_Ofertowy[Kod],0),21)</f>
        <v>#VALUE!</v>
      </c>
      <c r="D425" s="95" t="e" cm="1">
        <f t="array" ref="D425">INDEX(Wsad_Ofertowy[],MATCH(Generowanie_Zamówienia[[#This Row],[KOD_XL]],Wsad_Ofertowy[Kod],0),$U$1)</f>
        <v>#VALUE!</v>
      </c>
      <c r="E425" t="str">
        <f ca="1">IFERROR(Generowanie_Zamówienia[[#This Row],[ILOŚĆ OP. ZAMAWIANA]]*Generowanie_Zamówienia[[#This Row],[ILOŚC W OP.]]*Generowanie_Zamówienia[[#This Row],[CENA]],"")</f>
        <v/>
      </c>
      <c r="F425" t="e">
        <f>INDEX(Wsad_Ofertowy[],MATCH(Generowanie_Zamówienia[[#This Row],[KOD_XL]],Wsad_Ofertowy[Kod],0),MATCH("nazwa pakietu",Wsad_Ofertowy[#Headers],0))</f>
        <v>#VALUE!</v>
      </c>
      <c r="G42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5" t="str">
        <f ca="1">IF(Generowanie_Zamówienia[[#This Row],[ILOŚĆ OP. ZAMAWIANA]]&gt;0,COUNTIFS($B$1:B425,"&gt;0"),"")</f>
        <v/>
      </c>
      <c r="I425" t="e">
        <f>INDEX(Wsad_Ofertowy[],MATCH(Generowanie_Zamówienia[[#This Row],[KOD_XL]],Wsad_Ofertowy[Kod],0),MATCH("Nazwa",Wsad_Ofertowy[#Headers],0))</f>
        <v>#VALUE!</v>
      </c>
      <c r="J425" t="e">
        <f ca="1">Generowanie_Zamówienia[[#This Row],[ILOŚĆ OP. ZAMAWIANA]]*Generowanie_Zamówienia[[#This Row],[ILOŚC W OP.]]</f>
        <v>#VALUE!</v>
      </c>
    </row>
    <row r="426" spans="1:10" x14ac:dyDescent="0.45">
      <c r="A426" t="e">
        <f>Wsad_Ofertowy[[#This Row],[Kod]]</f>
        <v>#VALUE!</v>
      </c>
      <c r="B4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6" t="e">
        <f>INDEX(Wsad_Ofertowy[],MATCH(Generowanie_Zamówienia[[#This Row],[KOD_XL]],Wsad_Ofertowy[Kod],0),21)</f>
        <v>#VALUE!</v>
      </c>
      <c r="D426" s="95" t="e" cm="1">
        <f t="array" ref="D426">INDEX(Wsad_Ofertowy[],MATCH(Generowanie_Zamówienia[[#This Row],[KOD_XL]],Wsad_Ofertowy[Kod],0),$U$1)</f>
        <v>#VALUE!</v>
      </c>
      <c r="E426" t="str">
        <f ca="1">IFERROR(Generowanie_Zamówienia[[#This Row],[ILOŚĆ OP. ZAMAWIANA]]*Generowanie_Zamówienia[[#This Row],[ILOŚC W OP.]]*Generowanie_Zamówienia[[#This Row],[CENA]],"")</f>
        <v/>
      </c>
      <c r="F426" t="e">
        <f>INDEX(Wsad_Ofertowy[],MATCH(Generowanie_Zamówienia[[#This Row],[KOD_XL]],Wsad_Ofertowy[Kod],0),MATCH("nazwa pakietu",Wsad_Ofertowy[#Headers],0))</f>
        <v>#VALUE!</v>
      </c>
      <c r="G42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6" t="str">
        <f ca="1">IF(Generowanie_Zamówienia[[#This Row],[ILOŚĆ OP. ZAMAWIANA]]&gt;0,COUNTIFS($B$1:B426,"&gt;0"),"")</f>
        <v/>
      </c>
      <c r="I426" t="e">
        <f>INDEX(Wsad_Ofertowy[],MATCH(Generowanie_Zamówienia[[#This Row],[KOD_XL]],Wsad_Ofertowy[Kod],0),MATCH("Nazwa",Wsad_Ofertowy[#Headers],0))</f>
        <v>#VALUE!</v>
      </c>
      <c r="J426" t="e">
        <f ca="1">Generowanie_Zamówienia[[#This Row],[ILOŚĆ OP. ZAMAWIANA]]*Generowanie_Zamówienia[[#This Row],[ILOŚC W OP.]]</f>
        <v>#VALUE!</v>
      </c>
    </row>
    <row r="427" spans="1:10" x14ac:dyDescent="0.45">
      <c r="A427" t="e">
        <f>Wsad_Ofertowy[[#This Row],[Kod]]</f>
        <v>#VALUE!</v>
      </c>
      <c r="B4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7" t="e">
        <f>INDEX(Wsad_Ofertowy[],MATCH(Generowanie_Zamówienia[[#This Row],[KOD_XL]],Wsad_Ofertowy[Kod],0),21)</f>
        <v>#VALUE!</v>
      </c>
      <c r="D427" s="95" t="e" cm="1">
        <f t="array" ref="D427">INDEX(Wsad_Ofertowy[],MATCH(Generowanie_Zamówienia[[#This Row],[KOD_XL]],Wsad_Ofertowy[Kod],0),$U$1)</f>
        <v>#VALUE!</v>
      </c>
      <c r="E427" t="str">
        <f ca="1">IFERROR(Generowanie_Zamówienia[[#This Row],[ILOŚĆ OP. ZAMAWIANA]]*Generowanie_Zamówienia[[#This Row],[ILOŚC W OP.]]*Generowanie_Zamówienia[[#This Row],[CENA]],"")</f>
        <v/>
      </c>
      <c r="F427" t="e">
        <f>INDEX(Wsad_Ofertowy[],MATCH(Generowanie_Zamówienia[[#This Row],[KOD_XL]],Wsad_Ofertowy[Kod],0),MATCH("nazwa pakietu",Wsad_Ofertowy[#Headers],0))</f>
        <v>#VALUE!</v>
      </c>
      <c r="G42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7" t="str">
        <f ca="1">IF(Generowanie_Zamówienia[[#This Row],[ILOŚĆ OP. ZAMAWIANA]]&gt;0,COUNTIFS($B$1:B427,"&gt;0"),"")</f>
        <v/>
      </c>
      <c r="I427" t="e">
        <f>INDEX(Wsad_Ofertowy[],MATCH(Generowanie_Zamówienia[[#This Row],[KOD_XL]],Wsad_Ofertowy[Kod],0),MATCH("Nazwa",Wsad_Ofertowy[#Headers],0))</f>
        <v>#VALUE!</v>
      </c>
      <c r="J427" t="e">
        <f ca="1">Generowanie_Zamówienia[[#This Row],[ILOŚĆ OP. ZAMAWIANA]]*Generowanie_Zamówienia[[#This Row],[ILOŚC W OP.]]</f>
        <v>#VALUE!</v>
      </c>
    </row>
    <row r="428" spans="1:10" x14ac:dyDescent="0.45">
      <c r="A428" t="e">
        <f>Wsad_Ofertowy[[#This Row],[Kod]]</f>
        <v>#VALUE!</v>
      </c>
      <c r="B4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8" t="e">
        <f>INDEX(Wsad_Ofertowy[],MATCH(Generowanie_Zamówienia[[#This Row],[KOD_XL]],Wsad_Ofertowy[Kod],0),21)</f>
        <v>#VALUE!</v>
      </c>
      <c r="D428" s="95" t="e" cm="1">
        <f t="array" ref="D428">INDEX(Wsad_Ofertowy[],MATCH(Generowanie_Zamówienia[[#This Row],[KOD_XL]],Wsad_Ofertowy[Kod],0),$U$1)</f>
        <v>#VALUE!</v>
      </c>
      <c r="E428" t="str">
        <f ca="1">IFERROR(Generowanie_Zamówienia[[#This Row],[ILOŚĆ OP. ZAMAWIANA]]*Generowanie_Zamówienia[[#This Row],[ILOŚC W OP.]]*Generowanie_Zamówienia[[#This Row],[CENA]],"")</f>
        <v/>
      </c>
      <c r="F428" t="e">
        <f>INDEX(Wsad_Ofertowy[],MATCH(Generowanie_Zamówienia[[#This Row],[KOD_XL]],Wsad_Ofertowy[Kod],0),MATCH("nazwa pakietu",Wsad_Ofertowy[#Headers],0))</f>
        <v>#VALUE!</v>
      </c>
      <c r="G42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8" t="str">
        <f ca="1">IF(Generowanie_Zamówienia[[#This Row],[ILOŚĆ OP. ZAMAWIANA]]&gt;0,COUNTIFS($B$1:B428,"&gt;0"),"")</f>
        <v/>
      </c>
      <c r="I428" t="e">
        <f>INDEX(Wsad_Ofertowy[],MATCH(Generowanie_Zamówienia[[#This Row],[KOD_XL]],Wsad_Ofertowy[Kod],0),MATCH("Nazwa",Wsad_Ofertowy[#Headers],0))</f>
        <v>#VALUE!</v>
      </c>
      <c r="J428" t="e">
        <f ca="1">Generowanie_Zamówienia[[#This Row],[ILOŚĆ OP. ZAMAWIANA]]*Generowanie_Zamówienia[[#This Row],[ILOŚC W OP.]]</f>
        <v>#VALUE!</v>
      </c>
    </row>
    <row r="429" spans="1:10" x14ac:dyDescent="0.45">
      <c r="A429" t="e">
        <f>Wsad_Ofertowy[[#This Row],[Kod]]</f>
        <v>#VALUE!</v>
      </c>
      <c r="B4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29" t="e">
        <f>INDEX(Wsad_Ofertowy[],MATCH(Generowanie_Zamówienia[[#This Row],[KOD_XL]],Wsad_Ofertowy[Kod],0),21)</f>
        <v>#VALUE!</v>
      </c>
      <c r="D429" s="95" t="e" cm="1">
        <f t="array" ref="D429">INDEX(Wsad_Ofertowy[],MATCH(Generowanie_Zamówienia[[#This Row],[KOD_XL]],Wsad_Ofertowy[Kod],0),$U$1)</f>
        <v>#VALUE!</v>
      </c>
      <c r="E429" t="str">
        <f ca="1">IFERROR(Generowanie_Zamówienia[[#This Row],[ILOŚĆ OP. ZAMAWIANA]]*Generowanie_Zamówienia[[#This Row],[ILOŚC W OP.]]*Generowanie_Zamówienia[[#This Row],[CENA]],"")</f>
        <v/>
      </c>
      <c r="F429" t="e">
        <f>INDEX(Wsad_Ofertowy[],MATCH(Generowanie_Zamówienia[[#This Row],[KOD_XL]],Wsad_Ofertowy[Kod],0),MATCH("nazwa pakietu",Wsad_Ofertowy[#Headers],0))</f>
        <v>#VALUE!</v>
      </c>
      <c r="G42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29" t="str">
        <f ca="1">IF(Generowanie_Zamówienia[[#This Row],[ILOŚĆ OP. ZAMAWIANA]]&gt;0,COUNTIFS($B$1:B429,"&gt;0"),"")</f>
        <v/>
      </c>
      <c r="I429" t="e">
        <f>INDEX(Wsad_Ofertowy[],MATCH(Generowanie_Zamówienia[[#This Row],[KOD_XL]],Wsad_Ofertowy[Kod],0),MATCH("Nazwa",Wsad_Ofertowy[#Headers],0))</f>
        <v>#VALUE!</v>
      </c>
      <c r="J429" t="e">
        <f ca="1">Generowanie_Zamówienia[[#This Row],[ILOŚĆ OP. ZAMAWIANA]]*Generowanie_Zamówienia[[#This Row],[ILOŚC W OP.]]</f>
        <v>#VALUE!</v>
      </c>
    </row>
    <row r="430" spans="1:10" x14ac:dyDescent="0.45">
      <c r="A430" t="e">
        <f>Wsad_Ofertowy[[#This Row],[Kod]]</f>
        <v>#VALUE!</v>
      </c>
      <c r="B4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0" t="e">
        <f>INDEX(Wsad_Ofertowy[],MATCH(Generowanie_Zamówienia[[#This Row],[KOD_XL]],Wsad_Ofertowy[Kod],0),21)</f>
        <v>#VALUE!</v>
      </c>
      <c r="D430" s="95" t="e" cm="1">
        <f t="array" ref="D430">INDEX(Wsad_Ofertowy[],MATCH(Generowanie_Zamówienia[[#This Row],[KOD_XL]],Wsad_Ofertowy[Kod],0),$U$1)</f>
        <v>#VALUE!</v>
      </c>
      <c r="E430" t="str">
        <f ca="1">IFERROR(Generowanie_Zamówienia[[#This Row],[ILOŚĆ OP. ZAMAWIANA]]*Generowanie_Zamówienia[[#This Row],[ILOŚC W OP.]]*Generowanie_Zamówienia[[#This Row],[CENA]],"")</f>
        <v/>
      </c>
      <c r="F430" t="e">
        <f>INDEX(Wsad_Ofertowy[],MATCH(Generowanie_Zamówienia[[#This Row],[KOD_XL]],Wsad_Ofertowy[Kod],0),MATCH("nazwa pakietu",Wsad_Ofertowy[#Headers],0))</f>
        <v>#VALUE!</v>
      </c>
      <c r="G43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0" t="str">
        <f ca="1">IF(Generowanie_Zamówienia[[#This Row],[ILOŚĆ OP. ZAMAWIANA]]&gt;0,COUNTIFS($B$1:B430,"&gt;0"),"")</f>
        <v/>
      </c>
      <c r="I430" t="e">
        <f>INDEX(Wsad_Ofertowy[],MATCH(Generowanie_Zamówienia[[#This Row],[KOD_XL]],Wsad_Ofertowy[Kod],0),MATCH("Nazwa",Wsad_Ofertowy[#Headers],0))</f>
        <v>#VALUE!</v>
      </c>
      <c r="J430" t="e">
        <f ca="1">Generowanie_Zamówienia[[#This Row],[ILOŚĆ OP. ZAMAWIANA]]*Generowanie_Zamówienia[[#This Row],[ILOŚC W OP.]]</f>
        <v>#VALUE!</v>
      </c>
    </row>
    <row r="431" spans="1:10" x14ac:dyDescent="0.45">
      <c r="A431" t="e">
        <f>Wsad_Ofertowy[[#This Row],[Kod]]</f>
        <v>#VALUE!</v>
      </c>
      <c r="B4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1" t="e">
        <f>INDEX(Wsad_Ofertowy[],MATCH(Generowanie_Zamówienia[[#This Row],[KOD_XL]],Wsad_Ofertowy[Kod],0),21)</f>
        <v>#VALUE!</v>
      </c>
      <c r="D431" s="95" t="e" cm="1">
        <f t="array" ref="D431">INDEX(Wsad_Ofertowy[],MATCH(Generowanie_Zamówienia[[#This Row],[KOD_XL]],Wsad_Ofertowy[Kod],0),$U$1)</f>
        <v>#VALUE!</v>
      </c>
      <c r="E431" t="str">
        <f ca="1">IFERROR(Generowanie_Zamówienia[[#This Row],[ILOŚĆ OP. ZAMAWIANA]]*Generowanie_Zamówienia[[#This Row],[ILOŚC W OP.]]*Generowanie_Zamówienia[[#This Row],[CENA]],"")</f>
        <v/>
      </c>
      <c r="F431" t="e">
        <f>INDEX(Wsad_Ofertowy[],MATCH(Generowanie_Zamówienia[[#This Row],[KOD_XL]],Wsad_Ofertowy[Kod],0),MATCH("nazwa pakietu",Wsad_Ofertowy[#Headers],0))</f>
        <v>#VALUE!</v>
      </c>
      <c r="G43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1" t="str">
        <f ca="1">IF(Generowanie_Zamówienia[[#This Row],[ILOŚĆ OP. ZAMAWIANA]]&gt;0,COUNTIFS($B$1:B431,"&gt;0"),"")</f>
        <v/>
      </c>
      <c r="I431" t="e">
        <f>INDEX(Wsad_Ofertowy[],MATCH(Generowanie_Zamówienia[[#This Row],[KOD_XL]],Wsad_Ofertowy[Kod],0),MATCH("Nazwa",Wsad_Ofertowy[#Headers],0))</f>
        <v>#VALUE!</v>
      </c>
      <c r="J431" t="e">
        <f ca="1">Generowanie_Zamówienia[[#This Row],[ILOŚĆ OP. ZAMAWIANA]]*Generowanie_Zamówienia[[#This Row],[ILOŚC W OP.]]</f>
        <v>#VALUE!</v>
      </c>
    </row>
    <row r="432" spans="1:10" x14ac:dyDescent="0.45">
      <c r="A432" t="e">
        <f>Wsad_Ofertowy[[#This Row],[Kod]]</f>
        <v>#VALUE!</v>
      </c>
      <c r="B4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2" t="e">
        <f>INDEX(Wsad_Ofertowy[],MATCH(Generowanie_Zamówienia[[#This Row],[KOD_XL]],Wsad_Ofertowy[Kod],0),21)</f>
        <v>#VALUE!</v>
      </c>
      <c r="D432" s="95" t="e" cm="1">
        <f t="array" ref="D432">INDEX(Wsad_Ofertowy[],MATCH(Generowanie_Zamówienia[[#This Row],[KOD_XL]],Wsad_Ofertowy[Kod],0),$U$1)</f>
        <v>#VALUE!</v>
      </c>
      <c r="E432" t="str">
        <f ca="1">IFERROR(Generowanie_Zamówienia[[#This Row],[ILOŚĆ OP. ZAMAWIANA]]*Generowanie_Zamówienia[[#This Row],[ILOŚC W OP.]]*Generowanie_Zamówienia[[#This Row],[CENA]],"")</f>
        <v/>
      </c>
      <c r="F432" t="e">
        <f>INDEX(Wsad_Ofertowy[],MATCH(Generowanie_Zamówienia[[#This Row],[KOD_XL]],Wsad_Ofertowy[Kod],0),MATCH("nazwa pakietu",Wsad_Ofertowy[#Headers],0))</f>
        <v>#VALUE!</v>
      </c>
      <c r="G43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2" t="str">
        <f ca="1">IF(Generowanie_Zamówienia[[#This Row],[ILOŚĆ OP. ZAMAWIANA]]&gt;0,COUNTIFS($B$1:B432,"&gt;0"),"")</f>
        <v/>
      </c>
      <c r="I432" t="e">
        <f>INDEX(Wsad_Ofertowy[],MATCH(Generowanie_Zamówienia[[#This Row],[KOD_XL]],Wsad_Ofertowy[Kod],0),MATCH("Nazwa",Wsad_Ofertowy[#Headers],0))</f>
        <v>#VALUE!</v>
      </c>
      <c r="J432" t="e">
        <f ca="1">Generowanie_Zamówienia[[#This Row],[ILOŚĆ OP. ZAMAWIANA]]*Generowanie_Zamówienia[[#This Row],[ILOŚC W OP.]]</f>
        <v>#VALUE!</v>
      </c>
    </row>
    <row r="433" spans="1:10" x14ac:dyDescent="0.45">
      <c r="A433" t="e">
        <f>Wsad_Ofertowy[[#This Row],[Kod]]</f>
        <v>#VALUE!</v>
      </c>
      <c r="B4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3" t="e">
        <f>INDEX(Wsad_Ofertowy[],MATCH(Generowanie_Zamówienia[[#This Row],[KOD_XL]],Wsad_Ofertowy[Kod],0),21)</f>
        <v>#VALUE!</v>
      </c>
      <c r="D433" s="95" t="e" cm="1">
        <f t="array" ref="D433">INDEX(Wsad_Ofertowy[],MATCH(Generowanie_Zamówienia[[#This Row],[KOD_XL]],Wsad_Ofertowy[Kod],0),$U$1)</f>
        <v>#VALUE!</v>
      </c>
      <c r="E433" t="str">
        <f ca="1">IFERROR(Generowanie_Zamówienia[[#This Row],[ILOŚĆ OP. ZAMAWIANA]]*Generowanie_Zamówienia[[#This Row],[ILOŚC W OP.]]*Generowanie_Zamówienia[[#This Row],[CENA]],"")</f>
        <v/>
      </c>
      <c r="F433" t="e">
        <f>INDEX(Wsad_Ofertowy[],MATCH(Generowanie_Zamówienia[[#This Row],[KOD_XL]],Wsad_Ofertowy[Kod],0),MATCH("nazwa pakietu",Wsad_Ofertowy[#Headers],0))</f>
        <v>#VALUE!</v>
      </c>
      <c r="G43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3" t="str">
        <f ca="1">IF(Generowanie_Zamówienia[[#This Row],[ILOŚĆ OP. ZAMAWIANA]]&gt;0,COUNTIFS($B$1:B433,"&gt;0"),"")</f>
        <v/>
      </c>
      <c r="I433" t="e">
        <f>INDEX(Wsad_Ofertowy[],MATCH(Generowanie_Zamówienia[[#This Row],[KOD_XL]],Wsad_Ofertowy[Kod],0),MATCH("Nazwa",Wsad_Ofertowy[#Headers],0))</f>
        <v>#VALUE!</v>
      </c>
      <c r="J433" t="e">
        <f ca="1">Generowanie_Zamówienia[[#This Row],[ILOŚĆ OP. ZAMAWIANA]]*Generowanie_Zamówienia[[#This Row],[ILOŚC W OP.]]</f>
        <v>#VALUE!</v>
      </c>
    </row>
    <row r="434" spans="1:10" x14ac:dyDescent="0.45">
      <c r="A434" t="e">
        <f>Wsad_Ofertowy[[#This Row],[Kod]]</f>
        <v>#VALUE!</v>
      </c>
      <c r="B4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4" t="e">
        <f>INDEX(Wsad_Ofertowy[],MATCH(Generowanie_Zamówienia[[#This Row],[KOD_XL]],Wsad_Ofertowy[Kod],0),21)</f>
        <v>#VALUE!</v>
      </c>
      <c r="D434" s="95" t="e" cm="1">
        <f t="array" ref="D434">INDEX(Wsad_Ofertowy[],MATCH(Generowanie_Zamówienia[[#This Row],[KOD_XL]],Wsad_Ofertowy[Kod],0),$U$1)</f>
        <v>#VALUE!</v>
      </c>
      <c r="E434" t="str">
        <f ca="1">IFERROR(Generowanie_Zamówienia[[#This Row],[ILOŚĆ OP. ZAMAWIANA]]*Generowanie_Zamówienia[[#This Row],[ILOŚC W OP.]]*Generowanie_Zamówienia[[#This Row],[CENA]],"")</f>
        <v/>
      </c>
      <c r="F434" t="e">
        <f>INDEX(Wsad_Ofertowy[],MATCH(Generowanie_Zamówienia[[#This Row],[KOD_XL]],Wsad_Ofertowy[Kod],0),MATCH("nazwa pakietu",Wsad_Ofertowy[#Headers],0))</f>
        <v>#VALUE!</v>
      </c>
      <c r="G43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4" t="str">
        <f ca="1">IF(Generowanie_Zamówienia[[#This Row],[ILOŚĆ OP. ZAMAWIANA]]&gt;0,COUNTIFS($B$1:B434,"&gt;0"),"")</f>
        <v/>
      </c>
      <c r="I434" t="e">
        <f>INDEX(Wsad_Ofertowy[],MATCH(Generowanie_Zamówienia[[#This Row],[KOD_XL]],Wsad_Ofertowy[Kod],0),MATCH("Nazwa",Wsad_Ofertowy[#Headers],0))</f>
        <v>#VALUE!</v>
      </c>
      <c r="J434" t="e">
        <f ca="1">Generowanie_Zamówienia[[#This Row],[ILOŚĆ OP. ZAMAWIANA]]*Generowanie_Zamówienia[[#This Row],[ILOŚC W OP.]]</f>
        <v>#VALUE!</v>
      </c>
    </row>
    <row r="435" spans="1:10" x14ac:dyDescent="0.45">
      <c r="A435" t="e">
        <f>Wsad_Ofertowy[[#This Row],[Kod]]</f>
        <v>#VALUE!</v>
      </c>
      <c r="B4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5" t="e">
        <f>INDEX(Wsad_Ofertowy[],MATCH(Generowanie_Zamówienia[[#This Row],[KOD_XL]],Wsad_Ofertowy[Kod],0),21)</f>
        <v>#VALUE!</v>
      </c>
      <c r="D435" s="95" t="e" cm="1">
        <f t="array" ref="D435">INDEX(Wsad_Ofertowy[],MATCH(Generowanie_Zamówienia[[#This Row],[KOD_XL]],Wsad_Ofertowy[Kod],0),$U$1)</f>
        <v>#VALUE!</v>
      </c>
      <c r="E435" t="str">
        <f ca="1">IFERROR(Generowanie_Zamówienia[[#This Row],[ILOŚĆ OP. ZAMAWIANA]]*Generowanie_Zamówienia[[#This Row],[ILOŚC W OP.]]*Generowanie_Zamówienia[[#This Row],[CENA]],"")</f>
        <v/>
      </c>
      <c r="F435" t="e">
        <f>INDEX(Wsad_Ofertowy[],MATCH(Generowanie_Zamówienia[[#This Row],[KOD_XL]],Wsad_Ofertowy[Kod],0),MATCH("nazwa pakietu",Wsad_Ofertowy[#Headers],0))</f>
        <v>#VALUE!</v>
      </c>
      <c r="G43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5" t="str">
        <f ca="1">IF(Generowanie_Zamówienia[[#This Row],[ILOŚĆ OP. ZAMAWIANA]]&gt;0,COUNTIFS($B$1:B435,"&gt;0"),"")</f>
        <v/>
      </c>
      <c r="I435" t="e">
        <f>INDEX(Wsad_Ofertowy[],MATCH(Generowanie_Zamówienia[[#This Row],[KOD_XL]],Wsad_Ofertowy[Kod],0),MATCH("Nazwa",Wsad_Ofertowy[#Headers],0))</f>
        <v>#VALUE!</v>
      </c>
      <c r="J435" t="e">
        <f ca="1">Generowanie_Zamówienia[[#This Row],[ILOŚĆ OP. ZAMAWIANA]]*Generowanie_Zamówienia[[#This Row],[ILOŚC W OP.]]</f>
        <v>#VALUE!</v>
      </c>
    </row>
    <row r="436" spans="1:10" x14ac:dyDescent="0.45">
      <c r="A436" t="e">
        <f>Wsad_Ofertowy[[#This Row],[Kod]]</f>
        <v>#VALUE!</v>
      </c>
      <c r="B4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6" t="e">
        <f>INDEX(Wsad_Ofertowy[],MATCH(Generowanie_Zamówienia[[#This Row],[KOD_XL]],Wsad_Ofertowy[Kod],0),21)</f>
        <v>#VALUE!</v>
      </c>
      <c r="D436" s="95" t="e" cm="1">
        <f t="array" ref="D436">INDEX(Wsad_Ofertowy[],MATCH(Generowanie_Zamówienia[[#This Row],[KOD_XL]],Wsad_Ofertowy[Kod],0),$U$1)</f>
        <v>#VALUE!</v>
      </c>
      <c r="E436" t="str">
        <f ca="1">IFERROR(Generowanie_Zamówienia[[#This Row],[ILOŚĆ OP. ZAMAWIANA]]*Generowanie_Zamówienia[[#This Row],[ILOŚC W OP.]]*Generowanie_Zamówienia[[#This Row],[CENA]],"")</f>
        <v/>
      </c>
      <c r="F436" t="e">
        <f>INDEX(Wsad_Ofertowy[],MATCH(Generowanie_Zamówienia[[#This Row],[KOD_XL]],Wsad_Ofertowy[Kod],0),MATCH("nazwa pakietu",Wsad_Ofertowy[#Headers],0))</f>
        <v>#VALUE!</v>
      </c>
      <c r="G43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6" t="str">
        <f ca="1">IF(Generowanie_Zamówienia[[#This Row],[ILOŚĆ OP. ZAMAWIANA]]&gt;0,COUNTIFS($B$1:B436,"&gt;0"),"")</f>
        <v/>
      </c>
      <c r="I436" t="e">
        <f>INDEX(Wsad_Ofertowy[],MATCH(Generowanie_Zamówienia[[#This Row],[KOD_XL]],Wsad_Ofertowy[Kod],0),MATCH("Nazwa",Wsad_Ofertowy[#Headers],0))</f>
        <v>#VALUE!</v>
      </c>
      <c r="J436" t="e">
        <f ca="1">Generowanie_Zamówienia[[#This Row],[ILOŚĆ OP. ZAMAWIANA]]*Generowanie_Zamówienia[[#This Row],[ILOŚC W OP.]]</f>
        <v>#VALUE!</v>
      </c>
    </row>
    <row r="437" spans="1:10" x14ac:dyDescent="0.45">
      <c r="A437" t="e">
        <f>Wsad_Ofertowy[[#This Row],[Kod]]</f>
        <v>#VALUE!</v>
      </c>
      <c r="B4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7" t="e">
        <f>INDEX(Wsad_Ofertowy[],MATCH(Generowanie_Zamówienia[[#This Row],[KOD_XL]],Wsad_Ofertowy[Kod],0),21)</f>
        <v>#VALUE!</v>
      </c>
      <c r="D437" s="95" t="e" cm="1">
        <f t="array" ref="D437">INDEX(Wsad_Ofertowy[],MATCH(Generowanie_Zamówienia[[#This Row],[KOD_XL]],Wsad_Ofertowy[Kod],0),$U$1)</f>
        <v>#VALUE!</v>
      </c>
      <c r="E437" t="str">
        <f ca="1">IFERROR(Generowanie_Zamówienia[[#This Row],[ILOŚĆ OP. ZAMAWIANA]]*Generowanie_Zamówienia[[#This Row],[ILOŚC W OP.]]*Generowanie_Zamówienia[[#This Row],[CENA]],"")</f>
        <v/>
      </c>
      <c r="F437" t="e">
        <f>INDEX(Wsad_Ofertowy[],MATCH(Generowanie_Zamówienia[[#This Row],[KOD_XL]],Wsad_Ofertowy[Kod],0),MATCH("nazwa pakietu",Wsad_Ofertowy[#Headers],0))</f>
        <v>#VALUE!</v>
      </c>
      <c r="G43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7" t="str">
        <f ca="1">IF(Generowanie_Zamówienia[[#This Row],[ILOŚĆ OP. ZAMAWIANA]]&gt;0,COUNTIFS($B$1:B437,"&gt;0"),"")</f>
        <v/>
      </c>
      <c r="I437" t="e">
        <f>INDEX(Wsad_Ofertowy[],MATCH(Generowanie_Zamówienia[[#This Row],[KOD_XL]],Wsad_Ofertowy[Kod],0),MATCH("Nazwa",Wsad_Ofertowy[#Headers],0))</f>
        <v>#VALUE!</v>
      </c>
      <c r="J437" t="e">
        <f ca="1">Generowanie_Zamówienia[[#This Row],[ILOŚĆ OP. ZAMAWIANA]]*Generowanie_Zamówienia[[#This Row],[ILOŚC W OP.]]</f>
        <v>#VALUE!</v>
      </c>
    </row>
    <row r="438" spans="1:10" x14ac:dyDescent="0.45">
      <c r="A438" t="e">
        <f>Wsad_Ofertowy[[#This Row],[Kod]]</f>
        <v>#VALUE!</v>
      </c>
      <c r="B4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8" t="e">
        <f>INDEX(Wsad_Ofertowy[],MATCH(Generowanie_Zamówienia[[#This Row],[KOD_XL]],Wsad_Ofertowy[Kod],0),21)</f>
        <v>#VALUE!</v>
      </c>
      <c r="D438" s="95" t="e" cm="1">
        <f t="array" ref="D438">INDEX(Wsad_Ofertowy[],MATCH(Generowanie_Zamówienia[[#This Row],[KOD_XL]],Wsad_Ofertowy[Kod],0),$U$1)</f>
        <v>#VALUE!</v>
      </c>
      <c r="E438" t="str">
        <f ca="1">IFERROR(Generowanie_Zamówienia[[#This Row],[ILOŚĆ OP. ZAMAWIANA]]*Generowanie_Zamówienia[[#This Row],[ILOŚC W OP.]]*Generowanie_Zamówienia[[#This Row],[CENA]],"")</f>
        <v/>
      </c>
      <c r="F438" t="e">
        <f>INDEX(Wsad_Ofertowy[],MATCH(Generowanie_Zamówienia[[#This Row],[KOD_XL]],Wsad_Ofertowy[Kod],0),MATCH("nazwa pakietu",Wsad_Ofertowy[#Headers],0))</f>
        <v>#VALUE!</v>
      </c>
      <c r="G43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8" t="str">
        <f ca="1">IF(Generowanie_Zamówienia[[#This Row],[ILOŚĆ OP. ZAMAWIANA]]&gt;0,COUNTIFS($B$1:B438,"&gt;0"),"")</f>
        <v/>
      </c>
      <c r="I438" t="e">
        <f>INDEX(Wsad_Ofertowy[],MATCH(Generowanie_Zamówienia[[#This Row],[KOD_XL]],Wsad_Ofertowy[Kod],0),MATCH("Nazwa",Wsad_Ofertowy[#Headers],0))</f>
        <v>#VALUE!</v>
      </c>
      <c r="J438" t="e">
        <f ca="1">Generowanie_Zamówienia[[#This Row],[ILOŚĆ OP. ZAMAWIANA]]*Generowanie_Zamówienia[[#This Row],[ILOŚC W OP.]]</f>
        <v>#VALUE!</v>
      </c>
    </row>
    <row r="439" spans="1:10" x14ac:dyDescent="0.45">
      <c r="A439" t="e">
        <f>Wsad_Ofertowy[[#This Row],[Kod]]</f>
        <v>#VALUE!</v>
      </c>
      <c r="B4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39" t="e">
        <f>INDEX(Wsad_Ofertowy[],MATCH(Generowanie_Zamówienia[[#This Row],[KOD_XL]],Wsad_Ofertowy[Kod],0),21)</f>
        <v>#VALUE!</v>
      </c>
      <c r="D439" s="95" t="e" cm="1">
        <f t="array" ref="D439">INDEX(Wsad_Ofertowy[],MATCH(Generowanie_Zamówienia[[#This Row],[KOD_XL]],Wsad_Ofertowy[Kod],0),$U$1)</f>
        <v>#VALUE!</v>
      </c>
      <c r="E439" t="str">
        <f ca="1">IFERROR(Generowanie_Zamówienia[[#This Row],[ILOŚĆ OP. ZAMAWIANA]]*Generowanie_Zamówienia[[#This Row],[ILOŚC W OP.]]*Generowanie_Zamówienia[[#This Row],[CENA]],"")</f>
        <v/>
      </c>
      <c r="F439" t="e">
        <f>INDEX(Wsad_Ofertowy[],MATCH(Generowanie_Zamówienia[[#This Row],[KOD_XL]],Wsad_Ofertowy[Kod],0),MATCH("nazwa pakietu",Wsad_Ofertowy[#Headers],0))</f>
        <v>#VALUE!</v>
      </c>
      <c r="G43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39" t="str">
        <f ca="1">IF(Generowanie_Zamówienia[[#This Row],[ILOŚĆ OP. ZAMAWIANA]]&gt;0,COUNTIFS($B$1:B439,"&gt;0"),"")</f>
        <v/>
      </c>
      <c r="I439" t="e">
        <f>INDEX(Wsad_Ofertowy[],MATCH(Generowanie_Zamówienia[[#This Row],[KOD_XL]],Wsad_Ofertowy[Kod],0),MATCH("Nazwa",Wsad_Ofertowy[#Headers],0))</f>
        <v>#VALUE!</v>
      </c>
      <c r="J439" t="e">
        <f ca="1">Generowanie_Zamówienia[[#This Row],[ILOŚĆ OP. ZAMAWIANA]]*Generowanie_Zamówienia[[#This Row],[ILOŚC W OP.]]</f>
        <v>#VALUE!</v>
      </c>
    </row>
    <row r="440" spans="1:10" x14ac:dyDescent="0.45">
      <c r="A440" t="e">
        <f>Wsad_Ofertowy[[#This Row],[Kod]]</f>
        <v>#VALUE!</v>
      </c>
      <c r="B4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0" t="e">
        <f>INDEX(Wsad_Ofertowy[],MATCH(Generowanie_Zamówienia[[#This Row],[KOD_XL]],Wsad_Ofertowy[Kod],0),21)</f>
        <v>#VALUE!</v>
      </c>
      <c r="D440" s="95" t="e" cm="1">
        <f t="array" ref="D440">INDEX(Wsad_Ofertowy[],MATCH(Generowanie_Zamówienia[[#This Row],[KOD_XL]],Wsad_Ofertowy[Kod],0),$U$1)</f>
        <v>#VALUE!</v>
      </c>
      <c r="E440" t="str">
        <f ca="1">IFERROR(Generowanie_Zamówienia[[#This Row],[ILOŚĆ OP. ZAMAWIANA]]*Generowanie_Zamówienia[[#This Row],[ILOŚC W OP.]]*Generowanie_Zamówienia[[#This Row],[CENA]],"")</f>
        <v/>
      </c>
      <c r="F440" t="e">
        <f>INDEX(Wsad_Ofertowy[],MATCH(Generowanie_Zamówienia[[#This Row],[KOD_XL]],Wsad_Ofertowy[Kod],0),MATCH("nazwa pakietu",Wsad_Ofertowy[#Headers],0))</f>
        <v>#VALUE!</v>
      </c>
      <c r="G44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0" t="str">
        <f ca="1">IF(Generowanie_Zamówienia[[#This Row],[ILOŚĆ OP. ZAMAWIANA]]&gt;0,COUNTIFS($B$1:B440,"&gt;0"),"")</f>
        <v/>
      </c>
      <c r="I440" t="e">
        <f>INDEX(Wsad_Ofertowy[],MATCH(Generowanie_Zamówienia[[#This Row],[KOD_XL]],Wsad_Ofertowy[Kod],0),MATCH("Nazwa",Wsad_Ofertowy[#Headers],0))</f>
        <v>#VALUE!</v>
      </c>
      <c r="J440" t="e">
        <f ca="1">Generowanie_Zamówienia[[#This Row],[ILOŚĆ OP. ZAMAWIANA]]*Generowanie_Zamówienia[[#This Row],[ILOŚC W OP.]]</f>
        <v>#VALUE!</v>
      </c>
    </row>
    <row r="441" spans="1:10" x14ac:dyDescent="0.45">
      <c r="A441" t="e">
        <f>Wsad_Ofertowy[[#This Row],[Kod]]</f>
        <v>#VALUE!</v>
      </c>
      <c r="B4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1" t="e">
        <f>INDEX(Wsad_Ofertowy[],MATCH(Generowanie_Zamówienia[[#This Row],[KOD_XL]],Wsad_Ofertowy[Kod],0),21)</f>
        <v>#VALUE!</v>
      </c>
      <c r="D441" s="95" t="e" cm="1">
        <f t="array" ref="D441">INDEX(Wsad_Ofertowy[],MATCH(Generowanie_Zamówienia[[#This Row],[KOD_XL]],Wsad_Ofertowy[Kod],0),$U$1)</f>
        <v>#VALUE!</v>
      </c>
      <c r="E441" t="str">
        <f ca="1">IFERROR(Generowanie_Zamówienia[[#This Row],[ILOŚĆ OP. ZAMAWIANA]]*Generowanie_Zamówienia[[#This Row],[ILOŚC W OP.]]*Generowanie_Zamówienia[[#This Row],[CENA]],"")</f>
        <v/>
      </c>
      <c r="F441" t="e">
        <f>INDEX(Wsad_Ofertowy[],MATCH(Generowanie_Zamówienia[[#This Row],[KOD_XL]],Wsad_Ofertowy[Kod],0),MATCH("nazwa pakietu",Wsad_Ofertowy[#Headers],0))</f>
        <v>#VALUE!</v>
      </c>
      <c r="G44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1" t="str">
        <f ca="1">IF(Generowanie_Zamówienia[[#This Row],[ILOŚĆ OP. ZAMAWIANA]]&gt;0,COUNTIFS($B$1:B441,"&gt;0"),"")</f>
        <v/>
      </c>
      <c r="I441" t="e">
        <f>INDEX(Wsad_Ofertowy[],MATCH(Generowanie_Zamówienia[[#This Row],[KOD_XL]],Wsad_Ofertowy[Kod],0),MATCH("Nazwa",Wsad_Ofertowy[#Headers],0))</f>
        <v>#VALUE!</v>
      </c>
      <c r="J441" t="e">
        <f ca="1">Generowanie_Zamówienia[[#This Row],[ILOŚĆ OP. ZAMAWIANA]]*Generowanie_Zamówienia[[#This Row],[ILOŚC W OP.]]</f>
        <v>#VALUE!</v>
      </c>
    </row>
    <row r="442" spans="1:10" x14ac:dyDescent="0.45">
      <c r="A442" t="e">
        <f>Wsad_Ofertowy[[#This Row],[Kod]]</f>
        <v>#VALUE!</v>
      </c>
      <c r="B4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2" t="e">
        <f>INDEX(Wsad_Ofertowy[],MATCH(Generowanie_Zamówienia[[#This Row],[KOD_XL]],Wsad_Ofertowy[Kod],0),21)</f>
        <v>#VALUE!</v>
      </c>
      <c r="D442" s="95" t="e" cm="1">
        <f t="array" ref="D442">INDEX(Wsad_Ofertowy[],MATCH(Generowanie_Zamówienia[[#This Row],[KOD_XL]],Wsad_Ofertowy[Kod],0),$U$1)</f>
        <v>#VALUE!</v>
      </c>
      <c r="E442" t="str">
        <f ca="1">IFERROR(Generowanie_Zamówienia[[#This Row],[ILOŚĆ OP. ZAMAWIANA]]*Generowanie_Zamówienia[[#This Row],[ILOŚC W OP.]]*Generowanie_Zamówienia[[#This Row],[CENA]],"")</f>
        <v/>
      </c>
      <c r="F442" t="e">
        <f>INDEX(Wsad_Ofertowy[],MATCH(Generowanie_Zamówienia[[#This Row],[KOD_XL]],Wsad_Ofertowy[Kod],0),MATCH("nazwa pakietu",Wsad_Ofertowy[#Headers],0))</f>
        <v>#VALUE!</v>
      </c>
      <c r="G44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2" t="str">
        <f ca="1">IF(Generowanie_Zamówienia[[#This Row],[ILOŚĆ OP. ZAMAWIANA]]&gt;0,COUNTIFS($B$1:B442,"&gt;0"),"")</f>
        <v/>
      </c>
      <c r="I442" t="e">
        <f>INDEX(Wsad_Ofertowy[],MATCH(Generowanie_Zamówienia[[#This Row],[KOD_XL]],Wsad_Ofertowy[Kod],0),MATCH("Nazwa",Wsad_Ofertowy[#Headers],0))</f>
        <v>#VALUE!</v>
      </c>
      <c r="J442" t="e">
        <f ca="1">Generowanie_Zamówienia[[#This Row],[ILOŚĆ OP. ZAMAWIANA]]*Generowanie_Zamówienia[[#This Row],[ILOŚC W OP.]]</f>
        <v>#VALUE!</v>
      </c>
    </row>
    <row r="443" spans="1:10" x14ac:dyDescent="0.45">
      <c r="A443" t="e">
        <f>Wsad_Ofertowy[[#This Row],[Kod]]</f>
        <v>#VALUE!</v>
      </c>
      <c r="B4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3" t="e">
        <f>INDEX(Wsad_Ofertowy[],MATCH(Generowanie_Zamówienia[[#This Row],[KOD_XL]],Wsad_Ofertowy[Kod],0),21)</f>
        <v>#VALUE!</v>
      </c>
      <c r="D443" s="95" t="e" cm="1">
        <f t="array" ref="D443">INDEX(Wsad_Ofertowy[],MATCH(Generowanie_Zamówienia[[#This Row],[KOD_XL]],Wsad_Ofertowy[Kod],0),$U$1)</f>
        <v>#VALUE!</v>
      </c>
      <c r="E443" t="str">
        <f ca="1">IFERROR(Generowanie_Zamówienia[[#This Row],[ILOŚĆ OP. ZAMAWIANA]]*Generowanie_Zamówienia[[#This Row],[ILOŚC W OP.]]*Generowanie_Zamówienia[[#This Row],[CENA]],"")</f>
        <v/>
      </c>
      <c r="F443" t="e">
        <f>INDEX(Wsad_Ofertowy[],MATCH(Generowanie_Zamówienia[[#This Row],[KOD_XL]],Wsad_Ofertowy[Kod],0),MATCH("nazwa pakietu",Wsad_Ofertowy[#Headers],0))</f>
        <v>#VALUE!</v>
      </c>
      <c r="G44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3" t="str">
        <f ca="1">IF(Generowanie_Zamówienia[[#This Row],[ILOŚĆ OP. ZAMAWIANA]]&gt;0,COUNTIFS($B$1:B443,"&gt;0"),"")</f>
        <v/>
      </c>
      <c r="I443" t="e">
        <f>INDEX(Wsad_Ofertowy[],MATCH(Generowanie_Zamówienia[[#This Row],[KOD_XL]],Wsad_Ofertowy[Kod],0),MATCH("Nazwa",Wsad_Ofertowy[#Headers],0))</f>
        <v>#VALUE!</v>
      </c>
      <c r="J443" t="e">
        <f ca="1">Generowanie_Zamówienia[[#This Row],[ILOŚĆ OP. ZAMAWIANA]]*Generowanie_Zamówienia[[#This Row],[ILOŚC W OP.]]</f>
        <v>#VALUE!</v>
      </c>
    </row>
    <row r="444" spans="1:10" x14ac:dyDescent="0.45">
      <c r="A444" t="e">
        <f>Wsad_Ofertowy[[#This Row],[Kod]]</f>
        <v>#VALUE!</v>
      </c>
      <c r="B4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4" t="e">
        <f>INDEX(Wsad_Ofertowy[],MATCH(Generowanie_Zamówienia[[#This Row],[KOD_XL]],Wsad_Ofertowy[Kod],0),21)</f>
        <v>#VALUE!</v>
      </c>
      <c r="D444" s="95" t="e" cm="1">
        <f t="array" ref="D444">INDEX(Wsad_Ofertowy[],MATCH(Generowanie_Zamówienia[[#This Row],[KOD_XL]],Wsad_Ofertowy[Kod],0),$U$1)</f>
        <v>#VALUE!</v>
      </c>
      <c r="E444" t="str">
        <f ca="1">IFERROR(Generowanie_Zamówienia[[#This Row],[ILOŚĆ OP. ZAMAWIANA]]*Generowanie_Zamówienia[[#This Row],[ILOŚC W OP.]]*Generowanie_Zamówienia[[#This Row],[CENA]],"")</f>
        <v/>
      </c>
      <c r="F444" t="e">
        <f>INDEX(Wsad_Ofertowy[],MATCH(Generowanie_Zamówienia[[#This Row],[KOD_XL]],Wsad_Ofertowy[Kod],0),MATCH("nazwa pakietu",Wsad_Ofertowy[#Headers],0))</f>
        <v>#VALUE!</v>
      </c>
      <c r="G44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4" t="str">
        <f ca="1">IF(Generowanie_Zamówienia[[#This Row],[ILOŚĆ OP. ZAMAWIANA]]&gt;0,COUNTIFS($B$1:B444,"&gt;0"),"")</f>
        <v/>
      </c>
      <c r="I444" t="e">
        <f>INDEX(Wsad_Ofertowy[],MATCH(Generowanie_Zamówienia[[#This Row],[KOD_XL]],Wsad_Ofertowy[Kod],0),MATCH("Nazwa",Wsad_Ofertowy[#Headers],0))</f>
        <v>#VALUE!</v>
      </c>
      <c r="J444" t="e">
        <f ca="1">Generowanie_Zamówienia[[#This Row],[ILOŚĆ OP. ZAMAWIANA]]*Generowanie_Zamówienia[[#This Row],[ILOŚC W OP.]]</f>
        <v>#VALUE!</v>
      </c>
    </row>
    <row r="445" spans="1:10" x14ac:dyDescent="0.45">
      <c r="A445" t="e">
        <f>Wsad_Ofertowy[[#This Row],[Kod]]</f>
        <v>#VALUE!</v>
      </c>
      <c r="B4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5" t="e">
        <f>INDEX(Wsad_Ofertowy[],MATCH(Generowanie_Zamówienia[[#This Row],[KOD_XL]],Wsad_Ofertowy[Kod],0),21)</f>
        <v>#VALUE!</v>
      </c>
      <c r="D445" s="95" t="e" cm="1">
        <f t="array" ref="D445">INDEX(Wsad_Ofertowy[],MATCH(Generowanie_Zamówienia[[#This Row],[KOD_XL]],Wsad_Ofertowy[Kod],0),$U$1)</f>
        <v>#VALUE!</v>
      </c>
      <c r="E445" t="str">
        <f ca="1">IFERROR(Generowanie_Zamówienia[[#This Row],[ILOŚĆ OP. ZAMAWIANA]]*Generowanie_Zamówienia[[#This Row],[ILOŚC W OP.]]*Generowanie_Zamówienia[[#This Row],[CENA]],"")</f>
        <v/>
      </c>
      <c r="F445" t="e">
        <f>INDEX(Wsad_Ofertowy[],MATCH(Generowanie_Zamówienia[[#This Row],[KOD_XL]],Wsad_Ofertowy[Kod],0),MATCH("nazwa pakietu",Wsad_Ofertowy[#Headers],0))</f>
        <v>#VALUE!</v>
      </c>
      <c r="G44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5" t="str">
        <f ca="1">IF(Generowanie_Zamówienia[[#This Row],[ILOŚĆ OP. ZAMAWIANA]]&gt;0,COUNTIFS($B$1:B445,"&gt;0"),"")</f>
        <v/>
      </c>
      <c r="I445" t="e">
        <f>INDEX(Wsad_Ofertowy[],MATCH(Generowanie_Zamówienia[[#This Row],[KOD_XL]],Wsad_Ofertowy[Kod],0),MATCH("Nazwa",Wsad_Ofertowy[#Headers],0))</f>
        <v>#VALUE!</v>
      </c>
      <c r="J445" t="e">
        <f ca="1">Generowanie_Zamówienia[[#This Row],[ILOŚĆ OP. ZAMAWIANA]]*Generowanie_Zamówienia[[#This Row],[ILOŚC W OP.]]</f>
        <v>#VALUE!</v>
      </c>
    </row>
    <row r="446" spans="1:10" x14ac:dyDescent="0.45">
      <c r="A446" t="e">
        <f>Wsad_Ofertowy[[#This Row],[Kod]]</f>
        <v>#VALUE!</v>
      </c>
      <c r="B4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6" t="e">
        <f>INDEX(Wsad_Ofertowy[],MATCH(Generowanie_Zamówienia[[#This Row],[KOD_XL]],Wsad_Ofertowy[Kod],0),21)</f>
        <v>#VALUE!</v>
      </c>
      <c r="D446" s="95" t="e" cm="1">
        <f t="array" ref="D446">INDEX(Wsad_Ofertowy[],MATCH(Generowanie_Zamówienia[[#This Row],[KOD_XL]],Wsad_Ofertowy[Kod],0),$U$1)</f>
        <v>#VALUE!</v>
      </c>
      <c r="E446" t="str">
        <f ca="1">IFERROR(Generowanie_Zamówienia[[#This Row],[ILOŚĆ OP. ZAMAWIANA]]*Generowanie_Zamówienia[[#This Row],[ILOŚC W OP.]]*Generowanie_Zamówienia[[#This Row],[CENA]],"")</f>
        <v/>
      </c>
      <c r="F446" t="e">
        <f>INDEX(Wsad_Ofertowy[],MATCH(Generowanie_Zamówienia[[#This Row],[KOD_XL]],Wsad_Ofertowy[Kod],0),MATCH("nazwa pakietu",Wsad_Ofertowy[#Headers],0))</f>
        <v>#VALUE!</v>
      </c>
      <c r="G44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6" t="str">
        <f ca="1">IF(Generowanie_Zamówienia[[#This Row],[ILOŚĆ OP. ZAMAWIANA]]&gt;0,COUNTIFS($B$1:B446,"&gt;0"),"")</f>
        <v/>
      </c>
      <c r="I446" t="e">
        <f>INDEX(Wsad_Ofertowy[],MATCH(Generowanie_Zamówienia[[#This Row],[KOD_XL]],Wsad_Ofertowy[Kod],0),MATCH("Nazwa",Wsad_Ofertowy[#Headers],0))</f>
        <v>#VALUE!</v>
      </c>
      <c r="J446" t="e">
        <f ca="1">Generowanie_Zamówienia[[#This Row],[ILOŚĆ OP. ZAMAWIANA]]*Generowanie_Zamówienia[[#This Row],[ILOŚC W OP.]]</f>
        <v>#VALUE!</v>
      </c>
    </row>
    <row r="447" spans="1:10" x14ac:dyDescent="0.45">
      <c r="A447" t="e">
        <f>Wsad_Ofertowy[[#This Row],[Kod]]</f>
        <v>#VALUE!</v>
      </c>
      <c r="B4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7" t="e">
        <f>INDEX(Wsad_Ofertowy[],MATCH(Generowanie_Zamówienia[[#This Row],[KOD_XL]],Wsad_Ofertowy[Kod],0),21)</f>
        <v>#VALUE!</v>
      </c>
      <c r="D447" s="95" t="e" cm="1">
        <f t="array" ref="D447">INDEX(Wsad_Ofertowy[],MATCH(Generowanie_Zamówienia[[#This Row],[KOD_XL]],Wsad_Ofertowy[Kod],0),$U$1)</f>
        <v>#VALUE!</v>
      </c>
      <c r="E447" t="str">
        <f ca="1">IFERROR(Generowanie_Zamówienia[[#This Row],[ILOŚĆ OP. ZAMAWIANA]]*Generowanie_Zamówienia[[#This Row],[ILOŚC W OP.]]*Generowanie_Zamówienia[[#This Row],[CENA]],"")</f>
        <v/>
      </c>
      <c r="F447" t="e">
        <f>INDEX(Wsad_Ofertowy[],MATCH(Generowanie_Zamówienia[[#This Row],[KOD_XL]],Wsad_Ofertowy[Kod],0),MATCH("nazwa pakietu",Wsad_Ofertowy[#Headers],0))</f>
        <v>#VALUE!</v>
      </c>
      <c r="G44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7" t="str">
        <f ca="1">IF(Generowanie_Zamówienia[[#This Row],[ILOŚĆ OP. ZAMAWIANA]]&gt;0,COUNTIFS($B$1:B447,"&gt;0"),"")</f>
        <v/>
      </c>
      <c r="I447" t="e">
        <f>INDEX(Wsad_Ofertowy[],MATCH(Generowanie_Zamówienia[[#This Row],[KOD_XL]],Wsad_Ofertowy[Kod],0),MATCH("Nazwa",Wsad_Ofertowy[#Headers],0))</f>
        <v>#VALUE!</v>
      </c>
      <c r="J447" t="e">
        <f ca="1">Generowanie_Zamówienia[[#This Row],[ILOŚĆ OP. ZAMAWIANA]]*Generowanie_Zamówienia[[#This Row],[ILOŚC W OP.]]</f>
        <v>#VALUE!</v>
      </c>
    </row>
    <row r="448" spans="1:10" x14ac:dyDescent="0.45">
      <c r="A448" t="e">
        <f>Wsad_Ofertowy[[#This Row],[Kod]]</f>
        <v>#VALUE!</v>
      </c>
      <c r="B4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8" t="e">
        <f>INDEX(Wsad_Ofertowy[],MATCH(Generowanie_Zamówienia[[#This Row],[KOD_XL]],Wsad_Ofertowy[Kod],0),21)</f>
        <v>#VALUE!</v>
      </c>
      <c r="D448" s="95" t="e" cm="1">
        <f t="array" ref="D448">INDEX(Wsad_Ofertowy[],MATCH(Generowanie_Zamówienia[[#This Row],[KOD_XL]],Wsad_Ofertowy[Kod],0),$U$1)</f>
        <v>#VALUE!</v>
      </c>
      <c r="E448" t="str">
        <f ca="1">IFERROR(Generowanie_Zamówienia[[#This Row],[ILOŚĆ OP. ZAMAWIANA]]*Generowanie_Zamówienia[[#This Row],[ILOŚC W OP.]]*Generowanie_Zamówienia[[#This Row],[CENA]],"")</f>
        <v/>
      </c>
      <c r="F448" t="e">
        <f>INDEX(Wsad_Ofertowy[],MATCH(Generowanie_Zamówienia[[#This Row],[KOD_XL]],Wsad_Ofertowy[Kod],0),MATCH("nazwa pakietu",Wsad_Ofertowy[#Headers],0))</f>
        <v>#VALUE!</v>
      </c>
      <c r="G44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8" t="str">
        <f ca="1">IF(Generowanie_Zamówienia[[#This Row],[ILOŚĆ OP. ZAMAWIANA]]&gt;0,COUNTIFS($B$1:B448,"&gt;0"),"")</f>
        <v/>
      </c>
      <c r="I448" t="e">
        <f>INDEX(Wsad_Ofertowy[],MATCH(Generowanie_Zamówienia[[#This Row],[KOD_XL]],Wsad_Ofertowy[Kod],0),MATCH("Nazwa",Wsad_Ofertowy[#Headers],0))</f>
        <v>#VALUE!</v>
      </c>
      <c r="J448" t="e">
        <f ca="1">Generowanie_Zamówienia[[#This Row],[ILOŚĆ OP. ZAMAWIANA]]*Generowanie_Zamówienia[[#This Row],[ILOŚC W OP.]]</f>
        <v>#VALUE!</v>
      </c>
    </row>
    <row r="449" spans="1:10" x14ac:dyDescent="0.45">
      <c r="A449" t="e">
        <f>Wsad_Ofertowy[[#This Row],[Kod]]</f>
        <v>#VALUE!</v>
      </c>
      <c r="B4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49" t="e">
        <f>INDEX(Wsad_Ofertowy[],MATCH(Generowanie_Zamówienia[[#This Row],[KOD_XL]],Wsad_Ofertowy[Kod],0),21)</f>
        <v>#VALUE!</v>
      </c>
      <c r="D449" s="95" t="e" cm="1">
        <f t="array" ref="D449">INDEX(Wsad_Ofertowy[],MATCH(Generowanie_Zamówienia[[#This Row],[KOD_XL]],Wsad_Ofertowy[Kod],0),$U$1)</f>
        <v>#VALUE!</v>
      </c>
      <c r="E449" t="str">
        <f ca="1">IFERROR(Generowanie_Zamówienia[[#This Row],[ILOŚĆ OP. ZAMAWIANA]]*Generowanie_Zamówienia[[#This Row],[ILOŚC W OP.]]*Generowanie_Zamówienia[[#This Row],[CENA]],"")</f>
        <v/>
      </c>
      <c r="F449" t="e">
        <f>INDEX(Wsad_Ofertowy[],MATCH(Generowanie_Zamówienia[[#This Row],[KOD_XL]],Wsad_Ofertowy[Kod],0),MATCH("nazwa pakietu",Wsad_Ofertowy[#Headers],0))</f>
        <v>#VALUE!</v>
      </c>
      <c r="G44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49" t="str">
        <f ca="1">IF(Generowanie_Zamówienia[[#This Row],[ILOŚĆ OP. ZAMAWIANA]]&gt;0,COUNTIFS($B$1:B449,"&gt;0"),"")</f>
        <v/>
      </c>
      <c r="I449" t="e">
        <f>INDEX(Wsad_Ofertowy[],MATCH(Generowanie_Zamówienia[[#This Row],[KOD_XL]],Wsad_Ofertowy[Kod],0),MATCH("Nazwa",Wsad_Ofertowy[#Headers],0))</f>
        <v>#VALUE!</v>
      </c>
      <c r="J449" t="e">
        <f ca="1">Generowanie_Zamówienia[[#This Row],[ILOŚĆ OP. ZAMAWIANA]]*Generowanie_Zamówienia[[#This Row],[ILOŚC W OP.]]</f>
        <v>#VALUE!</v>
      </c>
    </row>
    <row r="450" spans="1:10" x14ac:dyDescent="0.45">
      <c r="A450" t="e">
        <f>Wsad_Ofertowy[[#This Row],[Kod]]</f>
        <v>#VALUE!</v>
      </c>
      <c r="B4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0" t="e">
        <f>INDEX(Wsad_Ofertowy[],MATCH(Generowanie_Zamówienia[[#This Row],[KOD_XL]],Wsad_Ofertowy[Kod],0),21)</f>
        <v>#VALUE!</v>
      </c>
      <c r="D450" s="95" t="e" cm="1">
        <f t="array" ref="D450">INDEX(Wsad_Ofertowy[],MATCH(Generowanie_Zamówienia[[#This Row],[KOD_XL]],Wsad_Ofertowy[Kod],0),$U$1)</f>
        <v>#VALUE!</v>
      </c>
      <c r="E450" t="str">
        <f ca="1">IFERROR(Generowanie_Zamówienia[[#This Row],[ILOŚĆ OP. ZAMAWIANA]]*Generowanie_Zamówienia[[#This Row],[ILOŚC W OP.]]*Generowanie_Zamówienia[[#This Row],[CENA]],"")</f>
        <v/>
      </c>
      <c r="F450" t="e">
        <f>INDEX(Wsad_Ofertowy[],MATCH(Generowanie_Zamówienia[[#This Row],[KOD_XL]],Wsad_Ofertowy[Kod],0),MATCH("nazwa pakietu",Wsad_Ofertowy[#Headers],0))</f>
        <v>#VALUE!</v>
      </c>
      <c r="G45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0" t="str">
        <f ca="1">IF(Generowanie_Zamówienia[[#This Row],[ILOŚĆ OP. ZAMAWIANA]]&gt;0,COUNTIFS($B$1:B450,"&gt;0"),"")</f>
        <v/>
      </c>
      <c r="I450" t="e">
        <f>INDEX(Wsad_Ofertowy[],MATCH(Generowanie_Zamówienia[[#This Row],[KOD_XL]],Wsad_Ofertowy[Kod],0),MATCH("Nazwa",Wsad_Ofertowy[#Headers],0))</f>
        <v>#VALUE!</v>
      </c>
      <c r="J450" t="e">
        <f ca="1">Generowanie_Zamówienia[[#This Row],[ILOŚĆ OP. ZAMAWIANA]]*Generowanie_Zamówienia[[#This Row],[ILOŚC W OP.]]</f>
        <v>#VALUE!</v>
      </c>
    </row>
    <row r="451" spans="1:10" x14ac:dyDescent="0.45">
      <c r="A451" t="e">
        <f>Wsad_Ofertowy[[#This Row],[Kod]]</f>
        <v>#VALUE!</v>
      </c>
      <c r="B4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1" t="e">
        <f>INDEX(Wsad_Ofertowy[],MATCH(Generowanie_Zamówienia[[#This Row],[KOD_XL]],Wsad_Ofertowy[Kod],0),21)</f>
        <v>#VALUE!</v>
      </c>
      <c r="D451" s="95" t="e" cm="1">
        <f t="array" ref="D451">INDEX(Wsad_Ofertowy[],MATCH(Generowanie_Zamówienia[[#This Row],[KOD_XL]],Wsad_Ofertowy[Kod],0),$U$1)</f>
        <v>#VALUE!</v>
      </c>
      <c r="E451" t="str">
        <f ca="1">IFERROR(Generowanie_Zamówienia[[#This Row],[ILOŚĆ OP. ZAMAWIANA]]*Generowanie_Zamówienia[[#This Row],[ILOŚC W OP.]]*Generowanie_Zamówienia[[#This Row],[CENA]],"")</f>
        <v/>
      </c>
      <c r="F451" t="e">
        <f>INDEX(Wsad_Ofertowy[],MATCH(Generowanie_Zamówienia[[#This Row],[KOD_XL]],Wsad_Ofertowy[Kod],0),MATCH("nazwa pakietu",Wsad_Ofertowy[#Headers],0))</f>
        <v>#VALUE!</v>
      </c>
      <c r="G45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1" t="str">
        <f ca="1">IF(Generowanie_Zamówienia[[#This Row],[ILOŚĆ OP. ZAMAWIANA]]&gt;0,COUNTIFS($B$1:B451,"&gt;0"),"")</f>
        <v/>
      </c>
      <c r="I451" t="e">
        <f>INDEX(Wsad_Ofertowy[],MATCH(Generowanie_Zamówienia[[#This Row],[KOD_XL]],Wsad_Ofertowy[Kod],0),MATCH("Nazwa",Wsad_Ofertowy[#Headers],0))</f>
        <v>#VALUE!</v>
      </c>
      <c r="J451" t="e">
        <f ca="1">Generowanie_Zamówienia[[#This Row],[ILOŚĆ OP. ZAMAWIANA]]*Generowanie_Zamówienia[[#This Row],[ILOŚC W OP.]]</f>
        <v>#VALUE!</v>
      </c>
    </row>
    <row r="452" spans="1:10" x14ac:dyDescent="0.45">
      <c r="A452" t="e">
        <f>Wsad_Ofertowy[[#This Row],[Kod]]</f>
        <v>#VALUE!</v>
      </c>
      <c r="B4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2" t="e">
        <f>INDEX(Wsad_Ofertowy[],MATCH(Generowanie_Zamówienia[[#This Row],[KOD_XL]],Wsad_Ofertowy[Kod],0),21)</f>
        <v>#VALUE!</v>
      </c>
      <c r="D452" s="95" t="e" cm="1">
        <f t="array" ref="D452">INDEX(Wsad_Ofertowy[],MATCH(Generowanie_Zamówienia[[#This Row],[KOD_XL]],Wsad_Ofertowy[Kod],0),$U$1)</f>
        <v>#VALUE!</v>
      </c>
      <c r="E452" t="str">
        <f ca="1">IFERROR(Generowanie_Zamówienia[[#This Row],[ILOŚĆ OP. ZAMAWIANA]]*Generowanie_Zamówienia[[#This Row],[ILOŚC W OP.]]*Generowanie_Zamówienia[[#This Row],[CENA]],"")</f>
        <v/>
      </c>
      <c r="F452" t="e">
        <f>INDEX(Wsad_Ofertowy[],MATCH(Generowanie_Zamówienia[[#This Row],[KOD_XL]],Wsad_Ofertowy[Kod],0),MATCH("nazwa pakietu",Wsad_Ofertowy[#Headers],0))</f>
        <v>#VALUE!</v>
      </c>
      <c r="G45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2" t="str">
        <f ca="1">IF(Generowanie_Zamówienia[[#This Row],[ILOŚĆ OP. ZAMAWIANA]]&gt;0,COUNTIFS($B$1:B452,"&gt;0"),"")</f>
        <v/>
      </c>
      <c r="I452" t="e">
        <f>INDEX(Wsad_Ofertowy[],MATCH(Generowanie_Zamówienia[[#This Row],[KOD_XL]],Wsad_Ofertowy[Kod],0),MATCH("Nazwa",Wsad_Ofertowy[#Headers],0))</f>
        <v>#VALUE!</v>
      </c>
      <c r="J452" t="e">
        <f ca="1">Generowanie_Zamówienia[[#This Row],[ILOŚĆ OP. ZAMAWIANA]]*Generowanie_Zamówienia[[#This Row],[ILOŚC W OP.]]</f>
        <v>#VALUE!</v>
      </c>
    </row>
    <row r="453" spans="1:10" x14ac:dyDescent="0.45">
      <c r="A453" t="e">
        <f>Wsad_Ofertowy[[#This Row],[Kod]]</f>
        <v>#VALUE!</v>
      </c>
      <c r="B4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3" t="e">
        <f>INDEX(Wsad_Ofertowy[],MATCH(Generowanie_Zamówienia[[#This Row],[KOD_XL]],Wsad_Ofertowy[Kod],0),21)</f>
        <v>#VALUE!</v>
      </c>
      <c r="D453" s="95" t="e" cm="1">
        <f t="array" ref="D453">INDEX(Wsad_Ofertowy[],MATCH(Generowanie_Zamówienia[[#This Row],[KOD_XL]],Wsad_Ofertowy[Kod],0),$U$1)</f>
        <v>#VALUE!</v>
      </c>
      <c r="E453" t="str">
        <f ca="1">IFERROR(Generowanie_Zamówienia[[#This Row],[ILOŚĆ OP. ZAMAWIANA]]*Generowanie_Zamówienia[[#This Row],[ILOŚC W OP.]]*Generowanie_Zamówienia[[#This Row],[CENA]],"")</f>
        <v/>
      </c>
      <c r="F453" t="e">
        <f>INDEX(Wsad_Ofertowy[],MATCH(Generowanie_Zamówienia[[#This Row],[KOD_XL]],Wsad_Ofertowy[Kod],0),MATCH("nazwa pakietu",Wsad_Ofertowy[#Headers],0))</f>
        <v>#VALUE!</v>
      </c>
      <c r="G45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3" t="str">
        <f ca="1">IF(Generowanie_Zamówienia[[#This Row],[ILOŚĆ OP. ZAMAWIANA]]&gt;0,COUNTIFS($B$1:B453,"&gt;0"),"")</f>
        <v/>
      </c>
      <c r="I453" t="e">
        <f>INDEX(Wsad_Ofertowy[],MATCH(Generowanie_Zamówienia[[#This Row],[KOD_XL]],Wsad_Ofertowy[Kod],0),MATCH("Nazwa",Wsad_Ofertowy[#Headers],0))</f>
        <v>#VALUE!</v>
      </c>
      <c r="J453" t="e">
        <f ca="1">Generowanie_Zamówienia[[#This Row],[ILOŚĆ OP. ZAMAWIANA]]*Generowanie_Zamówienia[[#This Row],[ILOŚC W OP.]]</f>
        <v>#VALUE!</v>
      </c>
    </row>
    <row r="454" spans="1:10" x14ac:dyDescent="0.45">
      <c r="A454" t="e">
        <f>Wsad_Ofertowy[[#This Row],[Kod]]</f>
        <v>#VALUE!</v>
      </c>
      <c r="B4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4" t="e">
        <f>INDEX(Wsad_Ofertowy[],MATCH(Generowanie_Zamówienia[[#This Row],[KOD_XL]],Wsad_Ofertowy[Kod],0),21)</f>
        <v>#VALUE!</v>
      </c>
      <c r="D454" s="95" t="e" cm="1">
        <f t="array" ref="D454">INDEX(Wsad_Ofertowy[],MATCH(Generowanie_Zamówienia[[#This Row],[KOD_XL]],Wsad_Ofertowy[Kod],0),$U$1)</f>
        <v>#VALUE!</v>
      </c>
      <c r="E454" t="str">
        <f ca="1">IFERROR(Generowanie_Zamówienia[[#This Row],[ILOŚĆ OP. ZAMAWIANA]]*Generowanie_Zamówienia[[#This Row],[ILOŚC W OP.]]*Generowanie_Zamówienia[[#This Row],[CENA]],"")</f>
        <v/>
      </c>
      <c r="F454" t="e">
        <f>INDEX(Wsad_Ofertowy[],MATCH(Generowanie_Zamówienia[[#This Row],[KOD_XL]],Wsad_Ofertowy[Kod],0),MATCH("nazwa pakietu",Wsad_Ofertowy[#Headers],0))</f>
        <v>#VALUE!</v>
      </c>
      <c r="G45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4" t="str">
        <f ca="1">IF(Generowanie_Zamówienia[[#This Row],[ILOŚĆ OP. ZAMAWIANA]]&gt;0,COUNTIFS($B$1:B454,"&gt;0"),"")</f>
        <v/>
      </c>
      <c r="I454" t="e">
        <f>INDEX(Wsad_Ofertowy[],MATCH(Generowanie_Zamówienia[[#This Row],[KOD_XL]],Wsad_Ofertowy[Kod],0),MATCH("Nazwa",Wsad_Ofertowy[#Headers],0))</f>
        <v>#VALUE!</v>
      </c>
      <c r="J454" t="e">
        <f ca="1">Generowanie_Zamówienia[[#This Row],[ILOŚĆ OP. ZAMAWIANA]]*Generowanie_Zamówienia[[#This Row],[ILOŚC W OP.]]</f>
        <v>#VALUE!</v>
      </c>
    </row>
    <row r="455" spans="1:10" x14ac:dyDescent="0.45">
      <c r="A455" t="e">
        <f>Wsad_Ofertowy[[#This Row],[Kod]]</f>
        <v>#VALUE!</v>
      </c>
      <c r="B4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5" t="e">
        <f>INDEX(Wsad_Ofertowy[],MATCH(Generowanie_Zamówienia[[#This Row],[KOD_XL]],Wsad_Ofertowy[Kod],0),21)</f>
        <v>#VALUE!</v>
      </c>
      <c r="D455" s="95" t="e" cm="1">
        <f t="array" ref="D455">INDEX(Wsad_Ofertowy[],MATCH(Generowanie_Zamówienia[[#This Row],[KOD_XL]],Wsad_Ofertowy[Kod],0),$U$1)</f>
        <v>#VALUE!</v>
      </c>
      <c r="E455" t="str">
        <f ca="1">IFERROR(Generowanie_Zamówienia[[#This Row],[ILOŚĆ OP. ZAMAWIANA]]*Generowanie_Zamówienia[[#This Row],[ILOŚC W OP.]]*Generowanie_Zamówienia[[#This Row],[CENA]],"")</f>
        <v/>
      </c>
      <c r="F455" t="e">
        <f>INDEX(Wsad_Ofertowy[],MATCH(Generowanie_Zamówienia[[#This Row],[KOD_XL]],Wsad_Ofertowy[Kod],0),MATCH("nazwa pakietu",Wsad_Ofertowy[#Headers],0))</f>
        <v>#VALUE!</v>
      </c>
      <c r="G45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5" t="str">
        <f ca="1">IF(Generowanie_Zamówienia[[#This Row],[ILOŚĆ OP. ZAMAWIANA]]&gt;0,COUNTIFS($B$1:B455,"&gt;0"),"")</f>
        <v/>
      </c>
      <c r="I455" t="e">
        <f>INDEX(Wsad_Ofertowy[],MATCH(Generowanie_Zamówienia[[#This Row],[KOD_XL]],Wsad_Ofertowy[Kod],0),MATCH("Nazwa",Wsad_Ofertowy[#Headers],0))</f>
        <v>#VALUE!</v>
      </c>
      <c r="J455" t="e">
        <f ca="1">Generowanie_Zamówienia[[#This Row],[ILOŚĆ OP. ZAMAWIANA]]*Generowanie_Zamówienia[[#This Row],[ILOŚC W OP.]]</f>
        <v>#VALUE!</v>
      </c>
    </row>
    <row r="456" spans="1:10" x14ac:dyDescent="0.45">
      <c r="A456" t="e">
        <f>Wsad_Ofertowy[[#This Row],[Kod]]</f>
        <v>#VALUE!</v>
      </c>
      <c r="B4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6" t="e">
        <f>INDEX(Wsad_Ofertowy[],MATCH(Generowanie_Zamówienia[[#This Row],[KOD_XL]],Wsad_Ofertowy[Kod],0),21)</f>
        <v>#VALUE!</v>
      </c>
      <c r="D456" s="95" t="e" cm="1">
        <f t="array" ref="D456">INDEX(Wsad_Ofertowy[],MATCH(Generowanie_Zamówienia[[#This Row],[KOD_XL]],Wsad_Ofertowy[Kod],0),$U$1)</f>
        <v>#VALUE!</v>
      </c>
      <c r="E456" t="str">
        <f ca="1">IFERROR(Generowanie_Zamówienia[[#This Row],[ILOŚĆ OP. ZAMAWIANA]]*Generowanie_Zamówienia[[#This Row],[ILOŚC W OP.]]*Generowanie_Zamówienia[[#This Row],[CENA]],"")</f>
        <v/>
      </c>
      <c r="F456" t="e">
        <f>INDEX(Wsad_Ofertowy[],MATCH(Generowanie_Zamówienia[[#This Row],[KOD_XL]],Wsad_Ofertowy[Kod],0),MATCH("nazwa pakietu",Wsad_Ofertowy[#Headers],0))</f>
        <v>#VALUE!</v>
      </c>
      <c r="G45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6" t="str">
        <f ca="1">IF(Generowanie_Zamówienia[[#This Row],[ILOŚĆ OP. ZAMAWIANA]]&gt;0,COUNTIFS($B$1:B456,"&gt;0"),"")</f>
        <v/>
      </c>
      <c r="I456" t="e">
        <f>INDEX(Wsad_Ofertowy[],MATCH(Generowanie_Zamówienia[[#This Row],[KOD_XL]],Wsad_Ofertowy[Kod],0),MATCH("Nazwa",Wsad_Ofertowy[#Headers],0))</f>
        <v>#VALUE!</v>
      </c>
      <c r="J456" t="e">
        <f ca="1">Generowanie_Zamówienia[[#This Row],[ILOŚĆ OP. ZAMAWIANA]]*Generowanie_Zamówienia[[#This Row],[ILOŚC W OP.]]</f>
        <v>#VALUE!</v>
      </c>
    </row>
    <row r="457" spans="1:10" x14ac:dyDescent="0.45">
      <c r="A457" t="e">
        <f>Wsad_Ofertowy[[#This Row],[Kod]]</f>
        <v>#VALUE!</v>
      </c>
      <c r="B4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7" t="e">
        <f>INDEX(Wsad_Ofertowy[],MATCH(Generowanie_Zamówienia[[#This Row],[KOD_XL]],Wsad_Ofertowy[Kod],0),21)</f>
        <v>#VALUE!</v>
      </c>
      <c r="D457" s="95" t="e" cm="1">
        <f t="array" ref="D457">INDEX(Wsad_Ofertowy[],MATCH(Generowanie_Zamówienia[[#This Row],[KOD_XL]],Wsad_Ofertowy[Kod],0),$U$1)</f>
        <v>#VALUE!</v>
      </c>
      <c r="E457" t="str">
        <f ca="1">IFERROR(Generowanie_Zamówienia[[#This Row],[ILOŚĆ OP. ZAMAWIANA]]*Generowanie_Zamówienia[[#This Row],[ILOŚC W OP.]]*Generowanie_Zamówienia[[#This Row],[CENA]],"")</f>
        <v/>
      </c>
      <c r="F457" t="e">
        <f>INDEX(Wsad_Ofertowy[],MATCH(Generowanie_Zamówienia[[#This Row],[KOD_XL]],Wsad_Ofertowy[Kod],0),MATCH("nazwa pakietu",Wsad_Ofertowy[#Headers],0))</f>
        <v>#VALUE!</v>
      </c>
      <c r="G45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7" t="str">
        <f ca="1">IF(Generowanie_Zamówienia[[#This Row],[ILOŚĆ OP. ZAMAWIANA]]&gt;0,COUNTIFS($B$1:B457,"&gt;0"),"")</f>
        <v/>
      </c>
      <c r="I457" t="e">
        <f>INDEX(Wsad_Ofertowy[],MATCH(Generowanie_Zamówienia[[#This Row],[KOD_XL]],Wsad_Ofertowy[Kod],0),MATCH("Nazwa",Wsad_Ofertowy[#Headers],0))</f>
        <v>#VALUE!</v>
      </c>
      <c r="J457" t="e">
        <f ca="1">Generowanie_Zamówienia[[#This Row],[ILOŚĆ OP. ZAMAWIANA]]*Generowanie_Zamówienia[[#This Row],[ILOŚC W OP.]]</f>
        <v>#VALUE!</v>
      </c>
    </row>
    <row r="458" spans="1:10" x14ac:dyDescent="0.45">
      <c r="A458" t="e">
        <f>Wsad_Ofertowy[[#This Row],[Kod]]</f>
        <v>#VALUE!</v>
      </c>
      <c r="B4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8" t="e">
        <f>INDEX(Wsad_Ofertowy[],MATCH(Generowanie_Zamówienia[[#This Row],[KOD_XL]],Wsad_Ofertowy[Kod],0),21)</f>
        <v>#VALUE!</v>
      </c>
      <c r="D458" s="95" t="e" cm="1">
        <f t="array" ref="D458">INDEX(Wsad_Ofertowy[],MATCH(Generowanie_Zamówienia[[#This Row],[KOD_XL]],Wsad_Ofertowy[Kod],0),$U$1)</f>
        <v>#VALUE!</v>
      </c>
      <c r="E458" t="str">
        <f ca="1">IFERROR(Generowanie_Zamówienia[[#This Row],[ILOŚĆ OP. ZAMAWIANA]]*Generowanie_Zamówienia[[#This Row],[ILOŚC W OP.]]*Generowanie_Zamówienia[[#This Row],[CENA]],"")</f>
        <v/>
      </c>
      <c r="F458" t="e">
        <f>INDEX(Wsad_Ofertowy[],MATCH(Generowanie_Zamówienia[[#This Row],[KOD_XL]],Wsad_Ofertowy[Kod],0),MATCH("nazwa pakietu",Wsad_Ofertowy[#Headers],0))</f>
        <v>#VALUE!</v>
      </c>
      <c r="G45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8" t="str">
        <f ca="1">IF(Generowanie_Zamówienia[[#This Row],[ILOŚĆ OP. ZAMAWIANA]]&gt;0,COUNTIFS($B$1:B458,"&gt;0"),"")</f>
        <v/>
      </c>
      <c r="I458" t="e">
        <f>INDEX(Wsad_Ofertowy[],MATCH(Generowanie_Zamówienia[[#This Row],[KOD_XL]],Wsad_Ofertowy[Kod],0),MATCH("Nazwa",Wsad_Ofertowy[#Headers],0))</f>
        <v>#VALUE!</v>
      </c>
      <c r="J458" t="e">
        <f ca="1">Generowanie_Zamówienia[[#This Row],[ILOŚĆ OP. ZAMAWIANA]]*Generowanie_Zamówienia[[#This Row],[ILOŚC W OP.]]</f>
        <v>#VALUE!</v>
      </c>
    </row>
    <row r="459" spans="1:10" x14ac:dyDescent="0.45">
      <c r="A459" t="e">
        <f>Wsad_Ofertowy[[#This Row],[Kod]]</f>
        <v>#VALUE!</v>
      </c>
      <c r="B4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59" t="e">
        <f>INDEX(Wsad_Ofertowy[],MATCH(Generowanie_Zamówienia[[#This Row],[KOD_XL]],Wsad_Ofertowy[Kod],0),21)</f>
        <v>#VALUE!</v>
      </c>
      <c r="D459" s="95" t="e" cm="1">
        <f t="array" ref="D459">INDEX(Wsad_Ofertowy[],MATCH(Generowanie_Zamówienia[[#This Row],[KOD_XL]],Wsad_Ofertowy[Kod],0),$U$1)</f>
        <v>#VALUE!</v>
      </c>
      <c r="E459" t="str">
        <f ca="1">IFERROR(Generowanie_Zamówienia[[#This Row],[ILOŚĆ OP. ZAMAWIANA]]*Generowanie_Zamówienia[[#This Row],[ILOŚC W OP.]]*Generowanie_Zamówienia[[#This Row],[CENA]],"")</f>
        <v/>
      </c>
      <c r="F459" t="e">
        <f>INDEX(Wsad_Ofertowy[],MATCH(Generowanie_Zamówienia[[#This Row],[KOD_XL]],Wsad_Ofertowy[Kod],0),MATCH("nazwa pakietu",Wsad_Ofertowy[#Headers],0))</f>
        <v>#VALUE!</v>
      </c>
      <c r="G45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59" t="str">
        <f ca="1">IF(Generowanie_Zamówienia[[#This Row],[ILOŚĆ OP. ZAMAWIANA]]&gt;0,COUNTIFS($B$1:B459,"&gt;0"),"")</f>
        <v/>
      </c>
      <c r="I459" t="e">
        <f>INDEX(Wsad_Ofertowy[],MATCH(Generowanie_Zamówienia[[#This Row],[KOD_XL]],Wsad_Ofertowy[Kod],0),MATCH("Nazwa",Wsad_Ofertowy[#Headers],0))</f>
        <v>#VALUE!</v>
      </c>
      <c r="J459" t="e">
        <f ca="1">Generowanie_Zamówienia[[#This Row],[ILOŚĆ OP. ZAMAWIANA]]*Generowanie_Zamówienia[[#This Row],[ILOŚC W OP.]]</f>
        <v>#VALUE!</v>
      </c>
    </row>
    <row r="460" spans="1:10" x14ac:dyDescent="0.45">
      <c r="A460" t="e">
        <f>Wsad_Ofertowy[[#This Row],[Kod]]</f>
        <v>#VALUE!</v>
      </c>
      <c r="B4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0" t="e">
        <f>INDEX(Wsad_Ofertowy[],MATCH(Generowanie_Zamówienia[[#This Row],[KOD_XL]],Wsad_Ofertowy[Kod],0),21)</f>
        <v>#VALUE!</v>
      </c>
      <c r="D460" s="95" t="e" cm="1">
        <f t="array" ref="D460">INDEX(Wsad_Ofertowy[],MATCH(Generowanie_Zamówienia[[#This Row],[KOD_XL]],Wsad_Ofertowy[Kod],0),$U$1)</f>
        <v>#VALUE!</v>
      </c>
      <c r="E460" t="str">
        <f ca="1">IFERROR(Generowanie_Zamówienia[[#This Row],[ILOŚĆ OP. ZAMAWIANA]]*Generowanie_Zamówienia[[#This Row],[ILOŚC W OP.]]*Generowanie_Zamówienia[[#This Row],[CENA]],"")</f>
        <v/>
      </c>
      <c r="F460" t="e">
        <f>INDEX(Wsad_Ofertowy[],MATCH(Generowanie_Zamówienia[[#This Row],[KOD_XL]],Wsad_Ofertowy[Kod],0),MATCH("nazwa pakietu",Wsad_Ofertowy[#Headers],0))</f>
        <v>#VALUE!</v>
      </c>
      <c r="G46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0" t="str">
        <f ca="1">IF(Generowanie_Zamówienia[[#This Row],[ILOŚĆ OP. ZAMAWIANA]]&gt;0,COUNTIFS($B$1:B460,"&gt;0"),"")</f>
        <v/>
      </c>
      <c r="I460" t="e">
        <f>INDEX(Wsad_Ofertowy[],MATCH(Generowanie_Zamówienia[[#This Row],[KOD_XL]],Wsad_Ofertowy[Kod],0),MATCH("Nazwa",Wsad_Ofertowy[#Headers],0))</f>
        <v>#VALUE!</v>
      </c>
      <c r="J460" t="e">
        <f ca="1">Generowanie_Zamówienia[[#This Row],[ILOŚĆ OP. ZAMAWIANA]]*Generowanie_Zamówienia[[#This Row],[ILOŚC W OP.]]</f>
        <v>#VALUE!</v>
      </c>
    </row>
    <row r="461" spans="1:10" x14ac:dyDescent="0.45">
      <c r="A461" t="e">
        <f>Wsad_Ofertowy[[#This Row],[Kod]]</f>
        <v>#VALUE!</v>
      </c>
      <c r="B4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1" t="e">
        <f>INDEX(Wsad_Ofertowy[],MATCH(Generowanie_Zamówienia[[#This Row],[KOD_XL]],Wsad_Ofertowy[Kod],0),21)</f>
        <v>#VALUE!</v>
      </c>
      <c r="D461" s="95" t="e" cm="1">
        <f t="array" ref="D461">INDEX(Wsad_Ofertowy[],MATCH(Generowanie_Zamówienia[[#This Row],[KOD_XL]],Wsad_Ofertowy[Kod],0),$U$1)</f>
        <v>#VALUE!</v>
      </c>
      <c r="E461" t="str">
        <f ca="1">IFERROR(Generowanie_Zamówienia[[#This Row],[ILOŚĆ OP. ZAMAWIANA]]*Generowanie_Zamówienia[[#This Row],[ILOŚC W OP.]]*Generowanie_Zamówienia[[#This Row],[CENA]],"")</f>
        <v/>
      </c>
      <c r="F461" t="e">
        <f>INDEX(Wsad_Ofertowy[],MATCH(Generowanie_Zamówienia[[#This Row],[KOD_XL]],Wsad_Ofertowy[Kod],0),MATCH("nazwa pakietu",Wsad_Ofertowy[#Headers],0))</f>
        <v>#VALUE!</v>
      </c>
      <c r="G46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1" t="str">
        <f ca="1">IF(Generowanie_Zamówienia[[#This Row],[ILOŚĆ OP. ZAMAWIANA]]&gt;0,COUNTIFS($B$1:B461,"&gt;0"),"")</f>
        <v/>
      </c>
      <c r="I461" t="e">
        <f>INDEX(Wsad_Ofertowy[],MATCH(Generowanie_Zamówienia[[#This Row],[KOD_XL]],Wsad_Ofertowy[Kod],0),MATCH("Nazwa",Wsad_Ofertowy[#Headers],0))</f>
        <v>#VALUE!</v>
      </c>
      <c r="J461" t="e">
        <f ca="1">Generowanie_Zamówienia[[#This Row],[ILOŚĆ OP. ZAMAWIANA]]*Generowanie_Zamówienia[[#This Row],[ILOŚC W OP.]]</f>
        <v>#VALUE!</v>
      </c>
    </row>
    <row r="462" spans="1:10" x14ac:dyDescent="0.45">
      <c r="A462" t="e">
        <f>Wsad_Ofertowy[[#This Row],[Kod]]</f>
        <v>#VALUE!</v>
      </c>
      <c r="B4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2" t="e">
        <f>INDEX(Wsad_Ofertowy[],MATCH(Generowanie_Zamówienia[[#This Row],[KOD_XL]],Wsad_Ofertowy[Kod],0),21)</f>
        <v>#VALUE!</v>
      </c>
      <c r="D462" s="95" t="e" cm="1">
        <f t="array" ref="D462">INDEX(Wsad_Ofertowy[],MATCH(Generowanie_Zamówienia[[#This Row],[KOD_XL]],Wsad_Ofertowy[Kod],0),$U$1)</f>
        <v>#VALUE!</v>
      </c>
      <c r="E462" t="str">
        <f ca="1">IFERROR(Generowanie_Zamówienia[[#This Row],[ILOŚĆ OP. ZAMAWIANA]]*Generowanie_Zamówienia[[#This Row],[ILOŚC W OP.]]*Generowanie_Zamówienia[[#This Row],[CENA]],"")</f>
        <v/>
      </c>
      <c r="F462" t="e">
        <f>INDEX(Wsad_Ofertowy[],MATCH(Generowanie_Zamówienia[[#This Row],[KOD_XL]],Wsad_Ofertowy[Kod],0),MATCH("nazwa pakietu",Wsad_Ofertowy[#Headers],0))</f>
        <v>#VALUE!</v>
      </c>
      <c r="G46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2" t="str">
        <f ca="1">IF(Generowanie_Zamówienia[[#This Row],[ILOŚĆ OP. ZAMAWIANA]]&gt;0,COUNTIFS($B$1:B462,"&gt;0"),"")</f>
        <v/>
      </c>
      <c r="I462" t="e">
        <f>INDEX(Wsad_Ofertowy[],MATCH(Generowanie_Zamówienia[[#This Row],[KOD_XL]],Wsad_Ofertowy[Kod],0),MATCH("Nazwa",Wsad_Ofertowy[#Headers],0))</f>
        <v>#VALUE!</v>
      </c>
      <c r="J462" t="e">
        <f ca="1">Generowanie_Zamówienia[[#This Row],[ILOŚĆ OP. ZAMAWIANA]]*Generowanie_Zamówienia[[#This Row],[ILOŚC W OP.]]</f>
        <v>#VALUE!</v>
      </c>
    </row>
    <row r="463" spans="1:10" x14ac:dyDescent="0.45">
      <c r="A463" t="e">
        <f>Wsad_Ofertowy[[#This Row],[Kod]]</f>
        <v>#VALUE!</v>
      </c>
      <c r="B4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3" t="e">
        <f>INDEX(Wsad_Ofertowy[],MATCH(Generowanie_Zamówienia[[#This Row],[KOD_XL]],Wsad_Ofertowy[Kod],0),21)</f>
        <v>#VALUE!</v>
      </c>
      <c r="D463" s="95" t="e" cm="1">
        <f t="array" ref="D463">INDEX(Wsad_Ofertowy[],MATCH(Generowanie_Zamówienia[[#This Row],[KOD_XL]],Wsad_Ofertowy[Kod],0),$U$1)</f>
        <v>#VALUE!</v>
      </c>
      <c r="E463" t="str">
        <f ca="1">IFERROR(Generowanie_Zamówienia[[#This Row],[ILOŚĆ OP. ZAMAWIANA]]*Generowanie_Zamówienia[[#This Row],[ILOŚC W OP.]]*Generowanie_Zamówienia[[#This Row],[CENA]],"")</f>
        <v/>
      </c>
      <c r="F463" t="e">
        <f>INDEX(Wsad_Ofertowy[],MATCH(Generowanie_Zamówienia[[#This Row],[KOD_XL]],Wsad_Ofertowy[Kod],0),MATCH("nazwa pakietu",Wsad_Ofertowy[#Headers],0))</f>
        <v>#VALUE!</v>
      </c>
      <c r="G46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3" t="str">
        <f ca="1">IF(Generowanie_Zamówienia[[#This Row],[ILOŚĆ OP. ZAMAWIANA]]&gt;0,COUNTIFS($B$1:B463,"&gt;0"),"")</f>
        <v/>
      </c>
      <c r="I463" t="e">
        <f>INDEX(Wsad_Ofertowy[],MATCH(Generowanie_Zamówienia[[#This Row],[KOD_XL]],Wsad_Ofertowy[Kod],0),MATCH("Nazwa",Wsad_Ofertowy[#Headers],0))</f>
        <v>#VALUE!</v>
      </c>
      <c r="J463" t="e">
        <f ca="1">Generowanie_Zamówienia[[#This Row],[ILOŚĆ OP. ZAMAWIANA]]*Generowanie_Zamówienia[[#This Row],[ILOŚC W OP.]]</f>
        <v>#VALUE!</v>
      </c>
    </row>
    <row r="464" spans="1:10" x14ac:dyDescent="0.45">
      <c r="A464" t="e">
        <f>Wsad_Ofertowy[[#This Row],[Kod]]</f>
        <v>#VALUE!</v>
      </c>
      <c r="B4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4" t="e">
        <f>INDEX(Wsad_Ofertowy[],MATCH(Generowanie_Zamówienia[[#This Row],[KOD_XL]],Wsad_Ofertowy[Kod],0),21)</f>
        <v>#VALUE!</v>
      </c>
      <c r="D464" s="95" t="e" cm="1">
        <f t="array" ref="D464">INDEX(Wsad_Ofertowy[],MATCH(Generowanie_Zamówienia[[#This Row],[KOD_XL]],Wsad_Ofertowy[Kod],0),$U$1)</f>
        <v>#VALUE!</v>
      </c>
      <c r="E464" t="str">
        <f ca="1">IFERROR(Generowanie_Zamówienia[[#This Row],[ILOŚĆ OP. ZAMAWIANA]]*Generowanie_Zamówienia[[#This Row],[ILOŚC W OP.]]*Generowanie_Zamówienia[[#This Row],[CENA]],"")</f>
        <v/>
      </c>
      <c r="F464" t="e">
        <f>INDEX(Wsad_Ofertowy[],MATCH(Generowanie_Zamówienia[[#This Row],[KOD_XL]],Wsad_Ofertowy[Kod],0),MATCH("nazwa pakietu",Wsad_Ofertowy[#Headers],0))</f>
        <v>#VALUE!</v>
      </c>
      <c r="G46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4" t="str">
        <f ca="1">IF(Generowanie_Zamówienia[[#This Row],[ILOŚĆ OP. ZAMAWIANA]]&gt;0,COUNTIFS($B$1:B464,"&gt;0"),"")</f>
        <v/>
      </c>
      <c r="I464" t="e">
        <f>INDEX(Wsad_Ofertowy[],MATCH(Generowanie_Zamówienia[[#This Row],[KOD_XL]],Wsad_Ofertowy[Kod],0),MATCH("Nazwa",Wsad_Ofertowy[#Headers],0))</f>
        <v>#VALUE!</v>
      </c>
      <c r="J464" t="e">
        <f ca="1">Generowanie_Zamówienia[[#This Row],[ILOŚĆ OP. ZAMAWIANA]]*Generowanie_Zamówienia[[#This Row],[ILOŚC W OP.]]</f>
        <v>#VALUE!</v>
      </c>
    </row>
    <row r="465" spans="1:10" x14ac:dyDescent="0.45">
      <c r="A465" t="e">
        <f>Wsad_Ofertowy[[#This Row],[Kod]]</f>
        <v>#VALUE!</v>
      </c>
      <c r="B4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5" t="e">
        <f>INDEX(Wsad_Ofertowy[],MATCH(Generowanie_Zamówienia[[#This Row],[KOD_XL]],Wsad_Ofertowy[Kod],0),21)</f>
        <v>#VALUE!</v>
      </c>
      <c r="D465" s="95" t="e" cm="1">
        <f t="array" ref="D465">INDEX(Wsad_Ofertowy[],MATCH(Generowanie_Zamówienia[[#This Row],[KOD_XL]],Wsad_Ofertowy[Kod],0),$U$1)</f>
        <v>#VALUE!</v>
      </c>
      <c r="E465" t="str">
        <f ca="1">IFERROR(Generowanie_Zamówienia[[#This Row],[ILOŚĆ OP. ZAMAWIANA]]*Generowanie_Zamówienia[[#This Row],[ILOŚC W OP.]]*Generowanie_Zamówienia[[#This Row],[CENA]],"")</f>
        <v/>
      </c>
      <c r="F465" t="e">
        <f>INDEX(Wsad_Ofertowy[],MATCH(Generowanie_Zamówienia[[#This Row],[KOD_XL]],Wsad_Ofertowy[Kod],0),MATCH("nazwa pakietu",Wsad_Ofertowy[#Headers],0))</f>
        <v>#VALUE!</v>
      </c>
      <c r="G46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5" t="str">
        <f ca="1">IF(Generowanie_Zamówienia[[#This Row],[ILOŚĆ OP. ZAMAWIANA]]&gt;0,COUNTIFS($B$1:B465,"&gt;0"),"")</f>
        <v/>
      </c>
      <c r="I465" t="e">
        <f>INDEX(Wsad_Ofertowy[],MATCH(Generowanie_Zamówienia[[#This Row],[KOD_XL]],Wsad_Ofertowy[Kod],0),MATCH("Nazwa",Wsad_Ofertowy[#Headers],0))</f>
        <v>#VALUE!</v>
      </c>
      <c r="J465" t="e">
        <f ca="1">Generowanie_Zamówienia[[#This Row],[ILOŚĆ OP. ZAMAWIANA]]*Generowanie_Zamówienia[[#This Row],[ILOŚC W OP.]]</f>
        <v>#VALUE!</v>
      </c>
    </row>
    <row r="466" spans="1:10" x14ac:dyDescent="0.45">
      <c r="A466" t="e">
        <f>Wsad_Ofertowy[[#This Row],[Kod]]</f>
        <v>#VALUE!</v>
      </c>
      <c r="B4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6" t="e">
        <f>INDEX(Wsad_Ofertowy[],MATCH(Generowanie_Zamówienia[[#This Row],[KOD_XL]],Wsad_Ofertowy[Kod],0),21)</f>
        <v>#VALUE!</v>
      </c>
      <c r="D466" s="95" t="e" cm="1">
        <f t="array" ref="D466">INDEX(Wsad_Ofertowy[],MATCH(Generowanie_Zamówienia[[#This Row],[KOD_XL]],Wsad_Ofertowy[Kod],0),$U$1)</f>
        <v>#VALUE!</v>
      </c>
      <c r="E466" t="str">
        <f ca="1">IFERROR(Generowanie_Zamówienia[[#This Row],[ILOŚĆ OP. ZAMAWIANA]]*Generowanie_Zamówienia[[#This Row],[ILOŚC W OP.]]*Generowanie_Zamówienia[[#This Row],[CENA]],"")</f>
        <v/>
      </c>
      <c r="F466" t="e">
        <f>INDEX(Wsad_Ofertowy[],MATCH(Generowanie_Zamówienia[[#This Row],[KOD_XL]],Wsad_Ofertowy[Kod],0),MATCH("nazwa pakietu",Wsad_Ofertowy[#Headers],0))</f>
        <v>#VALUE!</v>
      </c>
      <c r="G46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6" t="str">
        <f ca="1">IF(Generowanie_Zamówienia[[#This Row],[ILOŚĆ OP. ZAMAWIANA]]&gt;0,COUNTIFS($B$1:B466,"&gt;0"),"")</f>
        <v/>
      </c>
      <c r="I466" t="e">
        <f>INDEX(Wsad_Ofertowy[],MATCH(Generowanie_Zamówienia[[#This Row],[KOD_XL]],Wsad_Ofertowy[Kod],0),MATCH("Nazwa",Wsad_Ofertowy[#Headers],0))</f>
        <v>#VALUE!</v>
      </c>
      <c r="J466" t="e">
        <f ca="1">Generowanie_Zamówienia[[#This Row],[ILOŚĆ OP. ZAMAWIANA]]*Generowanie_Zamówienia[[#This Row],[ILOŚC W OP.]]</f>
        <v>#VALUE!</v>
      </c>
    </row>
    <row r="467" spans="1:10" x14ac:dyDescent="0.45">
      <c r="A467" t="e">
        <f>Wsad_Ofertowy[[#This Row],[Kod]]</f>
        <v>#VALUE!</v>
      </c>
      <c r="B4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7" t="e">
        <f>INDEX(Wsad_Ofertowy[],MATCH(Generowanie_Zamówienia[[#This Row],[KOD_XL]],Wsad_Ofertowy[Kod],0),21)</f>
        <v>#VALUE!</v>
      </c>
      <c r="D467" s="95" t="e" cm="1">
        <f t="array" ref="D467">INDEX(Wsad_Ofertowy[],MATCH(Generowanie_Zamówienia[[#This Row],[KOD_XL]],Wsad_Ofertowy[Kod],0),$U$1)</f>
        <v>#VALUE!</v>
      </c>
      <c r="E467" t="str">
        <f ca="1">IFERROR(Generowanie_Zamówienia[[#This Row],[ILOŚĆ OP. ZAMAWIANA]]*Generowanie_Zamówienia[[#This Row],[ILOŚC W OP.]]*Generowanie_Zamówienia[[#This Row],[CENA]],"")</f>
        <v/>
      </c>
      <c r="F467" t="e">
        <f>INDEX(Wsad_Ofertowy[],MATCH(Generowanie_Zamówienia[[#This Row],[KOD_XL]],Wsad_Ofertowy[Kod],0),MATCH("nazwa pakietu",Wsad_Ofertowy[#Headers],0))</f>
        <v>#VALUE!</v>
      </c>
      <c r="G46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7" t="str">
        <f ca="1">IF(Generowanie_Zamówienia[[#This Row],[ILOŚĆ OP. ZAMAWIANA]]&gt;0,COUNTIFS($B$1:B467,"&gt;0"),"")</f>
        <v/>
      </c>
      <c r="I467" t="e">
        <f>INDEX(Wsad_Ofertowy[],MATCH(Generowanie_Zamówienia[[#This Row],[KOD_XL]],Wsad_Ofertowy[Kod],0),MATCH("Nazwa",Wsad_Ofertowy[#Headers],0))</f>
        <v>#VALUE!</v>
      </c>
      <c r="J467" t="e">
        <f ca="1">Generowanie_Zamówienia[[#This Row],[ILOŚĆ OP. ZAMAWIANA]]*Generowanie_Zamówienia[[#This Row],[ILOŚC W OP.]]</f>
        <v>#VALUE!</v>
      </c>
    </row>
    <row r="468" spans="1:10" x14ac:dyDescent="0.45">
      <c r="A468" t="e">
        <f>Wsad_Ofertowy[[#This Row],[Kod]]</f>
        <v>#VALUE!</v>
      </c>
      <c r="B4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8" t="e">
        <f>INDEX(Wsad_Ofertowy[],MATCH(Generowanie_Zamówienia[[#This Row],[KOD_XL]],Wsad_Ofertowy[Kod],0),21)</f>
        <v>#VALUE!</v>
      </c>
      <c r="D468" s="95" t="e" cm="1">
        <f t="array" ref="D468">INDEX(Wsad_Ofertowy[],MATCH(Generowanie_Zamówienia[[#This Row],[KOD_XL]],Wsad_Ofertowy[Kod],0),$U$1)</f>
        <v>#VALUE!</v>
      </c>
      <c r="E468" t="str">
        <f ca="1">IFERROR(Generowanie_Zamówienia[[#This Row],[ILOŚĆ OP. ZAMAWIANA]]*Generowanie_Zamówienia[[#This Row],[ILOŚC W OP.]]*Generowanie_Zamówienia[[#This Row],[CENA]],"")</f>
        <v/>
      </c>
      <c r="F468" t="e">
        <f>INDEX(Wsad_Ofertowy[],MATCH(Generowanie_Zamówienia[[#This Row],[KOD_XL]],Wsad_Ofertowy[Kod],0),MATCH("nazwa pakietu",Wsad_Ofertowy[#Headers],0))</f>
        <v>#VALUE!</v>
      </c>
      <c r="G46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8" t="str">
        <f ca="1">IF(Generowanie_Zamówienia[[#This Row],[ILOŚĆ OP. ZAMAWIANA]]&gt;0,COUNTIFS($B$1:B468,"&gt;0"),"")</f>
        <v/>
      </c>
      <c r="I468" t="e">
        <f>INDEX(Wsad_Ofertowy[],MATCH(Generowanie_Zamówienia[[#This Row],[KOD_XL]],Wsad_Ofertowy[Kod],0),MATCH("Nazwa",Wsad_Ofertowy[#Headers],0))</f>
        <v>#VALUE!</v>
      </c>
      <c r="J468" t="e">
        <f ca="1">Generowanie_Zamówienia[[#This Row],[ILOŚĆ OP. ZAMAWIANA]]*Generowanie_Zamówienia[[#This Row],[ILOŚC W OP.]]</f>
        <v>#VALUE!</v>
      </c>
    </row>
    <row r="469" spans="1:10" x14ac:dyDescent="0.45">
      <c r="A469" t="e">
        <f>Wsad_Ofertowy[[#This Row],[Kod]]</f>
        <v>#VALUE!</v>
      </c>
      <c r="B4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69" t="e">
        <f>INDEX(Wsad_Ofertowy[],MATCH(Generowanie_Zamówienia[[#This Row],[KOD_XL]],Wsad_Ofertowy[Kod],0),21)</f>
        <v>#VALUE!</v>
      </c>
      <c r="D469" s="95" t="e" cm="1">
        <f t="array" ref="D469">INDEX(Wsad_Ofertowy[],MATCH(Generowanie_Zamówienia[[#This Row],[KOD_XL]],Wsad_Ofertowy[Kod],0),$U$1)</f>
        <v>#VALUE!</v>
      </c>
      <c r="E469" t="str">
        <f ca="1">IFERROR(Generowanie_Zamówienia[[#This Row],[ILOŚĆ OP. ZAMAWIANA]]*Generowanie_Zamówienia[[#This Row],[ILOŚC W OP.]]*Generowanie_Zamówienia[[#This Row],[CENA]],"")</f>
        <v/>
      </c>
      <c r="F469" t="e">
        <f>INDEX(Wsad_Ofertowy[],MATCH(Generowanie_Zamówienia[[#This Row],[KOD_XL]],Wsad_Ofertowy[Kod],0),MATCH("nazwa pakietu",Wsad_Ofertowy[#Headers],0))</f>
        <v>#VALUE!</v>
      </c>
      <c r="G46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69" t="str">
        <f ca="1">IF(Generowanie_Zamówienia[[#This Row],[ILOŚĆ OP. ZAMAWIANA]]&gt;0,COUNTIFS($B$1:B469,"&gt;0"),"")</f>
        <v/>
      </c>
      <c r="I469" t="e">
        <f>INDEX(Wsad_Ofertowy[],MATCH(Generowanie_Zamówienia[[#This Row],[KOD_XL]],Wsad_Ofertowy[Kod],0),MATCH("Nazwa",Wsad_Ofertowy[#Headers],0))</f>
        <v>#VALUE!</v>
      </c>
      <c r="J469" t="e">
        <f ca="1">Generowanie_Zamówienia[[#This Row],[ILOŚĆ OP. ZAMAWIANA]]*Generowanie_Zamówienia[[#This Row],[ILOŚC W OP.]]</f>
        <v>#VALUE!</v>
      </c>
    </row>
    <row r="470" spans="1:10" x14ac:dyDescent="0.45">
      <c r="A470" t="e">
        <f>Wsad_Ofertowy[[#This Row],[Kod]]</f>
        <v>#VALUE!</v>
      </c>
      <c r="B4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0" t="e">
        <f>INDEX(Wsad_Ofertowy[],MATCH(Generowanie_Zamówienia[[#This Row],[KOD_XL]],Wsad_Ofertowy[Kod],0),21)</f>
        <v>#VALUE!</v>
      </c>
      <c r="D470" s="95" t="e" cm="1">
        <f t="array" ref="D470">INDEX(Wsad_Ofertowy[],MATCH(Generowanie_Zamówienia[[#This Row],[KOD_XL]],Wsad_Ofertowy[Kod],0),$U$1)</f>
        <v>#VALUE!</v>
      </c>
      <c r="E470" t="str">
        <f ca="1">IFERROR(Generowanie_Zamówienia[[#This Row],[ILOŚĆ OP. ZAMAWIANA]]*Generowanie_Zamówienia[[#This Row],[ILOŚC W OP.]]*Generowanie_Zamówienia[[#This Row],[CENA]],"")</f>
        <v/>
      </c>
      <c r="F470" t="e">
        <f>INDEX(Wsad_Ofertowy[],MATCH(Generowanie_Zamówienia[[#This Row],[KOD_XL]],Wsad_Ofertowy[Kod],0),MATCH("nazwa pakietu",Wsad_Ofertowy[#Headers],0))</f>
        <v>#VALUE!</v>
      </c>
      <c r="G47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0" t="str">
        <f ca="1">IF(Generowanie_Zamówienia[[#This Row],[ILOŚĆ OP. ZAMAWIANA]]&gt;0,COUNTIFS($B$1:B470,"&gt;0"),"")</f>
        <v/>
      </c>
      <c r="I470" t="e">
        <f>INDEX(Wsad_Ofertowy[],MATCH(Generowanie_Zamówienia[[#This Row],[KOD_XL]],Wsad_Ofertowy[Kod],0),MATCH("Nazwa",Wsad_Ofertowy[#Headers],0))</f>
        <v>#VALUE!</v>
      </c>
      <c r="J470" t="e">
        <f ca="1">Generowanie_Zamówienia[[#This Row],[ILOŚĆ OP. ZAMAWIANA]]*Generowanie_Zamówienia[[#This Row],[ILOŚC W OP.]]</f>
        <v>#VALUE!</v>
      </c>
    </row>
    <row r="471" spans="1:10" x14ac:dyDescent="0.45">
      <c r="A471" t="e">
        <f>Wsad_Ofertowy[[#This Row],[Kod]]</f>
        <v>#VALUE!</v>
      </c>
      <c r="B4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1" t="e">
        <f>INDEX(Wsad_Ofertowy[],MATCH(Generowanie_Zamówienia[[#This Row],[KOD_XL]],Wsad_Ofertowy[Kod],0),21)</f>
        <v>#VALUE!</v>
      </c>
      <c r="D471" s="95" t="e" cm="1">
        <f t="array" ref="D471">INDEX(Wsad_Ofertowy[],MATCH(Generowanie_Zamówienia[[#This Row],[KOD_XL]],Wsad_Ofertowy[Kod],0),$U$1)</f>
        <v>#VALUE!</v>
      </c>
      <c r="E471" t="str">
        <f ca="1">IFERROR(Generowanie_Zamówienia[[#This Row],[ILOŚĆ OP. ZAMAWIANA]]*Generowanie_Zamówienia[[#This Row],[ILOŚC W OP.]]*Generowanie_Zamówienia[[#This Row],[CENA]],"")</f>
        <v/>
      </c>
      <c r="F471" t="e">
        <f>INDEX(Wsad_Ofertowy[],MATCH(Generowanie_Zamówienia[[#This Row],[KOD_XL]],Wsad_Ofertowy[Kod],0),MATCH("nazwa pakietu",Wsad_Ofertowy[#Headers],0))</f>
        <v>#VALUE!</v>
      </c>
      <c r="G47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1" t="str">
        <f ca="1">IF(Generowanie_Zamówienia[[#This Row],[ILOŚĆ OP. ZAMAWIANA]]&gt;0,COUNTIFS($B$1:B471,"&gt;0"),"")</f>
        <v/>
      </c>
      <c r="I471" t="e">
        <f>INDEX(Wsad_Ofertowy[],MATCH(Generowanie_Zamówienia[[#This Row],[KOD_XL]],Wsad_Ofertowy[Kod],0),MATCH("Nazwa",Wsad_Ofertowy[#Headers],0))</f>
        <v>#VALUE!</v>
      </c>
      <c r="J471" t="e">
        <f ca="1">Generowanie_Zamówienia[[#This Row],[ILOŚĆ OP. ZAMAWIANA]]*Generowanie_Zamówienia[[#This Row],[ILOŚC W OP.]]</f>
        <v>#VALUE!</v>
      </c>
    </row>
    <row r="472" spans="1:10" x14ac:dyDescent="0.45">
      <c r="A472" t="e">
        <f>Wsad_Ofertowy[[#This Row],[Kod]]</f>
        <v>#VALUE!</v>
      </c>
      <c r="B4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2" t="e">
        <f>INDEX(Wsad_Ofertowy[],MATCH(Generowanie_Zamówienia[[#This Row],[KOD_XL]],Wsad_Ofertowy[Kod],0),21)</f>
        <v>#VALUE!</v>
      </c>
      <c r="D472" s="95" t="e" cm="1">
        <f t="array" ref="D472">INDEX(Wsad_Ofertowy[],MATCH(Generowanie_Zamówienia[[#This Row],[KOD_XL]],Wsad_Ofertowy[Kod],0),$U$1)</f>
        <v>#VALUE!</v>
      </c>
      <c r="E472" t="str">
        <f ca="1">IFERROR(Generowanie_Zamówienia[[#This Row],[ILOŚĆ OP. ZAMAWIANA]]*Generowanie_Zamówienia[[#This Row],[ILOŚC W OP.]]*Generowanie_Zamówienia[[#This Row],[CENA]],"")</f>
        <v/>
      </c>
      <c r="F472" t="e">
        <f>INDEX(Wsad_Ofertowy[],MATCH(Generowanie_Zamówienia[[#This Row],[KOD_XL]],Wsad_Ofertowy[Kod],0),MATCH("nazwa pakietu",Wsad_Ofertowy[#Headers],0))</f>
        <v>#VALUE!</v>
      </c>
      <c r="G47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2" t="str">
        <f ca="1">IF(Generowanie_Zamówienia[[#This Row],[ILOŚĆ OP. ZAMAWIANA]]&gt;0,COUNTIFS($B$1:B472,"&gt;0"),"")</f>
        <v/>
      </c>
      <c r="I472" t="e">
        <f>INDEX(Wsad_Ofertowy[],MATCH(Generowanie_Zamówienia[[#This Row],[KOD_XL]],Wsad_Ofertowy[Kod],0),MATCH("Nazwa",Wsad_Ofertowy[#Headers],0))</f>
        <v>#VALUE!</v>
      </c>
      <c r="J472" t="e">
        <f ca="1">Generowanie_Zamówienia[[#This Row],[ILOŚĆ OP. ZAMAWIANA]]*Generowanie_Zamówienia[[#This Row],[ILOŚC W OP.]]</f>
        <v>#VALUE!</v>
      </c>
    </row>
    <row r="473" spans="1:10" x14ac:dyDescent="0.45">
      <c r="A473" t="e">
        <f>Wsad_Ofertowy[[#This Row],[Kod]]</f>
        <v>#VALUE!</v>
      </c>
      <c r="B4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3" t="e">
        <f>INDEX(Wsad_Ofertowy[],MATCH(Generowanie_Zamówienia[[#This Row],[KOD_XL]],Wsad_Ofertowy[Kod],0),21)</f>
        <v>#VALUE!</v>
      </c>
      <c r="D473" s="95" t="e" cm="1">
        <f t="array" ref="D473">INDEX(Wsad_Ofertowy[],MATCH(Generowanie_Zamówienia[[#This Row],[KOD_XL]],Wsad_Ofertowy[Kod],0),$U$1)</f>
        <v>#VALUE!</v>
      </c>
      <c r="E473" t="str">
        <f ca="1">IFERROR(Generowanie_Zamówienia[[#This Row],[ILOŚĆ OP. ZAMAWIANA]]*Generowanie_Zamówienia[[#This Row],[ILOŚC W OP.]]*Generowanie_Zamówienia[[#This Row],[CENA]],"")</f>
        <v/>
      </c>
      <c r="F473" t="e">
        <f>INDEX(Wsad_Ofertowy[],MATCH(Generowanie_Zamówienia[[#This Row],[KOD_XL]],Wsad_Ofertowy[Kod],0),MATCH("nazwa pakietu",Wsad_Ofertowy[#Headers],0))</f>
        <v>#VALUE!</v>
      </c>
      <c r="G47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3" t="str">
        <f ca="1">IF(Generowanie_Zamówienia[[#This Row],[ILOŚĆ OP. ZAMAWIANA]]&gt;0,COUNTIFS($B$1:B473,"&gt;0"),"")</f>
        <v/>
      </c>
      <c r="I473" t="e">
        <f>INDEX(Wsad_Ofertowy[],MATCH(Generowanie_Zamówienia[[#This Row],[KOD_XL]],Wsad_Ofertowy[Kod],0),MATCH("Nazwa",Wsad_Ofertowy[#Headers],0))</f>
        <v>#VALUE!</v>
      </c>
      <c r="J473" t="e">
        <f ca="1">Generowanie_Zamówienia[[#This Row],[ILOŚĆ OP. ZAMAWIANA]]*Generowanie_Zamówienia[[#This Row],[ILOŚC W OP.]]</f>
        <v>#VALUE!</v>
      </c>
    </row>
    <row r="474" spans="1:10" x14ac:dyDescent="0.45">
      <c r="A474" t="e">
        <f>Wsad_Ofertowy[[#This Row],[Kod]]</f>
        <v>#VALUE!</v>
      </c>
      <c r="B4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4" t="e">
        <f>INDEX(Wsad_Ofertowy[],MATCH(Generowanie_Zamówienia[[#This Row],[KOD_XL]],Wsad_Ofertowy[Kod],0),21)</f>
        <v>#VALUE!</v>
      </c>
      <c r="D474" s="95" t="e" cm="1">
        <f t="array" ref="D474">INDEX(Wsad_Ofertowy[],MATCH(Generowanie_Zamówienia[[#This Row],[KOD_XL]],Wsad_Ofertowy[Kod],0),$U$1)</f>
        <v>#VALUE!</v>
      </c>
      <c r="E474" t="str">
        <f ca="1">IFERROR(Generowanie_Zamówienia[[#This Row],[ILOŚĆ OP. ZAMAWIANA]]*Generowanie_Zamówienia[[#This Row],[ILOŚC W OP.]]*Generowanie_Zamówienia[[#This Row],[CENA]],"")</f>
        <v/>
      </c>
      <c r="F474" t="e">
        <f>INDEX(Wsad_Ofertowy[],MATCH(Generowanie_Zamówienia[[#This Row],[KOD_XL]],Wsad_Ofertowy[Kod],0),MATCH("nazwa pakietu",Wsad_Ofertowy[#Headers],0))</f>
        <v>#VALUE!</v>
      </c>
      <c r="G47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4" t="str">
        <f ca="1">IF(Generowanie_Zamówienia[[#This Row],[ILOŚĆ OP. ZAMAWIANA]]&gt;0,COUNTIFS($B$1:B474,"&gt;0"),"")</f>
        <v/>
      </c>
      <c r="I474" t="e">
        <f>INDEX(Wsad_Ofertowy[],MATCH(Generowanie_Zamówienia[[#This Row],[KOD_XL]],Wsad_Ofertowy[Kod],0),MATCH("Nazwa",Wsad_Ofertowy[#Headers],0))</f>
        <v>#VALUE!</v>
      </c>
      <c r="J474" t="e">
        <f ca="1">Generowanie_Zamówienia[[#This Row],[ILOŚĆ OP. ZAMAWIANA]]*Generowanie_Zamówienia[[#This Row],[ILOŚC W OP.]]</f>
        <v>#VALUE!</v>
      </c>
    </row>
    <row r="475" spans="1:10" x14ac:dyDescent="0.45">
      <c r="A475" t="e">
        <f>Wsad_Ofertowy[[#This Row],[Kod]]</f>
        <v>#VALUE!</v>
      </c>
      <c r="B4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5" t="e">
        <f>INDEX(Wsad_Ofertowy[],MATCH(Generowanie_Zamówienia[[#This Row],[KOD_XL]],Wsad_Ofertowy[Kod],0),21)</f>
        <v>#VALUE!</v>
      </c>
      <c r="D475" s="95" t="e" cm="1">
        <f t="array" ref="D475">INDEX(Wsad_Ofertowy[],MATCH(Generowanie_Zamówienia[[#This Row],[KOD_XL]],Wsad_Ofertowy[Kod],0),$U$1)</f>
        <v>#VALUE!</v>
      </c>
      <c r="E475" t="str">
        <f ca="1">IFERROR(Generowanie_Zamówienia[[#This Row],[ILOŚĆ OP. ZAMAWIANA]]*Generowanie_Zamówienia[[#This Row],[ILOŚC W OP.]]*Generowanie_Zamówienia[[#This Row],[CENA]],"")</f>
        <v/>
      </c>
      <c r="F475" t="e">
        <f>INDEX(Wsad_Ofertowy[],MATCH(Generowanie_Zamówienia[[#This Row],[KOD_XL]],Wsad_Ofertowy[Kod],0),MATCH("nazwa pakietu",Wsad_Ofertowy[#Headers],0))</f>
        <v>#VALUE!</v>
      </c>
      <c r="G47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5" t="str">
        <f ca="1">IF(Generowanie_Zamówienia[[#This Row],[ILOŚĆ OP. ZAMAWIANA]]&gt;0,COUNTIFS($B$1:B475,"&gt;0"),"")</f>
        <v/>
      </c>
      <c r="I475" t="e">
        <f>INDEX(Wsad_Ofertowy[],MATCH(Generowanie_Zamówienia[[#This Row],[KOD_XL]],Wsad_Ofertowy[Kod],0),MATCH("Nazwa",Wsad_Ofertowy[#Headers],0))</f>
        <v>#VALUE!</v>
      </c>
      <c r="J475" t="e">
        <f ca="1">Generowanie_Zamówienia[[#This Row],[ILOŚĆ OP. ZAMAWIANA]]*Generowanie_Zamówienia[[#This Row],[ILOŚC W OP.]]</f>
        <v>#VALUE!</v>
      </c>
    </row>
    <row r="476" spans="1:10" x14ac:dyDescent="0.45">
      <c r="A476" t="e">
        <f>Wsad_Ofertowy[[#This Row],[Kod]]</f>
        <v>#VALUE!</v>
      </c>
      <c r="B4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6" t="e">
        <f>INDEX(Wsad_Ofertowy[],MATCH(Generowanie_Zamówienia[[#This Row],[KOD_XL]],Wsad_Ofertowy[Kod],0),21)</f>
        <v>#VALUE!</v>
      </c>
      <c r="D476" s="95" t="e" cm="1">
        <f t="array" ref="D476">INDEX(Wsad_Ofertowy[],MATCH(Generowanie_Zamówienia[[#This Row],[KOD_XL]],Wsad_Ofertowy[Kod],0),$U$1)</f>
        <v>#VALUE!</v>
      </c>
      <c r="E476" t="str">
        <f ca="1">IFERROR(Generowanie_Zamówienia[[#This Row],[ILOŚĆ OP. ZAMAWIANA]]*Generowanie_Zamówienia[[#This Row],[ILOŚC W OP.]]*Generowanie_Zamówienia[[#This Row],[CENA]],"")</f>
        <v/>
      </c>
      <c r="F476" t="e">
        <f>INDEX(Wsad_Ofertowy[],MATCH(Generowanie_Zamówienia[[#This Row],[KOD_XL]],Wsad_Ofertowy[Kod],0),MATCH("nazwa pakietu",Wsad_Ofertowy[#Headers],0))</f>
        <v>#VALUE!</v>
      </c>
      <c r="G47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6" t="str">
        <f ca="1">IF(Generowanie_Zamówienia[[#This Row],[ILOŚĆ OP. ZAMAWIANA]]&gt;0,COUNTIFS($B$1:B476,"&gt;0"),"")</f>
        <v/>
      </c>
      <c r="I476" t="e">
        <f>INDEX(Wsad_Ofertowy[],MATCH(Generowanie_Zamówienia[[#This Row],[KOD_XL]],Wsad_Ofertowy[Kod],0),MATCH("Nazwa",Wsad_Ofertowy[#Headers],0))</f>
        <v>#VALUE!</v>
      </c>
      <c r="J476" t="e">
        <f ca="1">Generowanie_Zamówienia[[#This Row],[ILOŚĆ OP. ZAMAWIANA]]*Generowanie_Zamówienia[[#This Row],[ILOŚC W OP.]]</f>
        <v>#VALUE!</v>
      </c>
    </row>
    <row r="477" spans="1:10" x14ac:dyDescent="0.45">
      <c r="A477" t="e">
        <f>Wsad_Ofertowy[[#This Row],[Kod]]</f>
        <v>#VALUE!</v>
      </c>
      <c r="B4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7" t="e">
        <f>INDEX(Wsad_Ofertowy[],MATCH(Generowanie_Zamówienia[[#This Row],[KOD_XL]],Wsad_Ofertowy[Kod],0),21)</f>
        <v>#VALUE!</v>
      </c>
      <c r="D477" s="95" t="e" cm="1">
        <f t="array" ref="D477">INDEX(Wsad_Ofertowy[],MATCH(Generowanie_Zamówienia[[#This Row],[KOD_XL]],Wsad_Ofertowy[Kod],0),$U$1)</f>
        <v>#VALUE!</v>
      </c>
      <c r="E477" t="str">
        <f ca="1">IFERROR(Generowanie_Zamówienia[[#This Row],[ILOŚĆ OP. ZAMAWIANA]]*Generowanie_Zamówienia[[#This Row],[ILOŚC W OP.]]*Generowanie_Zamówienia[[#This Row],[CENA]],"")</f>
        <v/>
      </c>
      <c r="F477" t="e">
        <f>INDEX(Wsad_Ofertowy[],MATCH(Generowanie_Zamówienia[[#This Row],[KOD_XL]],Wsad_Ofertowy[Kod],0),MATCH("nazwa pakietu",Wsad_Ofertowy[#Headers],0))</f>
        <v>#VALUE!</v>
      </c>
      <c r="G47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7" t="str">
        <f ca="1">IF(Generowanie_Zamówienia[[#This Row],[ILOŚĆ OP. ZAMAWIANA]]&gt;0,COUNTIFS($B$1:B477,"&gt;0"),"")</f>
        <v/>
      </c>
      <c r="I477" t="e">
        <f>INDEX(Wsad_Ofertowy[],MATCH(Generowanie_Zamówienia[[#This Row],[KOD_XL]],Wsad_Ofertowy[Kod],0),MATCH("Nazwa",Wsad_Ofertowy[#Headers],0))</f>
        <v>#VALUE!</v>
      </c>
      <c r="J477" t="e">
        <f ca="1">Generowanie_Zamówienia[[#This Row],[ILOŚĆ OP. ZAMAWIANA]]*Generowanie_Zamówienia[[#This Row],[ILOŚC W OP.]]</f>
        <v>#VALUE!</v>
      </c>
    </row>
    <row r="478" spans="1:10" x14ac:dyDescent="0.45">
      <c r="A478" t="e">
        <f>Wsad_Ofertowy[[#This Row],[Kod]]</f>
        <v>#VALUE!</v>
      </c>
      <c r="B4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8" t="e">
        <f>INDEX(Wsad_Ofertowy[],MATCH(Generowanie_Zamówienia[[#This Row],[KOD_XL]],Wsad_Ofertowy[Kod],0),21)</f>
        <v>#VALUE!</v>
      </c>
      <c r="D478" s="95" t="e" cm="1">
        <f t="array" ref="D478">INDEX(Wsad_Ofertowy[],MATCH(Generowanie_Zamówienia[[#This Row],[KOD_XL]],Wsad_Ofertowy[Kod],0),$U$1)</f>
        <v>#VALUE!</v>
      </c>
      <c r="E478" t="str">
        <f ca="1">IFERROR(Generowanie_Zamówienia[[#This Row],[ILOŚĆ OP. ZAMAWIANA]]*Generowanie_Zamówienia[[#This Row],[ILOŚC W OP.]]*Generowanie_Zamówienia[[#This Row],[CENA]],"")</f>
        <v/>
      </c>
      <c r="F478" t="e">
        <f>INDEX(Wsad_Ofertowy[],MATCH(Generowanie_Zamówienia[[#This Row],[KOD_XL]],Wsad_Ofertowy[Kod],0),MATCH("nazwa pakietu",Wsad_Ofertowy[#Headers],0))</f>
        <v>#VALUE!</v>
      </c>
      <c r="G47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8" t="str">
        <f ca="1">IF(Generowanie_Zamówienia[[#This Row],[ILOŚĆ OP. ZAMAWIANA]]&gt;0,COUNTIFS($B$1:B478,"&gt;0"),"")</f>
        <v/>
      </c>
      <c r="I478" t="e">
        <f>INDEX(Wsad_Ofertowy[],MATCH(Generowanie_Zamówienia[[#This Row],[KOD_XL]],Wsad_Ofertowy[Kod],0),MATCH("Nazwa",Wsad_Ofertowy[#Headers],0))</f>
        <v>#VALUE!</v>
      </c>
      <c r="J478" t="e">
        <f ca="1">Generowanie_Zamówienia[[#This Row],[ILOŚĆ OP. ZAMAWIANA]]*Generowanie_Zamówienia[[#This Row],[ILOŚC W OP.]]</f>
        <v>#VALUE!</v>
      </c>
    </row>
    <row r="479" spans="1:10" x14ac:dyDescent="0.45">
      <c r="A479" t="e">
        <f>Wsad_Ofertowy[[#This Row],[Kod]]</f>
        <v>#VALUE!</v>
      </c>
      <c r="B4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79" t="e">
        <f>INDEX(Wsad_Ofertowy[],MATCH(Generowanie_Zamówienia[[#This Row],[KOD_XL]],Wsad_Ofertowy[Kod],0),21)</f>
        <v>#VALUE!</v>
      </c>
      <c r="D479" s="95" t="e" cm="1">
        <f t="array" ref="D479">INDEX(Wsad_Ofertowy[],MATCH(Generowanie_Zamówienia[[#This Row],[KOD_XL]],Wsad_Ofertowy[Kod],0),$U$1)</f>
        <v>#VALUE!</v>
      </c>
      <c r="E479" t="str">
        <f ca="1">IFERROR(Generowanie_Zamówienia[[#This Row],[ILOŚĆ OP. ZAMAWIANA]]*Generowanie_Zamówienia[[#This Row],[ILOŚC W OP.]]*Generowanie_Zamówienia[[#This Row],[CENA]],"")</f>
        <v/>
      </c>
      <c r="F479" t="e">
        <f>INDEX(Wsad_Ofertowy[],MATCH(Generowanie_Zamówienia[[#This Row],[KOD_XL]],Wsad_Ofertowy[Kod],0),MATCH("nazwa pakietu",Wsad_Ofertowy[#Headers],0))</f>
        <v>#VALUE!</v>
      </c>
      <c r="G47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79" t="str">
        <f ca="1">IF(Generowanie_Zamówienia[[#This Row],[ILOŚĆ OP. ZAMAWIANA]]&gt;0,COUNTIFS($B$1:B479,"&gt;0"),"")</f>
        <v/>
      </c>
      <c r="I479" t="e">
        <f>INDEX(Wsad_Ofertowy[],MATCH(Generowanie_Zamówienia[[#This Row],[KOD_XL]],Wsad_Ofertowy[Kod],0),MATCH("Nazwa",Wsad_Ofertowy[#Headers],0))</f>
        <v>#VALUE!</v>
      </c>
      <c r="J479" t="e">
        <f ca="1">Generowanie_Zamówienia[[#This Row],[ILOŚĆ OP. ZAMAWIANA]]*Generowanie_Zamówienia[[#This Row],[ILOŚC W OP.]]</f>
        <v>#VALUE!</v>
      </c>
    </row>
    <row r="480" spans="1:10" x14ac:dyDescent="0.45">
      <c r="A480" t="e">
        <f>Wsad_Ofertowy[[#This Row],[Kod]]</f>
        <v>#VALUE!</v>
      </c>
      <c r="B4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0" t="e">
        <f>INDEX(Wsad_Ofertowy[],MATCH(Generowanie_Zamówienia[[#This Row],[KOD_XL]],Wsad_Ofertowy[Kod],0),21)</f>
        <v>#VALUE!</v>
      </c>
      <c r="D480" s="95" t="e" cm="1">
        <f t="array" ref="D480">INDEX(Wsad_Ofertowy[],MATCH(Generowanie_Zamówienia[[#This Row],[KOD_XL]],Wsad_Ofertowy[Kod],0),$U$1)</f>
        <v>#VALUE!</v>
      </c>
      <c r="E480" t="str">
        <f ca="1">IFERROR(Generowanie_Zamówienia[[#This Row],[ILOŚĆ OP. ZAMAWIANA]]*Generowanie_Zamówienia[[#This Row],[ILOŚC W OP.]]*Generowanie_Zamówienia[[#This Row],[CENA]],"")</f>
        <v/>
      </c>
      <c r="F480" t="e">
        <f>INDEX(Wsad_Ofertowy[],MATCH(Generowanie_Zamówienia[[#This Row],[KOD_XL]],Wsad_Ofertowy[Kod],0),MATCH("nazwa pakietu",Wsad_Ofertowy[#Headers],0))</f>
        <v>#VALUE!</v>
      </c>
      <c r="G48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0" t="str">
        <f ca="1">IF(Generowanie_Zamówienia[[#This Row],[ILOŚĆ OP. ZAMAWIANA]]&gt;0,COUNTIFS($B$1:B480,"&gt;0"),"")</f>
        <v/>
      </c>
      <c r="I480" t="e">
        <f>INDEX(Wsad_Ofertowy[],MATCH(Generowanie_Zamówienia[[#This Row],[KOD_XL]],Wsad_Ofertowy[Kod],0),MATCH("Nazwa",Wsad_Ofertowy[#Headers],0))</f>
        <v>#VALUE!</v>
      </c>
      <c r="J480" t="e">
        <f ca="1">Generowanie_Zamówienia[[#This Row],[ILOŚĆ OP. ZAMAWIANA]]*Generowanie_Zamówienia[[#This Row],[ILOŚC W OP.]]</f>
        <v>#VALUE!</v>
      </c>
    </row>
    <row r="481" spans="1:10" x14ac:dyDescent="0.45">
      <c r="A481" t="e">
        <f>Wsad_Ofertowy[[#This Row],[Kod]]</f>
        <v>#VALUE!</v>
      </c>
      <c r="B4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1" t="e">
        <f>INDEX(Wsad_Ofertowy[],MATCH(Generowanie_Zamówienia[[#This Row],[KOD_XL]],Wsad_Ofertowy[Kod],0),21)</f>
        <v>#VALUE!</v>
      </c>
      <c r="D481" s="95" t="e" cm="1">
        <f t="array" ref="D481">INDEX(Wsad_Ofertowy[],MATCH(Generowanie_Zamówienia[[#This Row],[KOD_XL]],Wsad_Ofertowy[Kod],0),$U$1)</f>
        <v>#VALUE!</v>
      </c>
      <c r="E481" t="str">
        <f ca="1">IFERROR(Generowanie_Zamówienia[[#This Row],[ILOŚĆ OP. ZAMAWIANA]]*Generowanie_Zamówienia[[#This Row],[ILOŚC W OP.]]*Generowanie_Zamówienia[[#This Row],[CENA]],"")</f>
        <v/>
      </c>
      <c r="F481" t="e">
        <f>INDEX(Wsad_Ofertowy[],MATCH(Generowanie_Zamówienia[[#This Row],[KOD_XL]],Wsad_Ofertowy[Kod],0),MATCH("nazwa pakietu",Wsad_Ofertowy[#Headers],0))</f>
        <v>#VALUE!</v>
      </c>
      <c r="G48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1" t="str">
        <f ca="1">IF(Generowanie_Zamówienia[[#This Row],[ILOŚĆ OP. ZAMAWIANA]]&gt;0,COUNTIFS($B$1:B481,"&gt;0"),"")</f>
        <v/>
      </c>
      <c r="I481" t="e">
        <f>INDEX(Wsad_Ofertowy[],MATCH(Generowanie_Zamówienia[[#This Row],[KOD_XL]],Wsad_Ofertowy[Kod],0),MATCH("Nazwa",Wsad_Ofertowy[#Headers],0))</f>
        <v>#VALUE!</v>
      </c>
      <c r="J481" t="e">
        <f ca="1">Generowanie_Zamówienia[[#This Row],[ILOŚĆ OP. ZAMAWIANA]]*Generowanie_Zamówienia[[#This Row],[ILOŚC W OP.]]</f>
        <v>#VALUE!</v>
      </c>
    </row>
    <row r="482" spans="1:10" x14ac:dyDescent="0.45">
      <c r="A482" t="e">
        <f>Wsad_Ofertowy[[#This Row],[Kod]]</f>
        <v>#VALUE!</v>
      </c>
      <c r="B4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2" t="e">
        <f>INDEX(Wsad_Ofertowy[],MATCH(Generowanie_Zamówienia[[#This Row],[KOD_XL]],Wsad_Ofertowy[Kod],0),21)</f>
        <v>#VALUE!</v>
      </c>
      <c r="D482" s="95" t="e" cm="1">
        <f t="array" ref="D482">INDEX(Wsad_Ofertowy[],MATCH(Generowanie_Zamówienia[[#This Row],[KOD_XL]],Wsad_Ofertowy[Kod],0),$U$1)</f>
        <v>#VALUE!</v>
      </c>
      <c r="E482" t="str">
        <f ca="1">IFERROR(Generowanie_Zamówienia[[#This Row],[ILOŚĆ OP. ZAMAWIANA]]*Generowanie_Zamówienia[[#This Row],[ILOŚC W OP.]]*Generowanie_Zamówienia[[#This Row],[CENA]],"")</f>
        <v/>
      </c>
      <c r="F482" t="e">
        <f>INDEX(Wsad_Ofertowy[],MATCH(Generowanie_Zamówienia[[#This Row],[KOD_XL]],Wsad_Ofertowy[Kod],0),MATCH("nazwa pakietu",Wsad_Ofertowy[#Headers],0))</f>
        <v>#VALUE!</v>
      </c>
      <c r="G48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2" t="str">
        <f ca="1">IF(Generowanie_Zamówienia[[#This Row],[ILOŚĆ OP. ZAMAWIANA]]&gt;0,COUNTIFS($B$1:B482,"&gt;0"),"")</f>
        <v/>
      </c>
      <c r="I482" t="e">
        <f>INDEX(Wsad_Ofertowy[],MATCH(Generowanie_Zamówienia[[#This Row],[KOD_XL]],Wsad_Ofertowy[Kod],0),MATCH("Nazwa",Wsad_Ofertowy[#Headers],0))</f>
        <v>#VALUE!</v>
      </c>
      <c r="J482" t="e">
        <f ca="1">Generowanie_Zamówienia[[#This Row],[ILOŚĆ OP. ZAMAWIANA]]*Generowanie_Zamówienia[[#This Row],[ILOŚC W OP.]]</f>
        <v>#VALUE!</v>
      </c>
    </row>
    <row r="483" spans="1:10" x14ac:dyDescent="0.45">
      <c r="A483" t="e">
        <f>Wsad_Ofertowy[[#This Row],[Kod]]</f>
        <v>#VALUE!</v>
      </c>
      <c r="B4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3" t="e">
        <f>INDEX(Wsad_Ofertowy[],MATCH(Generowanie_Zamówienia[[#This Row],[KOD_XL]],Wsad_Ofertowy[Kod],0),21)</f>
        <v>#VALUE!</v>
      </c>
      <c r="D483" s="95" t="e" cm="1">
        <f t="array" ref="D483">INDEX(Wsad_Ofertowy[],MATCH(Generowanie_Zamówienia[[#This Row],[KOD_XL]],Wsad_Ofertowy[Kod],0),$U$1)</f>
        <v>#VALUE!</v>
      </c>
      <c r="E483" t="str">
        <f ca="1">IFERROR(Generowanie_Zamówienia[[#This Row],[ILOŚĆ OP. ZAMAWIANA]]*Generowanie_Zamówienia[[#This Row],[ILOŚC W OP.]]*Generowanie_Zamówienia[[#This Row],[CENA]],"")</f>
        <v/>
      </c>
      <c r="F483" t="e">
        <f>INDEX(Wsad_Ofertowy[],MATCH(Generowanie_Zamówienia[[#This Row],[KOD_XL]],Wsad_Ofertowy[Kod],0),MATCH("nazwa pakietu",Wsad_Ofertowy[#Headers],0))</f>
        <v>#VALUE!</v>
      </c>
      <c r="G48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3" t="str">
        <f ca="1">IF(Generowanie_Zamówienia[[#This Row],[ILOŚĆ OP. ZAMAWIANA]]&gt;0,COUNTIFS($B$1:B483,"&gt;0"),"")</f>
        <v/>
      </c>
      <c r="I483" t="e">
        <f>INDEX(Wsad_Ofertowy[],MATCH(Generowanie_Zamówienia[[#This Row],[KOD_XL]],Wsad_Ofertowy[Kod],0),MATCH("Nazwa",Wsad_Ofertowy[#Headers],0))</f>
        <v>#VALUE!</v>
      </c>
      <c r="J483" t="e">
        <f ca="1">Generowanie_Zamówienia[[#This Row],[ILOŚĆ OP. ZAMAWIANA]]*Generowanie_Zamówienia[[#This Row],[ILOŚC W OP.]]</f>
        <v>#VALUE!</v>
      </c>
    </row>
    <row r="484" spans="1:10" x14ac:dyDescent="0.45">
      <c r="A484" t="e">
        <f>Wsad_Ofertowy[[#This Row],[Kod]]</f>
        <v>#VALUE!</v>
      </c>
      <c r="B4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4" t="e">
        <f>INDEX(Wsad_Ofertowy[],MATCH(Generowanie_Zamówienia[[#This Row],[KOD_XL]],Wsad_Ofertowy[Kod],0),21)</f>
        <v>#VALUE!</v>
      </c>
      <c r="D484" s="95" t="e" cm="1">
        <f t="array" ref="D484">INDEX(Wsad_Ofertowy[],MATCH(Generowanie_Zamówienia[[#This Row],[KOD_XL]],Wsad_Ofertowy[Kod],0),$U$1)</f>
        <v>#VALUE!</v>
      </c>
      <c r="E484" t="str">
        <f ca="1">IFERROR(Generowanie_Zamówienia[[#This Row],[ILOŚĆ OP. ZAMAWIANA]]*Generowanie_Zamówienia[[#This Row],[ILOŚC W OP.]]*Generowanie_Zamówienia[[#This Row],[CENA]],"")</f>
        <v/>
      </c>
      <c r="F484" t="e">
        <f>INDEX(Wsad_Ofertowy[],MATCH(Generowanie_Zamówienia[[#This Row],[KOD_XL]],Wsad_Ofertowy[Kod],0),MATCH("nazwa pakietu",Wsad_Ofertowy[#Headers],0))</f>
        <v>#VALUE!</v>
      </c>
      <c r="G48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4" t="str">
        <f ca="1">IF(Generowanie_Zamówienia[[#This Row],[ILOŚĆ OP. ZAMAWIANA]]&gt;0,COUNTIFS($B$1:B484,"&gt;0"),"")</f>
        <v/>
      </c>
      <c r="I484" t="e">
        <f>INDEX(Wsad_Ofertowy[],MATCH(Generowanie_Zamówienia[[#This Row],[KOD_XL]],Wsad_Ofertowy[Kod],0),MATCH("Nazwa",Wsad_Ofertowy[#Headers],0))</f>
        <v>#VALUE!</v>
      </c>
      <c r="J484" t="e">
        <f ca="1">Generowanie_Zamówienia[[#This Row],[ILOŚĆ OP. ZAMAWIANA]]*Generowanie_Zamówienia[[#This Row],[ILOŚC W OP.]]</f>
        <v>#VALUE!</v>
      </c>
    </row>
    <row r="485" spans="1:10" x14ac:dyDescent="0.45">
      <c r="A485" t="e">
        <f>Wsad_Ofertowy[[#This Row],[Kod]]</f>
        <v>#VALUE!</v>
      </c>
      <c r="B4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5" t="e">
        <f>INDEX(Wsad_Ofertowy[],MATCH(Generowanie_Zamówienia[[#This Row],[KOD_XL]],Wsad_Ofertowy[Kod],0),21)</f>
        <v>#VALUE!</v>
      </c>
      <c r="D485" s="95" t="e" cm="1">
        <f t="array" ref="D485">INDEX(Wsad_Ofertowy[],MATCH(Generowanie_Zamówienia[[#This Row],[KOD_XL]],Wsad_Ofertowy[Kod],0),$U$1)</f>
        <v>#VALUE!</v>
      </c>
      <c r="E485" t="str">
        <f ca="1">IFERROR(Generowanie_Zamówienia[[#This Row],[ILOŚĆ OP. ZAMAWIANA]]*Generowanie_Zamówienia[[#This Row],[ILOŚC W OP.]]*Generowanie_Zamówienia[[#This Row],[CENA]],"")</f>
        <v/>
      </c>
      <c r="F485" t="e">
        <f>INDEX(Wsad_Ofertowy[],MATCH(Generowanie_Zamówienia[[#This Row],[KOD_XL]],Wsad_Ofertowy[Kod],0),MATCH("nazwa pakietu",Wsad_Ofertowy[#Headers],0))</f>
        <v>#VALUE!</v>
      </c>
      <c r="G48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5" t="str">
        <f ca="1">IF(Generowanie_Zamówienia[[#This Row],[ILOŚĆ OP. ZAMAWIANA]]&gt;0,COUNTIFS($B$1:B485,"&gt;0"),"")</f>
        <v/>
      </c>
      <c r="I485" t="e">
        <f>INDEX(Wsad_Ofertowy[],MATCH(Generowanie_Zamówienia[[#This Row],[KOD_XL]],Wsad_Ofertowy[Kod],0),MATCH("Nazwa",Wsad_Ofertowy[#Headers],0))</f>
        <v>#VALUE!</v>
      </c>
      <c r="J485" t="e">
        <f ca="1">Generowanie_Zamówienia[[#This Row],[ILOŚĆ OP. ZAMAWIANA]]*Generowanie_Zamówienia[[#This Row],[ILOŚC W OP.]]</f>
        <v>#VALUE!</v>
      </c>
    </row>
    <row r="486" spans="1:10" x14ac:dyDescent="0.45">
      <c r="A486" t="e">
        <f>Wsad_Ofertowy[[#This Row],[Kod]]</f>
        <v>#VALUE!</v>
      </c>
      <c r="B4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6" t="e">
        <f>INDEX(Wsad_Ofertowy[],MATCH(Generowanie_Zamówienia[[#This Row],[KOD_XL]],Wsad_Ofertowy[Kod],0),21)</f>
        <v>#VALUE!</v>
      </c>
      <c r="D486" s="95" t="e" cm="1">
        <f t="array" ref="D486">INDEX(Wsad_Ofertowy[],MATCH(Generowanie_Zamówienia[[#This Row],[KOD_XL]],Wsad_Ofertowy[Kod],0),$U$1)</f>
        <v>#VALUE!</v>
      </c>
      <c r="E486" t="str">
        <f ca="1">IFERROR(Generowanie_Zamówienia[[#This Row],[ILOŚĆ OP. ZAMAWIANA]]*Generowanie_Zamówienia[[#This Row],[ILOŚC W OP.]]*Generowanie_Zamówienia[[#This Row],[CENA]],"")</f>
        <v/>
      </c>
      <c r="F486" t="e">
        <f>INDEX(Wsad_Ofertowy[],MATCH(Generowanie_Zamówienia[[#This Row],[KOD_XL]],Wsad_Ofertowy[Kod],0),MATCH("nazwa pakietu",Wsad_Ofertowy[#Headers],0))</f>
        <v>#VALUE!</v>
      </c>
      <c r="G48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6" t="str">
        <f ca="1">IF(Generowanie_Zamówienia[[#This Row],[ILOŚĆ OP. ZAMAWIANA]]&gt;0,COUNTIFS($B$1:B486,"&gt;0"),"")</f>
        <v/>
      </c>
      <c r="I486" t="e">
        <f>INDEX(Wsad_Ofertowy[],MATCH(Generowanie_Zamówienia[[#This Row],[KOD_XL]],Wsad_Ofertowy[Kod],0),MATCH("Nazwa",Wsad_Ofertowy[#Headers],0))</f>
        <v>#VALUE!</v>
      </c>
      <c r="J486" t="e">
        <f ca="1">Generowanie_Zamówienia[[#This Row],[ILOŚĆ OP. ZAMAWIANA]]*Generowanie_Zamówienia[[#This Row],[ILOŚC W OP.]]</f>
        <v>#VALUE!</v>
      </c>
    </row>
    <row r="487" spans="1:10" x14ac:dyDescent="0.45">
      <c r="A487" t="e">
        <f>Wsad_Ofertowy[[#This Row],[Kod]]</f>
        <v>#VALUE!</v>
      </c>
      <c r="B4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7" t="e">
        <f>INDEX(Wsad_Ofertowy[],MATCH(Generowanie_Zamówienia[[#This Row],[KOD_XL]],Wsad_Ofertowy[Kod],0),21)</f>
        <v>#VALUE!</v>
      </c>
      <c r="D487" s="95" t="e" cm="1">
        <f t="array" ref="D487">INDEX(Wsad_Ofertowy[],MATCH(Generowanie_Zamówienia[[#This Row],[KOD_XL]],Wsad_Ofertowy[Kod],0),$U$1)</f>
        <v>#VALUE!</v>
      </c>
      <c r="E487" t="str">
        <f ca="1">IFERROR(Generowanie_Zamówienia[[#This Row],[ILOŚĆ OP. ZAMAWIANA]]*Generowanie_Zamówienia[[#This Row],[ILOŚC W OP.]]*Generowanie_Zamówienia[[#This Row],[CENA]],"")</f>
        <v/>
      </c>
      <c r="F487" t="e">
        <f>INDEX(Wsad_Ofertowy[],MATCH(Generowanie_Zamówienia[[#This Row],[KOD_XL]],Wsad_Ofertowy[Kod],0),MATCH("nazwa pakietu",Wsad_Ofertowy[#Headers],0))</f>
        <v>#VALUE!</v>
      </c>
      <c r="G48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7" t="str">
        <f ca="1">IF(Generowanie_Zamówienia[[#This Row],[ILOŚĆ OP. ZAMAWIANA]]&gt;0,COUNTIFS($B$1:B487,"&gt;0"),"")</f>
        <v/>
      </c>
      <c r="I487" t="e">
        <f>INDEX(Wsad_Ofertowy[],MATCH(Generowanie_Zamówienia[[#This Row],[KOD_XL]],Wsad_Ofertowy[Kod],0),MATCH("Nazwa",Wsad_Ofertowy[#Headers],0))</f>
        <v>#VALUE!</v>
      </c>
      <c r="J487" t="e">
        <f ca="1">Generowanie_Zamówienia[[#This Row],[ILOŚĆ OP. ZAMAWIANA]]*Generowanie_Zamówienia[[#This Row],[ILOŚC W OP.]]</f>
        <v>#VALUE!</v>
      </c>
    </row>
    <row r="488" spans="1:10" x14ac:dyDescent="0.45">
      <c r="A488" t="e">
        <f>Wsad_Ofertowy[[#This Row],[Kod]]</f>
        <v>#VALUE!</v>
      </c>
      <c r="B4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8" t="e">
        <f>INDEX(Wsad_Ofertowy[],MATCH(Generowanie_Zamówienia[[#This Row],[KOD_XL]],Wsad_Ofertowy[Kod],0),21)</f>
        <v>#VALUE!</v>
      </c>
      <c r="D488" s="95" t="e" cm="1">
        <f t="array" ref="D488">INDEX(Wsad_Ofertowy[],MATCH(Generowanie_Zamówienia[[#This Row],[KOD_XL]],Wsad_Ofertowy[Kod],0),$U$1)</f>
        <v>#VALUE!</v>
      </c>
      <c r="E488" t="str">
        <f ca="1">IFERROR(Generowanie_Zamówienia[[#This Row],[ILOŚĆ OP. ZAMAWIANA]]*Generowanie_Zamówienia[[#This Row],[ILOŚC W OP.]]*Generowanie_Zamówienia[[#This Row],[CENA]],"")</f>
        <v/>
      </c>
      <c r="F488" t="e">
        <f>INDEX(Wsad_Ofertowy[],MATCH(Generowanie_Zamówienia[[#This Row],[KOD_XL]],Wsad_Ofertowy[Kod],0),MATCH("nazwa pakietu",Wsad_Ofertowy[#Headers],0))</f>
        <v>#VALUE!</v>
      </c>
      <c r="G48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8" t="str">
        <f ca="1">IF(Generowanie_Zamówienia[[#This Row],[ILOŚĆ OP. ZAMAWIANA]]&gt;0,COUNTIFS($B$1:B488,"&gt;0"),"")</f>
        <v/>
      </c>
      <c r="I488" t="e">
        <f>INDEX(Wsad_Ofertowy[],MATCH(Generowanie_Zamówienia[[#This Row],[KOD_XL]],Wsad_Ofertowy[Kod],0),MATCH("Nazwa",Wsad_Ofertowy[#Headers],0))</f>
        <v>#VALUE!</v>
      </c>
      <c r="J488" t="e">
        <f ca="1">Generowanie_Zamówienia[[#This Row],[ILOŚĆ OP. ZAMAWIANA]]*Generowanie_Zamówienia[[#This Row],[ILOŚC W OP.]]</f>
        <v>#VALUE!</v>
      </c>
    </row>
    <row r="489" spans="1:10" x14ac:dyDescent="0.45">
      <c r="A489" t="e">
        <f>Wsad_Ofertowy[[#This Row],[Kod]]</f>
        <v>#VALUE!</v>
      </c>
      <c r="B4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89" t="e">
        <f>INDEX(Wsad_Ofertowy[],MATCH(Generowanie_Zamówienia[[#This Row],[KOD_XL]],Wsad_Ofertowy[Kod],0),21)</f>
        <v>#VALUE!</v>
      </c>
      <c r="D489" s="95" t="e" cm="1">
        <f t="array" ref="D489">INDEX(Wsad_Ofertowy[],MATCH(Generowanie_Zamówienia[[#This Row],[KOD_XL]],Wsad_Ofertowy[Kod],0),$U$1)</f>
        <v>#VALUE!</v>
      </c>
      <c r="E489" t="str">
        <f ca="1">IFERROR(Generowanie_Zamówienia[[#This Row],[ILOŚĆ OP. ZAMAWIANA]]*Generowanie_Zamówienia[[#This Row],[ILOŚC W OP.]]*Generowanie_Zamówienia[[#This Row],[CENA]],"")</f>
        <v/>
      </c>
      <c r="F489" t="e">
        <f>INDEX(Wsad_Ofertowy[],MATCH(Generowanie_Zamówienia[[#This Row],[KOD_XL]],Wsad_Ofertowy[Kod],0),MATCH("nazwa pakietu",Wsad_Ofertowy[#Headers],0))</f>
        <v>#VALUE!</v>
      </c>
      <c r="G48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89" t="str">
        <f ca="1">IF(Generowanie_Zamówienia[[#This Row],[ILOŚĆ OP. ZAMAWIANA]]&gt;0,COUNTIFS($B$1:B489,"&gt;0"),"")</f>
        <v/>
      </c>
      <c r="I489" t="e">
        <f>INDEX(Wsad_Ofertowy[],MATCH(Generowanie_Zamówienia[[#This Row],[KOD_XL]],Wsad_Ofertowy[Kod],0),MATCH("Nazwa",Wsad_Ofertowy[#Headers],0))</f>
        <v>#VALUE!</v>
      </c>
      <c r="J489" t="e">
        <f ca="1">Generowanie_Zamówienia[[#This Row],[ILOŚĆ OP. ZAMAWIANA]]*Generowanie_Zamówienia[[#This Row],[ILOŚC W OP.]]</f>
        <v>#VALUE!</v>
      </c>
    </row>
    <row r="490" spans="1:10" x14ac:dyDescent="0.45">
      <c r="A490" t="e">
        <f>Wsad_Ofertowy[[#This Row],[Kod]]</f>
        <v>#VALUE!</v>
      </c>
      <c r="B4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0" t="e">
        <f>INDEX(Wsad_Ofertowy[],MATCH(Generowanie_Zamówienia[[#This Row],[KOD_XL]],Wsad_Ofertowy[Kod],0),21)</f>
        <v>#VALUE!</v>
      </c>
      <c r="D490" s="95" t="e" cm="1">
        <f t="array" ref="D490">INDEX(Wsad_Ofertowy[],MATCH(Generowanie_Zamówienia[[#This Row],[KOD_XL]],Wsad_Ofertowy[Kod],0),$U$1)</f>
        <v>#VALUE!</v>
      </c>
      <c r="E490" t="str">
        <f ca="1">IFERROR(Generowanie_Zamówienia[[#This Row],[ILOŚĆ OP. ZAMAWIANA]]*Generowanie_Zamówienia[[#This Row],[ILOŚC W OP.]]*Generowanie_Zamówienia[[#This Row],[CENA]],"")</f>
        <v/>
      </c>
      <c r="F490" t="e">
        <f>INDEX(Wsad_Ofertowy[],MATCH(Generowanie_Zamówienia[[#This Row],[KOD_XL]],Wsad_Ofertowy[Kod],0),MATCH("nazwa pakietu",Wsad_Ofertowy[#Headers],0))</f>
        <v>#VALUE!</v>
      </c>
      <c r="G49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0" t="str">
        <f ca="1">IF(Generowanie_Zamówienia[[#This Row],[ILOŚĆ OP. ZAMAWIANA]]&gt;0,COUNTIFS($B$1:B490,"&gt;0"),"")</f>
        <v/>
      </c>
      <c r="I490" t="e">
        <f>INDEX(Wsad_Ofertowy[],MATCH(Generowanie_Zamówienia[[#This Row],[KOD_XL]],Wsad_Ofertowy[Kod],0),MATCH("Nazwa",Wsad_Ofertowy[#Headers],0))</f>
        <v>#VALUE!</v>
      </c>
      <c r="J490" t="e">
        <f ca="1">Generowanie_Zamówienia[[#This Row],[ILOŚĆ OP. ZAMAWIANA]]*Generowanie_Zamówienia[[#This Row],[ILOŚC W OP.]]</f>
        <v>#VALUE!</v>
      </c>
    </row>
    <row r="491" spans="1:10" x14ac:dyDescent="0.45">
      <c r="A491" t="e">
        <f>Wsad_Ofertowy[[#This Row],[Kod]]</f>
        <v>#VALUE!</v>
      </c>
      <c r="B4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1" t="e">
        <f>INDEX(Wsad_Ofertowy[],MATCH(Generowanie_Zamówienia[[#This Row],[KOD_XL]],Wsad_Ofertowy[Kod],0),21)</f>
        <v>#VALUE!</v>
      </c>
      <c r="D491" s="95" t="e" cm="1">
        <f t="array" ref="D491">INDEX(Wsad_Ofertowy[],MATCH(Generowanie_Zamówienia[[#This Row],[KOD_XL]],Wsad_Ofertowy[Kod],0),$U$1)</f>
        <v>#VALUE!</v>
      </c>
      <c r="E491" t="str">
        <f ca="1">IFERROR(Generowanie_Zamówienia[[#This Row],[ILOŚĆ OP. ZAMAWIANA]]*Generowanie_Zamówienia[[#This Row],[ILOŚC W OP.]]*Generowanie_Zamówienia[[#This Row],[CENA]],"")</f>
        <v/>
      </c>
      <c r="F491" t="e">
        <f>INDEX(Wsad_Ofertowy[],MATCH(Generowanie_Zamówienia[[#This Row],[KOD_XL]],Wsad_Ofertowy[Kod],0),MATCH("nazwa pakietu",Wsad_Ofertowy[#Headers],0))</f>
        <v>#VALUE!</v>
      </c>
      <c r="G49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1" t="str">
        <f ca="1">IF(Generowanie_Zamówienia[[#This Row],[ILOŚĆ OP. ZAMAWIANA]]&gt;0,COUNTIFS($B$1:B491,"&gt;0"),"")</f>
        <v/>
      </c>
      <c r="I491" t="e">
        <f>INDEX(Wsad_Ofertowy[],MATCH(Generowanie_Zamówienia[[#This Row],[KOD_XL]],Wsad_Ofertowy[Kod],0),MATCH("Nazwa",Wsad_Ofertowy[#Headers],0))</f>
        <v>#VALUE!</v>
      </c>
      <c r="J491" t="e">
        <f ca="1">Generowanie_Zamówienia[[#This Row],[ILOŚĆ OP. ZAMAWIANA]]*Generowanie_Zamówienia[[#This Row],[ILOŚC W OP.]]</f>
        <v>#VALUE!</v>
      </c>
    </row>
    <row r="492" spans="1:10" x14ac:dyDescent="0.45">
      <c r="A492" t="e">
        <f>Wsad_Ofertowy[[#This Row],[Kod]]</f>
        <v>#VALUE!</v>
      </c>
      <c r="B4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2" t="e">
        <f>INDEX(Wsad_Ofertowy[],MATCH(Generowanie_Zamówienia[[#This Row],[KOD_XL]],Wsad_Ofertowy[Kod],0),21)</f>
        <v>#VALUE!</v>
      </c>
      <c r="D492" s="95" t="e" cm="1">
        <f t="array" ref="D492">INDEX(Wsad_Ofertowy[],MATCH(Generowanie_Zamówienia[[#This Row],[KOD_XL]],Wsad_Ofertowy[Kod],0),$U$1)</f>
        <v>#VALUE!</v>
      </c>
      <c r="E492" t="str">
        <f ca="1">IFERROR(Generowanie_Zamówienia[[#This Row],[ILOŚĆ OP. ZAMAWIANA]]*Generowanie_Zamówienia[[#This Row],[ILOŚC W OP.]]*Generowanie_Zamówienia[[#This Row],[CENA]],"")</f>
        <v/>
      </c>
      <c r="F492" t="e">
        <f>INDEX(Wsad_Ofertowy[],MATCH(Generowanie_Zamówienia[[#This Row],[KOD_XL]],Wsad_Ofertowy[Kod],0),MATCH("nazwa pakietu",Wsad_Ofertowy[#Headers],0))</f>
        <v>#VALUE!</v>
      </c>
      <c r="G49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2" t="str">
        <f ca="1">IF(Generowanie_Zamówienia[[#This Row],[ILOŚĆ OP. ZAMAWIANA]]&gt;0,COUNTIFS($B$1:B492,"&gt;0"),"")</f>
        <v/>
      </c>
      <c r="I492" t="e">
        <f>INDEX(Wsad_Ofertowy[],MATCH(Generowanie_Zamówienia[[#This Row],[KOD_XL]],Wsad_Ofertowy[Kod],0),MATCH("Nazwa",Wsad_Ofertowy[#Headers],0))</f>
        <v>#VALUE!</v>
      </c>
      <c r="J492" t="e">
        <f ca="1">Generowanie_Zamówienia[[#This Row],[ILOŚĆ OP. ZAMAWIANA]]*Generowanie_Zamówienia[[#This Row],[ILOŚC W OP.]]</f>
        <v>#VALUE!</v>
      </c>
    </row>
    <row r="493" spans="1:10" x14ac:dyDescent="0.45">
      <c r="A493" t="e">
        <f>Wsad_Ofertowy[[#This Row],[Kod]]</f>
        <v>#VALUE!</v>
      </c>
      <c r="B4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3" t="e">
        <f>INDEX(Wsad_Ofertowy[],MATCH(Generowanie_Zamówienia[[#This Row],[KOD_XL]],Wsad_Ofertowy[Kod],0),21)</f>
        <v>#VALUE!</v>
      </c>
      <c r="D493" s="95" t="e" cm="1">
        <f t="array" ref="D493">INDEX(Wsad_Ofertowy[],MATCH(Generowanie_Zamówienia[[#This Row],[KOD_XL]],Wsad_Ofertowy[Kod],0),$U$1)</f>
        <v>#VALUE!</v>
      </c>
      <c r="E493" t="str">
        <f ca="1">IFERROR(Generowanie_Zamówienia[[#This Row],[ILOŚĆ OP. ZAMAWIANA]]*Generowanie_Zamówienia[[#This Row],[ILOŚC W OP.]]*Generowanie_Zamówienia[[#This Row],[CENA]],"")</f>
        <v/>
      </c>
      <c r="F493" t="e">
        <f>INDEX(Wsad_Ofertowy[],MATCH(Generowanie_Zamówienia[[#This Row],[KOD_XL]],Wsad_Ofertowy[Kod],0),MATCH("nazwa pakietu",Wsad_Ofertowy[#Headers],0))</f>
        <v>#VALUE!</v>
      </c>
      <c r="G49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3" t="str">
        <f ca="1">IF(Generowanie_Zamówienia[[#This Row],[ILOŚĆ OP. ZAMAWIANA]]&gt;0,COUNTIFS($B$1:B493,"&gt;0"),"")</f>
        <v/>
      </c>
      <c r="I493" t="e">
        <f>INDEX(Wsad_Ofertowy[],MATCH(Generowanie_Zamówienia[[#This Row],[KOD_XL]],Wsad_Ofertowy[Kod],0),MATCH("Nazwa",Wsad_Ofertowy[#Headers],0))</f>
        <v>#VALUE!</v>
      </c>
      <c r="J493" t="e">
        <f ca="1">Generowanie_Zamówienia[[#This Row],[ILOŚĆ OP. ZAMAWIANA]]*Generowanie_Zamówienia[[#This Row],[ILOŚC W OP.]]</f>
        <v>#VALUE!</v>
      </c>
    </row>
    <row r="494" spans="1:10" x14ac:dyDescent="0.45">
      <c r="A494" t="e">
        <f>Wsad_Ofertowy[[#This Row],[Kod]]</f>
        <v>#VALUE!</v>
      </c>
      <c r="B4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4" t="e">
        <f>INDEX(Wsad_Ofertowy[],MATCH(Generowanie_Zamówienia[[#This Row],[KOD_XL]],Wsad_Ofertowy[Kod],0),21)</f>
        <v>#VALUE!</v>
      </c>
      <c r="D494" s="95" t="e" cm="1">
        <f t="array" ref="D494">INDEX(Wsad_Ofertowy[],MATCH(Generowanie_Zamówienia[[#This Row],[KOD_XL]],Wsad_Ofertowy[Kod],0),$U$1)</f>
        <v>#VALUE!</v>
      </c>
      <c r="E494" t="str">
        <f ca="1">IFERROR(Generowanie_Zamówienia[[#This Row],[ILOŚĆ OP. ZAMAWIANA]]*Generowanie_Zamówienia[[#This Row],[ILOŚC W OP.]]*Generowanie_Zamówienia[[#This Row],[CENA]],"")</f>
        <v/>
      </c>
      <c r="F494" t="e">
        <f>INDEX(Wsad_Ofertowy[],MATCH(Generowanie_Zamówienia[[#This Row],[KOD_XL]],Wsad_Ofertowy[Kod],0),MATCH("nazwa pakietu",Wsad_Ofertowy[#Headers],0))</f>
        <v>#VALUE!</v>
      </c>
      <c r="G49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4" t="str">
        <f ca="1">IF(Generowanie_Zamówienia[[#This Row],[ILOŚĆ OP. ZAMAWIANA]]&gt;0,COUNTIFS($B$1:B494,"&gt;0"),"")</f>
        <v/>
      </c>
      <c r="I494" t="e">
        <f>INDEX(Wsad_Ofertowy[],MATCH(Generowanie_Zamówienia[[#This Row],[KOD_XL]],Wsad_Ofertowy[Kod],0),MATCH("Nazwa",Wsad_Ofertowy[#Headers],0))</f>
        <v>#VALUE!</v>
      </c>
      <c r="J494" t="e">
        <f ca="1">Generowanie_Zamówienia[[#This Row],[ILOŚĆ OP. ZAMAWIANA]]*Generowanie_Zamówienia[[#This Row],[ILOŚC W OP.]]</f>
        <v>#VALUE!</v>
      </c>
    </row>
    <row r="495" spans="1:10" x14ac:dyDescent="0.45">
      <c r="A495" t="e">
        <f>Wsad_Ofertowy[[#This Row],[Kod]]</f>
        <v>#VALUE!</v>
      </c>
      <c r="B4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5" t="e">
        <f>INDEX(Wsad_Ofertowy[],MATCH(Generowanie_Zamówienia[[#This Row],[KOD_XL]],Wsad_Ofertowy[Kod],0),21)</f>
        <v>#VALUE!</v>
      </c>
      <c r="D495" s="95" t="e" cm="1">
        <f t="array" ref="D495">INDEX(Wsad_Ofertowy[],MATCH(Generowanie_Zamówienia[[#This Row],[KOD_XL]],Wsad_Ofertowy[Kod],0),$U$1)</f>
        <v>#VALUE!</v>
      </c>
      <c r="E495" t="str">
        <f ca="1">IFERROR(Generowanie_Zamówienia[[#This Row],[ILOŚĆ OP. ZAMAWIANA]]*Generowanie_Zamówienia[[#This Row],[ILOŚC W OP.]]*Generowanie_Zamówienia[[#This Row],[CENA]],"")</f>
        <v/>
      </c>
      <c r="F495" t="e">
        <f>INDEX(Wsad_Ofertowy[],MATCH(Generowanie_Zamówienia[[#This Row],[KOD_XL]],Wsad_Ofertowy[Kod],0),MATCH("nazwa pakietu",Wsad_Ofertowy[#Headers],0))</f>
        <v>#VALUE!</v>
      </c>
      <c r="G49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5" t="str">
        <f ca="1">IF(Generowanie_Zamówienia[[#This Row],[ILOŚĆ OP. ZAMAWIANA]]&gt;0,COUNTIFS($B$1:B495,"&gt;0"),"")</f>
        <v/>
      </c>
      <c r="I495" t="e">
        <f>INDEX(Wsad_Ofertowy[],MATCH(Generowanie_Zamówienia[[#This Row],[KOD_XL]],Wsad_Ofertowy[Kod],0),MATCH("Nazwa",Wsad_Ofertowy[#Headers],0))</f>
        <v>#VALUE!</v>
      </c>
      <c r="J495" t="e">
        <f ca="1">Generowanie_Zamówienia[[#This Row],[ILOŚĆ OP. ZAMAWIANA]]*Generowanie_Zamówienia[[#This Row],[ILOŚC W OP.]]</f>
        <v>#VALUE!</v>
      </c>
    </row>
    <row r="496" spans="1:10" x14ac:dyDescent="0.45">
      <c r="A496" t="e">
        <f>Wsad_Ofertowy[[#This Row],[Kod]]</f>
        <v>#VALUE!</v>
      </c>
      <c r="B4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6" t="e">
        <f>INDEX(Wsad_Ofertowy[],MATCH(Generowanie_Zamówienia[[#This Row],[KOD_XL]],Wsad_Ofertowy[Kod],0),21)</f>
        <v>#VALUE!</v>
      </c>
      <c r="D496" s="95" t="e" cm="1">
        <f t="array" ref="D496">INDEX(Wsad_Ofertowy[],MATCH(Generowanie_Zamówienia[[#This Row],[KOD_XL]],Wsad_Ofertowy[Kod],0),$U$1)</f>
        <v>#VALUE!</v>
      </c>
      <c r="E496" t="str">
        <f ca="1">IFERROR(Generowanie_Zamówienia[[#This Row],[ILOŚĆ OP. ZAMAWIANA]]*Generowanie_Zamówienia[[#This Row],[ILOŚC W OP.]]*Generowanie_Zamówienia[[#This Row],[CENA]],"")</f>
        <v/>
      </c>
      <c r="F496" t="e">
        <f>INDEX(Wsad_Ofertowy[],MATCH(Generowanie_Zamówienia[[#This Row],[KOD_XL]],Wsad_Ofertowy[Kod],0),MATCH("nazwa pakietu",Wsad_Ofertowy[#Headers],0))</f>
        <v>#VALUE!</v>
      </c>
      <c r="G49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6" t="str">
        <f ca="1">IF(Generowanie_Zamówienia[[#This Row],[ILOŚĆ OP. ZAMAWIANA]]&gt;0,COUNTIFS($B$1:B496,"&gt;0"),"")</f>
        <v/>
      </c>
      <c r="I496" t="e">
        <f>INDEX(Wsad_Ofertowy[],MATCH(Generowanie_Zamówienia[[#This Row],[KOD_XL]],Wsad_Ofertowy[Kod],0),MATCH("Nazwa",Wsad_Ofertowy[#Headers],0))</f>
        <v>#VALUE!</v>
      </c>
      <c r="J496" t="e">
        <f ca="1">Generowanie_Zamówienia[[#This Row],[ILOŚĆ OP. ZAMAWIANA]]*Generowanie_Zamówienia[[#This Row],[ILOŚC W OP.]]</f>
        <v>#VALUE!</v>
      </c>
    </row>
    <row r="497" spans="1:10" x14ac:dyDescent="0.45">
      <c r="A497" t="e">
        <f>Wsad_Ofertowy[[#This Row],[Kod]]</f>
        <v>#VALUE!</v>
      </c>
      <c r="B4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7" t="e">
        <f>INDEX(Wsad_Ofertowy[],MATCH(Generowanie_Zamówienia[[#This Row],[KOD_XL]],Wsad_Ofertowy[Kod],0),21)</f>
        <v>#VALUE!</v>
      </c>
      <c r="D497" s="95" t="e" cm="1">
        <f t="array" ref="D497">INDEX(Wsad_Ofertowy[],MATCH(Generowanie_Zamówienia[[#This Row],[KOD_XL]],Wsad_Ofertowy[Kod],0),$U$1)</f>
        <v>#VALUE!</v>
      </c>
      <c r="E497" t="str">
        <f ca="1">IFERROR(Generowanie_Zamówienia[[#This Row],[ILOŚĆ OP. ZAMAWIANA]]*Generowanie_Zamówienia[[#This Row],[ILOŚC W OP.]]*Generowanie_Zamówienia[[#This Row],[CENA]],"")</f>
        <v/>
      </c>
      <c r="F497" t="e">
        <f>INDEX(Wsad_Ofertowy[],MATCH(Generowanie_Zamówienia[[#This Row],[KOD_XL]],Wsad_Ofertowy[Kod],0),MATCH("nazwa pakietu",Wsad_Ofertowy[#Headers],0))</f>
        <v>#VALUE!</v>
      </c>
      <c r="G49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7" t="str">
        <f ca="1">IF(Generowanie_Zamówienia[[#This Row],[ILOŚĆ OP. ZAMAWIANA]]&gt;0,COUNTIFS($B$1:B497,"&gt;0"),"")</f>
        <v/>
      </c>
      <c r="I497" t="e">
        <f>INDEX(Wsad_Ofertowy[],MATCH(Generowanie_Zamówienia[[#This Row],[KOD_XL]],Wsad_Ofertowy[Kod],0),MATCH("Nazwa",Wsad_Ofertowy[#Headers],0))</f>
        <v>#VALUE!</v>
      </c>
      <c r="J497" t="e">
        <f ca="1">Generowanie_Zamówienia[[#This Row],[ILOŚĆ OP. ZAMAWIANA]]*Generowanie_Zamówienia[[#This Row],[ILOŚC W OP.]]</f>
        <v>#VALUE!</v>
      </c>
    </row>
    <row r="498" spans="1:10" x14ac:dyDescent="0.45">
      <c r="A498" t="e">
        <f>Wsad_Ofertowy[[#This Row],[Kod]]</f>
        <v>#VALUE!</v>
      </c>
      <c r="B4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8" t="e">
        <f>INDEX(Wsad_Ofertowy[],MATCH(Generowanie_Zamówienia[[#This Row],[KOD_XL]],Wsad_Ofertowy[Kod],0),21)</f>
        <v>#VALUE!</v>
      </c>
      <c r="D498" s="95" t="e" cm="1">
        <f t="array" ref="D498">INDEX(Wsad_Ofertowy[],MATCH(Generowanie_Zamówienia[[#This Row],[KOD_XL]],Wsad_Ofertowy[Kod],0),$U$1)</f>
        <v>#VALUE!</v>
      </c>
      <c r="E498" t="str">
        <f ca="1">IFERROR(Generowanie_Zamówienia[[#This Row],[ILOŚĆ OP. ZAMAWIANA]]*Generowanie_Zamówienia[[#This Row],[ILOŚC W OP.]]*Generowanie_Zamówienia[[#This Row],[CENA]],"")</f>
        <v/>
      </c>
      <c r="F498" t="e">
        <f>INDEX(Wsad_Ofertowy[],MATCH(Generowanie_Zamówienia[[#This Row],[KOD_XL]],Wsad_Ofertowy[Kod],0),MATCH("nazwa pakietu",Wsad_Ofertowy[#Headers],0))</f>
        <v>#VALUE!</v>
      </c>
      <c r="G49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8" t="str">
        <f ca="1">IF(Generowanie_Zamówienia[[#This Row],[ILOŚĆ OP. ZAMAWIANA]]&gt;0,COUNTIFS($B$1:B498,"&gt;0"),"")</f>
        <v/>
      </c>
      <c r="I498" t="e">
        <f>INDEX(Wsad_Ofertowy[],MATCH(Generowanie_Zamówienia[[#This Row],[KOD_XL]],Wsad_Ofertowy[Kod],0),MATCH("Nazwa",Wsad_Ofertowy[#Headers],0))</f>
        <v>#VALUE!</v>
      </c>
      <c r="J498" t="e">
        <f ca="1">Generowanie_Zamówienia[[#This Row],[ILOŚĆ OP. ZAMAWIANA]]*Generowanie_Zamówienia[[#This Row],[ILOŚC W OP.]]</f>
        <v>#VALUE!</v>
      </c>
    </row>
    <row r="499" spans="1:10" x14ac:dyDescent="0.45">
      <c r="A499" t="e">
        <f>Wsad_Ofertowy[[#This Row],[Kod]]</f>
        <v>#VALUE!</v>
      </c>
      <c r="B4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499" t="e">
        <f>INDEX(Wsad_Ofertowy[],MATCH(Generowanie_Zamówienia[[#This Row],[KOD_XL]],Wsad_Ofertowy[Kod],0),21)</f>
        <v>#VALUE!</v>
      </c>
      <c r="D499" s="95" t="e" cm="1">
        <f t="array" ref="D499">INDEX(Wsad_Ofertowy[],MATCH(Generowanie_Zamówienia[[#This Row],[KOD_XL]],Wsad_Ofertowy[Kod],0),$U$1)</f>
        <v>#VALUE!</v>
      </c>
      <c r="E499" t="str">
        <f ca="1">IFERROR(Generowanie_Zamówienia[[#This Row],[ILOŚĆ OP. ZAMAWIANA]]*Generowanie_Zamówienia[[#This Row],[ILOŚC W OP.]]*Generowanie_Zamówienia[[#This Row],[CENA]],"")</f>
        <v/>
      </c>
      <c r="F499" t="e">
        <f>INDEX(Wsad_Ofertowy[],MATCH(Generowanie_Zamówienia[[#This Row],[KOD_XL]],Wsad_Ofertowy[Kod],0),MATCH("nazwa pakietu",Wsad_Ofertowy[#Headers],0))</f>
        <v>#VALUE!</v>
      </c>
      <c r="G49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499" t="str">
        <f ca="1">IF(Generowanie_Zamówienia[[#This Row],[ILOŚĆ OP. ZAMAWIANA]]&gt;0,COUNTIFS($B$1:B499,"&gt;0"),"")</f>
        <v/>
      </c>
      <c r="I499" t="e">
        <f>INDEX(Wsad_Ofertowy[],MATCH(Generowanie_Zamówienia[[#This Row],[KOD_XL]],Wsad_Ofertowy[Kod],0),MATCH("Nazwa",Wsad_Ofertowy[#Headers],0))</f>
        <v>#VALUE!</v>
      </c>
      <c r="J499" t="e">
        <f ca="1">Generowanie_Zamówienia[[#This Row],[ILOŚĆ OP. ZAMAWIANA]]*Generowanie_Zamówienia[[#This Row],[ILOŚC W OP.]]</f>
        <v>#VALUE!</v>
      </c>
    </row>
    <row r="500" spans="1:10" x14ac:dyDescent="0.45">
      <c r="A500" t="e">
        <f>Wsad_Ofertowy[[#This Row],[Kod]]</f>
        <v>#VALUE!</v>
      </c>
      <c r="B5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0" t="e">
        <f>INDEX(Wsad_Ofertowy[],MATCH(Generowanie_Zamówienia[[#This Row],[KOD_XL]],Wsad_Ofertowy[Kod],0),21)</f>
        <v>#VALUE!</v>
      </c>
      <c r="D500" s="95" t="e" cm="1">
        <f t="array" ref="D500">INDEX(Wsad_Ofertowy[],MATCH(Generowanie_Zamówienia[[#This Row],[KOD_XL]],Wsad_Ofertowy[Kod],0),$U$1)</f>
        <v>#VALUE!</v>
      </c>
      <c r="E500" t="str">
        <f ca="1">IFERROR(Generowanie_Zamówienia[[#This Row],[ILOŚĆ OP. ZAMAWIANA]]*Generowanie_Zamówienia[[#This Row],[ILOŚC W OP.]]*Generowanie_Zamówienia[[#This Row],[CENA]],"")</f>
        <v/>
      </c>
      <c r="F500" t="e">
        <f>INDEX(Wsad_Ofertowy[],MATCH(Generowanie_Zamówienia[[#This Row],[KOD_XL]],Wsad_Ofertowy[Kod],0),MATCH("nazwa pakietu",Wsad_Ofertowy[#Headers],0))</f>
        <v>#VALUE!</v>
      </c>
      <c r="G50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0" t="str">
        <f ca="1">IF(Generowanie_Zamówienia[[#This Row],[ILOŚĆ OP. ZAMAWIANA]]&gt;0,COUNTIFS($B$1:B500,"&gt;0"),"")</f>
        <v/>
      </c>
      <c r="I500" t="e">
        <f>INDEX(Wsad_Ofertowy[],MATCH(Generowanie_Zamówienia[[#This Row],[KOD_XL]],Wsad_Ofertowy[Kod],0),MATCH("Nazwa",Wsad_Ofertowy[#Headers],0))</f>
        <v>#VALUE!</v>
      </c>
      <c r="J500" t="e">
        <f ca="1">Generowanie_Zamówienia[[#This Row],[ILOŚĆ OP. ZAMAWIANA]]*Generowanie_Zamówienia[[#This Row],[ILOŚC W OP.]]</f>
        <v>#VALUE!</v>
      </c>
    </row>
    <row r="501" spans="1:10" x14ac:dyDescent="0.45">
      <c r="A501" t="e">
        <f>Wsad_Ofertowy[[#This Row],[Kod]]</f>
        <v>#VALUE!</v>
      </c>
      <c r="B5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1" t="e">
        <f>INDEX(Wsad_Ofertowy[],MATCH(Generowanie_Zamówienia[[#This Row],[KOD_XL]],Wsad_Ofertowy[Kod],0),21)</f>
        <v>#VALUE!</v>
      </c>
      <c r="D501" s="95" t="e" cm="1">
        <f t="array" ref="D501">INDEX(Wsad_Ofertowy[],MATCH(Generowanie_Zamówienia[[#This Row],[KOD_XL]],Wsad_Ofertowy[Kod],0),$U$1)</f>
        <v>#VALUE!</v>
      </c>
      <c r="E501" t="str">
        <f ca="1">IFERROR(Generowanie_Zamówienia[[#This Row],[ILOŚĆ OP. ZAMAWIANA]]*Generowanie_Zamówienia[[#This Row],[ILOŚC W OP.]]*Generowanie_Zamówienia[[#This Row],[CENA]],"")</f>
        <v/>
      </c>
      <c r="F501" t="e">
        <f>INDEX(Wsad_Ofertowy[],MATCH(Generowanie_Zamówienia[[#This Row],[KOD_XL]],Wsad_Ofertowy[Kod],0),MATCH("nazwa pakietu",Wsad_Ofertowy[#Headers],0))</f>
        <v>#VALUE!</v>
      </c>
      <c r="G50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1" t="str">
        <f ca="1">IF(Generowanie_Zamówienia[[#This Row],[ILOŚĆ OP. ZAMAWIANA]]&gt;0,COUNTIFS($B$1:B501,"&gt;0"),"")</f>
        <v/>
      </c>
      <c r="I501" t="e">
        <f>INDEX(Wsad_Ofertowy[],MATCH(Generowanie_Zamówienia[[#This Row],[KOD_XL]],Wsad_Ofertowy[Kod],0),MATCH("Nazwa",Wsad_Ofertowy[#Headers],0))</f>
        <v>#VALUE!</v>
      </c>
      <c r="J501" t="e">
        <f ca="1">Generowanie_Zamówienia[[#This Row],[ILOŚĆ OP. ZAMAWIANA]]*Generowanie_Zamówienia[[#This Row],[ILOŚC W OP.]]</f>
        <v>#VALUE!</v>
      </c>
    </row>
    <row r="502" spans="1:10" x14ac:dyDescent="0.45">
      <c r="A502" t="e">
        <f>Wsad_Ofertowy[[#This Row],[Kod]]</f>
        <v>#VALUE!</v>
      </c>
      <c r="B5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2" t="e">
        <f>INDEX(Wsad_Ofertowy[],MATCH(Generowanie_Zamówienia[[#This Row],[KOD_XL]],Wsad_Ofertowy[Kod],0),21)</f>
        <v>#VALUE!</v>
      </c>
      <c r="D502" s="95" t="e" cm="1">
        <f t="array" ref="D502">INDEX(Wsad_Ofertowy[],MATCH(Generowanie_Zamówienia[[#This Row],[KOD_XL]],Wsad_Ofertowy[Kod],0),$U$1)</f>
        <v>#VALUE!</v>
      </c>
      <c r="E502" t="str">
        <f ca="1">IFERROR(Generowanie_Zamówienia[[#This Row],[ILOŚĆ OP. ZAMAWIANA]]*Generowanie_Zamówienia[[#This Row],[ILOŚC W OP.]]*Generowanie_Zamówienia[[#This Row],[CENA]],"")</f>
        <v/>
      </c>
      <c r="F502" t="e">
        <f>INDEX(Wsad_Ofertowy[],MATCH(Generowanie_Zamówienia[[#This Row],[KOD_XL]],Wsad_Ofertowy[Kod],0),MATCH("nazwa pakietu",Wsad_Ofertowy[#Headers],0))</f>
        <v>#VALUE!</v>
      </c>
      <c r="G50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2" t="str">
        <f ca="1">IF(Generowanie_Zamówienia[[#This Row],[ILOŚĆ OP. ZAMAWIANA]]&gt;0,COUNTIFS($B$1:B502,"&gt;0"),"")</f>
        <v/>
      </c>
      <c r="I502" t="e">
        <f>INDEX(Wsad_Ofertowy[],MATCH(Generowanie_Zamówienia[[#This Row],[KOD_XL]],Wsad_Ofertowy[Kod],0),MATCH("Nazwa",Wsad_Ofertowy[#Headers],0))</f>
        <v>#VALUE!</v>
      </c>
      <c r="J502" t="e">
        <f ca="1">Generowanie_Zamówienia[[#This Row],[ILOŚĆ OP. ZAMAWIANA]]*Generowanie_Zamówienia[[#This Row],[ILOŚC W OP.]]</f>
        <v>#VALUE!</v>
      </c>
    </row>
    <row r="503" spans="1:10" x14ac:dyDescent="0.45">
      <c r="A503" t="e">
        <f>Wsad_Ofertowy[[#This Row],[Kod]]</f>
        <v>#VALUE!</v>
      </c>
      <c r="B5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3" t="e">
        <f>INDEX(Wsad_Ofertowy[],MATCH(Generowanie_Zamówienia[[#This Row],[KOD_XL]],Wsad_Ofertowy[Kod],0),21)</f>
        <v>#VALUE!</v>
      </c>
      <c r="D503" s="95" t="e" cm="1">
        <f t="array" ref="D503">INDEX(Wsad_Ofertowy[],MATCH(Generowanie_Zamówienia[[#This Row],[KOD_XL]],Wsad_Ofertowy[Kod],0),$U$1)</f>
        <v>#VALUE!</v>
      </c>
      <c r="E503" t="str">
        <f ca="1">IFERROR(Generowanie_Zamówienia[[#This Row],[ILOŚĆ OP. ZAMAWIANA]]*Generowanie_Zamówienia[[#This Row],[ILOŚC W OP.]]*Generowanie_Zamówienia[[#This Row],[CENA]],"")</f>
        <v/>
      </c>
      <c r="F503" t="e">
        <f>INDEX(Wsad_Ofertowy[],MATCH(Generowanie_Zamówienia[[#This Row],[KOD_XL]],Wsad_Ofertowy[Kod],0),MATCH("nazwa pakietu",Wsad_Ofertowy[#Headers],0))</f>
        <v>#VALUE!</v>
      </c>
      <c r="G50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3" t="str">
        <f ca="1">IF(Generowanie_Zamówienia[[#This Row],[ILOŚĆ OP. ZAMAWIANA]]&gt;0,COUNTIFS($B$1:B503,"&gt;0"),"")</f>
        <v/>
      </c>
      <c r="I503" t="e">
        <f>INDEX(Wsad_Ofertowy[],MATCH(Generowanie_Zamówienia[[#This Row],[KOD_XL]],Wsad_Ofertowy[Kod],0),MATCH("Nazwa",Wsad_Ofertowy[#Headers],0))</f>
        <v>#VALUE!</v>
      </c>
      <c r="J503" t="e">
        <f ca="1">Generowanie_Zamówienia[[#This Row],[ILOŚĆ OP. ZAMAWIANA]]*Generowanie_Zamówienia[[#This Row],[ILOŚC W OP.]]</f>
        <v>#VALUE!</v>
      </c>
    </row>
    <row r="504" spans="1:10" x14ac:dyDescent="0.45">
      <c r="A504" t="e">
        <f>Wsad_Ofertowy[[#This Row],[Kod]]</f>
        <v>#VALUE!</v>
      </c>
      <c r="B5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4" t="e">
        <f>INDEX(Wsad_Ofertowy[],MATCH(Generowanie_Zamówienia[[#This Row],[KOD_XL]],Wsad_Ofertowy[Kod],0),21)</f>
        <v>#VALUE!</v>
      </c>
      <c r="D504" s="95" t="e" cm="1">
        <f t="array" ref="D504">INDEX(Wsad_Ofertowy[],MATCH(Generowanie_Zamówienia[[#This Row],[KOD_XL]],Wsad_Ofertowy[Kod],0),$U$1)</f>
        <v>#VALUE!</v>
      </c>
      <c r="E504" t="str">
        <f ca="1">IFERROR(Generowanie_Zamówienia[[#This Row],[ILOŚĆ OP. ZAMAWIANA]]*Generowanie_Zamówienia[[#This Row],[ILOŚC W OP.]]*Generowanie_Zamówienia[[#This Row],[CENA]],"")</f>
        <v/>
      </c>
      <c r="F504" t="e">
        <f>INDEX(Wsad_Ofertowy[],MATCH(Generowanie_Zamówienia[[#This Row],[KOD_XL]],Wsad_Ofertowy[Kod],0),MATCH("nazwa pakietu",Wsad_Ofertowy[#Headers],0))</f>
        <v>#VALUE!</v>
      </c>
      <c r="G50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4" t="str">
        <f ca="1">IF(Generowanie_Zamówienia[[#This Row],[ILOŚĆ OP. ZAMAWIANA]]&gt;0,COUNTIFS($B$1:B504,"&gt;0"),"")</f>
        <v/>
      </c>
      <c r="I504" t="e">
        <f>INDEX(Wsad_Ofertowy[],MATCH(Generowanie_Zamówienia[[#This Row],[KOD_XL]],Wsad_Ofertowy[Kod],0),MATCH("Nazwa",Wsad_Ofertowy[#Headers],0))</f>
        <v>#VALUE!</v>
      </c>
      <c r="J504" t="e">
        <f ca="1">Generowanie_Zamówienia[[#This Row],[ILOŚĆ OP. ZAMAWIANA]]*Generowanie_Zamówienia[[#This Row],[ILOŚC W OP.]]</f>
        <v>#VALUE!</v>
      </c>
    </row>
    <row r="505" spans="1:10" x14ac:dyDescent="0.45">
      <c r="A505" t="e">
        <f>Wsad_Ofertowy[[#This Row],[Kod]]</f>
        <v>#VALUE!</v>
      </c>
      <c r="B5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5" t="e">
        <f>INDEX(Wsad_Ofertowy[],MATCH(Generowanie_Zamówienia[[#This Row],[KOD_XL]],Wsad_Ofertowy[Kod],0),21)</f>
        <v>#VALUE!</v>
      </c>
      <c r="D505" s="95" t="e" cm="1">
        <f t="array" ref="D505">INDEX(Wsad_Ofertowy[],MATCH(Generowanie_Zamówienia[[#This Row],[KOD_XL]],Wsad_Ofertowy[Kod],0),$U$1)</f>
        <v>#VALUE!</v>
      </c>
      <c r="E505" t="str">
        <f ca="1">IFERROR(Generowanie_Zamówienia[[#This Row],[ILOŚĆ OP. ZAMAWIANA]]*Generowanie_Zamówienia[[#This Row],[ILOŚC W OP.]]*Generowanie_Zamówienia[[#This Row],[CENA]],"")</f>
        <v/>
      </c>
      <c r="F505" t="e">
        <f>INDEX(Wsad_Ofertowy[],MATCH(Generowanie_Zamówienia[[#This Row],[KOD_XL]],Wsad_Ofertowy[Kod],0),MATCH("nazwa pakietu",Wsad_Ofertowy[#Headers],0))</f>
        <v>#VALUE!</v>
      </c>
      <c r="G50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5" t="str">
        <f ca="1">IF(Generowanie_Zamówienia[[#This Row],[ILOŚĆ OP. ZAMAWIANA]]&gt;0,COUNTIFS($B$1:B505,"&gt;0"),"")</f>
        <v/>
      </c>
      <c r="I505" t="e">
        <f>INDEX(Wsad_Ofertowy[],MATCH(Generowanie_Zamówienia[[#This Row],[KOD_XL]],Wsad_Ofertowy[Kod],0),MATCH("Nazwa",Wsad_Ofertowy[#Headers],0))</f>
        <v>#VALUE!</v>
      </c>
      <c r="J505" t="e">
        <f ca="1">Generowanie_Zamówienia[[#This Row],[ILOŚĆ OP. ZAMAWIANA]]*Generowanie_Zamówienia[[#This Row],[ILOŚC W OP.]]</f>
        <v>#VALUE!</v>
      </c>
    </row>
    <row r="506" spans="1:10" x14ac:dyDescent="0.45">
      <c r="A506" t="e">
        <f>Wsad_Ofertowy[[#This Row],[Kod]]</f>
        <v>#VALUE!</v>
      </c>
      <c r="B5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6" t="e">
        <f>INDEX(Wsad_Ofertowy[],MATCH(Generowanie_Zamówienia[[#This Row],[KOD_XL]],Wsad_Ofertowy[Kod],0),21)</f>
        <v>#VALUE!</v>
      </c>
      <c r="D506" s="95" t="e" cm="1">
        <f t="array" ref="D506">INDEX(Wsad_Ofertowy[],MATCH(Generowanie_Zamówienia[[#This Row],[KOD_XL]],Wsad_Ofertowy[Kod],0),$U$1)</f>
        <v>#VALUE!</v>
      </c>
      <c r="E506" t="str">
        <f ca="1">IFERROR(Generowanie_Zamówienia[[#This Row],[ILOŚĆ OP. ZAMAWIANA]]*Generowanie_Zamówienia[[#This Row],[ILOŚC W OP.]]*Generowanie_Zamówienia[[#This Row],[CENA]],"")</f>
        <v/>
      </c>
      <c r="F506" t="e">
        <f>INDEX(Wsad_Ofertowy[],MATCH(Generowanie_Zamówienia[[#This Row],[KOD_XL]],Wsad_Ofertowy[Kod],0),MATCH("nazwa pakietu",Wsad_Ofertowy[#Headers],0))</f>
        <v>#VALUE!</v>
      </c>
      <c r="G50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6" t="str">
        <f ca="1">IF(Generowanie_Zamówienia[[#This Row],[ILOŚĆ OP. ZAMAWIANA]]&gt;0,COUNTIFS($B$1:B506,"&gt;0"),"")</f>
        <v/>
      </c>
      <c r="I506" t="e">
        <f>INDEX(Wsad_Ofertowy[],MATCH(Generowanie_Zamówienia[[#This Row],[KOD_XL]],Wsad_Ofertowy[Kod],0),MATCH("Nazwa",Wsad_Ofertowy[#Headers],0))</f>
        <v>#VALUE!</v>
      </c>
      <c r="J506" t="e">
        <f ca="1">Generowanie_Zamówienia[[#This Row],[ILOŚĆ OP. ZAMAWIANA]]*Generowanie_Zamówienia[[#This Row],[ILOŚC W OP.]]</f>
        <v>#VALUE!</v>
      </c>
    </row>
    <row r="507" spans="1:10" x14ac:dyDescent="0.45">
      <c r="A507" t="e">
        <f>Wsad_Ofertowy[[#This Row],[Kod]]</f>
        <v>#VALUE!</v>
      </c>
      <c r="B5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7" t="e">
        <f>INDEX(Wsad_Ofertowy[],MATCH(Generowanie_Zamówienia[[#This Row],[KOD_XL]],Wsad_Ofertowy[Kod],0),21)</f>
        <v>#VALUE!</v>
      </c>
      <c r="D507" s="95" t="e" cm="1">
        <f t="array" ref="D507">INDEX(Wsad_Ofertowy[],MATCH(Generowanie_Zamówienia[[#This Row],[KOD_XL]],Wsad_Ofertowy[Kod],0),$U$1)</f>
        <v>#VALUE!</v>
      </c>
      <c r="E507" t="str">
        <f ca="1">IFERROR(Generowanie_Zamówienia[[#This Row],[ILOŚĆ OP. ZAMAWIANA]]*Generowanie_Zamówienia[[#This Row],[ILOŚC W OP.]]*Generowanie_Zamówienia[[#This Row],[CENA]],"")</f>
        <v/>
      </c>
      <c r="F507" t="e">
        <f>INDEX(Wsad_Ofertowy[],MATCH(Generowanie_Zamówienia[[#This Row],[KOD_XL]],Wsad_Ofertowy[Kod],0),MATCH("nazwa pakietu",Wsad_Ofertowy[#Headers],0))</f>
        <v>#VALUE!</v>
      </c>
      <c r="G50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7" t="str">
        <f ca="1">IF(Generowanie_Zamówienia[[#This Row],[ILOŚĆ OP. ZAMAWIANA]]&gt;0,COUNTIFS($B$1:B507,"&gt;0"),"")</f>
        <v/>
      </c>
      <c r="I507" t="e">
        <f>INDEX(Wsad_Ofertowy[],MATCH(Generowanie_Zamówienia[[#This Row],[KOD_XL]],Wsad_Ofertowy[Kod],0),MATCH("Nazwa",Wsad_Ofertowy[#Headers],0))</f>
        <v>#VALUE!</v>
      </c>
      <c r="J507" t="e">
        <f ca="1">Generowanie_Zamówienia[[#This Row],[ILOŚĆ OP. ZAMAWIANA]]*Generowanie_Zamówienia[[#This Row],[ILOŚC W OP.]]</f>
        <v>#VALUE!</v>
      </c>
    </row>
    <row r="508" spans="1:10" x14ac:dyDescent="0.45">
      <c r="A508" t="e">
        <f>Wsad_Ofertowy[[#This Row],[Kod]]</f>
        <v>#VALUE!</v>
      </c>
      <c r="B5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8" t="e">
        <f>INDEX(Wsad_Ofertowy[],MATCH(Generowanie_Zamówienia[[#This Row],[KOD_XL]],Wsad_Ofertowy[Kod],0),21)</f>
        <v>#VALUE!</v>
      </c>
      <c r="D508" s="95" t="e" cm="1">
        <f t="array" ref="D508">INDEX(Wsad_Ofertowy[],MATCH(Generowanie_Zamówienia[[#This Row],[KOD_XL]],Wsad_Ofertowy[Kod],0),$U$1)</f>
        <v>#VALUE!</v>
      </c>
      <c r="E508" t="str">
        <f ca="1">IFERROR(Generowanie_Zamówienia[[#This Row],[ILOŚĆ OP. ZAMAWIANA]]*Generowanie_Zamówienia[[#This Row],[ILOŚC W OP.]]*Generowanie_Zamówienia[[#This Row],[CENA]],"")</f>
        <v/>
      </c>
      <c r="F508" t="e">
        <f>INDEX(Wsad_Ofertowy[],MATCH(Generowanie_Zamówienia[[#This Row],[KOD_XL]],Wsad_Ofertowy[Kod],0),MATCH("nazwa pakietu",Wsad_Ofertowy[#Headers],0))</f>
        <v>#VALUE!</v>
      </c>
      <c r="G50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8" t="str">
        <f ca="1">IF(Generowanie_Zamówienia[[#This Row],[ILOŚĆ OP. ZAMAWIANA]]&gt;0,COUNTIFS($B$1:B508,"&gt;0"),"")</f>
        <v/>
      </c>
      <c r="I508" t="e">
        <f>INDEX(Wsad_Ofertowy[],MATCH(Generowanie_Zamówienia[[#This Row],[KOD_XL]],Wsad_Ofertowy[Kod],0),MATCH("Nazwa",Wsad_Ofertowy[#Headers],0))</f>
        <v>#VALUE!</v>
      </c>
      <c r="J508" t="e">
        <f ca="1">Generowanie_Zamówienia[[#This Row],[ILOŚĆ OP. ZAMAWIANA]]*Generowanie_Zamówienia[[#This Row],[ILOŚC W OP.]]</f>
        <v>#VALUE!</v>
      </c>
    </row>
    <row r="509" spans="1:10" x14ac:dyDescent="0.45">
      <c r="A509" t="e">
        <f>Wsad_Ofertowy[[#This Row],[Kod]]</f>
        <v>#VALUE!</v>
      </c>
      <c r="B5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09" t="e">
        <f>INDEX(Wsad_Ofertowy[],MATCH(Generowanie_Zamówienia[[#This Row],[KOD_XL]],Wsad_Ofertowy[Kod],0),21)</f>
        <v>#VALUE!</v>
      </c>
      <c r="D509" s="95" t="e" cm="1">
        <f t="array" ref="D509">INDEX(Wsad_Ofertowy[],MATCH(Generowanie_Zamówienia[[#This Row],[KOD_XL]],Wsad_Ofertowy[Kod],0),$U$1)</f>
        <v>#VALUE!</v>
      </c>
      <c r="E509" t="str">
        <f ca="1">IFERROR(Generowanie_Zamówienia[[#This Row],[ILOŚĆ OP. ZAMAWIANA]]*Generowanie_Zamówienia[[#This Row],[ILOŚC W OP.]]*Generowanie_Zamówienia[[#This Row],[CENA]],"")</f>
        <v/>
      </c>
      <c r="F509" t="e">
        <f>INDEX(Wsad_Ofertowy[],MATCH(Generowanie_Zamówienia[[#This Row],[KOD_XL]],Wsad_Ofertowy[Kod],0),MATCH("nazwa pakietu",Wsad_Ofertowy[#Headers],0))</f>
        <v>#VALUE!</v>
      </c>
      <c r="G50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09" t="str">
        <f ca="1">IF(Generowanie_Zamówienia[[#This Row],[ILOŚĆ OP. ZAMAWIANA]]&gt;0,COUNTIFS($B$1:B509,"&gt;0"),"")</f>
        <v/>
      </c>
      <c r="I509" t="e">
        <f>INDEX(Wsad_Ofertowy[],MATCH(Generowanie_Zamówienia[[#This Row],[KOD_XL]],Wsad_Ofertowy[Kod],0),MATCH("Nazwa",Wsad_Ofertowy[#Headers],0))</f>
        <v>#VALUE!</v>
      </c>
      <c r="J509" t="e">
        <f ca="1">Generowanie_Zamówienia[[#This Row],[ILOŚĆ OP. ZAMAWIANA]]*Generowanie_Zamówienia[[#This Row],[ILOŚC W OP.]]</f>
        <v>#VALUE!</v>
      </c>
    </row>
    <row r="510" spans="1:10" x14ac:dyDescent="0.45">
      <c r="A510" t="e">
        <f>Wsad_Ofertowy[[#This Row],[Kod]]</f>
        <v>#VALUE!</v>
      </c>
      <c r="B5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0" t="e">
        <f>INDEX(Wsad_Ofertowy[],MATCH(Generowanie_Zamówienia[[#This Row],[KOD_XL]],Wsad_Ofertowy[Kod],0),21)</f>
        <v>#VALUE!</v>
      </c>
      <c r="D510" s="95" t="e" cm="1">
        <f t="array" ref="D510">INDEX(Wsad_Ofertowy[],MATCH(Generowanie_Zamówienia[[#This Row],[KOD_XL]],Wsad_Ofertowy[Kod],0),$U$1)</f>
        <v>#VALUE!</v>
      </c>
      <c r="E510" t="str">
        <f ca="1">IFERROR(Generowanie_Zamówienia[[#This Row],[ILOŚĆ OP. ZAMAWIANA]]*Generowanie_Zamówienia[[#This Row],[ILOŚC W OP.]]*Generowanie_Zamówienia[[#This Row],[CENA]],"")</f>
        <v/>
      </c>
      <c r="F510" t="e">
        <f>INDEX(Wsad_Ofertowy[],MATCH(Generowanie_Zamówienia[[#This Row],[KOD_XL]],Wsad_Ofertowy[Kod],0),MATCH("nazwa pakietu",Wsad_Ofertowy[#Headers],0))</f>
        <v>#VALUE!</v>
      </c>
      <c r="G51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0" t="str">
        <f ca="1">IF(Generowanie_Zamówienia[[#This Row],[ILOŚĆ OP. ZAMAWIANA]]&gt;0,COUNTIFS($B$1:B510,"&gt;0"),"")</f>
        <v/>
      </c>
      <c r="I510" t="e">
        <f>INDEX(Wsad_Ofertowy[],MATCH(Generowanie_Zamówienia[[#This Row],[KOD_XL]],Wsad_Ofertowy[Kod],0),MATCH("Nazwa",Wsad_Ofertowy[#Headers],0))</f>
        <v>#VALUE!</v>
      </c>
      <c r="J510" t="e">
        <f ca="1">Generowanie_Zamówienia[[#This Row],[ILOŚĆ OP. ZAMAWIANA]]*Generowanie_Zamówienia[[#This Row],[ILOŚC W OP.]]</f>
        <v>#VALUE!</v>
      </c>
    </row>
    <row r="511" spans="1:10" x14ac:dyDescent="0.45">
      <c r="A511" t="e">
        <f>Wsad_Ofertowy[[#This Row],[Kod]]</f>
        <v>#VALUE!</v>
      </c>
      <c r="B5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1" t="e">
        <f>INDEX(Wsad_Ofertowy[],MATCH(Generowanie_Zamówienia[[#This Row],[KOD_XL]],Wsad_Ofertowy[Kod],0),21)</f>
        <v>#VALUE!</v>
      </c>
      <c r="D511" s="95" t="e" cm="1">
        <f t="array" ref="D511">INDEX(Wsad_Ofertowy[],MATCH(Generowanie_Zamówienia[[#This Row],[KOD_XL]],Wsad_Ofertowy[Kod],0),$U$1)</f>
        <v>#VALUE!</v>
      </c>
      <c r="E511" t="str">
        <f ca="1">IFERROR(Generowanie_Zamówienia[[#This Row],[ILOŚĆ OP. ZAMAWIANA]]*Generowanie_Zamówienia[[#This Row],[ILOŚC W OP.]]*Generowanie_Zamówienia[[#This Row],[CENA]],"")</f>
        <v/>
      </c>
      <c r="F511" t="e">
        <f>INDEX(Wsad_Ofertowy[],MATCH(Generowanie_Zamówienia[[#This Row],[KOD_XL]],Wsad_Ofertowy[Kod],0),MATCH("nazwa pakietu",Wsad_Ofertowy[#Headers],0))</f>
        <v>#VALUE!</v>
      </c>
      <c r="G51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1" t="str">
        <f ca="1">IF(Generowanie_Zamówienia[[#This Row],[ILOŚĆ OP. ZAMAWIANA]]&gt;0,COUNTIFS($B$1:B511,"&gt;0"),"")</f>
        <v/>
      </c>
      <c r="I511" t="e">
        <f>INDEX(Wsad_Ofertowy[],MATCH(Generowanie_Zamówienia[[#This Row],[KOD_XL]],Wsad_Ofertowy[Kod],0),MATCH("Nazwa",Wsad_Ofertowy[#Headers],0))</f>
        <v>#VALUE!</v>
      </c>
      <c r="J511" t="e">
        <f ca="1">Generowanie_Zamówienia[[#This Row],[ILOŚĆ OP. ZAMAWIANA]]*Generowanie_Zamówienia[[#This Row],[ILOŚC W OP.]]</f>
        <v>#VALUE!</v>
      </c>
    </row>
    <row r="512" spans="1:10" x14ac:dyDescent="0.45">
      <c r="A512" t="e">
        <f>Wsad_Ofertowy[[#This Row],[Kod]]</f>
        <v>#VALUE!</v>
      </c>
      <c r="B5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2" t="e">
        <f>INDEX(Wsad_Ofertowy[],MATCH(Generowanie_Zamówienia[[#This Row],[KOD_XL]],Wsad_Ofertowy[Kod],0),21)</f>
        <v>#VALUE!</v>
      </c>
      <c r="D512" s="95" t="e" cm="1">
        <f t="array" ref="D512">INDEX(Wsad_Ofertowy[],MATCH(Generowanie_Zamówienia[[#This Row],[KOD_XL]],Wsad_Ofertowy[Kod],0),$U$1)</f>
        <v>#VALUE!</v>
      </c>
      <c r="E512" t="str">
        <f ca="1">IFERROR(Generowanie_Zamówienia[[#This Row],[ILOŚĆ OP. ZAMAWIANA]]*Generowanie_Zamówienia[[#This Row],[ILOŚC W OP.]]*Generowanie_Zamówienia[[#This Row],[CENA]],"")</f>
        <v/>
      </c>
      <c r="F512" t="e">
        <f>INDEX(Wsad_Ofertowy[],MATCH(Generowanie_Zamówienia[[#This Row],[KOD_XL]],Wsad_Ofertowy[Kod],0),MATCH("nazwa pakietu",Wsad_Ofertowy[#Headers],0))</f>
        <v>#VALUE!</v>
      </c>
      <c r="G51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2" t="str">
        <f ca="1">IF(Generowanie_Zamówienia[[#This Row],[ILOŚĆ OP. ZAMAWIANA]]&gt;0,COUNTIFS($B$1:B512,"&gt;0"),"")</f>
        <v/>
      </c>
      <c r="I512" t="e">
        <f>INDEX(Wsad_Ofertowy[],MATCH(Generowanie_Zamówienia[[#This Row],[KOD_XL]],Wsad_Ofertowy[Kod],0),MATCH("Nazwa",Wsad_Ofertowy[#Headers],0))</f>
        <v>#VALUE!</v>
      </c>
      <c r="J512" t="e">
        <f ca="1">Generowanie_Zamówienia[[#This Row],[ILOŚĆ OP. ZAMAWIANA]]*Generowanie_Zamówienia[[#This Row],[ILOŚC W OP.]]</f>
        <v>#VALUE!</v>
      </c>
    </row>
    <row r="513" spans="1:10" x14ac:dyDescent="0.45">
      <c r="A513" t="e">
        <f>Wsad_Ofertowy[[#This Row],[Kod]]</f>
        <v>#VALUE!</v>
      </c>
      <c r="B5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3" t="e">
        <f>INDEX(Wsad_Ofertowy[],MATCH(Generowanie_Zamówienia[[#This Row],[KOD_XL]],Wsad_Ofertowy[Kod],0),21)</f>
        <v>#VALUE!</v>
      </c>
      <c r="D513" s="95" t="e" cm="1">
        <f t="array" ref="D513">INDEX(Wsad_Ofertowy[],MATCH(Generowanie_Zamówienia[[#This Row],[KOD_XL]],Wsad_Ofertowy[Kod],0),$U$1)</f>
        <v>#VALUE!</v>
      </c>
      <c r="E513" t="str">
        <f ca="1">IFERROR(Generowanie_Zamówienia[[#This Row],[ILOŚĆ OP. ZAMAWIANA]]*Generowanie_Zamówienia[[#This Row],[ILOŚC W OP.]]*Generowanie_Zamówienia[[#This Row],[CENA]],"")</f>
        <v/>
      </c>
      <c r="F513" t="e">
        <f>INDEX(Wsad_Ofertowy[],MATCH(Generowanie_Zamówienia[[#This Row],[KOD_XL]],Wsad_Ofertowy[Kod],0),MATCH("nazwa pakietu",Wsad_Ofertowy[#Headers],0))</f>
        <v>#VALUE!</v>
      </c>
      <c r="G51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3" t="str">
        <f ca="1">IF(Generowanie_Zamówienia[[#This Row],[ILOŚĆ OP. ZAMAWIANA]]&gt;0,COUNTIFS($B$1:B513,"&gt;0"),"")</f>
        <v/>
      </c>
      <c r="I513" t="e">
        <f>INDEX(Wsad_Ofertowy[],MATCH(Generowanie_Zamówienia[[#This Row],[KOD_XL]],Wsad_Ofertowy[Kod],0),MATCH("Nazwa",Wsad_Ofertowy[#Headers],0))</f>
        <v>#VALUE!</v>
      </c>
      <c r="J513" t="e">
        <f ca="1">Generowanie_Zamówienia[[#This Row],[ILOŚĆ OP. ZAMAWIANA]]*Generowanie_Zamówienia[[#This Row],[ILOŚC W OP.]]</f>
        <v>#VALUE!</v>
      </c>
    </row>
    <row r="514" spans="1:10" x14ac:dyDescent="0.45">
      <c r="A514" t="e">
        <f>Wsad_Ofertowy[[#This Row],[Kod]]</f>
        <v>#VALUE!</v>
      </c>
      <c r="B5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4" t="e">
        <f>INDEX(Wsad_Ofertowy[],MATCH(Generowanie_Zamówienia[[#This Row],[KOD_XL]],Wsad_Ofertowy[Kod],0),21)</f>
        <v>#VALUE!</v>
      </c>
      <c r="D514" s="95" t="e" cm="1">
        <f t="array" ref="D514">INDEX(Wsad_Ofertowy[],MATCH(Generowanie_Zamówienia[[#This Row],[KOD_XL]],Wsad_Ofertowy[Kod],0),$U$1)</f>
        <v>#VALUE!</v>
      </c>
      <c r="E514" t="str">
        <f ca="1">IFERROR(Generowanie_Zamówienia[[#This Row],[ILOŚĆ OP. ZAMAWIANA]]*Generowanie_Zamówienia[[#This Row],[ILOŚC W OP.]]*Generowanie_Zamówienia[[#This Row],[CENA]],"")</f>
        <v/>
      </c>
      <c r="F514" t="e">
        <f>INDEX(Wsad_Ofertowy[],MATCH(Generowanie_Zamówienia[[#This Row],[KOD_XL]],Wsad_Ofertowy[Kod],0),MATCH("nazwa pakietu",Wsad_Ofertowy[#Headers],0))</f>
        <v>#VALUE!</v>
      </c>
      <c r="G51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4" t="str">
        <f ca="1">IF(Generowanie_Zamówienia[[#This Row],[ILOŚĆ OP. ZAMAWIANA]]&gt;0,COUNTIFS($B$1:B514,"&gt;0"),"")</f>
        <v/>
      </c>
      <c r="I514" t="e">
        <f>INDEX(Wsad_Ofertowy[],MATCH(Generowanie_Zamówienia[[#This Row],[KOD_XL]],Wsad_Ofertowy[Kod],0),MATCH("Nazwa",Wsad_Ofertowy[#Headers],0))</f>
        <v>#VALUE!</v>
      </c>
      <c r="J514" t="e">
        <f ca="1">Generowanie_Zamówienia[[#This Row],[ILOŚĆ OP. ZAMAWIANA]]*Generowanie_Zamówienia[[#This Row],[ILOŚC W OP.]]</f>
        <v>#VALUE!</v>
      </c>
    </row>
    <row r="515" spans="1:10" x14ac:dyDescent="0.45">
      <c r="A515" t="e">
        <f>Wsad_Ofertowy[[#This Row],[Kod]]</f>
        <v>#VALUE!</v>
      </c>
      <c r="B5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5" t="e">
        <f>INDEX(Wsad_Ofertowy[],MATCH(Generowanie_Zamówienia[[#This Row],[KOD_XL]],Wsad_Ofertowy[Kod],0),21)</f>
        <v>#VALUE!</v>
      </c>
      <c r="D515" s="95" t="e" cm="1">
        <f t="array" ref="D515">INDEX(Wsad_Ofertowy[],MATCH(Generowanie_Zamówienia[[#This Row],[KOD_XL]],Wsad_Ofertowy[Kod],0),$U$1)</f>
        <v>#VALUE!</v>
      </c>
      <c r="E515" t="str">
        <f ca="1">IFERROR(Generowanie_Zamówienia[[#This Row],[ILOŚĆ OP. ZAMAWIANA]]*Generowanie_Zamówienia[[#This Row],[ILOŚC W OP.]]*Generowanie_Zamówienia[[#This Row],[CENA]],"")</f>
        <v/>
      </c>
      <c r="F515" t="e">
        <f>INDEX(Wsad_Ofertowy[],MATCH(Generowanie_Zamówienia[[#This Row],[KOD_XL]],Wsad_Ofertowy[Kod],0),MATCH("nazwa pakietu",Wsad_Ofertowy[#Headers],0))</f>
        <v>#VALUE!</v>
      </c>
      <c r="G51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5" t="str">
        <f ca="1">IF(Generowanie_Zamówienia[[#This Row],[ILOŚĆ OP. ZAMAWIANA]]&gt;0,COUNTIFS($B$1:B515,"&gt;0"),"")</f>
        <v/>
      </c>
      <c r="I515" t="e">
        <f>INDEX(Wsad_Ofertowy[],MATCH(Generowanie_Zamówienia[[#This Row],[KOD_XL]],Wsad_Ofertowy[Kod],0),MATCH("Nazwa",Wsad_Ofertowy[#Headers],0))</f>
        <v>#VALUE!</v>
      </c>
      <c r="J515" t="e">
        <f ca="1">Generowanie_Zamówienia[[#This Row],[ILOŚĆ OP. ZAMAWIANA]]*Generowanie_Zamówienia[[#This Row],[ILOŚC W OP.]]</f>
        <v>#VALUE!</v>
      </c>
    </row>
    <row r="516" spans="1:10" x14ac:dyDescent="0.45">
      <c r="A516" t="e">
        <f>Wsad_Ofertowy[[#This Row],[Kod]]</f>
        <v>#VALUE!</v>
      </c>
      <c r="B5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6" t="e">
        <f>INDEX(Wsad_Ofertowy[],MATCH(Generowanie_Zamówienia[[#This Row],[KOD_XL]],Wsad_Ofertowy[Kod],0),21)</f>
        <v>#VALUE!</v>
      </c>
      <c r="D516" s="95" t="e" cm="1">
        <f t="array" ref="D516">INDEX(Wsad_Ofertowy[],MATCH(Generowanie_Zamówienia[[#This Row],[KOD_XL]],Wsad_Ofertowy[Kod],0),$U$1)</f>
        <v>#VALUE!</v>
      </c>
      <c r="E516" t="str">
        <f ca="1">IFERROR(Generowanie_Zamówienia[[#This Row],[ILOŚĆ OP. ZAMAWIANA]]*Generowanie_Zamówienia[[#This Row],[ILOŚC W OP.]]*Generowanie_Zamówienia[[#This Row],[CENA]],"")</f>
        <v/>
      </c>
      <c r="F516" t="e">
        <f>INDEX(Wsad_Ofertowy[],MATCH(Generowanie_Zamówienia[[#This Row],[KOD_XL]],Wsad_Ofertowy[Kod],0),MATCH("nazwa pakietu",Wsad_Ofertowy[#Headers],0))</f>
        <v>#VALUE!</v>
      </c>
      <c r="G51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6" t="str">
        <f ca="1">IF(Generowanie_Zamówienia[[#This Row],[ILOŚĆ OP. ZAMAWIANA]]&gt;0,COUNTIFS($B$1:B516,"&gt;0"),"")</f>
        <v/>
      </c>
      <c r="I516" t="e">
        <f>INDEX(Wsad_Ofertowy[],MATCH(Generowanie_Zamówienia[[#This Row],[KOD_XL]],Wsad_Ofertowy[Kod],0),MATCH("Nazwa",Wsad_Ofertowy[#Headers],0))</f>
        <v>#VALUE!</v>
      </c>
      <c r="J516" t="e">
        <f ca="1">Generowanie_Zamówienia[[#This Row],[ILOŚĆ OP. ZAMAWIANA]]*Generowanie_Zamówienia[[#This Row],[ILOŚC W OP.]]</f>
        <v>#VALUE!</v>
      </c>
    </row>
    <row r="517" spans="1:10" x14ac:dyDescent="0.45">
      <c r="A517" t="e">
        <f>Wsad_Ofertowy[[#This Row],[Kod]]</f>
        <v>#VALUE!</v>
      </c>
      <c r="B5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7" t="e">
        <f>INDEX(Wsad_Ofertowy[],MATCH(Generowanie_Zamówienia[[#This Row],[KOD_XL]],Wsad_Ofertowy[Kod],0),21)</f>
        <v>#VALUE!</v>
      </c>
      <c r="D517" s="95" t="e" cm="1">
        <f t="array" ref="D517">INDEX(Wsad_Ofertowy[],MATCH(Generowanie_Zamówienia[[#This Row],[KOD_XL]],Wsad_Ofertowy[Kod],0),$U$1)</f>
        <v>#VALUE!</v>
      </c>
      <c r="E517" t="str">
        <f ca="1">IFERROR(Generowanie_Zamówienia[[#This Row],[ILOŚĆ OP. ZAMAWIANA]]*Generowanie_Zamówienia[[#This Row],[ILOŚC W OP.]]*Generowanie_Zamówienia[[#This Row],[CENA]],"")</f>
        <v/>
      </c>
      <c r="F517" t="e">
        <f>INDEX(Wsad_Ofertowy[],MATCH(Generowanie_Zamówienia[[#This Row],[KOD_XL]],Wsad_Ofertowy[Kod],0),MATCH("nazwa pakietu",Wsad_Ofertowy[#Headers],0))</f>
        <v>#VALUE!</v>
      </c>
      <c r="G51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7" t="str">
        <f ca="1">IF(Generowanie_Zamówienia[[#This Row],[ILOŚĆ OP. ZAMAWIANA]]&gt;0,COUNTIFS($B$1:B517,"&gt;0"),"")</f>
        <v/>
      </c>
      <c r="I517" t="e">
        <f>INDEX(Wsad_Ofertowy[],MATCH(Generowanie_Zamówienia[[#This Row],[KOD_XL]],Wsad_Ofertowy[Kod],0),MATCH("Nazwa",Wsad_Ofertowy[#Headers],0))</f>
        <v>#VALUE!</v>
      </c>
      <c r="J517" t="e">
        <f ca="1">Generowanie_Zamówienia[[#This Row],[ILOŚĆ OP. ZAMAWIANA]]*Generowanie_Zamówienia[[#This Row],[ILOŚC W OP.]]</f>
        <v>#VALUE!</v>
      </c>
    </row>
    <row r="518" spans="1:10" x14ac:dyDescent="0.45">
      <c r="A518" t="e">
        <f>Wsad_Ofertowy[[#This Row],[Kod]]</f>
        <v>#VALUE!</v>
      </c>
      <c r="B5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8" t="e">
        <f>INDEX(Wsad_Ofertowy[],MATCH(Generowanie_Zamówienia[[#This Row],[KOD_XL]],Wsad_Ofertowy[Kod],0),21)</f>
        <v>#VALUE!</v>
      </c>
      <c r="D518" s="95" t="e" cm="1">
        <f t="array" ref="D518">INDEX(Wsad_Ofertowy[],MATCH(Generowanie_Zamówienia[[#This Row],[KOD_XL]],Wsad_Ofertowy[Kod],0),$U$1)</f>
        <v>#VALUE!</v>
      </c>
      <c r="E518" t="str">
        <f ca="1">IFERROR(Generowanie_Zamówienia[[#This Row],[ILOŚĆ OP. ZAMAWIANA]]*Generowanie_Zamówienia[[#This Row],[ILOŚC W OP.]]*Generowanie_Zamówienia[[#This Row],[CENA]],"")</f>
        <v/>
      </c>
      <c r="F518" t="e">
        <f>INDEX(Wsad_Ofertowy[],MATCH(Generowanie_Zamówienia[[#This Row],[KOD_XL]],Wsad_Ofertowy[Kod],0),MATCH("nazwa pakietu",Wsad_Ofertowy[#Headers],0))</f>
        <v>#VALUE!</v>
      </c>
      <c r="G51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8" t="str">
        <f ca="1">IF(Generowanie_Zamówienia[[#This Row],[ILOŚĆ OP. ZAMAWIANA]]&gt;0,COUNTIFS($B$1:B518,"&gt;0"),"")</f>
        <v/>
      </c>
      <c r="I518" t="e">
        <f>INDEX(Wsad_Ofertowy[],MATCH(Generowanie_Zamówienia[[#This Row],[KOD_XL]],Wsad_Ofertowy[Kod],0),MATCH("Nazwa",Wsad_Ofertowy[#Headers],0))</f>
        <v>#VALUE!</v>
      </c>
      <c r="J518" t="e">
        <f ca="1">Generowanie_Zamówienia[[#This Row],[ILOŚĆ OP. ZAMAWIANA]]*Generowanie_Zamówienia[[#This Row],[ILOŚC W OP.]]</f>
        <v>#VALUE!</v>
      </c>
    </row>
    <row r="519" spans="1:10" x14ac:dyDescent="0.45">
      <c r="A519" t="e">
        <f>Wsad_Ofertowy[[#This Row],[Kod]]</f>
        <v>#VALUE!</v>
      </c>
      <c r="B5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19" t="e">
        <f>INDEX(Wsad_Ofertowy[],MATCH(Generowanie_Zamówienia[[#This Row],[KOD_XL]],Wsad_Ofertowy[Kod],0),21)</f>
        <v>#VALUE!</v>
      </c>
      <c r="D519" s="95" t="e" cm="1">
        <f t="array" ref="D519">INDEX(Wsad_Ofertowy[],MATCH(Generowanie_Zamówienia[[#This Row],[KOD_XL]],Wsad_Ofertowy[Kod],0),$U$1)</f>
        <v>#VALUE!</v>
      </c>
      <c r="E519" t="str">
        <f ca="1">IFERROR(Generowanie_Zamówienia[[#This Row],[ILOŚĆ OP. ZAMAWIANA]]*Generowanie_Zamówienia[[#This Row],[ILOŚC W OP.]]*Generowanie_Zamówienia[[#This Row],[CENA]],"")</f>
        <v/>
      </c>
      <c r="F519" t="e">
        <f>INDEX(Wsad_Ofertowy[],MATCH(Generowanie_Zamówienia[[#This Row],[KOD_XL]],Wsad_Ofertowy[Kod],0),MATCH("nazwa pakietu",Wsad_Ofertowy[#Headers],0))</f>
        <v>#VALUE!</v>
      </c>
      <c r="G51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19" t="str">
        <f ca="1">IF(Generowanie_Zamówienia[[#This Row],[ILOŚĆ OP. ZAMAWIANA]]&gt;0,COUNTIFS($B$1:B519,"&gt;0"),"")</f>
        <v/>
      </c>
      <c r="I519" t="e">
        <f>INDEX(Wsad_Ofertowy[],MATCH(Generowanie_Zamówienia[[#This Row],[KOD_XL]],Wsad_Ofertowy[Kod],0),MATCH("Nazwa",Wsad_Ofertowy[#Headers],0))</f>
        <v>#VALUE!</v>
      </c>
      <c r="J519" t="e">
        <f ca="1">Generowanie_Zamówienia[[#This Row],[ILOŚĆ OP. ZAMAWIANA]]*Generowanie_Zamówienia[[#This Row],[ILOŚC W OP.]]</f>
        <v>#VALUE!</v>
      </c>
    </row>
    <row r="520" spans="1:10" x14ac:dyDescent="0.45">
      <c r="A520" t="e">
        <f>Wsad_Ofertowy[[#This Row],[Kod]]</f>
        <v>#VALUE!</v>
      </c>
      <c r="B5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0" t="e">
        <f>INDEX(Wsad_Ofertowy[],MATCH(Generowanie_Zamówienia[[#This Row],[KOD_XL]],Wsad_Ofertowy[Kod],0),21)</f>
        <v>#VALUE!</v>
      </c>
      <c r="D520" s="95" t="e" cm="1">
        <f t="array" ref="D520">INDEX(Wsad_Ofertowy[],MATCH(Generowanie_Zamówienia[[#This Row],[KOD_XL]],Wsad_Ofertowy[Kod],0),$U$1)</f>
        <v>#VALUE!</v>
      </c>
      <c r="E520" t="str">
        <f ca="1">IFERROR(Generowanie_Zamówienia[[#This Row],[ILOŚĆ OP. ZAMAWIANA]]*Generowanie_Zamówienia[[#This Row],[ILOŚC W OP.]]*Generowanie_Zamówienia[[#This Row],[CENA]],"")</f>
        <v/>
      </c>
      <c r="F520" t="e">
        <f>INDEX(Wsad_Ofertowy[],MATCH(Generowanie_Zamówienia[[#This Row],[KOD_XL]],Wsad_Ofertowy[Kod],0),MATCH("nazwa pakietu",Wsad_Ofertowy[#Headers],0))</f>
        <v>#VALUE!</v>
      </c>
      <c r="G52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0" t="str">
        <f ca="1">IF(Generowanie_Zamówienia[[#This Row],[ILOŚĆ OP. ZAMAWIANA]]&gt;0,COUNTIFS($B$1:B520,"&gt;0"),"")</f>
        <v/>
      </c>
      <c r="I520" t="e">
        <f>INDEX(Wsad_Ofertowy[],MATCH(Generowanie_Zamówienia[[#This Row],[KOD_XL]],Wsad_Ofertowy[Kod],0),MATCH("Nazwa",Wsad_Ofertowy[#Headers],0))</f>
        <v>#VALUE!</v>
      </c>
      <c r="J520" t="e">
        <f ca="1">Generowanie_Zamówienia[[#This Row],[ILOŚĆ OP. ZAMAWIANA]]*Generowanie_Zamówienia[[#This Row],[ILOŚC W OP.]]</f>
        <v>#VALUE!</v>
      </c>
    </row>
    <row r="521" spans="1:10" x14ac:dyDescent="0.45">
      <c r="A521" t="e">
        <f>Wsad_Ofertowy[[#This Row],[Kod]]</f>
        <v>#VALUE!</v>
      </c>
      <c r="B5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1" t="e">
        <f>INDEX(Wsad_Ofertowy[],MATCH(Generowanie_Zamówienia[[#This Row],[KOD_XL]],Wsad_Ofertowy[Kod],0),21)</f>
        <v>#VALUE!</v>
      </c>
      <c r="D521" s="95" t="e" cm="1">
        <f t="array" ref="D521">INDEX(Wsad_Ofertowy[],MATCH(Generowanie_Zamówienia[[#This Row],[KOD_XL]],Wsad_Ofertowy[Kod],0),$U$1)</f>
        <v>#VALUE!</v>
      </c>
      <c r="E521" t="str">
        <f ca="1">IFERROR(Generowanie_Zamówienia[[#This Row],[ILOŚĆ OP. ZAMAWIANA]]*Generowanie_Zamówienia[[#This Row],[ILOŚC W OP.]]*Generowanie_Zamówienia[[#This Row],[CENA]],"")</f>
        <v/>
      </c>
      <c r="F521" t="e">
        <f>INDEX(Wsad_Ofertowy[],MATCH(Generowanie_Zamówienia[[#This Row],[KOD_XL]],Wsad_Ofertowy[Kod],0),MATCH("nazwa pakietu",Wsad_Ofertowy[#Headers],0))</f>
        <v>#VALUE!</v>
      </c>
      <c r="G52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1" t="str">
        <f ca="1">IF(Generowanie_Zamówienia[[#This Row],[ILOŚĆ OP. ZAMAWIANA]]&gt;0,COUNTIFS($B$1:B521,"&gt;0"),"")</f>
        <v/>
      </c>
      <c r="I521" t="e">
        <f>INDEX(Wsad_Ofertowy[],MATCH(Generowanie_Zamówienia[[#This Row],[KOD_XL]],Wsad_Ofertowy[Kod],0),MATCH("Nazwa",Wsad_Ofertowy[#Headers],0))</f>
        <v>#VALUE!</v>
      </c>
      <c r="J521" t="e">
        <f ca="1">Generowanie_Zamówienia[[#This Row],[ILOŚĆ OP. ZAMAWIANA]]*Generowanie_Zamówienia[[#This Row],[ILOŚC W OP.]]</f>
        <v>#VALUE!</v>
      </c>
    </row>
    <row r="522" spans="1:10" x14ac:dyDescent="0.45">
      <c r="A522" t="e">
        <f>Wsad_Ofertowy[[#This Row],[Kod]]</f>
        <v>#VALUE!</v>
      </c>
      <c r="B5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2" t="e">
        <f>INDEX(Wsad_Ofertowy[],MATCH(Generowanie_Zamówienia[[#This Row],[KOD_XL]],Wsad_Ofertowy[Kod],0),21)</f>
        <v>#VALUE!</v>
      </c>
      <c r="D522" s="95" t="e" cm="1">
        <f t="array" ref="D522">INDEX(Wsad_Ofertowy[],MATCH(Generowanie_Zamówienia[[#This Row],[KOD_XL]],Wsad_Ofertowy[Kod],0),$U$1)</f>
        <v>#VALUE!</v>
      </c>
      <c r="E522" t="str">
        <f ca="1">IFERROR(Generowanie_Zamówienia[[#This Row],[ILOŚĆ OP. ZAMAWIANA]]*Generowanie_Zamówienia[[#This Row],[ILOŚC W OP.]]*Generowanie_Zamówienia[[#This Row],[CENA]],"")</f>
        <v/>
      </c>
      <c r="F522" t="e">
        <f>INDEX(Wsad_Ofertowy[],MATCH(Generowanie_Zamówienia[[#This Row],[KOD_XL]],Wsad_Ofertowy[Kod],0),MATCH("nazwa pakietu",Wsad_Ofertowy[#Headers],0))</f>
        <v>#VALUE!</v>
      </c>
      <c r="G52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2" t="str">
        <f ca="1">IF(Generowanie_Zamówienia[[#This Row],[ILOŚĆ OP. ZAMAWIANA]]&gt;0,COUNTIFS($B$1:B522,"&gt;0"),"")</f>
        <v/>
      </c>
      <c r="I522" t="e">
        <f>INDEX(Wsad_Ofertowy[],MATCH(Generowanie_Zamówienia[[#This Row],[KOD_XL]],Wsad_Ofertowy[Kod],0),MATCH("Nazwa",Wsad_Ofertowy[#Headers],0))</f>
        <v>#VALUE!</v>
      </c>
      <c r="J522" t="e">
        <f ca="1">Generowanie_Zamówienia[[#This Row],[ILOŚĆ OP. ZAMAWIANA]]*Generowanie_Zamówienia[[#This Row],[ILOŚC W OP.]]</f>
        <v>#VALUE!</v>
      </c>
    </row>
    <row r="523" spans="1:10" x14ac:dyDescent="0.45">
      <c r="A523" t="e">
        <f>Wsad_Ofertowy[[#This Row],[Kod]]</f>
        <v>#VALUE!</v>
      </c>
      <c r="B5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3" t="e">
        <f>INDEX(Wsad_Ofertowy[],MATCH(Generowanie_Zamówienia[[#This Row],[KOD_XL]],Wsad_Ofertowy[Kod],0),21)</f>
        <v>#VALUE!</v>
      </c>
      <c r="D523" s="95" t="e" cm="1">
        <f t="array" ref="D523">INDEX(Wsad_Ofertowy[],MATCH(Generowanie_Zamówienia[[#This Row],[KOD_XL]],Wsad_Ofertowy[Kod],0),$U$1)</f>
        <v>#VALUE!</v>
      </c>
      <c r="E523" t="str">
        <f ca="1">IFERROR(Generowanie_Zamówienia[[#This Row],[ILOŚĆ OP. ZAMAWIANA]]*Generowanie_Zamówienia[[#This Row],[ILOŚC W OP.]]*Generowanie_Zamówienia[[#This Row],[CENA]],"")</f>
        <v/>
      </c>
      <c r="F523" t="e">
        <f>INDEX(Wsad_Ofertowy[],MATCH(Generowanie_Zamówienia[[#This Row],[KOD_XL]],Wsad_Ofertowy[Kod],0),MATCH("nazwa pakietu",Wsad_Ofertowy[#Headers],0))</f>
        <v>#VALUE!</v>
      </c>
      <c r="G52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3" t="str">
        <f ca="1">IF(Generowanie_Zamówienia[[#This Row],[ILOŚĆ OP. ZAMAWIANA]]&gt;0,COUNTIFS($B$1:B523,"&gt;0"),"")</f>
        <v/>
      </c>
      <c r="I523" t="e">
        <f>INDEX(Wsad_Ofertowy[],MATCH(Generowanie_Zamówienia[[#This Row],[KOD_XL]],Wsad_Ofertowy[Kod],0),MATCH("Nazwa",Wsad_Ofertowy[#Headers],0))</f>
        <v>#VALUE!</v>
      </c>
      <c r="J523" t="e">
        <f ca="1">Generowanie_Zamówienia[[#This Row],[ILOŚĆ OP. ZAMAWIANA]]*Generowanie_Zamówienia[[#This Row],[ILOŚC W OP.]]</f>
        <v>#VALUE!</v>
      </c>
    </row>
    <row r="524" spans="1:10" x14ac:dyDescent="0.45">
      <c r="A524" t="e">
        <f>Wsad_Ofertowy[[#This Row],[Kod]]</f>
        <v>#VALUE!</v>
      </c>
      <c r="B5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4" t="e">
        <f>INDEX(Wsad_Ofertowy[],MATCH(Generowanie_Zamówienia[[#This Row],[KOD_XL]],Wsad_Ofertowy[Kod],0),21)</f>
        <v>#VALUE!</v>
      </c>
      <c r="D524" s="95" t="e" cm="1">
        <f t="array" ref="D524">INDEX(Wsad_Ofertowy[],MATCH(Generowanie_Zamówienia[[#This Row],[KOD_XL]],Wsad_Ofertowy[Kod],0),$U$1)</f>
        <v>#VALUE!</v>
      </c>
      <c r="E524" t="str">
        <f ca="1">IFERROR(Generowanie_Zamówienia[[#This Row],[ILOŚĆ OP. ZAMAWIANA]]*Generowanie_Zamówienia[[#This Row],[ILOŚC W OP.]]*Generowanie_Zamówienia[[#This Row],[CENA]],"")</f>
        <v/>
      </c>
      <c r="F524" t="e">
        <f>INDEX(Wsad_Ofertowy[],MATCH(Generowanie_Zamówienia[[#This Row],[KOD_XL]],Wsad_Ofertowy[Kod],0),MATCH("nazwa pakietu",Wsad_Ofertowy[#Headers],0))</f>
        <v>#VALUE!</v>
      </c>
      <c r="G52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4" t="str">
        <f ca="1">IF(Generowanie_Zamówienia[[#This Row],[ILOŚĆ OP. ZAMAWIANA]]&gt;0,COUNTIFS($B$1:B524,"&gt;0"),"")</f>
        <v/>
      </c>
      <c r="I524" t="e">
        <f>INDEX(Wsad_Ofertowy[],MATCH(Generowanie_Zamówienia[[#This Row],[KOD_XL]],Wsad_Ofertowy[Kod],0),MATCH("Nazwa",Wsad_Ofertowy[#Headers],0))</f>
        <v>#VALUE!</v>
      </c>
      <c r="J524" t="e">
        <f ca="1">Generowanie_Zamówienia[[#This Row],[ILOŚĆ OP. ZAMAWIANA]]*Generowanie_Zamówienia[[#This Row],[ILOŚC W OP.]]</f>
        <v>#VALUE!</v>
      </c>
    </row>
    <row r="525" spans="1:10" x14ac:dyDescent="0.45">
      <c r="A525" t="e">
        <f>Wsad_Ofertowy[[#This Row],[Kod]]</f>
        <v>#VALUE!</v>
      </c>
      <c r="B5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5" t="e">
        <f>INDEX(Wsad_Ofertowy[],MATCH(Generowanie_Zamówienia[[#This Row],[KOD_XL]],Wsad_Ofertowy[Kod],0),21)</f>
        <v>#VALUE!</v>
      </c>
      <c r="D525" s="95" t="e" cm="1">
        <f t="array" ref="D525">INDEX(Wsad_Ofertowy[],MATCH(Generowanie_Zamówienia[[#This Row],[KOD_XL]],Wsad_Ofertowy[Kod],0),$U$1)</f>
        <v>#VALUE!</v>
      </c>
      <c r="E525" t="str">
        <f ca="1">IFERROR(Generowanie_Zamówienia[[#This Row],[ILOŚĆ OP. ZAMAWIANA]]*Generowanie_Zamówienia[[#This Row],[ILOŚC W OP.]]*Generowanie_Zamówienia[[#This Row],[CENA]],"")</f>
        <v/>
      </c>
      <c r="F525" t="e">
        <f>INDEX(Wsad_Ofertowy[],MATCH(Generowanie_Zamówienia[[#This Row],[KOD_XL]],Wsad_Ofertowy[Kod],0),MATCH("nazwa pakietu",Wsad_Ofertowy[#Headers],0))</f>
        <v>#VALUE!</v>
      </c>
      <c r="G52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5" t="str">
        <f ca="1">IF(Generowanie_Zamówienia[[#This Row],[ILOŚĆ OP. ZAMAWIANA]]&gt;0,COUNTIFS($B$1:B525,"&gt;0"),"")</f>
        <v/>
      </c>
      <c r="I525" t="e">
        <f>INDEX(Wsad_Ofertowy[],MATCH(Generowanie_Zamówienia[[#This Row],[KOD_XL]],Wsad_Ofertowy[Kod],0),MATCH("Nazwa",Wsad_Ofertowy[#Headers],0))</f>
        <v>#VALUE!</v>
      </c>
      <c r="J525" t="e">
        <f ca="1">Generowanie_Zamówienia[[#This Row],[ILOŚĆ OP. ZAMAWIANA]]*Generowanie_Zamówienia[[#This Row],[ILOŚC W OP.]]</f>
        <v>#VALUE!</v>
      </c>
    </row>
    <row r="526" spans="1:10" x14ac:dyDescent="0.45">
      <c r="A526" t="e">
        <f>Wsad_Ofertowy[[#This Row],[Kod]]</f>
        <v>#VALUE!</v>
      </c>
      <c r="B5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6" t="e">
        <f>INDEX(Wsad_Ofertowy[],MATCH(Generowanie_Zamówienia[[#This Row],[KOD_XL]],Wsad_Ofertowy[Kod],0),21)</f>
        <v>#VALUE!</v>
      </c>
      <c r="D526" s="95" t="e" cm="1">
        <f t="array" ref="D526">INDEX(Wsad_Ofertowy[],MATCH(Generowanie_Zamówienia[[#This Row],[KOD_XL]],Wsad_Ofertowy[Kod],0),$U$1)</f>
        <v>#VALUE!</v>
      </c>
      <c r="E526" t="str">
        <f ca="1">IFERROR(Generowanie_Zamówienia[[#This Row],[ILOŚĆ OP. ZAMAWIANA]]*Generowanie_Zamówienia[[#This Row],[ILOŚC W OP.]]*Generowanie_Zamówienia[[#This Row],[CENA]],"")</f>
        <v/>
      </c>
      <c r="F526" t="e">
        <f>INDEX(Wsad_Ofertowy[],MATCH(Generowanie_Zamówienia[[#This Row],[KOD_XL]],Wsad_Ofertowy[Kod],0),MATCH("nazwa pakietu",Wsad_Ofertowy[#Headers],0))</f>
        <v>#VALUE!</v>
      </c>
      <c r="G52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6" t="str">
        <f ca="1">IF(Generowanie_Zamówienia[[#This Row],[ILOŚĆ OP. ZAMAWIANA]]&gt;0,COUNTIFS($B$1:B526,"&gt;0"),"")</f>
        <v/>
      </c>
      <c r="I526" t="e">
        <f>INDEX(Wsad_Ofertowy[],MATCH(Generowanie_Zamówienia[[#This Row],[KOD_XL]],Wsad_Ofertowy[Kod],0),MATCH("Nazwa",Wsad_Ofertowy[#Headers],0))</f>
        <v>#VALUE!</v>
      </c>
      <c r="J526" t="e">
        <f ca="1">Generowanie_Zamówienia[[#This Row],[ILOŚĆ OP. ZAMAWIANA]]*Generowanie_Zamówienia[[#This Row],[ILOŚC W OP.]]</f>
        <v>#VALUE!</v>
      </c>
    </row>
    <row r="527" spans="1:10" x14ac:dyDescent="0.45">
      <c r="A527" t="e">
        <f>Wsad_Ofertowy[[#This Row],[Kod]]</f>
        <v>#VALUE!</v>
      </c>
      <c r="B5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7" t="e">
        <f>INDEX(Wsad_Ofertowy[],MATCH(Generowanie_Zamówienia[[#This Row],[KOD_XL]],Wsad_Ofertowy[Kod],0),21)</f>
        <v>#VALUE!</v>
      </c>
      <c r="D527" s="95" t="e" cm="1">
        <f t="array" ref="D527">INDEX(Wsad_Ofertowy[],MATCH(Generowanie_Zamówienia[[#This Row],[KOD_XL]],Wsad_Ofertowy[Kod],0),$U$1)</f>
        <v>#VALUE!</v>
      </c>
      <c r="E527" t="str">
        <f ca="1">IFERROR(Generowanie_Zamówienia[[#This Row],[ILOŚĆ OP. ZAMAWIANA]]*Generowanie_Zamówienia[[#This Row],[ILOŚC W OP.]]*Generowanie_Zamówienia[[#This Row],[CENA]],"")</f>
        <v/>
      </c>
      <c r="F527" t="e">
        <f>INDEX(Wsad_Ofertowy[],MATCH(Generowanie_Zamówienia[[#This Row],[KOD_XL]],Wsad_Ofertowy[Kod],0),MATCH("nazwa pakietu",Wsad_Ofertowy[#Headers],0))</f>
        <v>#VALUE!</v>
      </c>
      <c r="G52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7" t="str">
        <f ca="1">IF(Generowanie_Zamówienia[[#This Row],[ILOŚĆ OP. ZAMAWIANA]]&gt;0,COUNTIFS($B$1:B527,"&gt;0"),"")</f>
        <v/>
      </c>
      <c r="I527" t="e">
        <f>INDEX(Wsad_Ofertowy[],MATCH(Generowanie_Zamówienia[[#This Row],[KOD_XL]],Wsad_Ofertowy[Kod],0),MATCH("Nazwa",Wsad_Ofertowy[#Headers],0))</f>
        <v>#VALUE!</v>
      </c>
      <c r="J527" t="e">
        <f ca="1">Generowanie_Zamówienia[[#This Row],[ILOŚĆ OP. ZAMAWIANA]]*Generowanie_Zamówienia[[#This Row],[ILOŚC W OP.]]</f>
        <v>#VALUE!</v>
      </c>
    </row>
    <row r="528" spans="1:10" x14ac:dyDescent="0.45">
      <c r="A528" t="e">
        <f>Wsad_Ofertowy[[#This Row],[Kod]]</f>
        <v>#VALUE!</v>
      </c>
      <c r="B5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8" t="e">
        <f>INDEX(Wsad_Ofertowy[],MATCH(Generowanie_Zamówienia[[#This Row],[KOD_XL]],Wsad_Ofertowy[Kod],0),21)</f>
        <v>#VALUE!</v>
      </c>
      <c r="D528" s="95" t="e" cm="1">
        <f t="array" ref="D528">INDEX(Wsad_Ofertowy[],MATCH(Generowanie_Zamówienia[[#This Row],[KOD_XL]],Wsad_Ofertowy[Kod],0),$U$1)</f>
        <v>#VALUE!</v>
      </c>
      <c r="E528" t="str">
        <f ca="1">IFERROR(Generowanie_Zamówienia[[#This Row],[ILOŚĆ OP. ZAMAWIANA]]*Generowanie_Zamówienia[[#This Row],[ILOŚC W OP.]]*Generowanie_Zamówienia[[#This Row],[CENA]],"")</f>
        <v/>
      </c>
      <c r="F528" t="e">
        <f>INDEX(Wsad_Ofertowy[],MATCH(Generowanie_Zamówienia[[#This Row],[KOD_XL]],Wsad_Ofertowy[Kod],0),MATCH("nazwa pakietu",Wsad_Ofertowy[#Headers],0))</f>
        <v>#VALUE!</v>
      </c>
      <c r="G52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8" t="str">
        <f ca="1">IF(Generowanie_Zamówienia[[#This Row],[ILOŚĆ OP. ZAMAWIANA]]&gt;0,COUNTIFS($B$1:B528,"&gt;0"),"")</f>
        <v/>
      </c>
      <c r="I528" t="e">
        <f>INDEX(Wsad_Ofertowy[],MATCH(Generowanie_Zamówienia[[#This Row],[KOD_XL]],Wsad_Ofertowy[Kod],0),MATCH("Nazwa",Wsad_Ofertowy[#Headers],0))</f>
        <v>#VALUE!</v>
      </c>
      <c r="J528" t="e">
        <f ca="1">Generowanie_Zamówienia[[#This Row],[ILOŚĆ OP. ZAMAWIANA]]*Generowanie_Zamówienia[[#This Row],[ILOŚC W OP.]]</f>
        <v>#VALUE!</v>
      </c>
    </row>
    <row r="529" spans="1:10" x14ac:dyDescent="0.45">
      <c r="A529" t="e">
        <f>Wsad_Ofertowy[[#This Row],[Kod]]</f>
        <v>#VALUE!</v>
      </c>
      <c r="B5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29" t="e">
        <f>INDEX(Wsad_Ofertowy[],MATCH(Generowanie_Zamówienia[[#This Row],[KOD_XL]],Wsad_Ofertowy[Kod],0),21)</f>
        <v>#VALUE!</v>
      </c>
      <c r="D529" s="95" t="e" cm="1">
        <f t="array" ref="D529">INDEX(Wsad_Ofertowy[],MATCH(Generowanie_Zamówienia[[#This Row],[KOD_XL]],Wsad_Ofertowy[Kod],0),$U$1)</f>
        <v>#VALUE!</v>
      </c>
      <c r="E529" t="str">
        <f ca="1">IFERROR(Generowanie_Zamówienia[[#This Row],[ILOŚĆ OP. ZAMAWIANA]]*Generowanie_Zamówienia[[#This Row],[ILOŚC W OP.]]*Generowanie_Zamówienia[[#This Row],[CENA]],"")</f>
        <v/>
      </c>
      <c r="F529" t="e">
        <f>INDEX(Wsad_Ofertowy[],MATCH(Generowanie_Zamówienia[[#This Row],[KOD_XL]],Wsad_Ofertowy[Kod],0),MATCH("nazwa pakietu",Wsad_Ofertowy[#Headers],0))</f>
        <v>#VALUE!</v>
      </c>
      <c r="G52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29" t="str">
        <f ca="1">IF(Generowanie_Zamówienia[[#This Row],[ILOŚĆ OP. ZAMAWIANA]]&gt;0,COUNTIFS($B$1:B529,"&gt;0"),"")</f>
        <v/>
      </c>
      <c r="I529" t="e">
        <f>INDEX(Wsad_Ofertowy[],MATCH(Generowanie_Zamówienia[[#This Row],[KOD_XL]],Wsad_Ofertowy[Kod],0),MATCH("Nazwa",Wsad_Ofertowy[#Headers],0))</f>
        <v>#VALUE!</v>
      </c>
      <c r="J529" t="e">
        <f ca="1">Generowanie_Zamówienia[[#This Row],[ILOŚĆ OP. ZAMAWIANA]]*Generowanie_Zamówienia[[#This Row],[ILOŚC W OP.]]</f>
        <v>#VALUE!</v>
      </c>
    </row>
    <row r="530" spans="1:10" x14ac:dyDescent="0.45">
      <c r="A530" t="e">
        <f>Wsad_Ofertowy[[#This Row],[Kod]]</f>
        <v>#VALUE!</v>
      </c>
      <c r="B5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0" t="e">
        <f>INDEX(Wsad_Ofertowy[],MATCH(Generowanie_Zamówienia[[#This Row],[KOD_XL]],Wsad_Ofertowy[Kod],0),21)</f>
        <v>#VALUE!</v>
      </c>
      <c r="D530" s="95" t="e" cm="1">
        <f t="array" ref="D530">INDEX(Wsad_Ofertowy[],MATCH(Generowanie_Zamówienia[[#This Row],[KOD_XL]],Wsad_Ofertowy[Kod],0),$U$1)</f>
        <v>#VALUE!</v>
      </c>
      <c r="E530" t="str">
        <f ca="1">IFERROR(Generowanie_Zamówienia[[#This Row],[ILOŚĆ OP. ZAMAWIANA]]*Generowanie_Zamówienia[[#This Row],[ILOŚC W OP.]]*Generowanie_Zamówienia[[#This Row],[CENA]],"")</f>
        <v/>
      </c>
      <c r="F530" t="e">
        <f>INDEX(Wsad_Ofertowy[],MATCH(Generowanie_Zamówienia[[#This Row],[KOD_XL]],Wsad_Ofertowy[Kod],0),MATCH("nazwa pakietu",Wsad_Ofertowy[#Headers],0))</f>
        <v>#VALUE!</v>
      </c>
      <c r="G53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0" t="str">
        <f ca="1">IF(Generowanie_Zamówienia[[#This Row],[ILOŚĆ OP. ZAMAWIANA]]&gt;0,COUNTIFS($B$1:B530,"&gt;0"),"")</f>
        <v/>
      </c>
      <c r="I530" t="e">
        <f>INDEX(Wsad_Ofertowy[],MATCH(Generowanie_Zamówienia[[#This Row],[KOD_XL]],Wsad_Ofertowy[Kod],0),MATCH("Nazwa",Wsad_Ofertowy[#Headers],0))</f>
        <v>#VALUE!</v>
      </c>
      <c r="J530" t="e">
        <f ca="1">Generowanie_Zamówienia[[#This Row],[ILOŚĆ OP. ZAMAWIANA]]*Generowanie_Zamówienia[[#This Row],[ILOŚC W OP.]]</f>
        <v>#VALUE!</v>
      </c>
    </row>
    <row r="531" spans="1:10" x14ac:dyDescent="0.45">
      <c r="A531" t="e">
        <f>Wsad_Ofertowy[[#This Row],[Kod]]</f>
        <v>#VALUE!</v>
      </c>
      <c r="B5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1" t="e">
        <f>INDEX(Wsad_Ofertowy[],MATCH(Generowanie_Zamówienia[[#This Row],[KOD_XL]],Wsad_Ofertowy[Kod],0),21)</f>
        <v>#VALUE!</v>
      </c>
      <c r="D531" s="95" t="e" cm="1">
        <f t="array" ref="D531">INDEX(Wsad_Ofertowy[],MATCH(Generowanie_Zamówienia[[#This Row],[KOD_XL]],Wsad_Ofertowy[Kod],0),$U$1)</f>
        <v>#VALUE!</v>
      </c>
      <c r="E531" t="str">
        <f ca="1">IFERROR(Generowanie_Zamówienia[[#This Row],[ILOŚĆ OP. ZAMAWIANA]]*Generowanie_Zamówienia[[#This Row],[ILOŚC W OP.]]*Generowanie_Zamówienia[[#This Row],[CENA]],"")</f>
        <v/>
      </c>
      <c r="F531" t="e">
        <f>INDEX(Wsad_Ofertowy[],MATCH(Generowanie_Zamówienia[[#This Row],[KOD_XL]],Wsad_Ofertowy[Kod],0),MATCH("nazwa pakietu",Wsad_Ofertowy[#Headers],0))</f>
        <v>#VALUE!</v>
      </c>
      <c r="G53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1" t="str">
        <f ca="1">IF(Generowanie_Zamówienia[[#This Row],[ILOŚĆ OP. ZAMAWIANA]]&gt;0,COUNTIFS($B$1:B531,"&gt;0"),"")</f>
        <v/>
      </c>
      <c r="I531" t="e">
        <f>INDEX(Wsad_Ofertowy[],MATCH(Generowanie_Zamówienia[[#This Row],[KOD_XL]],Wsad_Ofertowy[Kod],0),MATCH("Nazwa",Wsad_Ofertowy[#Headers],0))</f>
        <v>#VALUE!</v>
      </c>
      <c r="J531" t="e">
        <f ca="1">Generowanie_Zamówienia[[#This Row],[ILOŚĆ OP. ZAMAWIANA]]*Generowanie_Zamówienia[[#This Row],[ILOŚC W OP.]]</f>
        <v>#VALUE!</v>
      </c>
    </row>
    <row r="532" spans="1:10" x14ac:dyDescent="0.45">
      <c r="A532" t="e">
        <f>Wsad_Ofertowy[[#This Row],[Kod]]</f>
        <v>#VALUE!</v>
      </c>
      <c r="B5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2" t="e">
        <f>INDEX(Wsad_Ofertowy[],MATCH(Generowanie_Zamówienia[[#This Row],[KOD_XL]],Wsad_Ofertowy[Kod],0),21)</f>
        <v>#VALUE!</v>
      </c>
      <c r="D532" s="95" t="e" cm="1">
        <f t="array" ref="D532">INDEX(Wsad_Ofertowy[],MATCH(Generowanie_Zamówienia[[#This Row],[KOD_XL]],Wsad_Ofertowy[Kod],0),$U$1)</f>
        <v>#VALUE!</v>
      </c>
      <c r="E532" t="str">
        <f ca="1">IFERROR(Generowanie_Zamówienia[[#This Row],[ILOŚĆ OP. ZAMAWIANA]]*Generowanie_Zamówienia[[#This Row],[ILOŚC W OP.]]*Generowanie_Zamówienia[[#This Row],[CENA]],"")</f>
        <v/>
      </c>
      <c r="F532" t="e">
        <f>INDEX(Wsad_Ofertowy[],MATCH(Generowanie_Zamówienia[[#This Row],[KOD_XL]],Wsad_Ofertowy[Kod],0),MATCH("nazwa pakietu",Wsad_Ofertowy[#Headers],0))</f>
        <v>#VALUE!</v>
      </c>
      <c r="G53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2" t="str">
        <f ca="1">IF(Generowanie_Zamówienia[[#This Row],[ILOŚĆ OP. ZAMAWIANA]]&gt;0,COUNTIFS($B$1:B532,"&gt;0"),"")</f>
        <v/>
      </c>
      <c r="I532" t="e">
        <f>INDEX(Wsad_Ofertowy[],MATCH(Generowanie_Zamówienia[[#This Row],[KOD_XL]],Wsad_Ofertowy[Kod],0),MATCH("Nazwa",Wsad_Ofertowy[#Headers],0))</f>
        <v>#VALUE!</v>
      </c>
      <c r="J532" t="e">
        <f ca="1">Generowanie_Zamówienia[[#This Row],[ILOŚĆ OP. ZAMAWIANA]]*Generowanie_Zamówienia[[#This Row],[ILOŚC W OP.]]</f>
        <v>#VALUE!</v>
      </c>
    </row>
    <row r="533" spans="1:10" x14ac:dyDescent="0.45">
      <c r="A533" t="e">
        <f>Wsad_Ofertowy[[#This Row],[Kod]]</f>
        <v>#VALUE!</v>
      </c>
      <c r="B5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3" t="e">
        <f>INDEX(Wsad_Ofertowy[],MATCH(Generowanie_Zamówienia[[#This Row],[KOD_XL]],Wsad_Ofertowy[Kod],0),21)</f>
        <v>#VALUE!</v>
      </c>
      <c r="D533" s="95" t="e" cm="1">
        <f t="array" ref="D533">INDEX(Wsad_Ofertowy[],MATCH(Generowanie_Zamówienia[[#This Row],[KOD_XL]],Wsad_Ofertowy[Kod],0),$U$1)</f>
        <v>#VALUE!</v>
      </c>
      <c r="E533" t="str">
        <f ca="1">IFERROR(Generowanie_Zamówienia[[#This Row],[ILOŚĆ OP. ZAMAWIANA]]*Generowanie_Zamówienia[[#This Row],[ILOŚC W OP.]]*Generowanie_Zamówienia[[#This Row],[CENA]],"")</f>
        <v/>
      </c>
      <c r="F533" t="e">
        <f>INDEX(Wsad_Ofertowy[],MATCH(Generowanie_Zamówienia[[#This Row],[KOD_XL]],Wsad_Ofertowy[Kod],0),MATCH("nazwa pakietu",Wsad_Ofertowy[#Headers],0))</f>
        <v>#VALUE!</v>
      </c>
      <c r="G53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3" t="str">
        <f ca="1">IF(Generowanie_Zamówienia[[#This Row],[ILOŚĆ OP. ZAMAWIANA]]&gt;0,COUNTIFS($B$1:B533,"&gt;0"),"")</f>
        <v/>
      </c>
      <c r="I533" t="e">
        <f>INDEX(Wsad_Ofertowy[],MATCH(Generowanie_Zamówienia[[#This Row],[KOD_XL]],Wsad_Ofertowy[Kod],0),MATCH("Nazwa",Wsad_Ofertowy[#Headers],0))</f>
        <v>#VALUE!</v>
      </c>
      <c r="J533" t="e">
        <f ca="1">Generowanie_Zamówienia[[#This Row],[ILOŚĆ OP. ZAMAWIANA]]*Generowanie_Zamówienia[[#This Row],[ILOŚC W OP.]]</f>
        <v>#VALUE!</v>
      </c>
    </row>
    <row r="534" spans="1:10" x14ac:dyDescent="0.45">
      <c r="A534" t="e">
        <f>Wsad_Ofertowy[[#This Row],[Kod]]</f>
        <v>#VALUE!</v>
      </c>
      <c r="B5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4" t="e">
        <f>INDEX(Wsad_Ofertowy[],MATCH(Generowanie_Zamówienia[[#This Row],[KOD_XL]],Wsad_Ofertowy[Kod],0),21)</f>
        <v>#VALUE!</v>
      </c>
      <c r="D534" s="95" t="e" cm="1">
        <f t="array" ref="D534">INDEX(Wsad_Ofertowy[],MATCH(Generowanie_Zamówienia[[#This Row],[KOD_XL]],Wsad_Ofertowy[Kod],0),$U$1)</f>
        <v>#VALUE!</v>
      </c>
      <c r="E534" t="str">
        <f ca="1">IFERROR(Generowanie_Zamówienia[[#This Row],[ILOŚĆ OP. ZAMAWIANA]]*Generowanie_Zamówienia[[#This Row],[ILOŚC W OP.]]*Generowanie_Zamówienia[[#This Row],[CENA]],"")</f>
        <v/>
      </c>
      <c r="F534" t="e">
        <f>INDEX(Wsad_Ofertowy[],MATCH(Generowanie_Zamówienia[[#This Row],[KOD_XL]],Wsad_Ofertowy[Kod],0),MATCH("nazwa pakietu",Wsad_Ofertowy[#Headers],0))</f>
        <v>#VALUE!</v>
      </c>
      <c r="G53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4" t="str">
        <f ca="1">IF(Generowanie_Zamówienia[[#This Row],[ILOŚĆ OP. ZAMAWIANA]]&gt;0,COUNTIFS($B$1:B534,"&gt;0"),"")</f>
        <v/>
      </c>
      <c r="I534" t="e">
        <f>INDEX(Wsad_Ofertowy[],MATCH(Generowanie_Zamówienia[[#This Row],[KOD_XL]],Wsad_Ofertowy[Kod],0),MATCH("Nazwa",Wsad_Ofertowy[#Headers],0))</f>
        <v>#VALUE!</v>
      </c>
      <c r="J534" t="e">
        <f ca="1">Generowanie_Zamówienia[[#This Row],[ILOŚĆ OP. ZAMAWIANA]]*Generowanie_Zamówienia[[#This Row],[ILOŚC W OP.]]</f>
        <v>#VALUE!</v>
      </c>
    </row>
    <row r="535" spans="1:10" x14ac:dyDescent="0.45">
      <c r="A535" t="e">
        <f>Wsad_Ofertowy[[#This Row],[Kod]]</f>
        <v>#VALUE!</v>
      </c>
      <c r="B5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5" t="e">
        <f>INDEX(Wsad_Ofertowy[],MATCH(Generowanie_Zamówienia[[#This Row],[KOD_XL]],Wsad_Ofertowy[Kod],0),21)</f>
        <v>#VALUE!</v>
      </c>
      <c r="D535" s="95" t="e" cm="1">
        <f t="array" ref="D535">INDEX(Wsad_Ofertowy[],MATCH(Generowanie_Zamówienia[[#This Row],[KOD_XL]],Wsad_Ofertowy[Kod],0),$U$1)</f>
        <v>#VALUE!</v>
      </c>
      <c r="E535" t="str">
        <f ca="1">IFERROR(Generowanie_Zamówienia[[#This Row],[ILOŚĆ OP. ZAMAWIANA]]*Generowanie_Zamówienia[[#This Row],[ILOŚC W OP.]]*Generowanie_Zamówienia[[#This Row],[CENA]],"")</f>
        <v/>
      </c>
      <c r="F535" t="e">
        <f>INDEX(Wsad_Ofertowy[],MATCH(Generowanie_Zamówienia[[#This Row],[KOD_XL]],Wsad_Ofertowy[Kod],0),MATCH("nazwa pakietu",Wsad_Ofertowy[#Headers],0))</f>
        <v>#VALUE!</v>
      </c>
      <c r="G53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5" t="str">
        <f ca="1">IF(Generowanie_Zamówienia[[#This Row],[ILOŚĆ OP. ZAMAWIANA]]&gt;0,COUNTIFS($B$1:B535,"&gt;0"),"")</f>
        <v/>
      </c>
      <c r="I535" t="e">
        <f>INDEX(Wsad_Ofertowy[],MATCH(Generowanie_Zamówienia[[#This Row],[KOD_XL]],Wsad_Ofertowy[Kod],0),MATCH("Nazwa",Wsad_Ofertowy[#Headers],0))</f>
        <v>#VALUE!</v>
      </c>
      <c r="J535" t="e">
        <f ca="1">Generowanie_Zamówienia[[#This Row],[ILOŚĆ OP. ZAMAWIANA]]*Generowanie_Zamówienia[[#This Row],[ILOŚC W OP.]]</f>
        <v>#VALUE!</v>
      </c>
    </row>
    <row r="536" spans="1:10" x14ac:dyDescent="0.45">
      <c r="A536" t="e">
        <f>Wsad_Ofertowy[[#This Row],[Kod]]</f>
        <v>#VALUE!</v>
      </c>
      <c r="B5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6" t="e">
        <f>INDEX(Wsad_Ofertowy[],MATCH(Generowanie_Zamówienia[[#This Row],[KOD_XL]],Wsad_Ofertowy[Kod],0),21)</f>
        <v>#VALUE!</v>
      </c>
      <c r="D536" s="95" t="e" cm="1">
        <f t="array" ref="D536">INDEX(Wsad_Ofertowy[],MATCH(Generowanie_Zamówienia[[#This Row],[KOD_XL]],Wsad_Ofertowy[Kod],0),$U$1)</f>
        <v>#VALUE!</v>
      </c>
      <c r="E536" t="str">
        <f ca="1">IFERROR(Generowanie_Zamówienia[[#This Row],[ILOŚĆ OP. ZAMAWIANA]]*Generowanie_Zamówienia[[#This Row],[ILOŚC W OP.]]*Generowanie_Zamówienia[[#This Row],[CENA]],"")</f>
        <v/>
      </c>
      <c r="F536" t="e">
        <f>INDEX(Wsad_Ofertowy[],MATCH(Generowanie_Zamówienia[[#This Row],[KOD_XL]],Wsad_Ofertowy[Kod],0),MATCH("nazwa pakietu",Wsad_Ofertowy[#Headers],0))</f>
        <v>#VALUE!</v>
      </c>
      <c r="G53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6" t="str">
        <f ca="1">IF(Generowanie_Zamówienia[[#This Row],[ILOŚĆ OP. ZAMAWIANA]]&gt;0,COUNTIFS($B$1:B536,"&gt;0"),"")</f>
        <v/>
      </c>
      <c r="I536" t="e">
        <f>INDEX(Wsad_Ofertowy[],MATCH(Generowanie_Zamówienia[[#This Row],[KOD_XL]],Wsad_Ofertowy[Kod],0),MATCH("Nazwa",Wsad_Ofertowy[#Headers],0))</f>
        <v>#VALUE!</v>
      </c>
      <c r="J536" t="e">
        <f ca="1">Generowanie_Zamówienia[[#This Row],[ILOŚĆ OP. ZAMAWIANA]]*Generowanie_Zamówienia[[#This Row],[ILOŚC W OP.]]</f>
        <v>#VALUE!</v>
      </c>
    </row>
    <row r="537" spans="1:10" x14ac:dyDescent="0.45">
      <c r="A537" t="e">
        <f>Wsad_Ofertowy[[#This Row],[Kod]]</f>
        <v>#VALUE!</v>
      </c>
      <c r="B5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7" t="e">
        <f>INDEX(Wsad_Ofertowy[],MATCH(Generowanie_Zamówienia[[#This Row],[KOD_XL]],Wsad_Ofertowy[Kod],0),21)</f>
        <v>#VALUE!</v>
      </c>
      <c r="D537" s="95" t="e" cm="1">
        <f t="array" ref="D537">INDEX(Wsad_Ofertowy[],MATCH(Generowanie_Zamówienia[[#This Row],[KOD_XL]],Wsad_Ofertowy[Kod],0),$U$1)</f>
        <v>#VALUE!</v>
      </c>
      <c r="E537" t="str">
        <f ca="1">IFERROR(Generowanie_Zamówienia[[#This Row],[ILOŚĆ OP. ZAMAWIANA]]*Generowanie_Zamówienia[[#This Row],[ILOŚC W OP.]]*Generowanie_Zamówienia[[#This Row],[CENA]],"")</f>
        <v/>
      </c>
      <c r="F537" t="e">
        <f>INDEX(Wsad_Ofertowy[],MATCH(Generowanie_Zamówienia[[#This Row],[KOD_XL]],Wsad_Ofertowy[Kod],0),MATCH("nazwa pakietu",Wsad_Ofertowy[#Headers],0))</f>
        <v>#VALUE!</v>
      </c>
      <c r="G53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7" t="str">
        <f ca="1">IF(Generowanie_Zamówienia[[#This Row],[ILOŚĆ OP. ZAMAWIANA]]&gt;0,COUNTIFS($B$1:B537,"&gt;0"),"")</f>
        <v/>
      </c>
      <c r="I537" t="e">
        <f>INDEX(Wsad_Ofertowy[],MATCH(Generowanie_Zamówienia[[#This Row],[KOD_XL]],Wsad_Ofertowy[Kod],0),MATCH("Nazwa",Wsad_Ofertowy[#Headers],0))</f>
        <v>#VALUE!</v>
      </c>
      <c r="J537" t="e">
        <f ca="1">Generowanie_Zamówienia[[#This Row],[ILOŚĆ OP. ZAMAWIANA]]*Generowanie_Zamówienia[[#This Row],[ILOŚC W OP.]]</f>
        <v>#VALUE!</v>
      </c>
    </row>
    <row r="538" spans="1:10" x14ac:dyDescent="0.45">
      <c r="A538" t="e">
        <f>Wsad_Ofertowy[[#This Row],[Kod]]</f>
        <v>#VALUE!</v>
      </c>
      <c r="B5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8" t="e">
        <f>INDEX(Wsad_Ofertowy[],MATCH(Generowanie_Zamówienia[[#This Row],[KOD_XL]],Wsad_Ofertowy[Kod],0),21)</f>
        <v>#VALUE!</v>
      </c>
      <c r="D538" s="95" t="e" cm="1">
        <f t="array" ref="D538">INDEX(Wsad_Ofertowy[],MATCH(Generowanie_Zamówienia[[#This Row],[KOD_XL]],Wsad_Ofertowy[Kod],0),$U$1)</f>
        <v>#VALUE!</v>
      </c>
      <c r="E538" t="str">
        <f ca="1">IFERROR(Generowanie_Zamówienia[[#This Row],[ILOŚĆ OP. ZAMAWIANA]]*Generowanie_Zamówienia[[#This Row],[ILOŚC W OP.]]*Generowanie_Zamówienia[[#This Row],[CENA]],"")</f>
        <v/>
      </c>
      <c r="F538" t="e">
        <f>INDEX(Wsad_Ofertowy[],MATCH(Generowanie_Zamówienia[[#This Row],[KOD_XL]],Wsad_Ofertowy[Kod],0),MATCH("nazwa pakietu",Wsad_Ofertowy[#Headers],0))</f>
        <v>#VALUE!</v>
      </c>
      <c r="G53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8" t="str">
        <f ca="1">IF(Generowanie_Zamówienia[[#This Row],[ILOŚĆ OP. ZAMAWIANA]]&gt;0,COUNTIFS($B$1:B538,"&gt;0"),"")</f>
        <v/>
      </c>
      <c r="I538" t="e">
        <f>INDEX(Wsad_Ofertowy[],MATCH(Generowanie_Zamówienia[[#This Row],[KOD_XL]],Wsad_Ofertowy[Kod],0),MATCH("Nazwa",Wsad_Ofertowy[#Headers],0))</f>
        <v>#VALUE!</v>
      </c>
      <c r="J538" t="e">
        <f ca="1">Generowanie_Zamówienia[[#This Row],[ILOŚĆ OP. ZAMAWIANA]]*Generowanie_Zamówienia[[#This Row],[ILOŚC W OP.]]</f>
        <v>#VALUE!</v>
      </c>
    </row>
    <row r="539" spans="1:10" x14ac:dyDescent="0.45">
      <c r="A539" t="e">
        <f>Wsad_Ofertowy[[#This Row],[Kod]]</f>
        <v>#VALUE!</v>
      </c>
      <c r="B5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39" t="e">
        <f>INDEX(Wsad_Ofertowy[],MATCH(Generowanie_Zamówienia[[#This Row],[KOD_XL]],Wsad_Ofertowy[Kod],0),21)</f>
        <v>#VALUE!</v>
      </c>
      <c r="D539" s="95" t="e" cm="1">
        <f t="array" ref="D539">INDEX(Wsad_Ofertowy[],MATCH(Generowanie_Zamówienia[[#This Row],[KOD_XL]],Wsad_Ofertowy[Kod],0),$U$1)</f>
        <v>#VALUE!</v>
      </c>
      <c r="E539" t="str">
        <f ca="1">IFERROR(Generowanie_Zamówienia[[#This Row],[ILOŚĆ OP. ZAMAWIANA]]*Generowanie_Zamówienia[[#This Row],[ILOŚC W OP.]]*Generowanie_Zamówienia[[#This Row],[CENA]],"")</f>
        <v/>
      </c>
      <c r="F539" t="e">
        <f>INDEX(Wsad_Ofertowy[],MATCH(Generowanie_Zamówienia[[#This Row],[KOD_XL]],Wsad_Ofertowy[Kod],0),MATCH("nazwa pakietu",Wsad_Ofertowy[#Headers],0))</f>
        <v>#VALUE!</v>
      </c>
      <c r="G53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39" t="str">
        <f ca="1">IF(Generowanie_Zamówienia[[#This Row],[ILOŚĆ OP. ZAMAWIANA]]&gt;0,COUNTIFS($B$1:B539,"&gt;0"),"")</f>
        <v/>
      </c>
      <c r="I539" t="e">
        <f>INDEX(Wsad_Ofertowy[],MATCH(Generowanie_Zamówienia[[#This Row],[KOD_XL]],Wsad_Ofertowy[Kod],0),MATCH("Nazwa",Wsad_Ofertowy[#Headers],0))</f>
        <v>#VALUE!</v>
      </c>
      <c r="J539" t="e">
        <f ca="1">Generowanie_Zamówienia[[#This Row],[ILOŚĆ OP. ZAMAWIANA]]*Generowanie_Zamówienia[[#This Row],[ILOŚC W OP.]]</f>
        <v>#VALUE!</v>
      </c>
    </row>
    <row r="540" spans="1:10" x14ac:dyDescent="0.45">
      <c r="A540" t="e">
        <f>Wsad_Ofertowy[[#This Row],[Kod]]</f>
        <v>#VALUE!</v>
      </c>
      <c r="B5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0" t="e">
        <f>INDEX(Wsad_Ofertowy[],MATCH(Generowanie_Zamówienia[[#This Row],[KOD_XL]],Wsad_Ofertowy[Kod],0),21)</f>
        <v>#VALUE!</v>
      </c>
      <c r="D540" s="95" t="e" cm="1">
        <f t="array" ref="D540">INDEX(Wsad_Ofertowy[],MATCH(Generowanie_Zamówienia[[#This Row],[KOD_XL]],Wsad_Ofertowy[Kod],0),$U$1)</f>
        <v>#VALUE!</v>
      </c>
      <c r="E540" t="str">
        <f ca="1">IFERROR(Generowanie_Zamówienia[[#This Row],[ILOŚĆ OP. ZAMAWIANA]]*Generowanie_Zamówienia[[#This Row],[ILOŚC W OP.]]*Generowanie_Zamówienia[[#This Row],[CENA]],"")</f>
        <v/>
      </c>
      <c r="F540" t="e">
        <f>INDEX(Wsad_Ofertowy[],MATCH(Generowanie_Zamówienia[[#This Row],[KOD_XL]],Wsad_Ofertowy[Kod],0),MATCH("nazwa pakietu",Wsad_Ofertowy[#Headers],0))</f>
        <v>#VALUE!</v>
      </c>
      <c r="G54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0" t="str">
        <f ca="1">IF(Generowanie_Zamówienia[[#This Row],[ILOŚĆ OP. ZAMAWIANA]]&gt;0,COUNTIFS($B$1:B540,"&gt;0"),"")</f>
        <v/>
      </c>
      <c r="I540" t="e">
        <f>INDEX(Wsad_Ofertowy[],MATCH(Generowanie_Zamówienia[[#This Row],[KOD_XL]],Wsad_Ofertowy[Kod],0),MATCH("Nazwa",Wsad_Ofertowy[#Headers],0))</f>
        <v>#VALUE!</v>
      </c>
      <c r="J540" t="e">
        <f ca="1">Generowanie_Zamówienia[[#This Row],[ILOŚĆ OP. ZAMAWIANA]]*Generowanie_Zamówienia[[#This Row],[ILOŚC W OP.]]</f>
        <v>#VALUE!</v>
      </c>
    </row>
    <row r="541" spans="1:10" x14ac:dyDescent="0.45">
      <c r="A541" t="e">
        <f>Wsad_Ofertowy[[#This Row],[Kod]]</f>
        <v>#VALUE!</v>
      </c>
      <c r="B5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1" t="e">
        <f>INDEX(Wsad_Ofertowy[],MATCH(Generowanie_Zamówienia[[#This Row],[KOD_XL]],Wsad_Ofertowy[Kod],0),21)</f>
        <v>#VALUE!</v>
      </c>
      <c r="D541" s="95" t="e" cm="1">
        <f t="array" ref="D541">INDEX(Wsad_Ofertowy[],MATCH(Generowanie_Zamówienia[[#This Row],[KOD_XL]],Wsad_Ofertowy[Kod],0),$U$1)</f>
        <v>#VALUE!</v>
      </c>
      <c r="E541" t="str">
        <f ca="1">IFERROR(Generowanie_Zamówienia[[#This Row],[ILOŚĆ OP. ZAMAWIANA]]*Generowanie_Zamówienia[[#This Row],[ILOŚC W OP.]]*Generowanie_Zamówienia[[#This Row],[CENA]],"")</f>
        <v/>
      </c>
      <c r="F541" t="e">
        <f>INDEX(Wsad_Ofertowy[],MATCH(Generowanie_Zamówienia[[#This Row],[KOD_XL]],Wsad_Ofertowy[Kod],0),MATCH("nazwa pakietu",Wsad_Ofertowy[#Headers],0))</f>
        <v>#VALUE!</v>
      </c>
      <c r="G54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1" t="str">
        <f ca="1">IF(Generowanie_Zamówienia[[#This Row],[ILOŚĆ OP. ZAMAWIANA]]&gt;0,COUNTIFS($B$1:B541,"&gt;0"),"")</f>
        <v/>
      </c>
      <c r="I541" t="e">
        <f>INDEX(Wsad_Ofertowy[],MATCH(Generowanie_Zamówienia[[#This Row],[KOD_XL]],Wsad_Ofertowy[Kod],0),MATCH("Nazwa",Wsad_Ofertowy[#Headers],0))</f>
        <v>#VALUE!</v>
      </c>
      <c r="J541" t="e">
        <f ca="1">Generowanie_Zamówienia[[#This Row],[ILOŚĆ OP. ZAMAWIANA]]*Generowanie_Zamówienia[[#This Row],[ILOŚC W OP.]]</f>
        <v>#VALUE!</v>
      </c>
    </row>
    <row r="542" spans="1:10" x14ac:dyDescent="0.45">
      <c r="A542" t="e">
        <f>Wsad_Ofertowy[[#This Row],[Kod]]</f>
        <v>#VALUE!</v>
      </c>
      <c r="B5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2" t="e">
        <f>INDEX(Wsad_Ofertowy[],MATCH(Generowanie_Zamówienia[[#This Row],[KOD_XL]],Wsad_Ofertowy[Kod],0),21)</f>
        <v>#VALUE!</v>
      </c>
      <c r="D542" s="95" t="e" cm="1">
        <f t="array" ref="D542">INDEX(Wsad_Ofertowy[],MATCH(Generowanie_Zamówienia[[#This Row],[KOD_XL]],Wsad_Ofertowy[Kod],0),$U$1)</f>
        <v>#VALUE!</v>
      </c>
      <c r="E542" t="str">
        <f ca="1">IFERROR(Generowanie_Zamówienia[[#This Row],[ILOŚĆ OP. ZAMAWIANA]]*Generowanie_Zamówienia[[#This Row],[ILOŚC W OP.]]*Generowanie_Zamówienia[[#This Row],[CENA]],"")</f>
        <v/>
      </c>
      <c r="F542" t="e">
        <f>INDEX(Wsad_Ofertowy[],MATCH(Generowanie_Zamówienia[[#This Row],[KOD_XL]],Wsad_Ofertowy[Kod],0),MATCH("nazwa pakietu",Wsad_Ofertowy[#Headers],0))</f>
        <v>#VALUE!</v>
      </c>
      <c r="G54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2" t="str">
        <f ca="1">IF(Generowanie_Zamówienia[[#This Row],[ILOŚĆ OP. ZAMAWIANA]]&gt;0,COUNTIFS($B$1:B542,"&gt;0"),"")</f>
        <v/>
      </c>
      <c r="I542" t="e">
        <f>INDEX(Wsad_Ofertowy[],MATCH(Generowanie_Zamówienia[[#This Row],[KOD_XL]],Wsad_Ofertowy[Kod],0),MATCH("Nazwa",Wsad_Ofertowy[#Headers],0))</f>
        <v>#VALUE!</v>
      </c>
      <c r="J542" t="e">
        <f ca="1">Generowanie_Zamówienia[[#This Row],[ILOŚĆ OP. ZAMAWIANA]]*Generowanie_Zamówienia[[#This Row],[ILOŚC W OP.]]</f>
        <v>#VALUE!</v>
      </c>
    </row>
    <row r="543" spans="1:10" x14ac:dyDescent="0.45">
      <c r="A543" t="e">
        <f>Wsad_Ofertowy[[#This Row],[Kod]]</f>
        <v>#VALUE!</v>
      </c>
      <c r="B5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3" t="e">
        <f>INDEX(Wsad_Ofertowy[],MATCH(Generowanie_Zamówienia[[#This Row],[KOD_XL]],Wsad_Ofertowy[Kod],0),21)</f>
        <v>#VALUE!</v>
      </c>
      <c r="D543" s="95" t="e" cm="1">
        <f t="array" ref="D543">INDEX(Wsad_Ofertowy[],MATCH(Generowanie_Zamówienia[[#This Row],[KOD_XL]],Wsad_Ofertowy[Kod],0),$U$1)</f>
        <v>#VALUE!</v>
      </c>
      <c r="E543" t="str">
        <f ca="1">IFERROR(Generowanie_Zamówienia[[#This Row],[ILOŚĆ OP. ZAMAWIANA]]*Generowanie_Zamówienia[[#This Row],[ILOŚC W OP.]]*Generowanie_Zamówienia[[#This Row],[CENA]],"")</f>
        <v/>
      </c>
      <c r="F543" t="e">
        <f>INDEX(Wsad_Ofertowy[],MATCH(Generowanie_Zamówienia[[#This Row],[KOD_XL]],Wsad_Ofertowy[Kod],0),MATCH("nazwa pakietu",Wsad_Ofertowy[#Headers],0))</f>
        <v>#VALUE!</v>
      </c>
      <c r="G54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3" t="str">
        <f ca="1">IF(Generowanie_Zamówienia[[#This Row],[ILOŚĆ OP. ZAMAWIANA]]&gt;0,COUNTIFS($B$1:B543,"&gt;0"),"")</f>
        <v/>
      </c>
      <c r="I543" t="e">
        <f>INDEX(Wsad_Ofertowy[],MATCH(Generowanie_Zamówienia[[#This Row],[KOD_XL]],Wsad_Ofertowy[Kod],0),MATCH("Nazwa",Wsad_Ofertowy[#Headers],0))</f>
        <v>#VALUE!</v>
      </c>
      <c r="J543" t="e">
        <f ca="1">Generowanie_Zamówienia[[#This Row],[ILOŚĆ OP. ZAMAWIANA]]*Generowanie_Zamówienia[[#This Row],[ILOŚC W OP.]]</f>
        <v>#VALUE!</v>
      </c>
    </row>
    <row r="544" spans="1:10" x14ac:dyDescent="0.45">
      <c r="A544" t="e">
        <f>Wsad_Ofertowy[[#This Row],[Kod]]</f>
        <v>#VALUE!</v>
      </c>
      <c r="B5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4" t="e">
        <f>INDEX(Wsad_Ofertowy[],MATCH(Generowanie_Zamówienia[[#This Row],[KOD_XL]],Wsad_Ofertowy[Kod],0),21)</f>
        <v>#VALUE!</v>
      </c>
      <c r="D544" s="95" t="e" cm="1">
        <f t="array" ref="D544">INDEX(Wsad_Ofertowy[],MATCH(Generowanie_Zamówienia[[#This Row],[KOD_XL]],Wsad_Ofertowy[Kod],0),$U$1)</f>
        <v>#VALUE!</v>
      </c>
      <c r="E544" t="str">
        <f ca="1">IFERROR(Generowanie_Zamówienia[[#This Row],[ILOŚĆ OP. ZAMAWIANA]]*Generowanie_Zamówienia[[#This Row],[ILOŚC W OP.]]*Generowanie_Zamówienia[[#This Row],[CENA]],"")</f>
        <v/>
      </c>
      <c r="F544" t="e">
        <f>INDEX(Wsad_Ofertowy[],MATCH(Generowanie_Zamówienia[[#This Row],[KOD_XL]],Wsad_Ofertowy[Kod],0),MATCH("nazwa pakietu",Wsad_Ofertowy[#Headers],0))</f>
        <v>#VALUE!</v>
      </c>
      <c r="G54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4" t="str">
        <f ca="1">IF(Generowanie_Zamówienia[[#This Row],[ILOŚĆ OP. ZAMAWIANA]]&gt;0,COUNTIFS($B$1:B544,"&gt;0"),"")</f>
        <v/>
      </c>
      <c r="I544" t="e">
        <f>INDEX(Wsad_Ofertowy[],MATCH(Generowanie_Zamówienia[[#This Row],[KOD_XL]],Wsad_Ofertowy[Kod],0),MATCH("Nazwa",Wsad_Ofertowy[#Headers],0))</f>
        <v>#VALUE!</v>
      </c>
      <c r="J544" t="e">
        <f ca="1">Generowanie_Zamówienia[[#This Row],[ILOŚĆ OP. ZAMAWIANA]]*Generowanie_Zamówienia[[#This Row],[ILOŚC W OP.]]</f>
        <v>#VALUE!</v>
      </c>
    </row>
    <row r="545" spans="1:10" x14ac:dyDescent="0.45">
      <c r="A545" t="e">
        <f>Wsad_Ofertowy[[#This Row],[Kod]]</f>
        <v>#VALUE!</v>
      </c>
      <c r="B5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5" t="e">
        <f>INDEX(Wsad_Ofertowy[],MATCH(Generowanie_Zamówienia[[#This Row],[KOD_XL]],Wsad_Ofertowy[Kod],0),21)</f>
        <v>#VALUE!</v>
      </c>
      <c r="D545" s="95" t="e" cm="1">
        <f t="array" ref="D545">INDEX(Wsad_Ofertowy[],MATCH(Generowanie_Zamówienia[[#This Row],[KOD_XL]],Wsad_Ofertowy[Kod],0),$U$1)</f>
        <v>#VALUE!</v>
      </c>
      <c r="E545" t="str">
        <f ca="1">IFERROR(Generowanie_Zamówienia[[#This Row],[ILOŚĆ OP. ZAMAWIANA]]*Generowanie_Zamówienia[[#This Row],[ILOŚC W OP.]]*Generowanie_Zamówienia[[#This Row],[CENA]],"")</f>
        <v/>
      </c>
      <c r="F545" t="e">
        <f>INDEX(Wsad_Ofertowy[],MATCH(Generowanie_Zamówienia[[#This Row],[KOD_XL]],Wsad_Ofertowy[Kod],0),MATCH("nazwa pakietu",Wsad_Ofertowy[#Headers],0))</f>
        <v>#VALUE!</v>
      </c>
      <c r="G54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5" t="str">
        <f ca="1">IF(Generowanie_Zamówienia[[#This Row],[ILOŚĆ OP. ZAMAWIANA]]&gt;0,COUNTIFS($B$1:B545,"&gt;0"),"")</f>
        <v/>
      </c>
      <c r="I545" t="e">
        <f>INDEX(Wsad_Ofertowy[],MATCH(Generowanie_Zamówienia[[#This Row],[KOD_XL]],Wsad_Ofertowy[Kod],0),MATCH("Nazwa",Wsad_Ofertowy[#Headers],0))</f>
        <v>#VALUE!</v>
      </c>
      <c r="J545" t="e">
        <f ca="1">Generowanie_Zamówienia[[#This Row],[ILOŚĆ OP. ZAMAWIANA]]*Generowanie_Zamówienia[[#This Row],[ILOŚC W OP.]]</f>
        <v>#VALUE!</v>
      </c>
    </row>
    <row r="546" spans="1:10" x14ac:dyDescent="0.45">
      <c r="A546" t="e">
        <f>Wsad_Ofertowy[[#This Row],[Kod]]</f>
        <v>#VALUE!</v>
      </c>
      <c r="B5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6" t="e">
        <f>INDEX(Wsad_Ofertowy[],MATCH(Generowanie_Zamówienia[[#This Row],[KOD_XL]],Wsad_Ofertowy[Kod],0),21)</f>
        <v>#VALUE!</v>
      </c>
      <c r="D546" s="95" t="e" cm="1">
        <f t="array" ref="D546">INDEX(Wsad_Ofertowy[],MATCH(Generowanie_Zamówienia[[#This Row],[KOD_XL]],Wsad_Ofertowy[Kod],0),$U$1)</f>
        <v>#VALUE!</v>
      </c>
      <c r="E546" t="str">
        <f ca="1">IFERROR(Generowanie_Zamówienia[[#This Row],[ILOŚĆ OP. ZAMAWIANA]]*Generowanie_Zamówienia[[#This Row],[ILOŚC W OP.]]*Generowanie_Zamówienia[[#This Row],[CENA]],"")</f>
        <v/>
      </c>
      <c r="F546" t="e">
        <f>INDEX(Wsad_Ofertowy[],MATCH(Generowanie_Zamówienia[[#This Row],[KOD_XL]],Wsad_Ofertowy[Kod],0),MATCH("nazwa pakietu",Wsad_Ofertowy[#Headers],0))</f>
        <v>#VALUE!</v>
      </c>
      <c r="G54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6" t="str">
        <f ca="1">IF(Generowanie_Zamówienia[[#This Row],[ILOŚĆ OP. ZAMAWIANA]]&gt;0,COUNTIFS($B$1:B546,"&gt;0"),"")</f>
        <v/>
      </c>
      <c r="I546" t="e">
        <f>INDEX(Wsad_Ofertowy[],MATCH(Generowanie_Zamówienia[[#This Row],[KOD_XL]],Wsad_Ofertowy[Kod],0),MATCH("Nazwa",Wsad_Ofertowy[#Headers],0))</f>
        <v>#VALUE!</v>
      </c>
      <c r="J546" t="e">
        <f ca="1">Generowanie_Zamówienia[[#This Row],[ILOŚĆ OP. ZAMAWIANA]]*Generowanie_Zamówienia[[#This Row],[ILOŚC W OP.]]</f>
        <v>#VALUE!</v>
      </c>
    </row>
    <row r="547" spans="1:10" x14ac:dyDescent="0.45">
      <c r="A547" t="e">
        <f>Wsad_Ofertowy[[#This Row],[Kod]]</f>
        <v>#VALUE!</v>
      </c>
      <c r="B5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7" t="e">
        <f>INDEX(Wsad_Ofertowy[],MATCH(Generowanie_Zamówienia[[#This Row],[KOD_XL]],Wsad_Ofertowy[Kod],0),21)</f>
        <v>#VALUE!</v>
      </c>
      <c r="D547" s="95" t="e" cm="1">
        <f t="array" ref="D547">INDEX(Wsad_Ofertowy[],MATCH(Generowanie_Zamówienia[[#This Row],[KOD_XL]],Wsad_Ofertowy[Kod],0),$U$1)</f>
        <v>#VALUE!</v>
      </c>
      <c r="E547" t="str">
        <f ca="1">IFERROR(Generowanie_Zamówienia[[#This Row],[ILOŚĆ OP. ZAMAWIANA]]*Generowanie_Zamówienia[[#This Row],[ILOŚC W OP.]]*Generowanie_Zamówienia[[#This Row],[CENA]],"")</f>
        <v/>
      </c>
      <c r="F547" t="e">
        <f>INDEX(Wsad_Ofertowy[],MATCH(Generowanie_Zamówienia[[#This Row],[KOD_XL]],Wsad_Ofertowy[Kod],0),MATCH("nazwa pakietu",Wsad_Ofertowy[#Headers],0))</f>
        <v>#VALUE!</v>
      </c>
      <c r="G54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7" t="str">
        <f ca="1">IF(Generowanie_Zamówienia[[#This Row],[ILOŚĆ OP. ZAMAWIANA]]&gt;0,COUNTIFS($B$1:B547,"&gt;0"),"")</f>
        <v/>
      </c>
      <c r="I547" t="e">
        <f>INDEX(Wsad_Ofertowy[],MATCH(Generowanie_Zamówienia[[#This Row],[KOD_XL]],Wsad_Ofertowy[Kod],0),MATCH("Nazwa",Wsad_Ofertowy[#Headers],0))</f>
        <v>#VALUE!</v>
      </c>
      <c r="J547" t="e">
        <f ca="1">Generowanie_Zamówienia[[#This Row],[ILOŚĆ OP. ZAMAWIANA]]*Generowanie_Zamówienia[[#This Row],[ILOŚC W OP.]]</f>
        <v>#VALUE!</v>
      </c>
    </row>
    <row r="548" spans="1:10" x14ac:dyDescent="0.45">
      <c r="A548" t="e">
        <f>Wsad_Ofertowy[[#This Row],[Kod]]</f>
        <v>#VALUE!</v>
      </c>
      <c r="B5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8" t="e">
        <f>INDEX(Wsad_Ofertowy[],MATCH(Generowanie_Zamówienia[[#This Row],[KOD_XL]],Wsad_Ofertowy[Kod],0),21)</f>
        <v>#VALUE!</v>
      </c>
      <c r="D548" s="95" t="e" cm="1">
        <f t="array" ref="D548">INDEX(Wsad_Ofertowy[],MATCH(Generowanie_Zamówienia[[#This Row],[KOD_XL]],Wsad_Ofertowy[Kod],0),$U$1)</f>
        <v>#VALUE!</v>
      </c>
      <c r="E548" t="str">
        <f ca="1">IFERROR(Generowanie_Zamówienia[[#This Row],[ILOŚĆ OP. ZAMAWIANA]]*Generowanie_Zamówienia[[#This Row],[ILOŚC W OP.]]*Generowanie_Zamówienia[[#This Row],[CENA]],"")</f>
        <v/>
      </c>
      <c r="F548" t="e">
        <f>INDEX(Wsad_Ofertowy[],MATCH(Generowanie_Zamówienia[[#This Row],[KOD_XL]],Wsad_Ofertowy[Kod],0),MATCH("nazwa pakietu",Wsad_Ofertowy[#Headers],0))</f>
        <v>#VALUE!</v>
      </c>
      <c r="G54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8" t="str">
        <f ca="1">IF(Generowanie_Zamówienia[[#This Row],[ILOŚĆ OP. ZAMAWIANA]]&gt;0,COUNTIFS($B$1:B548,"&gt;0"),"")</f>
        <v/>
      </c>
      <c r="I548" t="e">
        <f>INDEX(Wsad_Ofertowy[],MATCH(Generowanie_Zamówienia[[#This Row],[KOD_XL]],Wsad_Ofertowy[Kod],0),MATCH("Nazwa",Wsad_Ofertowy[#Headers],0))</f>
        <v>#VALUE!</v>
      </c>
      <c r="J548" t="e">
        <f ca="1">Generowanie_Zamówienia[[#This Row],[ILOŚĆ OP. ZAMAWIANA]]*Generowanie_Zamówienia[[#This Row],[ILOŚC W OP.]]</f>
        <v>#VALUE!</v>
      </c>
    </row>
    <row r="549" spans="1:10" x14ac:dyDescent="0.45">
      <c r="A549" t="e">
        <f>Wsad_Ofertowy[[#This Row],[Kod]]</f>
        <v>#VALUE!</v>
      </c>
      <c r="B5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49" t="e">
        <f>INDEX(Wsad_Ofertowy[],MATCH(Generowanie_Zamówienia[[#This Row],[KOD_XL]],Wsad_Ofertowy[Kod],0),21)</f>
        <v>#VALUE!</v>
      </c>
      <c r="D549" s="95" t="e" cm="1">
        <f t="array" ref="D549">INDEX(Wsad_Ofertowy[],MATCH(Generowanie_Zamówienia[[#This Row],[KOD_XL]],Wsad_Ofertowy[Kod],0),$U$1)</f>
        <v>#VALUE!</v>
      </c>
      <c r="E549" t="str">
        <f ca="1">IFERROR(Generowanie_Zamówienia[[#This Row],[ILOŚĆ OP. ZAMAWIANA]]*Generowanie_Zamówienia[[#This Row],[ILOŚC W OP.]]*Generowanie_Zamówienia[[#This Row],[CENA]],"")</f>
        <v/>
      </c>
      <c r="F549" t="e">
        <f>INDEX(Wsad_Ofertowy[],MATCH(Generowanie_Zamówienia[[#This Row],[KOD_XL]],Wsad_Ofertowy[Kod],0),MATCH("nazwa pakietu",Wsad_Ofertowy[#Headers],0))</f>
        <v>#VALUE!</v>
      </c>
      <c r="G54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49" t="str">
        <f ca="1">IF(Generowanie_Zamówienia[[#This Row],[ILOŚĆ OP. ZAMAWIANA]]&gt;0,COUNTIFS($B$1:B549,"&gt;0"),"")</f>
        <v/>
      </c>
      <c r="I549" t="e">
        <f>INDEX(Wsad_Ofertowy[],MATCH(Generowanie_Zamówienia[[#This Row],[KOD_XL]],Wsad_Ofertowy[Kod],0),MATCH("Nazwa",Wsad_Ofertowy[#Headers],0))</f>
        <v>#VALUE!</v>
      </c>
      <c r="J549" t="e">
        <f ca="1">Generowanie_Zamówienia[[#This Row],[ILOŚĆ OP. ZAMAWIANA]]*Generowanie_Zamówienia[[#This Row],[ILOŚC W OP.]]</f>
        <v>#VALUE!</v>
      </c>
    </row>
    <row r="550" spans="1:10" x14ac:dyDescent="0.45">
      <c r="A550" t="e">
        <f>Wsad_Ofertowy[[#This Row],[Kod]]</f>
        <v>#VALUE!</v>
      </c>
      <c r="B5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0" t="e">
        <f>INDEX(Wsad_Ofertowy[],MATCH(Generowanie_Zamówienia[[#This Row],[KOD_XL]],Wsad_Ofertowy[Kod],0),21)</f>
        <v>#VALUE!</v>
      </c>
      <c r="D550" s="95" t="e" cm="1">
        <f t="array" ref="D550">INDEX(Wsad_Ofertowy[],MATCH(Generowanie_Zamówienia[[#This Row],[KOD_XL]],Wsad_Ofertowy[Kod],0),$U$1)</f>
        <v>#VALUE!</v>
      </c>
      <c r="E550" t="str">
        <f ca="1">IFERROR(Generowanie_Zamówienia[[#This Row],[ILOŚĆ OP. ZAMAWIANA]]*Generowanie_Zamówienia[[#This Row],[ILOŚC W OP.]]*Generowanie_Zamówienia[[#This Row],[CENA]],"")</f>
        <v/>
      </c>
      <c r="F550" t="e">
        <f>INDEX(Wsad_Ofertowy[],MATCH(Generowanie_Zamówienia[[#This Row],[KOD_XL]],Wsad_Ofertowy[Kod],0),MATCH("nazwa pakietu",Wsad_Ofertowy[#Headers],0))</f>
        <v>#VALUE!</v>
      </c>
      <c r="G55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0" t="str">
        <f ca="1">IF(Generowanie_Zamówienia[[#This Row],[ILOŚĆ OP. ZAMAWIANA]]&gt;0,COUNTIFS($B$1:B550,"&gt;0"),"")</f>
        <v/>
      </c>
      <c r="I550" t="e">
        <f>INDEX(Wsad_Ofertowy[],MATCH(Generowanie_Zamówienia[[#This Row],[KOD_XL]],Wsad_Ofertowy[Kod],0),MATCH("Nazwa",Wsad_Ofertowy[#Headers],0))</f>
        <v>#VALUE!</v>
      </c>
      <c r="J550" t="e">
        <f ca="1">Generowanie_Zamówienia[[#This Row],[ILOŚĆ OP. ZAMAWIANA]]*Generowanie_Zamówienia[[#This Row],[ILOŚC W OP.]]</f>
        <v>#VALUE!</v>
      </c>
    </row>
    <row r="551" spans="1:10" x14ac:dyDescent="0.45">
      <c r="A551" t="e">
        <f>Wsad_Ofertowy[[#This Row],[Kod]]</f>
        <v>#VALUE!</v>
      </c>
      <c r="B5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1" t="e">
        <f>INDEX(Wsad_Ofertowy[],MATCH(Generowanie_Zamówienia[[#This Row],[KOD_XL]],Wsad_Ofertowy[Kod],0),21)</f>
        <v>#VALUE!</v>
      </c>
      <c r="D551" s="95" t="e" cm="1">
        <f t="array" ref="D551">INDEX(Wsad_Ofertowy[],MATCH(Generowanie_Zamówienia[[#This Row],[KOD_XL]],Wsad_Ofertowy[Kod],0),$U$1)</f>
        <v>#VALUE!</v>
      </c>
      <c r="E551" t="str">
        <f ca="1">IFERROR(Generowanie_Zamówienia[[#This Row],[ILOŚĆ OP. ZAMAWIANA]]*Generowanie_Zamówienia[[#This Row],[ILOŚC W OP.]]*Generowanie_Zamówienia[[#This Row],[CENA]],"")</f>
        <v/>
      </c>
      <c r="F551" t="e">
        <f>INDEX(Wsad_Ofertowy[],MATCH(Generowanie_Zamówienia[[#This Row],[KOD_XL]],Wsad_Ofertowy[Kod],0),MATCH("nazwa pakietu",Wsad_Ofertowy[#Headers],0))</f>
        <v>#VALUE!</v>
      </c>
      <c r="G55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1" t="str">
        <f ca="1">IF(Generowanie_Zamówienia[[#This Row],[ILOŚĆ OP. ZAMAWIANA]]&gt;0,COUNTIFS($B$1:B551,"&gt;0"),"")</f>
        <v/>
      </c>
      <c r="I551" t="e">
        <f>INDEX(Wsad_Ofertowy[],MATCH(Generowanie_Zamówienia[[#This Row],[KOD_XL]],Wsad_Ofertowy[Kod],0),MATCH("Nazwa",Wsad_Ofertowy[#Headers],0))</f>
        <v>#VALUE!</v>
      </c>
      <c r="J551" t="e">
        <f ca="1">Generowanie_Zamówienia[[#This Row],[ILOŚĆ OP. ZAMAWIANA]]*Generowanie_Zamówienia[[#This Row],[ILOŚC W OP.]]</f>
        <v>#VALUE!</v>
      </c>
    </row>
    <row r="552" spans="1:10" x14ac:dyDescent="0.45">
      <c r="A552" t="e">
        <f>Wsad_Ofertowy[[#This Row],[Kod]]</f>
        <v>#VALUE!</v>
      </c>
      <c r="B5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2" t="e">
        <f>INDEX(Wsad_Ofertowy[],MATCH(Generowanie_Zamówienia[[#This Row],[KOD_XL]],Wsad_Ofertowy[Kod],0),21)</f>
        <v>#VALUE!</v>
      </c>
      <c r="D552" s="95" t="e" cm="1">
        <f t="array" ref="D552">INDEX(Wsad_Ofertowy[],MATCH(Generowanie_Zamówienia[[#This Row],[KOD_XL]],Wsad_Ofertowy[Kod],0),$U$1)</f>
        <v>#VALUE!</v>
      </c>
      <c r="E552" t="str">
        <f ca="1">IFERROR(Generowanie_Zamówienia[[#This Row],[ILOŚĆ OP. ZAMAWIANA]]*Generowanie_Zamówienia[[#This Row],[ILOŚC W OP.]]*Generowanie_Zamówienia[[#This Row],[CENA]],"")</f>
        <v/>
      </c>
      <c r="F552" t="e">
        <f>INDEX(Wsad_Ofertowy[],MATCH(Generowanie_Zamówienia[[#This Row],[KOD_XL]],Wsad_Ofertowy[Kod],0),MATCH("nazwa pakietu",Wsad_Ofertowy[#Headers],0))</f>
        <v>#VALUE!</v>
      </c>
      <c r="G55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2" t="str">
        <f ca="1">IF(Generowanie_Zamówienia[[#This Row],[ILOŚĆ OP. ZAMAWIANA]]&gt;0,COUNTIFS($B$1:B552,"&gt;0"),"")</f>
        <v/>
      </c>
      <c r="I552" t="e">
        <f>INDEX(Wsad_Ofertowy[],MATCH(Generowanie_Zamówienia[[#This Row],[KOD_XL]],Wsad_Ofertowy[Kod],0),MATCH("Nazwa",Wsad_Ofertowy[#Headers],0))</f>
        <v>#VALUE!</v>
      </c>
      <c r="J552" t="e">
        <f ca="1">Generowanie_Zamówienia[[#This Row],[ILOŚĆ OP. ZAMAWIANA]]*Generowanie_Zamówienia[[#This Row],[ILOŚC W OP.]]</f>
        <v>#VALUE!</v>
      </c>
    </row>
    <row r="553" spans="1:10" x14ac:dyDescent="0.45">
      <c r="A553" t="e">
        <f>Wsad_Ofertowy[[#This Row],[Kod]]</f>
        <v>#VALUE!</v>
      </c>
      <c r="B5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3" t="e">
        <f>INDEX(Wsad_Ofertowy[],MATCH(Generowanie_Zamówienia[[#This Row],[KOD_XL]],Wsad_Ofertowy[Kod],0),21)</f>
        <v>#VALUE!</v>
      </c>
      <c r="D553" s="95" t="e" cm="1">
        <f t="array" ref="D553">INDEX(Wsad_Ofertowy[],MATCH(Generowanie_Zamówienia[[#This Row],[KOD_XL]],Wsad_Ofertowy[Kod],0),$U$1)</f>
        <v>#VALUE!</v>
      </c>
      <c r="E553" t="str">
        <f ca="1">IFERROR(Generowanie_Zamówienia[[#This Row],[ILOŚĆ OP. ZAMAWIANA]]*Generowanie_Zamówienia[[#This Row],[ILOŚC W OP.]]*Generowanie_Zamówienia[[#This Row],[CENA]],"")</f>
        <v/>
      </c>
      <c r="F553" t="e">
        <f>INDEX(Wsad_Ofertowy[],MATCH(Generowanie_Zamówienia[[#This Row],[KOD_XL]],Wsad_Ofertowy[Kod],0),MATCH("nazwa pakietu",Wsad_Ofertowy[#Headers],0))</f>
        <v>#VALUE!</v>
      </c>
      <c r="G55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3" t="str">
        <f ca="1">IF(Generowanie_Zamówienia[[#This Row],[ILOŚĆ OP. ZAMAWIANA]]&gt;0,COUNTIFS($B$1:B553,"&gt;0"),"")</f>
        <v/>
      </c>
      <c r="I553" t="e">
        <f>INDEX(Wsad_Ofertowy[],MATCH(Generowanie_Zamówienia[[#This Row],[KOD_XL]],Wsad_Ofertowy[Kod],0),MATCH("Nazwa",Wsad_Ofertowy[#Headers],0))</f>
        <v>#VALUE!</v>
      </c>
      <c r="J553" t="e">
        <f ca="1">Generowanie_Zamówienia[[#This Row],[ILOŚĆ OP. ZAMAWIANA]]*Generowanie_Zamówienia[[#This Row],[ILOŚC W OP.]]</f>
        <v>#VALUE!</v>
      </c>
    </row>
    <row r="554" spans="1:10" x14ac:dyDescent="0.45">
      <c r="A554" t="e">
        <f>Wsad_Ofertowy[[#This Row],[Kod]]</f>
        <v>#VALUE!</v>
      </c>
      <c r="B5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4" t="e">
        <f>INDEX(Wsad_Ofertowy[],MATCH(Generowanie_Zamówienia[[#This Row],[KOD_XL]],Wsad_Ofertowy[Kod],0),21)</f>
        <v>#VALUE!</v>
      </c>
      <c r="D554" s="95" t="e" cm="1">
        <f t="array" ref="D554">INDEX(Wsad_Ofertowy[],MATCH(Generowanie_Zamówienia[[#This Row],[KOD_XL]],Wsad_Ofertowy[Kod],0),$U$1)</f>
        <v>#VALUE!</v>
      </c>
      <c r="E554" t="str">
        <f ca="1">IFERROR(Generowanie_Zamówienia[[#This Row],[ILOŚĆ OP. ZAMAWIANA]]*Generowanie_Zamówienia[[#This Row],[ILOŚC W OP.]]*Generowanie_Zamówienia[[#This Row],[CENA]],"")</f>
        <v/>
      </c>
      <c r="F554" t="e">
        <f>INDEX(Wsad_Ofertowy[],MATCH(Generowanie_Zamówienia[[#This Row],[KOD_XL]],Wsad_Ofertowy[Kod],0),MATCH("nazwa pakietu",Wsad_Ofertowy[#Headers],0))</f>
        <v>#VALUE!</v>
      </c>
      <c r="G55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4" t="str">
        <f ca="1">IF(Generowanie_Zamówienia[[#This Row],[ILOŚĆ OP. ZAMAWIANA]]&gt;0,COUNTIFS($B$1:B554,"&gt;0"),"")</f>
        <v/>
      </c>
      <c r="I554" t="e">
        <f>INDEX(Wsad_Ofertowy[],MATCH(Generowanie_Zamówienia[[#This Row],[KOD_XL]],Wsad_Ofertowy[Kod],0),MATCH("Nazwa",Wsad_Ofertowy[#Headers],0))</f>
        <v>#VALUE!</v>
      </c>
      <c r="J554" t="e">
        <f ca="1">Generowanie_Zamówienia[[#This Row],[ILOŚĆ OP. ZAMAWIANA]]*Generowanie_Zamówienia[[#This Row],[ILOŚC W OP.]]</f>
        <v>#VALUE!</v>
      </c>
    </row>
    <row r="555" spans="1:10" x14ac:dyDescent="0.45">
      <c r="A555" t="e">
        <f>Wsad_Ofertowy[[#This Row],[Kod]]</f>
        <v>#VALUE!</v>
      </c>
      <c r="B5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5" t="e">
        <f>INDEX(Wsad_Ofertowy[],MATCH(Generowanie_Zamówienia[[#This Row],[KOD_XL]],Wsad_Ofertowy[Kod],0),21)</f>
        <v>#VALUE!</v>
      </c>
      <c r="D555" s="95" t="e" cm="1">
        <f t="array" ref="D555">INDEX(Wsad_Ofertowy[],MATCH(Generowanie_Zamówienia[[#This Row],[KOD_XL]],Wsad_Ofertowy[Kod],0),$U$1)</f>
        <v>#VALUE!</v>
      </c>
      <c r="E555" t="str">
        <f ca="1">IFERROR(Generowanie_Zamówienia[[#This Row],[ILOŚĆ OP. ZAMAWIANA]]*Generowanie_Zamówienia[[#This Row],[ILOŚC W OP.]]*Generowanie_Zamówienia[[#This Row],[CENA]],"")</f>
        <v/>
      </c>
      <c r="F555" t="e">
        <f>INDEX(Wsad_Ofertowy[],MATCH(Generowanie_Zamówienia[[#This Row],[KOD_XL]],Wsad_Ofertowy[Kod],0),MATCH("nazwa pakietu",Wsad_Ofertowy[#Headers],0))</f>
        <v>#VALUE!</v>
      </c>
      <c r="G55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5" t="str">
        <f ca="1">IF(Generowanie_Zamówienia[[#This Row],[ILOŚĆ OP. ZAMAWIANA]]&gt;0,COUNTIFS($B$1:B555,"&gt;0"),"")</f>
        <v/>
      </c>
      <c r="I555" t="e">
        <f>INDEX(Wsad_Ofertowy[],MATCH(Generowanie_Zamówienia[[#This Row],[KOD_XL]],Wsad_Ofertowy[Kod],0),MATCH("Nazwa",Wsad_Ofertowy[#Headers],0))</f>
        <v>#VALUE!</v>
      </c>
      <c r="J555" t="e">
        <f ca="1">Generowanie_Zamówienia[[#This Row],[ILOŚĆ OP. ZAMAWIANA]]*Generowanie_Zamówienia[[#This Row],[ILOŚC W OP.]]</f>
        <v>#VALUE!</v>
      </c>
    </row>
    <row r="556" spans="1:10" x14ac:dyDescent="0.45">
      <c r="A556" t="e">
        <f>Wsad_Ofertowy[[#This Row],[Kod]]</f>
        <v>#VALUE!</v>
      </c>
      <c r="B5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6" t="e">
        <f>INDEX(Wsad_Ofertowy[],MATCH(Generowanie_Zamówienia[[#This Row],[KOD_XL]],Wsad_Ofertowy[Kod],0),21)</f>
        <v>#VALUE!</v>
      </c>
      <c r="D556" s="95" t="e" cm="1">
        <f t="array" ref="D556">INDEX(Wsad_Ofertowy[],MATCH(Generowanie_Zamówienia[[#This Row],[KOD_XL]],Wsad_Ofertowy[Kod],0),$U$1)</f>
        <v>#VALUE!</v>
      </c>
      <c r="E556" t="str">
        <f ca="1">IFERROR(Generowanie_Zamówienia[[#This Row],[ILOŚĆ OP. ZAMAWIANA]]*Generowanie_Zamówienia[[#This Row],[ILOŚC W OP.]]*Generowanie_Zamówienia[[#This Row],[CENA]],"")</f>
        <v/>
      </c>
      <c r="F556" t="e">
        <f>INDEX(Wsad_Ofertowy[],MATCH(Generowanie_Zamówienia[[#This Row],[KOD_XL]],Wsad_Ofertowy[Kod],0),MATCH("nazwa pakietu",Wsad_Ofertowy[#Headers],0))</f>
        <v>#VALUE!</v>
      </c>
      <c r="G55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6" t="str">
        <f ca="1">IF(Generowanie_Zamówienia[[#This Row],[ILOŚĆ OP. ZAMAWIANA]]&gt;0,COUNTIFS($B$1:B556,"&gt;0"),"")</f>
        <v/>
      </c>
      <c r="I556" t="e">
        <f>INDEX(Wsad_Ofertowy[],MATCH(Generowanie_Zamówienia[[#This Row],[KOD_XL]],Wsad_Ofertowy[Kod],0),MATCH("Nazwa",Wsad_Ofertowy[#Headers],0))</f>
        <v>#VALUE!</v>
      </c>
      <c r="J556" t="e">
        <f ca="1">Generowanie_Zamówienia[[#This Row],[ILOŚĆ OP. ZAMAWIANA]]*Generowanie_Zamówienia[[#This Row],[ILOŚC W OP.]]</f>
        <v>#VALUE!</v>
      </c>
    </row>
    <row r="557" spans="1:10" x14ac:dyDescent="0.45">
      <c r="A557" t="e">
        <f>Wsad_Ofertowy[[#This Row],[Kod]]</f>
        <v>#VALUE!</v>
      </c>
      <c r="B5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7" t="e">
        <f>INDEX(Wsad_Ofertowy[],MATCH(Generowanie_Zamówienia[[#This Row],[KOD_XL]],Wsad_Ofertowy[Kod],0),21)</f>
        <v>#VALUE!</v>
      </c>
      <c r="D557" s="95" t="e" cm="1">
        <f t="array" ref="D557">INDEX(Wsad_Ofertowy[],MATCH(Generowanie_Zamówienia[[#This Row],[KOD_XL]],Wsad_Ofertowy[Kod],0),$U$1)</f>
        <v>#VALUE!</v>
      </c>
      <c r="E557" t="str">
        <f ca="1">IFERROR(Generowanie_Zamówienia[[#This Row],[ILOŚĆ OP. ZAMAWIANA]]*Generowanie_Zamówienia[[#This Row],[ILOŚC W OP.]]*Generowanie_Zamówienia[[#This Row],[CENA]],"")</f>
        <v/>
      </c>
      <c r="F557" t="e">
        <f>INDEX(Wsad_Ofertowy[],MATCH(Generowanie_Zamówienia[[#This Row],[KOD_XL]],Wsad_Ofertowy[Kod],0),MATCH("nazwa pakietu",Wsad_Ofertowy[#Headers],0))</f>
        <v>#VALUE!</v>
      </c>
      <c r="G55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7" t="str">
        <f ca="1">IF(Generowanie_Zamówienia[[#This Row],[ILOŚĆ OP. ZAMAWIANA]]&gt;0,COUNTIFS($B$1:B557,"&gt;0"),"")</f>
        <v/>
      </c>
      <c r="I557" t="e">
        <f>INDEX(Wsad_Ofertowy[],MATCH(Generowanie_Zamówienia[[#This Row],[KOD_XL]],Wsad_Ofertowy[Kod],0),MATCH("Nazwa",Wsad_Ofertowy[#Headers],0))</f>
        <v>#VALUE!</v>
      </c>
      <c r="J557" t="e">
        <f ca="1">Generowanie_Zamówienia[[#This Row],[ILOŚĆ OP. ZAMAWIANA]]*Generowanie_Zamówienia[[#This Row],[ILOŚC W OP.]]</f>
        <v>#VALUE!</v>
      </c>
    </row>
    <row r="558" spans="1:10" x14ac:dyDescent="0.45">
      <c r="A558" t="e">
        <f>Wsad_Ofertowy[[#This Row],[Kod]]</f>
        <v>#VALUE!</v>
      </c>
      <c r="B5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8" t="e">
        <f>INDEX(Wsad_Ofertowy[],MATCH(Generowanie_Zamówienia[[#This Row],[KOD_XL]],Wsad_Ofertowy[Kod],0),21)</f>
        <v>#VALUE!</v>
      </c>
      <c r="D558" s="95" t="e" cm="1">
        <f t="array" ref="D558">INDEX(Wsad_Ofertowy[],MATCH(Generowanie_Zamówienia[[#This Row],[KOD_XL]],Wsad_Ofertowy[Kod],0),$U$1)</f>
        <v>#VALUE!</v>
      </c>
      <c r="E558" t="str">
        <f ca="1">IFERROR(Generowanie_Zamówienia[[#This Row],[ILOŚĆ OP. ZAMAWIANA]]*Generowanie_Zamówienia[[#This Row],[ILOŚC W OP.]]*Generowanie_Zamówienia[[#This Row],[CENA]],"")</f>
        <v/>
      </c>
      <c r="F558" t="e">
        <f>INDEX(Wsad_Ofertowy[],MATCH(Generowanie_Zamówienia[[#This Row],[KOD_XL]],Wsad_Ofertowy[Kod],0),MATCH("nazwa pakietu",Wsad_Ofertowy[#Headers],0))</f>
        <v>#VALUE!</v>
      </c>
      <c r="G55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8" t="str">
        <f ca="1">IF(Generowanie_Zamówienia[[#This Row],[ILOŚĆ OP. ZAMAWIANA]]&gt;0,COUNTIFS($B$1:B558,"&gt;0"),"")</f>
        <v/>
      </c>
      <c r="I558" t="e">
        <f>INDEX(Wsad_Ofertowy[],MATCH(Generowanie_Zamówienia[[#This Row],[KOD_XL]],Wsad_Ofertowy[Kod],0),MATCH("Nazwa",Wsad_Ofertowy[#Headers],0))</f>
        <v>#VALUE!</v>
      </c>
      <c r="J558" t="e">
        <f ca="1">Generowanie_Zamówienia[[#This Row],[ILOŚĆ OP. ZAMAWIANA]]*Generowanie_Zamówienia[[#This Row],[ILOŚC W OP.]]</f>
        <v>#VALUE!</v>
      </c>
    </row>
    <row r="559" spans="1:10" x14ac:dyDescent="0.45">
      <c r="A559" t="e">
        <f>Wsad_Ofertowy[[#This Row],[Kod]]</f>
        <v>#VALUE!</v>
      </c>
      <c r="B5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59" t="e">
        <f>INDEX(Wsad_Ofertowy[],MATCH(Generowanie_Zamówienia[[#This Row],[KOD_XL]],Wsad_Ofertowy[Kod],0),21)</f>
        <v>#VALUE!</v>
      </c>
      <c r="D559" s="95" t="e" cm="1">
        <f t="array" ref="D559">INDEX(Wsad_Ofertowy[],MATCH(Generowanie_Zamówienia[[#This Row],[KOD_XL]],Wsad_Ofertowy[Kod],0),$U$1)</f>
        <v>#VALUE!</v>
      </c>
      <c r="E559" t="str">
        <f ca="1">IFERROR(Generowanie_Zamówienia[[#This Row],[ILOŚĆ OP. ZAMAWIANA]]*Generowanie_Zamówienia[[#This Row],[ILOŚC W OP.]]*Generowanie_Zamówienia[[#This Row],[CENA]],"")</f>
        <v/>
      </c>
      <c r="F559" t="e">
        <f>INDEX(Wsad_Ofertowy[],MATCH(Generowanie_Zamówienia[[#This Row],[KOD_XL]],Wsad_Ofertowy[Kod],0),MATCH("nazwa pakietu",Wsad_Ofertowy[#Headers],0))</f>
        <v>#VALUE!</v>
      </c>
      <c r="G55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59" t="str">
        <f ca="1">IF(Generowanie_Zamówienia[[#This Row],[ILOŚĆ OP. ZAMAWIANA]]&gt;0,COUNTIFS($B$1:B559,"&gt;0"),"")</f>
        <v/>
      </c>
      <c r="I559" t="e">
        <f>INDEX(Wsad_Ofertowy[],MATCH(Generowanie_Zamówienia[[#This Row],[KOD_XL]],Wsad_Ofertowy[Kod],0),MATCH("Nazwa",Wsad_Ofertowy[#Headers],0))</f>
        <v>#VALUE!</v>
      </c>
      <c r="J559" t="e">
        <f ca="1">Generowanie_Zamówienia[[#This Row],[ILOŚĆ OP. ZAMAWIANA]]*Generowanie_Zamówienia[[#This Row],[ILOŚC W OP.]]</f>
        <v>#VALUE!</v>
      </c>
    </row>
    <row r="560" spans="1:10" x14ac:dyDescent="0.45">
      <c r="A560" t="e">
        <f>Wsad_Ofertowy[[#This Row],[Kod]]</f>
        <v>#VALUE!</v>
      </c>
      <c r="B5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0" t="e">
        <f>INDEX(Wsad_Ofertowy[],MATCH(Generowanie_Zamówienia[[#This Row],[KOD_XL]],Wsad_Ofertowy[Kod],0),21)</f>
        <v>#VALUE!</v>
      </c>
      <c r="D560" s="95" t="e" cm="1">
        <f t="array" ref="D560">INDEX(Wsad_Ofertowy[],MATCH(Generowanie_Zamówienia[[#This Row],[KOD_XL]],Wsad_Ofertowy[Kod],0),$U$1)</f>
        <v>#VALUE!</v>
      </c>
      <c r="E560" t="str">
        <f ca="1">IFERROR(Generowanie_Zamówienia[[#This Row],[ILOŚĆ OP. ZAMAWIANA]]*Generowanie_Zamówienia[[#This Row],[ILOŚC W OP.]]*Generowanie_Zamówienia[[#This Row],[CENA]],"")</f>
        <v/>
      </c>
      <c r="F560" t="e">
        <f>INDEX(Wsad_Ofertowy[],MATCH(Generowanie_Zamówienia[[#This Row],[KOD_XL]],Wsad_Ofertowy[Kod],0),MATCH("nazwa pakietu",Wsad_Ofertowy[#Headers],0))</f>
        <v>#VALUE!</v>
      </c>
      <c r="G56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0" t="str">
        <f ca="1">IF(Generowanie_Zamówienia[[#This Row],[ILOŚĆ OP. ZAMAWIANA]]&gt;0,COUNTIFS($B$1:B560,"&gt;0"),"")</f>
        <v/>
      </c>
      <c r="I560" t="e">
        <f>INDEX(Wsad_Ofertowy[],MATCH(Generowanie_Zamówienia[[#This Row],[KOD_XL]],Wsad_Ofertowy[Kod],0),MATCH("Nazwa",Wsad_Ofertowy[#Headers],0))</f>
        <v>#VALUE!</v>
      </c>
      <c r="J560" t="e">
        <f ca="1">Generowanie_Zamówienia[[#This Row],[ILOŚĆ OP. ZAMAWIANA]]*Generowanie_Zamówienia[[#This Row],[ILOŚC W OP.]]</f>
        <v>#VALUE!</v>
      </c>
    </row>
    <row r="561" spans="1:10" x14ac:dyDescent="0.45">
      <c r="A561" t="e">
        <f>Wsad_Ofertowy[[#This Row],[Kod]]</f>
        <v>#VALUE!</v>
      </c>
      <c r="B5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1" t="e">
        <f>INDEX(Wsad_Ofertowy[],MATCH(Generowanie_Zamówienia[[#This Row],[KOD_XL]],Wsad_Ofertowy[Kod],0),21)</f>
        <v>#VALUE!</v>
      </c>
      <c r="D561" s="95" t="e" cm="1">
        <f t="array" ref="D561">INDEX(Wsad_Ofertowy[],MATCH(Generowanie_Zamówienia[[#This Row],[KOD_XL]],Wsad_Ofertowy[Kod],0),$U$1)</f>
        <v>#VALUE!</v>
      </c>
      <c r="E561" t="str">
        <f ca="1">IFERROR(Generowanie_Zamówienia[[#This Row],[ILOŚĆ OP. ZAMAWIANA]]*Generowanie_Zamówienia[[#This Row],[ILOŚC W OP.]]*Generowanie_Zamówienia[[#This Row],[CENA]],"")</f>
        <v/>
      </c>
      <c r="F561" t="e">
        <f>INDEX(Wsad_Ofertowy[],MATCH(Generowanie_Zamówienia[[#This Row],[KOD_XL]],Wsad_Ofertowy[Kod],0),MATCH("nazwa pakietu",Wsad_Ofertowy[#Headers],0))</f>
        <v>#VALUE!</v>
      </c>
      <c r="G56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1" t="str">
        <f ca="1">IF(Generowanie_Zamówienia[[#This Row],[ILOŚĆ OP. ZAMAWIANA]]&gt;0,COUNTIFS($B$1:B561,"&gt;0"),"")</f>
        <v/>
      </c>
      <c r="I561" t="e">
        <f>INDEX(Wsad_Ofertowy[],MATCH(Generowanie_Zamówienia[[#This Row],[KOD_XL]],Wsad_Ofertowy[Kod],0),MATCH("Nazwa",Wsad_Ofertowy[#Headers],0))</f>
        <v>#VALUE!</v>
      </c>
      <c r="J561" t="e">
        <f ca="1">Generowanie_Zamówienia[[#This Row],[ILOŚĆ OP. ZAMAWIANA]]*Generowanie_Zamówienia[[#This Row],[ILOŚC W OP.]]</f>
        <v>#VALUE!</v>
      </c>
    </row>
    <row r="562" spans="1:10" x14ac:dyDescent="0.45">
      <c r="A562" t="e">
        <f>Wsad_Ofertowy[[#This Row],[Kod]]</f>
        <v>#VALUE!</v>
      </c>
      <c r="B5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2" t="e">
        <f>INDEX(Wsad_Ofertowy[],MATCH(Generowanie_Zamówienia[[#This Row],[KOD_XL]],Wsad_Ofertowy[Kod],0),21)</f>
        <v>#VALUE!</v>
      </c>
      <c r="D562" s="95" t="e" cm="1">
        <f t="array" ref="D562">INDEX(Wsad_Ofertowy[],MATCH(Generowanie_Zamówienia[[#This Row],[KOD_XL]],Wsad_Ofertowy[Kod],0),$U$1)</f>
        <v>#VALUE!</v>
      </c>
      <c r="E562" t="str">
        <f ca="1">IFERROR(Generowanie_Zamówienia[[#This Row],[ILOŚĆ OP. ZAMAWIANA]]*Generowanie_Zamówienia[[#This Row],[ILOŚC W OP.]]*Generowanie_Zamówienia[[#This Row],[CENA]],"")</f>
        <v/>
      </c>
      <c r="F562" t="e">
        <f>INDEX(Wsad_Ofertowy[],MATCH(Generowanie_Zamówienia[[#This Row],[KOD_XL]],Wsad_Ofertowy[Kod],0),MATCH("nazwa pakietu",Wsad_Ofertowy[#Headers],0))</f>
        <v>#VALUE!</v>
      </c>
      <c r="G56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2" t="str">
        <f ca="1">IF(Generowanie_Zamówienia[[#This Row],[ILOŚĆ OP. ZAMAWIANA]]&gt;0,COUNTIFS($B$1:B562,"&gt;0"),"")</f>
        <v/>
      </c>
      <c r="I562" t="e">
        <f>INDEX(Wsad_Ofertowy[],MATCH(Generowanie_Zamówienia[[#This Row],[KOD_XL]],Wsad_Ofertowy[Kod],0),MATCH("Nazwa",Wsad_Ofertowy[#Headers],0))</f>
        <v>#VALUE!</v>
      </c>
      <c r="J562" t="e">
        <f ca="1">Generowanie_Zamówienia[[#This Row],[ILOŚĆ OP. ZAMAWIANA]]*Generowanie_Zamówienia[[#This Row],[ILOŚC W OP.]]</f>
        <v>#VALUE!</v>
      </c>
    </row>
    <row r="563" spans="1:10" x14ac:dyDescent="0.45">
      <c r="A563" t="e">
        <f>Wsad_Ofertowy[[#This Row],[Kod]]</f>
        <v>#VALUE!</v>
      </c>
      <c r="B5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3" t="e">
        <f>INDEX(Wsad_Ofertowy[],MATCH(Generowanie_Zamówienia[[#This Row],[KOD_XL]],Wsad_Ofertowy[Kod],0),21)</f>
        <v>#VALUE!</v>
      </c>
      <c r="D563" s="95" t="e" cm="1">
        <f t="array" ref="D563">INDEX(Wsad_Ofertowy[],MATCH(Generowanie_Zamówienia[[#This Row],[KOD_XL]],Wsad_Ofertowy[Kod],0),$U$1)</f>
        <v>#VALUE!</v>
      </c>
      <c r="E563" t="str">
        <f ca="1">IFERROR(Generowanie_Zamówienia[[#This Row],[ILOŚĆ OP. ZAMAWIANA]]*Generowanie_Zamówienia[[#This Row],[ILOŚC W OP.]]*Generowanie_Zamówienia[[#This Row],[CENA]],"")</f>
        <v/>
      </c>
      <c r="F563" t="e">
        <f>INDEX(Wsad_Ofertowy[],MATCH(Generowanie_Zamówienia[[#This Row],[KOD_XL]],Wsad_Ofertowy[Kod],0),MATCH("nazwa pakietu",Wsad_Ofertowy[#Headers],0))</f>
        <v>#VALUE!</v>
      </c>
      <c r="G56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3" t="str">
        <f ca="1">IF(Generowanie_Zamówienia[[#This Row],[ILOŚĆ OP. ZAMAWIANA]]&gt;0,COUNTIFS($B$1:B563,"&gt;0"),"")</f>
        <v/>
      </c>
      <c r="I563" t="e">
        <f>INDEX(Wsad_Ofertowy[],MATCH(Generowanie_Zamówienia[[#This Row],[KOD_XL]],Wsad_Ofertowy[Kod],0),MATCH("Nazwa",Wsad_Ofertowy[#Headers],0))</f>
        <v>#VALUE!</v>
      </c>
      <c r="J563" t="e">
        <f ca="1">Generowanie_Zamówienia[[#This Row],[ILOŚĆ OP. ZAMAWIANA]]*Generowanie_Zamówienia[[#This Row],[ILOŚC W OP.]]</f>
        <v>#VALUE!</v>
      </c>
    </row>
    <row r="564" spans="1:10" x14ac:dyDescent="0.45">
      <c r="A564" t="e">
        <f>Wsad_Ofertowy[[#This Row],[Kod]]</f>
        <v>#VALUE!</v>
      </c>
      <c r="B5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4" t="e">
        <f>INDEX(Wsad_Ofertowy[],MATCH(Generowanie_Zamówienia[[#This Row],[KOD_XL]],Wsad_Ofertowy[Kod],0),21)</f>
        <v>#VALUE!</v>
      </c>
      <c r="D564" s="95" t="e" cm="1">
        <f t="array" ref="D564">INDEX(Wsad_Ofertowy[],MATCH(Generowanie_Zamówienia[[#This Row],[KOD_XL]],Wsad_Ofertowy[Kod],0),$U$1)</f>
        <v>#VALUE!</v>
      </c>
      <c r="E564" t="str">
        <f ca="1">IFERROR(Generowanie_Zamówienia[[#This Row],[ILOŚĆ OP. ZAMAWIANA]]*Generowanie_Zamówienia[[#This Row],[ILOŚC W OP.]]*Generowanie_Zamówienia[[#This Row],[CENA]],"")</f>
        <v/>
      </c>
      <c r="F564" t="e">
        <f>INDEX(Wsad_Ofertowy[],MATCH(Generowanie_Zamówienia[[#This Row],[KOD_XL]],Wsad_Ofertowy[Kod],0),MATCH("nazwa pakietu",Wsad_Ofertowy[#Headers],0))</f>
        <v>#VALUE!</v>
      </c>
      <c r="G56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4" t="str">
        <f ca="1">IF(Generowanie_Zamówienia[[#This Row],[ILOŚĆ OP. ZAMAWIANA]]&gt;0,COUNTIFS($B$1:B564,"&gt;0"),"")</f>
        <v/>
      </c>
      <c r="I564" t="e">
        <f>INDEX(Wsad_Ofertowy[],MATCH(Generowanie_Zamówienia[[#This Row],[KOD_XL]],Wsad_Ofertowy[Kod],0),MATCH("Nazwa",Wsad_Ofertowy[#Headers],0))</f>
        <v>#VALUE!</v>
      </c>
      <c r="J564" t="e">
        <f ca="1">Generowanie_Zamówienia[[#This Row],[ILOŚĆ OP. ZAMAWIANA]]*Generowanie_Zamówienia[[#This Row],[ILOŚC W OP.]]</f>
        <v>#VALUE!</v>
      </c>
    </row>
    <row r="565" spans="1:10" x14ac:dyDescent="0.45">
      <c r="A565" t="e">
        <f>Wsad_Ofertowy[[#This Row],[Kod]]</f>
        <v>#VALUE!</v>
      </c>
      <c r="B5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5" t="e">
        <f>INDEX(Wsad_Ofertowy[],MATCH(Generowanie_Zamówienia[[#This Row],[KOD_XL]],Wsad_Ofertowy[Kod],0),21)</f>
        <v>#VALUE!</v>
      </c>
      <c r="D565" s="95" t="e" cm="1">
        <f t="array" ref="D565">INDEX(Wsad_Ofertowy[],MATCH(Generowanie_Zamówienia[[#This Row],[KOD_XL]],Wsad_Ofertowy[Kod],0),$U$1)</f>
        <v>#VALUE!</v>
      </c>
      <c r="E565" t="str">
        <f ca="1">IFERROR(Generowanie_Zamówienia[[#This Row],[ILOŚĆ OP. ZAMAWIANA]]*Generowanie_Zamówienia[[#This Row],[ILOŚC W OP.]]*Generowanie_Zamówienia[[#This Row],[CENA]],"")</f>
        <v/>
      </c>
      <c r="F565" t="e">
        <f>INDEX(Wsad_Ofertowy[],MATCH(Generowanie_Zamówienia[[#This Row],[KOD_XL]],Wsad_Ofertowy[Kod],0),MATCH("nazwa pakietu",Wsad_Ofertowy[#Headers],0))</f>
        <v>#VALUE!</v>
      </c>
      <c r="G56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5" t="str">
        <f ca="1">IF(Generowanie_Zamówienia[[#This Row],[ILOŚĆ OP. ZAMAWIANA]]&gt;0,COUNTIFS($B$1:B565,"&gt;0"),"")</f>
        <v/>
      </c>
      <c r="I565" t="e">
        <f>INDEX(Wsad_Ofertowy[],MATCH(Generowanie_Zamówienia[[#This Row],[KOD_XL]],Wsad_Ofertowy[Kod],0),MATCH("Nazwa",Wsad_Ofertowy[#Headers],0))</f>
        <v>#VALUE!</v>
      </c>
      <c r="J565" t="e">
        <f ca="1">Generowanie_Zamówienia[[#This Row],[ILOŚĆ OP. ZAMAWIANA]]*Generowanie_Zamówienia[[#This Row],[ILOŚC W OP.]]</f>
        <v>#VALUE!</v>
      </c>
    </row>
    <row r="566" spans="1:10" x14ac:dyDescent="0.45">
      <c r="A566" t="e">
        <f>Wsad_Ofertowy[[#This Row],[Kod]]</f>
        <v>#VALUE!</v>
      </c>
      <c r="B5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6" t="e">
        <f>INDEX(Wsad_Ofertowy[],MATCH(Generowanie_Zamówienia[[#This Row],[KOD_XL]],Wsad_Ofertowy[Kod],0),21)</f>
        <v>#VALUE!</v>
      </c>
      <c r="D566" s="95" t="e" cm="1">
        <f t="array" ref="D566">INDEX(Wsad_Ofertowy[],MATCH(Generowanie_Zamówienia[[#This Row],[KOD_XL]],Wsad_Ofertowy[Kod],0),$U$1)</f>
        <v>#VALUE!</v>
      </c>
      <c r="E566" t="str">
        <f ca="1">IFERROR(Generowanie_Zamówienia[[#This Row],[ILOŚĆ OP. ZAMAWIANA]]*Generowanie_Zamówienia[[#This Row],[ILOŚC W OP.]]*Generowanie_Zamówienia[[#This Row],[CENA]],"")</f>
        <v/>
      </c>
      <c r="F566" t="e">
        <f>INDEX(Wsad_Ofertowy[],MATCH(Generowanie_Zamówienia[[#This Row],[KOD_XL]],Wsad_Ofertowy[Kod],0),MATCH("nazwa pakietu",Wsad_Ofertowy[#Headers],0))</f>
        <v>#VALUE!</v>
      </c>
      <c r="G56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6" t="str">
        <f ca="1">IF(Generowanie_Zamówienia[[#This Row],[ILOŚĆ OP. ZAMAWIANA]]&gt;0,COUNTIFS($B$1:B566,"&gt;0"),"")</f>
        <v/>
      </c>
      <c r="I566" t="e">
        <f>INDEX(Wsad_Ofertowy[],MATCH(Generowanie_Zamówienia[[#This Row],[KOD_XL]],Wsad_Ofertowy[Kod],0),MATCH("Nazwa",Wsad_Ofertowy[#Headers],0))</f>
        <v>#VALUE!</v>
      </c>
      <c r="J566" t="e">
        <f ca="1">Generowanie_Zamówienia[[#This Row],[ILOŚĆ OP. ZAMAWIANA]]*Generowanie_Zamówienia[[#This Row],[ILOŚC W OP.]]</f>
        <v>#VALUE!</v>
      </c>
    </row>
    <row r="567" spans="1:10" x14ac:dyDescent="0.45">
      <c r="A567" t="e">
        <f>Wsad_Ofertowy[[#This Row],[Kod]]</f>
        <v>#VALUE!</v>
      </c>
      <c r="B5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7" t="e">
        <f>INDEX(Wsad_Ofertowy[],MATCH(Generowanie_Zamówienia[[#This Row],[KOD_XL]],Wsad_Ofertowy[Kod],0),21)</f>
        <v>#VALUE!</v>
      </c>
      <c r="D567" s="95" t="e" cm="1">
        <f t="array" ref="D567">INDEX(Wsad_Ofertowy[],MATCH(Generowanie_Zamówienia[[#This Row],[KOD_XL]],Wsad_Ofertowy[Kod],0),$U$1)</f>
        <v>#VALUE!</v>
      </c>
      <c r="E567" t="str">
        <f ca="1">IFERROR(Generowanie_Zamówienia[[#This Row],[ILOŚĆ OP. ZAMAWIANA]]*Generowanie_Zamówienia[[#This Row],[ILOŚC W OP.]]*Generowanie_Zamówienia[[#This Row],[CENA]],"")</f>
        <v/>
      </c>
      <c r="F567" t="e">
        <f>INDEX(Wsad_Ofertowy[],MATCH(Generowanie_Zamówienia[[#This Row],[KOD_XL]],Wsad_Ofertowy[Kod],0),MATCH("nazwa pakietu",Wsad_Ofertowy[#Headers],0))</f>
        <v>#VALUE!</v>
      </c>
      <c r="G56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7" t="str">
        <f ca="1">IF(Generowanie_Zamówienia[[#This Row],[ILOŚĆ OP. ZAMAWIANA]]&gt;0,COUNTIFS($B$1:B567,"&gt;0"),"")</f>
        <v/>
      </c>
      <c r="I567" t="e">
        <f>INDEX(Wsad_Ofertowy[],MATCH(Generowanie_Zamówienia[[#This Row],[KOD_XL]],Wsad_Ofertowy[Kod],0),MATCH("Nazwa",Wsad_Ofertowy[#Headers],0))</f>
        <v>#VALUE!</v>
      </c>
      <c r="J567" t="e">
        <f ca="1">Generowanie_Zamówienia[[#This Row],[ILOŚĆ OP. ZAMAWIANA]]*Generowanie_Zamówienia[[#This Row],[ILOŚC W OP.]]</f>
        <v>#VALUE!</v>
      </c>
    </row>
    <row r="568" spans="1:10" x14ac:dyDescent="0.45">
      <c r="A568" t="e">
        <f>Wsad_Ofertowy[[#This Row],[Kod]]</f>
        <v>#VALUE!</v>
      </c>
      <c r="B5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8" t="e">
        <f>INDEX(Wsad_Ofertowy[],MATCH(Generowanie_Zamówienia[[#This Row],[KOD_XL]],Wsad_Ofertowy[Kod],0),21)</f>
        <v>#VALUE!</v>
      </c>
      <c r="D568" s="95" t="e" cm="1">
        <f t="array" ref="D568">INDEX(Wsad_Ofertowy[],MATCH(Generowanie_Zamówienia[[#This Row],[KOD_XL]],Wsad_Ofertowy[Kod],0),$U$1)</f>
        <v>#VALUE!</v>
      </c>
      <c r="E568" t="str">
        <f ca="1">IFERROR(Generowanie_Zamówienia[[#This Row],[ILOŚĆ OP. ZAMAWIANA]]*Generowanie_Zamówienia[[#This Row],[ILOŚC W OP.]]*Generowanie_Zamówienia[[#This Row],[CENA]],"")</f>
        <v/>
      </c>
      <c r="F568" t="e">
        <f>INDEX(Wsad_Ofertowy[],MATCH(Generowanie_Zamówienia[[#This Row],[KOD_XL]],Wsad_Ofertowy[Kod],0),MATCH("nazwa pakietu",Wsad_Ofertowy[#Headers],0))</f>
        <v>#VALUE!</v>
      </c>
      <c r="G56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8" t="str">
        <f ca="1">IF(Generowanie_Zamówienia[[#This Row],[ILOŚĆ OP. ZAMAWIANA]]&gt;0,COUNTIFS($B$1:B568,"&gt;0"),"")</f>
        <v/>
      </c>
      <c r="I568" t="e">
        <f>INDEX(Wsad_Ofertowy[],MATCH(Generowanie_Zamówienia[[#This Row],[KOD_XL]],Wsad_Ofertowy[Kod],0),MATCH("Nazwa",Wsad_Ofertowy[#Headers],0))</f>
        <v>#VALUE!</v>
      </c>
      <c r="J568" t="e">
        <f ca="1">Generowanie_Zamówienia[[#This Row],[ILOŚĆ OP. ZAMAWIANA]]*Generowanie_Zamówienia[[#This Row],[ILOŚC W OP.]]</f>
        <v>#VALUE!</v>
      </c>
    </row>
    <row r="569" spans="1:10" x14ac:dyDescent="0.45">
      <c r="A569" t="e">
        <f>Wsad_Ofertowy[[#This Row],[Kod]]</f>
        <v>#VALUE!</v>
      </c>
      <c r="B5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69" t="e">
        <f>INDEX(Wsad_Ofertowy[],MATCH(Generowanie_Zamówienia[[#This Row],[KOD_XL]],Wsad_Ofertowy[Kod],0),21)</f>
        <v>#VALUE!</v>
      </c>
      <c r="D569" s="95" t="e" cm="1">
        <f t="array" ref="D569">INDEX(Wsad_Ofertowy[],MATCH(Generowanie_Zamówienia[[#This Row],[KOD_XL]],Wsad_Ofertowy[Kod],0),$U$1)</f>
        <v>#VALUE!</v>
      </c>
      <c r="E569" t="str">
        <f ca="1">IFERROR(Generowanie_Zamówienia[[#This Row],[ILOŚĆ OP. ZAMAWIANA]]*Generowanie_Zamówienia[[#This Row],[ILOŚC W OP.]]*Generowanie_Zamówienia[[#This Row],[CENA]],"")</f>
        <v/>
      </c>
      <c r="F569" t="e">
        <f>INDEX(Wsad_Ofertowy[],MATCH(Generowanie_Zamówienia[[#This Row],[KOD_XL]],Wsad_Ofertowy[Kod],0),MATCH("nazwa pakietu",Wsad_Ofertowy[#Headers],0))</f>
        <v>#VALUE!</v>
      </c>
      <c r="G56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69" t="str">
        <f ca="1">IF(Generowanie_Zamówienia[[#This Row],[ILOŚĆ OP. ZAMAWIANA]]&gt;0,COUNTIFS($B$1:B569,"&gt;0"),"")</f>
        <v/>
      </c>
      <c r="I569" t="e">
        <f>INDEX(Wsad_Ofertowy[],MATCH(Generowanie_Zamówienia[[#This Row],[KOD_XL]],Wsad_Ofertowy[Kod],0),MATCH("Nazwa",Wsad_Ofertowy[#Headers],0))</f>
        <v>#VALUE!</v>
      </c>
      <c r="J569" t="e">
        <f ca="1">Generowanie_Zamówienia[[#This Row],[ILOŚĆ OP. ZAMAWIANA]]*Generowanie_Zamówienia[[#This Row],[ILOŚC W OP.]]</f>
        <v>#VALUE!</v>
      </c>
    </row>
    <row r="570" spans="1:10" x14ac:dyDescent="0.45">
      <c r="A570" t="e">
        <f>Wsad_Ofertowy[[#This Row],[Kod]]</f>
        <v>#VALUE!</v>
      </c>
      <c r="B5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0" t="e">
        <f>INDEX(Wsad_Ofertowy[],MATCH(Generowanie_Zamówienia[[#This Row],[KOD_XL]],Wsad_Ofertowy[Kod],0),21)</f>
        <v>#VALUE!</v>
      </c>
      <c r="D570" s="95" t="e" cm="1">
        <f t="array" ref="D570">INDEX(Wsad_Ofertowy[],MATCH(Generowanie_Zamówienia[[#This Row],[KOD_XL]],Wsad_Ofertowy[Kod],0),$U$1)</f>
        <v>#VALUE!</v>
      </c>
      <c r="E570" t="str">
        <f ca="1">IFERROR(Generowanie_Zamówienia[[#This Row],[ILOŚĆ OP. ZAMAWIANA]]*Generowanie_Zamówienia[[#This Row],[ILOŚC W OP.]]*Generowanie_Zamówienia[[#This Row],[CENA]],"")</f>
        <v/>
      </c>
      <c r="F570" t="e">
        <f>INDEX(Wsad_Ofertowy[],MATCH(Generowanie_Zamówienia[[#This Row],[KOD_XL]],Wsad_Ofertowy[Kod],0),MATCH("nazwa pakietu",Wsad_Ofertowy[#Headers],0))</f>
        <v>#VALUE!</v>
      </c>
      <c r="G57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0" t="str">
        <f ca="1">IF(Generowanie_Zamówienia[[#This Row],[ILOŚĆ OP. ZAMAWIANA]]&gt;0,COUNTIFS($B$1:B570,"&gt;0"),"")</f>
        <v/>
      </c>
      <c r="I570" t="e">
        <f>INDEX(Wsad_Ofertowy[],MATCH(Generowanie_Zamówienia[[#This Row],[KOD_XL]],Wsad_Ofertowy[Kod],0),MATCH("Nazwa",Wsad_Ofertowy[#Headers],0))</f>
        <v>#VALUE!</v>
      </c>
      <c r="J570" t="e">
        <f ca="1">Generowanie_Zamówienia[[#This Row],[ILOŚĆ OP. ZAMAWIANA]]*Generowanie_Zamówienia[[#This Row],[ILOŚC W OP.]]</f>
        <v>#VALUE!</v>
      </c>
    </row>
    <row r="571" spans="1:10" x14ac:dyDescent="0.45">
      <c r="A571" t="e">
        <f>Wsad_Ofertowy[[#This Row],[Kod]]</f>
        <v>#VALUE!</v>
      </c>
      <c r="B5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1" t="e">
        <f>INDEX(Wsad_Ofertowy[],MATCH(Generowanie_Zamówienia[[#This Row],[KOD_XL]],Wsad_Ofertowy[Kod],0),21)</f>
        <v>#VALUE!</v>
      </c>
      <c r="D571" s="95" t="e" cm="1">
        <f t="array" ref="D571">INDEX(Wsad_Ofertowy[],MATCH(Generowanie_Zamówienia[[#This Row],[KOD_XL]],Wsad_Ofertowy[Kod],0),$U$1)</f>
        <v>#VALUE!</v>
      </c>
      <c r="E571" t="str">
        <f ca="1">IFERROR(Generowanie_Zamówienia[[#This Row],[ILOŚĆ OP. ZAMAWIANA]]*Generowanie_Zamówienia[[#This Row],[ILOŚC W OP.]]*Generowanie_Zamówienia[[#This Row],[CENA]],"")</f>
        <v/>
      </c>
      <c r="F571" t="e">
        <f>INDEX(Wsad_Ofertowy[],MATCH(Generowanie_Zamówienia[[#This Row],[KOD_XL]],Wsad_Ofertowy[Kod],0),MATCH("nazwa pakietu",Wsad_Ofertowy[#Headers],0))</f>
        <v>#VALUE!</v>
      </c>
      <c r="G57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1" t="str">
        <f ca="1">IF(Generowanie_Zamówienia[[#This Row],[ILOŚĆ OP. ZAMAWIANA]]&gt;0,COUNTIFS($B$1:B571,"&gt;0"),"")</f>
        <v/>
      </c>
      <c r="I571" t="e">
        <f>INDEX(Wsad_Ofertowy[],MATCH(Generowanie_Zamówienia[[#This Row],[KOD_XL]],Wsad_Ofertowy[Kod],0),MATCH("Nazwa",Wsad_Ofertowy[#Headers],0))</f>
        <v>#VALUE!</v>
      </c>
      <c r="J571" t="e">
        <f ca="1">Generowanie_Zamówienia[[#This Row],[ILOŚĆ OP. ZAMAWIANA]]*Generowanie_Zamówienia[[#This Row],[ILOŚC W OP.]]</f>
        <v>#VALUE!</v>
      </c>
    </row>
    <row r="572" spans="1:10" x14ac:dyDescent="0.45">
      <c r="A572" t="e">
        <f>Wsad_Ofertowy[[#This Row],[Kod]]</f>
        <v>#VALUE!</v>
      </c>
      <c r="B5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2" t="e">
        <f>INDEX(Wsad_Ofertowy[],MATCH(Generowanie_Zamówienia[[#This Row],[KOD_XL]],Wsad_Ofertowy[Kod],0),21)</f>
        <v>#VALUE!</v>
      </c>
      <c r="D572" s="95" t="e" cm="1">
        <f t="array" ref="D572">INDEX(Wsad_Ofertowy[],MATCH(Generowanie_Zamówienia[[#This Row],[KOD_XL]],Wsad_Ofertowy[Kod],0),$U$1)</f>
        <v>#VALUE!</v>
      </c>
      <c r="E572" t="str">
        <f ca="1">IFERROR(Generowanie_Zamówienia[[#This Row],[ILOŚĆ OP. ZAMAWIANA]]*Generowanie_Zamówienia[[#This Row],[ILOŚC W OP.]]*Generowanie_Zamówienia[[#This Row],[CENA]],"")</f>
        <v/>
      </c>
      <c r="F572" t="e">
        <f>INDEX(Wsad_Ofertowy[],MATCH(Generowanie_Zamówienia[[#This Row],[KOD_XL]],Wsad_Ofertowy[Kod],0),MATCH("nazwa pakietu",Wsad_Ofertowy[#Headers],0))</f>
        <v>#VALUE!</v>
      </c>
      <c r="G57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2" t="str">
        <f ca="1">IF(Generowanie_Zamówienia[[#This Row],[ILOŚĆ OP. ZAMAWIANA]]&gt;0,COUNTIFS($B$1:B572,"&gt;0"),"")</f>
        <v/>
      </c>
      <c r="I572" t="e">
        <f>INDEX(Wsad_Ofertowy[],MATCH(Generowanie_Zamówienia[[#This Row],[KOD_XL]],Wsad_Ofertowy[Kod],0),MATCH("Nazwa",Wsad_Ofertowy[#Headers],0))</f>
        <v>#VALUE!</v>
      </c>
      <c r="J572" t="e">
        <f ca="1">Generowanie_Zamówienia[[#This Row],[ILOŚĆ OP. ZAMAWIANA]]*Generowanie_Zamówienia[[#This Row],[ILOŚC W OP.]]</f>
        <v>#VALUE!</v>
      </c>
    </row>
    <row r="573" spans="1:10" x14ac:dyDescent="0.45">
      <c r="A573" t="e">
        <f>Wsad_Ofertowy[[#This Row],[Kod]]</f>
        <v>#VALUE!</v>
      </c>
      <c r="B5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3" t="e">
        <f>INDEX(Wsad_Ofertowy[],MATCH(Generowanie_Zamówienia[[#This Row],[KOD_XL]],Wsad_Ofertowy[Kod],0),21)</f>
        <v>#VALUE!</v>
      </c>
      <c r="D573" s="95" t="e" cm="1">
        <f t="array" ref="D573">INDEX(Wsad_Ofertowy[],MATCH(Generowanie_Zamówienia[[#This Row],[KOD_XL]],Wsad_Ofertowy[Kod],0),$U$1)</f>
        <v>#VALUE!</v>
      </c>
      <c r="E573" t="str">
        <f ca="1">IFERROR(Generowanie_Zamówienia[[#This Row],[ILOŚĆ OP. ZAMAWIANA]]*Generowanie_Zamówienia[[#This Row],[ILOŚC W OP.]]*Generowanie_Zamówienia[[#This Row],[CENA]],"")</f>
        <v/>
      </c>
      <c r="F573" t="e">
        <f>INDEX(Wsad_Ofertowy[],MATCH(Generowanie_Zamówienia[[#This Row],[KOD_XL]],Wsad_Ofertowy[Kod],0),MATCH("nazwa pakietu",Wsad_Ofertowy[#Headers],0))</f>
        <v>#VALUE!</v>
      </c>
      <c r="G57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3" t="str">
        <f ca="1">IF(Generowanie_Zamówienia[[#This Row],[ILOŚĆ OP. ZAMAWIANA]]&gt;0,COUNTIFS($B$1:B573,"&gt;0"),"")</f>
        <v/>
      </c>
      <c r="I573" t="e">
        <f>INDEX(Wsad_Ofertowy[],MATCH(Generowanie_Zamówienia[[#This Row],[KOD_XL]],Wsad_Ofertowy[Kod],0),MATCH("Nazwa",Wsad_Ofertowy[#Headers],0))</f>
        <v>#VALUE!</v>
      </c>
      <c r="J573" t="e">
        <f ca="1">Generowanie_Zamówienia[[#This Row],[ILOŚĆ OP. ZAMAWIANA]]*Generowanie_Zamówienia[[#This Row],[ILOŚC W OP.]]</f>
        <v>#VALUE!</v>
      </c>
    </row>
    <row r="574" spans="1:10" x14ac:dyDescent="0.45">
      <c r="A574" t="e">
        <f>Wsad_Ofertowy[[#This Row],[Kod]]</f>
        <v>#VALUE!</v>
      </c>
      <c r="B5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4" t="e">
        <f>INDEX(Wsad_Ofertowy[],MATCH(Generowanie_Zamówienia[[#This Row],[KOD_XL]],Wsad_Ofertowy[Kod],0),21)</f>
        <v>#VALUE!</v>
      </c>
      <c r="D574" s="95" t="e" cm="1">
        <f t="array" ref="D574">INDEX(Wsad_Ofertowy[],MATCH(Generowanie_Zamówienia[[#This Row],[KOD_XL]],Wsad_Ofertowy[Kod],0),$U$1)</f>
        <v>#VALUE!</v>
      </c>
      <c r="E574" t="str">
        <f ca="1">IFERROR(Generowanie_Zamówienia[[#This Row],[ILOŚĆ OP. ZAMAWIANA]]*Generowanie_Zamówienia[[#This Row],[ILOŚC W OP.]]*Generowanie_Zamówienia[[#This Row],[CENA]],"")</f>
        <v/>
      </c>
      <c r="F574" t="e">
        <f>INDEX(Wsad_Ofertowy[],MATCH(Generowanie_Zamówienia[[#This Row],[KOD_XL]],Wsad_Ofertowy[Kod],0),MATCH("nazwa pakietu",Wsad_Ofertowy[#Headers],0))</f>
        <v>#VALUE!</v>
      </c>
      <c r="G57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4" t="str">
        <f ca="1">IF(Generowanie_Zamówienia[[#This Row],[ILOŚĆ OP. ZAMAWIANA]]&gt;0,COUNTIFS($B$1:B574,"&gt;0"),"")</f>
        <v/>
      </c>
      <c r="I574" t="e">
        <f>INDEX(Wsad_Ofertowy[],MATCH(Generowanie_Zamówienia[[#This Row],[KOD_XL]],Wsad_Ofertowy[Kod],0),MATCH("Nazwa",Wsad_Ofertowy[#Headers],0))</f>
        <v>#VALUE!</v>
      </c>
      <c r="J574" t="e">
        <f ca="1">Generowanie_Zamówienia[[#This Row],[ILOŚĆ OP. ZAMAWIANA]]*Generowanie_Zamówienia[[#This Row],[ILOŚC W OP.]]</f>
        <v>#VALUE!</v>
      </c>
    </row>
    <row r="575" spans="1:10" x14ac:dyDescent="0.45">
      <c r="A575" t="e">
        <f>Wsad_Ofertowy[[#This Row],[Kod]]</f>
        <v>#VALUE!</v>
      </c>
      <c r="B5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5" t="e">
        <f>INDEX(Wsad_Ofertowy[],MATCH(Generowanie_Zamówienia[[#This Row],[KOD_XL]],Wsad_Ofertowy[Kod],0),21)</f>
        <v>#VALUE!</v>
      </c>
      <c r="D575" s="95" t="e" cm="1">
        <f t="array" ref="D575">INDEX(Wsad_Ofertowy[],MATCH(Generowanie_Zamówienia[[#This Row],[KOD_XL]],Wsad_Ofertowy[Kod],0),$U$1)</f>
        <v>#VALUE!</v>
      </c>
      <c r="E575" t="str">
        <f ca="1">IFERROR(Generowanie_Zamówienia[[#This Row],[ILOŚĆ OP. ZAMAWIANA]]*Generowanie_Zamówienia[[#This Row],[ILOŚC W OP.]]*Generowanie_Zamówienia[[#This Row],[CENA]],"")</f>
        <v/>
      </c>
      <c r="F575" t="e">
        <f>INDEX(Wsad_Ofertowy[],MATCH(Generowanie_Zamówienia[[#This Row],[KOD_XL]],Wsad_Ofertowy[Kod],0),MATCH("nazwa pakietu",Wsad_Ofertowy[#Headers],0))</f>
        <v>#VALUE!</v>
      </c>
      <c r="G57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5" t="str">
        <f ca="1">IF(Generowanie_Zamówienia[[#This Row],[ILOŚĆ OP. ZAMAWIANA]]&gt;0,COUNTIFS($B$1:B575,"&gt;0"),"")</f>
        <v/>
      </c>
      <c r="I575" t="e">
        <f>INDEX(Wsad_Ofertowy[],MATCH(Generowanie_Zamówienia[[#This Row],[KOD_XL]],Wsad_Ofertowy[Kod],0),MATCH("Nazwa",Wsad_Ofertowy[#Headers],0))</f>
        <v>#VALUE!</v>
      </c>
      <c r="J575" t="e">
        <f ca="1">Generowanie_Zamówienia[[#This Row],[ILOŚĆ OP. ZAMAWIANA]]*Generowanie_Zamówienia[[#This Row],[ILOŚC W OP.]]</f>
        <v>#VALUE!</v>
      </c>
    </row>
    <row r="576" spans="1:10" x14ac:dyDescent="0.45">
      <c r="A576" t="e">
        <f>Wsad_Ofertowy[[#This Row],[Kod]]</f>
        <v>#VALUE!</v>
      </c>
      <c r="B5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6" t="e">
        <f>INDEX(Wsad_Ofertowy[],MATCH(Generowanie_Zamówienia[[#This Row],[KOD_XL]],Wsad_Ofertowy[Kod],0),21)</f>
        <v>#VALUE!</v>
      </c>
      <c r="D576" s="95" t="e" cm="1">
        <f t="array" ref="D576">INDEX(Wsad_Ofertowy[],MATCH(Generowanie_Zamówienia[[#This Row],[KOD_XL]],Wsad_Ofertowy[Kod],0),$U$1)</f>
        <v>#VALUE!</v>
      </c>
      <c r="E576" t="str">
        <f ca="1">IFERROR(Generowanie_Zamówienia[[#This Row],[ILOŚĆ OP. ZAMAWIANA]]*Generowanie_Zamówienia[[#This Row],[ILOŚC W OP.]]*Generowanie_Zamówienia[[#This Row],[CENA]],"")</f>
        <v/>
      </c>
      <c r="F576" t="e">
        <f>INDEX(Wsad_Ofertowy[],MATCH(Generowanie_Zamówienia[[#This Row],[KOD_XL]],Wsad_Ofertowy[Kod],0),MATCH("nazwa pakietu",Wsad_Ofertowy[#Headers],0))</f>
        <v>#VALUE!</v>
      </c>
      <c r="G57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6" t="str">
        <f ca="1">IF(Generowanie_Zamówienia[[#This Row],[ILOŚĆ OP. ZAMAWIANA]]&gt;0,COUNTIFS($B$1:B576,"&gt;0"),"")</f>
        <v/>
      </c>
      <c r="I576" t="e">
        <f>INDEX(Wsad_Ofertowy[],MATCH(Generowanie_Zamówienia[[#This Row],[KOD_XL]],Wsad_Ofertowy[Kod],0),MATCH("Nazwa",Wsad_Ofertowy[#Headers],0))</f>
        <v>#VALUE!</v>
      </c>
      <c r="J576" t="e">
        <f ca="1">Generowanie_Zamówienia[[#This Row],[ILOŚĆ OP. ZAMAWIANA]]*Generowanie_Zamówienia[[#This Row],[ILOŚC W OP.]]</f>
        <v>#VALUE!</v>
      </c>
    </row>
    <row r="577" spans="1:10" x14ac:dyDescent="0.45">
      <c r="A577" t="e">
        <f>Wsad_Ofertowy[[#This Row],[Kod]]</f>
        <v>#VALUE!</v>
      </c>
      <c r="B5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7" t="e">
        <f>INDEX(Wsad_Ofertowy[],MATCH(Generowanie_Zamówienia[[#This Row],[KOD_XL]],Wsad_Ofertowy[Kod],0),21)</f>
        <v>#VALUE!</v>
      </c>
      <c r="D577" s="95" t="e" cm="1">
        <f t="array" ref="D577">INDEX(Wsad_Ofertowy[],MATCH(Generowanie_Zamówienia[[#This Row],[KOD_XL]],Wsad_Ofertowy[Kod],0),$U$1)</f>
        <v>#VALUE!</v>
      </c>
      <c r="E577" t="str">
        <f ca="1">IFERROR(Generowanie_Zamówienia[[#This Row],[ILOŚĆ OP. ZAMAWIANA]]*Generowanie_Zamówienia[[#This Row],[ILOŚC W OP.]]*Generowanie_Zamówienia[[#This Row],[CENA]],"")</f>
        <v/>
      </c>
      <c r="F577" t="e">
        <f>INDEX(Wsad_Ofertowy[],MATCH(Generowanie_Zamówienia[[#This Row],[KOD_XL]],Wsad_Ofertowy[Kod],0),MATCH("nazwa pakietu",Wsad_Ofertowy[#Headers],0))</f>
        <v>#VALUE!</v>
      </c>
      <c r="G57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7" t="str">
        <f ca="1">IF(Generowanie_Zamówienia[[#This Row],[ILOŚĆ OP. ZAMAWIANA]]&gt;0,COUNTIFS($B$1:B577,"&gt;0"),"")</f>
        <v/>
      </c>
      <c r="I577" t="e">
        <f>INDEX(Wsad_Ofertowy[],MATCH(Generowanie_Zamówienia[[#This Row],[KOD_XL]],Wsad_Ofertowy[Kod],0),MATCH("Nazwa",Wsad_Ofertowy[#Headers],0))</f>
        <v>#VALUE!</v>
      </c>
      <c r="J577" t="e">
        <f ca="1">Generowanie_Zamówienia[[#This Row],[ILOŚĆ OP. ZAMAWIANA]]*Generowanie_Zamówienia[[#This Row],[ILOŚC W OP.]]</f>
        <v>#VALUE!</v>
      </c>
    </row>
    <row r="578" spans="1:10" x14ac:dyDescent="0.45">
      <c r="A578" t="e">
        <f>Wsad_Ofertowy[[#This Row],[Kod]]</f>
        <v>#VALUE!</v>
      </c>
      <c r="B5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8" t="e">
        <f>INDEX(Wsad_Ofertowy[],MATCH(Generowanie_Zamówienia[[#This Row],[KOD_XL]],Wsad_Ofertowy[Kod],0),21)</f>
        <v>#VALUE!</v>
      </c>
      <c r="D578" s="95" t="e" cm="1">
        <f t="array" ref="D578">INDEX(Wsad_Ofertowy[],MATCH(Generowanie_Zamówienia[[#This Row],[KOD_XL]],Wsad_Ofertowy[Kod],0),$U$1)</f>
        <v>#VALUE!</v>
      </c>
      <c r="E578" t="str">
        <f ca="1">IFERROR(Generowanie_Zamówienia[[#This Row],[ILOŚĆ OP. ZAMAWIANA]]*Generowanie_Zamówienia[[#This Row],[ILOŚC W OP.]]*Generowanie_Zamówienia[[#This Row],[CENA]],"")</f>
        <v/>
      </c>
      <c r="F578" t="e">
        <f>INDEX(Wsad_Ofertowy[],MATCH(Generowanie_Zamówienia[[#This Row],[KOD_XL]],Wsad_Ofertowy[Kod],0),MATCH("nazwa pakietu",Wsad_Ofertowy[#Headers],0))</f>
        <v>#VALUE!</v>
      </c>
      <c r="G57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8" t="str">
        <f ca="1">IF(Generowanie_Zamówienia[[#This Row],[ILOŚĆ OP. ZAMAWIANA]]&gt;0,COUNTIFS($B$1:B578,"&gt;0"),"")</f>
        <v/>
      </c>
      <c r="I578" t="e">
        <f>INDEX(Wsad_Ofertowy[],MATCH(Generowanie_Zamówienia[[#This Row],[KOD_XL]],Wsad_Ofertowy[Kod],0),MATCH("Nazwa",Wsad_Ofertowy[#Headers],0))</f>
        <v>#VALUE!</v>
      </c>
      <c r="J578" t="e">
        <f ca="1">Generowanie_Zamówienia[[#This Row],[ILOŚĆ OP. ZAMAWIANA]]*Generowanie_Zamówienia[[#This Row],[ILOŚC W OP.]]</f>
        <v>#VALUE!</v>
      </c>
    </row>
    <row r="579" spans="1:10" x14ac:dyDescent="0.45">
      <c r="A579" t="e">
        <f>Wsad_Ofertowy[[#This Row],[Kod]]</f>
        <v>#VALUE!</v>
      </c>
      <c r="B5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79" t="e">
        <f>INDEX(Wsad_Ofertowy[],MATCH(Generowanie_Zamówienia[[#This Row],[KOD_XL]],Wsad_Ofertowy[Kod],0),21)</f>
        <v>#VALUE!</v>
      </c>
      <c r="D579" s="95" t="e" cm="1">
        <f t="array" ref="D579">INDEX(Wsad_Ofertowy[],MATCH(Generowanie_Zamówienia[[#This Row],[KOD_XL]],Wsad_Ofertowy[Kod],0),$U$1)</f>
        <v>#VALUE!</v>
      </c>
      <c r="E579" t="str">
        <f ca="1">IFERROR(Generowanie_Zamówienia[[#This Row],[ILOŚĆ OP. ZAMAWIANA]]*Generowanie_Zamówienia[[#This Row],[ILOŚC W OP.]]*Generowanie_Zamówienia[[#This Row],[CENA]],"")</f>
        <v/>
      </c>
      <c r="F579" t="e">
        <f>INDEX(Wsad_Ofertowy[],MATCH(Generowanie_Zamówienia[[#This Row],[KOD_XL]],Wsad_Ofertowy[Kod],0),MATCH("nazwa pakietu",Wsad_Ofertowy[#Headers],0))</f>
        <v>#VALUE!</v>
      </c>
      <c r="G57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79" t="str">
        <f ca="1">IF(Generowanie_Zamówienia[[#This Row],[ILOŚĆ OP. ZAMAWIANA]]&gt;0,COUNTIFS($B$1:B579,"&gt;0"),"")</f>
        <v/>
      </c>
      <c r="I579" t="e">
        <f>INDEX(Wsad_Ofertowy[],MATCH(Generowanie_Zamówienia[[#This Row],[KOD_XL]],Wsad_Ofertowy[Kod],0),MATCH("Nazwa",Wsad_Ofertowy[#Headers],0))</f>
        <v>#VALUE!</v>
      </c>
      <c r="J579" t="e">
        <f ca="1">Generowanie_Zamówienia[[#This Row],[ILOŚĆ OP. ZAMAWIANA]]*Generowanie_Zamówienia[[#This Row],[ILOŚC W OP.]]</f>
        <v>#VALUE!</v>
      </c>
    </row>
    <row r="580" spans="1:10" x14ac:dyDescent="0.45">
      <c r="A580" t="e">
        <f>Wsad_Ofertowy[[#This Row],[Kod]]</f>
        <v>#VALUE!</v>
      </c>
      <c r="B5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0" t="e">
        <f>INDEX(Wsad_Ofertowy[],MATCH(Generowanie_Zamówienia[[#This Row],[KOD_XL]],Wsad_Ofertowy[Kod],0),21)</f>
        <v>#VALUE!</v>
      </c>
      <c r="D580" s="95" t="e" cm="1">
        <f t="array" ref="D580">INDEX(Wsad_Ofertowy[],MATCH(Generowanie_Zamówienia[[#This Row],[KOD_XL]],Wsad_Ofertowy[Kod],0),$U$1)</f>
        <v>#VALUE!</v>
      </c>
      <c r="E580" t="str">
        <f ca="1">IFERROR(Generowanie_Zamówienia[[#This Row],[ILOŚĆ OP. ZAMAWIANA]]*Generowanie_Zamówienia[[#This Row],[ILOŚC W OP.]]*Generowanie_Zamówienia[[#This Row],[CENA]],"")</f>
        <v/>
      </c>
      <c r="F580" t="e">
        <f>INDEX(Wsad_Ofertowy[],MATCH(Generowanie_Zamówienia[[#This Row],[KOD_XL]],Wsad_Ofertowy[Kod],0),MATCH("nazwa pakietu",Wsad_Ofertowy[#Headers],0))</f>
        <v>#VALUE!</v>
      </c>
      <c r="G58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0" t="str">
        <f ca="1">IF(Generowanie_Zamówienia[[#This Row],[ILOŚĆ OP. ZAMAWIANA]]&gt;0,COUNTIFS($B$1:B580,"&gt;0"),"")</f>
        <v/>
      </c>
      <c r="I580" t="e">
        <f>INDEX(Wsad_Ofertowy[],MATCH(Generowanie_Zamówienia[[#This Row],[KOD_XL]],Wsad_Ofertowy[Kod],0),MATCH("Nazwa",Wsad_Ofertowy[#Headers],0))</f>
        <v>#VALUE!</v>
      </c>
      <c r="J580" t="e">
        <f ca="1">Generowanie_Zamówienia[[#This Row],[ILOŚĆ OP. ZAMAWIANA]]*Generowanie_Zamówienia[[#This Row],[ILOŚC W OP.]]</f>
        <v>#VALUE!</v>
      </c>
    </row>
    <row r="581" spans="1:10" x14ac:dyDescent="0.45">
      <c r="A581" t="e">
        <f>Wsad_Ofertowy[[#This Row],[Kod]]</f>
        <v>#VALUE!</v>
      </c>
      <c r="B5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1" t="e">
        <f>INDEX(Wsad_Ofertowy[],MATCH(Generowanie_Zamówienia[[#This Row],[KOD_XL]],Wsad_Ofertowy[Kod],0),21)</f>
        <v>#VALUE!</v>
      </c>
      <c r="D581" s="95" t="e" cm="1">
        <f t="array" ref="D581">INDEX(Wsad_Ofertowy[],MATCH(Generowanie_Zamówienia[[#This Row],[KOD_XL]],Wsad_Ofertowy[Kod],0),$U$1)</f>
        <v>#VALUE!</v>
      </c>
      <c r="E581" t="str">
        <f ca="1">IFERROR(Generowanie_Zamówienia[[#This Row],[ILOŚĆ OP. ZAMAWIANA]]*Generowanie_Zamówienia[[#This Row],[ILOŚC W OP.]]*Generowanie_Zamówienia[[#This Row],[CENA]],"")</f>
        <v/>
      </c>
      <c r="F581" t="e">
        <f>INDEX(Wsad_Ofertowy[],MATCH(Generowanie_Zamówienia[[#This Row],[KOD_XL]],Wsad_Ofertowy[Kod],0),MATCH("nazwa pakietu",Wsad_Ofertowy[#Headers],0))</f>
        <v>#VALUE!</v>
      </c>
      <c r="G58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1" t="str">
        <f ca="1">IF(Generowanie_Zamówienia[[#This Row],[ILOŚĆ OP. ZAMAWIANA]]&gt;0,COUNTIFS($B$1:B581,"&gt;0"),"")</f>
        <v/>
      </c>
      <c r="I581" t="e">
        <f>INDEX(Wsad_Ofertowy[],MATCH(Generowanie_Zamówienia[[#This Row],[KOD_XL]],Wsad_Ofertowy[Kod],0),MATCH("Nazwa",Wsad_Ofertowy[#Headers],0))</f>
        <v>#VALUE!</v>
      </c>
      <c r="J581" t="e">
        <f ca="1">Generowanie_Zamówienia[[#This Row],[ILOŚĆ OP. ZAMAWIANA]]*Generowanie_Zamówienia[[#This Row],[ILOŚC W OP.]]</f>
        <v>#VALUE!</v>
      </c>
    </row>
    <row r="582" spans="1:10" x14ac:dyDescent="0.45">
      <c r="A582" t="e">
        <f>Wsad_Ofertowy[[#This Row],[Kod]]</f>
        <v>#VALUE!</v>
      </c>
      <c r="B5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2" t="e">
        <f>INDEX(Wsad_Ofertowy[],MATCH(Generowanie_Zamówienia[[#This Row],[KOD_XL]],Wsad_Ofertowy[Kod],0),21)</f>
        <v>#VALUE!</v>
      </c>
      <c r="D582" s="95" t="e" cm="1">
        <f t="array" ref="D582">INDEX(Wsad_Ofertowy[],MATCH(Generowanie_Zamówienia[[#This Row],[KOD_XL]],Wsad_Ofertowy[Kod],0),$U$1)</f>
        <v>#VALUE!</v>
      </c>
      <c r="E582" t="str">
        <f ca="1">IFERROR(Generowanie_Zamówienia[[#This Row],[ILOŚĆ OP. ZAMAWIANA]]*Generowanie_Zamówienia[[#This Row],[ILOŚC W OP.]]*Generowanie_Zamówienia[[#This Row],[CENA]],"")</f>
        <v/>
      </c>
      <c r="F582" t="e">
        <f>INDEX(Wsad_Ofertowy[],MATCH(Generowanie_Zamówienia[[#This Row],[KOD_XL]],Wsad_Ofertowy[Kod],0),MATCH("nazwa pakietu",Wsad_Ofertowy[#Headers],0))</f>
        <v>#VALUE!</v>
      </c>
      <c r="G58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2" t="str">
        <f ca="1">IF(Generowanie_Zamówienia[[#This Row],[ILOŚĆ OP. ZAMAWIANA]]&gt;0,COUNTIFS($B$1:B582,"&gt;0"),"")</f>
        <v/>
      </c>
      <c r="I582" t="e">
        <f>INDEX(Wsad_Ofertowy[],MATCH(Generowanie_Zamówienia[[#This Row],[KOD_XL]],Wsad_Ofertowy[Kod],0),MATCH("Nazwa",Wsad_Ofertowy[#Headers],0))</f>
        <v>#VALUE!</v>
      </c>
      <c r="J582" t="e">
        <f ca="1">Generowanie_Zamówienia[[#This Row],[ILOŚĆ OP. ZAMAWIANA]]*Generowanie_Zamówienia[[#This Row],[ILOŚC W OP.]]</f>
        <v>#VALUE!</v>
      </c>
    </row>
    <row r="583" spans="1:10" x14ac:dyDescent="0.45">
      <c r="A583" t="e">
        <f>Wsad_Ofertowy[[#This Row],[Kod]]</f>
        <v>#VALUE!</v>
      </c>
      <c r="B5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3" t="e">
        <f>INDEX(Wsad_Ofertowy[],MATCH(Generowanie_Zamówienia[[#This Row],[KOD_XL]],Wsad_Ofertowy[Kod],0),21)</f>
        <v>#VALUE!</v>
      </c>
      <c r="D583" s="95" t="e" cm="1">
        <f t="array" ref="D583">INDEX(Wsad_Ofertowy[],MATCH(Generowanie_Zamówienia[[#This Row],[KOD_XL]],Wsad_Ofertowy[Kod],0),$U$1)</f>
        <v>#VALUE!</v>
      </c>
      <c r="E583" t="str">
        <f ca="1">IFERROR(Generowanie_Zamówienia[[#This Row],[ILOŚĆ OP. ZAMAWIANA]]*Generowanie_Zamówienia[[#This Row],[ILOŚC W OP.]]*Generowanie_Zamówienia[[#This Row],[CENA]],"")</f>
        <v/>
      </c>
      <c r="F583" t="e">
        <f>INDEX(Wsad_Ofertowy[],MATCH(Generowanie_Zamówienia[[#This Row],[KOD_XL]],Wsad_Ofertowy[Kod],0),MATCH("nazwa pakietu",Wsad_Ofertowy[#Headers],0))</f>
        <v>#VALUE!</v>
      </c>
      <c r="G58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3" t="str">
        <f ca="1">IF(Generowanie_Zamówienia[[#This Row],[ILOŚĆ OP. ZAMAWIANA]]&gt;0,COUNTIFS($B$1:B583,"&gt;0"),"")</f>
        <v/>
      </c>
      <c r="I583" t="e">
        <f>INDEX(Wsad_Ofertowy[],MATCH(Generowanie_Zamówienia[[#This Row],[KOD_XL]],Wsad_Ofertowy[Kod],0),MATCH("Nazwa",Wsad_Ofertowy[#Headers],0))</f>
        <v>#VALUE!</v>
      </c>
      <c r="J583" t="e">
        <f ca="1">Generowanie_Zamówienia[[#This Row],[ILOŚĆ OP. ZAMAWIANA]]*Generowanie_Zamówienia[[#This Row],[ILOŚC W OP.]]</f>
        <v>#VALUE!</v>
      </c>
    </row>
    <row r="584" spans="1:10" x14ac:dyDescent="0.45">
      <c r="A584" t="e">
        <f>Wsad_Ofertowy[[#This Row],[Kod]]</f>
        <v>#VALUE!</v>
      </c>
      <c r="B5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4" t="e">
        <f>INDEX(Wsad_Ofertowy[],MATCH(Generowanie_Zamówienia[[#This Row],[KOD_XL]],Wsad_Ofertowy[Kod],0),21)</f>
        <v>#VALUE!</v>
      </c>
      <c r="D584" s="95" t="e" cm="1">
        <f t="array" ref="D584">INDEX(Wsad_Ofertowy[],MATCH(Generowanie_Zamówienia[[#This Row],[KOD_XL]],Wsad_Ofertowy[Kod],0),$U$1)</f>
        <v>#VALUE!</v>
      </c>
      <c r="E584" t="str">
        <f ca="1">IFERROR(Generowanie_Zamówienia[[#This Row],[ILOŚĆ OP. ZAMAWIANA]]*Generowanie_Zamówienia[[#This Row],[ILOŚC W OP.]]*Generowanie_Zamówienia[[#This Row],[CENA]],"")</f>
        <v/>
      </c>
      <c r="F584" t="e">
        <f>INDEX(Wsad_Ofertowy[],MATCH(Generowanie_Zamówienia[[#This Row],[KOD_XL]],Wsad_Ofertowy[Kod],0),MATCH("nazwa pakietu",Wsad_Ofertowy[#Headers],0))</f>
        <v>#VALUE!</v>
      </c>
      <c r="G58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4" t="str">
        <f ca="1">IF(Generowanie_Zamówienia[[#This Row],[ILOŚĆ OP. ZAMAWIANA]]&gt;0,COUNTIFS($B$1:B584,"&gt;0"),"")</f>
        <v/>
      </c>
      <c r="I584" t="e">
        <f>INDEX(Wsad_Ofertowy[],MATCH(Generowanie_Zamówienia[[#This Row],[KOD_XL]],Wsad_Ofertowy[Kod],0),MATCH("Nazwa",Wsad_Ofertowy[#Headers],0))</f>
        <v>#VALUE!</v>
      </c>
      <c r="J584" t="e">
        <f ca="1">Generowanie_Zamówienia[[#This Row],[ILOŚĆ OP. ZAMAWIANA]]*Generowanie_Zamówienia[[#This Row],[ILOŚC W OP.]]</f>
        <v>#VALUE!</v>
      </c>
    </row>
    <row r="585" spans="1:10" x14ac:dyDescent="0.45">
      <c r="A585" t="e">
        <f>Wsad_Ofertowy[[#This Row],[Kod]]</f>
        <v>#VALUE!</v>
      </c>
      <c r="B5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5" t="e">
        <f>INDEX(Wsad_Ofertowy[],MATCH(Generowanie_Zamówienia[[#This Row],[KOD_XL]],Wsad_Ofertowy[Kod],0),21)</f>
        <v>#VALUE!</v>
      </c>
      <c r="D585" s="95" t="e" cm="1">
        <f t="array" ref="D585">INDEX(Wsad_Ofertowy[],MATCH(Generowanie_Zamówienia[[#This Row],[KOD_XL]],Wsad_Ofertowy[Kod],0),$U$1)</f>
        <v>#VALUE!</v>
      </c>
      <c r="E585" t="str">
        <f ca="1">IFERROR(Generowanie_Zamówienia[[#This Row],[ILOŚĆ OP. ZAMAWIANA]]*Generowanie_Zamówienia[[#This Row],[ILOŚC W OP.]]*Generowanie_Zamówienia[[#This Row],[CENA]],"")</f>
        <v/>
      </c>
      <c r="F585" t="e">
        <f>INDEX(Wsad_Ofertowy[],MATCH(Generowanie_Zamówienia[[#This Row],[KOD_XL]],Wsad_Ofertowy[Kod],0),MATCH("nazwa pakietu",Wsad_Ofertowy[#Headers],0))</f>
        <v>#VALUE!</v>
      </c>
      <c r="G58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5" t="str">
        <f ca="1">IF(Generowanie_Zamówienia[[#This Row],[ILOŚĆ OP. ZAMAWIANA]]&gt;0,COUNTIFS($B$1:B585,"&gt;0"),"")</f>
        <v/>
      </c>
      <c r="I585" t="e">
        <f>INDEX(Wsad_Ofertowy[],MATCH(Generowanie_Zamówienia[[#This Row],[KOD_XL]],Wsad_Ofertowy[Kod],0),MATCH("Nazwa",Wsad_Ofertowy[#Headers],0))</f>
        <v>#VALUE!</v>
      </c>
      <c r="J585" t="e">
        <f ca="1">Generowanie_Zamówienia[[#This Row],[ILOŚĆ OP. ZAMAWIANA]]*Generowanie_Zamówienia[[#This Row],[ILOŚC W OP.]]</f>
        <v>#VALUE!</v>
      </c>
    </row>
    <row r="586" spans="1:10" x14ac:dyDescent="0.45">
      <c r="A586" t="e">
        <f>Wsad_Ofertowy[[#This Row],[Kod]]</f>
        <v>#VALUE!</v>
      </c>
      <c r="B5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6" t="e">
        <f>INDEX(Wsad_Ofertowy[],MATCH(Generowanie_Zamówienia[[#This Row],[KOD_XL]],Wsad_Ofertowy[Kod],0),21)</f>
        <v>#VALUE!</v>
      </c>
      <c r="D586" s="95" t="e" cm="1">
        <f t="array" ref="D586">INDEX(Wsad_Ofertowy[],MATCH(Generowanie_Zamówienia[[#This Row],[KOD_XL]],Wsad_Ofertowy[Kod],0),$U$1)</f>
        <v>#VALUE!</v>
      </c>
      <c r="E586" t="str">
        <f ca="1">IFERROR(Generowanie_Zamówienia[[#This Row],[ILOŚĆ OP. ZAMAWIANA]]*Generowanie_Zamówienia[[#This Row],[ILOŚC W OP.]]*Generowanie_Zamówienia[[#This Row],[CENA]],"")</f>
        <v/>
      </c>
      <c r="F586" t="e">
        <f>INDEX(Wsad_Ofertowy[],MATCH(Generowanie_Zamówienia[[#This Row],[KOD_XL]],Wsad_Ofertowy[Kod],0),MATCH("nazwa pakietu",Wsad_Ofertowy[#Headers],0))</f>
        <v>#VALUE!</v>
      </c>
      <c r="G58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6" t="str">
        <f ca="1">IF(Generowanie_Zamówienia[[#This Row],[ILOŚĆ OP. ZAMAWIANA]]&gt;0,COUNTIFS($B$1:B586,"&gt;0"),"")</f>
        <v/>
      </c>
      <c r="I586" t="e">
        <f>INDEX(Wsad_Ofertowy[],MATCH(Generowanie_Zamówienia[[#This Row],[KOD_XL]],Wsad_Ofertowy[Kod],0),MATCH("Nazwa",Wsad_Ofertowy[#Headers],0))</f>
        <v>#VALUE!</v>
      </c>
      <c r="J586" t="e">
        <f ca="1">Generowanie_Zamówienia[[#This Row],[ILOŚĆ OP. ZAMAWIANA]]*Generowanie_Zamówienia[[#This Row],[ILOŚC W OP.]]</f>
        <v>#VALUE!</v>
      </c>
    </row>
    <row r="587" spans="1:10" x14ac:dyDescent="0.45">
      <c r="A587" t="e">
        <f>Wsad_Ofertowy[[#This Row],[Kod]]</f>
        <v>#VALUE!</v>
      </c>
      <c r="B5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7" t="e">
        <f>INDEX(Wsad_Ofertowy[],MATCH(Generowanie_Zamówienia[[#This Row],[KOD_XL]],Wsad_Ofertowy[Kod],0),21)</f>
        <v>#VALUE!</v>
      </c>
      <c r="D587" s="95" t="e" cm="1">
        <f t="array" ref="D587">INDEX(Wsad_Ofertowy[],MATCH(Generowanie_Zamówienia[[#This Row],[KOD_XL]],Wsad_Ofertowy[Kod],0),$U$1)</f>
        <v>#VALUE!</v>
      </c>
      <c r="E587" t="str">
        <f ca="1">IFERROR(Generowanie_Zamówienia[[#This Row],[ILOŚĆ OP. ZAMAWIANA]]*Generowanie_Zamówienia[[#This Row],[ILOŚC W OP.]]*Generowanie_Zamówienia[[#This Row],[CENA]],"")</f>
        <v/>
      </c>
      <c r="F587" t="e">
        <f>INDEX(Wsad_Ofertowy[],MATCH(Generowanie_Zamówienia[[#This Row],[KOD_XL]],Wsad_Ofertowy[Kod],0),MATCH("nazwa pakietu",Wsad_Ofertowy[#Headers],0))</f>
        <v>#VALUE!</v>
      </c>
      <c r="G58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7" t="str">
        <f ca="1">IF(Generowanie_Zamówienia[[#This Row],[ILOŚĆ OP. ZAMAWIANA]]&gt;0,COUNTIFS($B$1:B587,"&gt;0"),"")</f>
        <v/>
      </c>
      <c r="I587" t="e">
        <f>INDEX(Wsad_Ofertowy[],MATCH(Generowanie_Zamówienia[[#This Row],[KOD_XL]],Wsad_Ofertowy[Kod],0),MATCH("Nazwa",Wsad_Ofertowy[#Headers],0))</f>
        <v>#VALUE!</v>
      </c>
      <c r="J587" t="e">
        <f ca="1">Generowanie_Zamówienia[[#This Row],[ILOŚĆ OP. ZAMAWIANA]]*Generowanie_Zamówienia[[#This Row],[ILOŚC W OP.]]</f>
        <v>#VALUE!</v>
      </c>
    </row>
    <row r="588" spans="1:10" x14ac:dyDescent="0.45">
      <c r="A588" t="e">
        <f>Wsad_Ofertowy[[#This Row],[Kod]]</f>
        <v>#VALUE!</v>
      </c>
      <c r="B5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8" t="e">
        <f>INDEX(Wsad_Ofertowy[],MATCH(Generowanie_Zamówienia[[#This Row],[KOD_XL]],Wsad_Ofertowy[Kod],0),21)</f>
        <v>#VALUE!</v>
      </c>
      <c r="D588" s="95" t="e" cm="1">
        <f t="array" ref="D588">INDEX(Wsad_Ofertowy[],MATCH(Generowanie_Zamówienia[[#This Row],[KOD_XL]],Wsad_Ofertowy[Kod],0),$U$1)</f>
        <v>#VALUE!</v>
      </c>
      <c r="E588" t="str">
        <f ca="1">IFERROR(Generowanie_Zamówienia[[#This Row],[ILOŚĆ OP. ZAMAWIANA]]*Generowanie_Zamówienia[[#This Row],[ILOŚC W OP.]]*Generowanie_Zamówienia[[#This Row],[CENA]],"")</f>
        <v/>
      </c>
      <c r="F588" t="e">
        <f>INDEX(Wsad_Ofertowy[],MATCH(Generowanie_Zamówienia[[#This Row],[KOD_XL]],Wsad_Ofertowy[Kod],0),MATCH("nazwa pakietu",Wsad_Ofertowy[#Headers],0))</f>
        <v>#VALUE!</v>
      </c>
      <c r="G58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8" t="str">
        <f ca="1">IF(Generowanie_Zamówienia[[#This Row],[ILOŚĆ OP. ZAMAWIANA]]&gt;0,COUNTIFS($B$1:B588,"&gt;0"),"")</f>
        <v/>
      </c>
      <c r="I588" t="e">
        <f>INDEX(Wsad_Ofertowy[],MATCH(Generowanie_Zamówienia[[#This Row],[KOD_XL]],Wsad_Ofertowy[Kod],0),MATCH("Nazwa",Wsad_Ofertowy[#Headers],0))</f>
        <v>#VALUE!</v>
      </c>
      <c r="J588" t="e">
        <f ca="1">Generowanie_Zamówienia[[#This Row],[ILOŚĆ OP. ZAMAWIANA]]*Generowanie_Zamówienia[[#This Row],[ILOŚC W OP.]]</f>
        <v>#VALUE!</v>
      </c>
    </row>
    <row r="589" spans="1:10" x14ac:dyDescent="0.45">
      <c r="A589" t="e">
        <f>Wsad_Ofertowy[[#This Row],[Kod]]</f>
        <v>#VALUE!</v>
      </c>
      <c r="B5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89" t="e">
        <f>INDEX(Wsad_Ofertowy[],MATCH(Generowanie_Zamówienia[[#This Row],[KOD_XL]],Wsad_Ofertowy[Kod],0),21)</f>
        <v>#VALUE!</v>
      </c>
      <c r="D589" s="95" t="e" cm="1">
        <f t="array" ref="D589">INDEX(Wsad_Ofertowy[],MATCH(Generowanie_Zamówienia[[#This Row],[KOD_XL]],Wsad_Ofertowy[Kod],0),$U$1)</f>
        <v>#VALUE!</v>
      </c>
      <c r="E589" t="str">
        <f ca="1">IFERROR(Generowanie_Zamówienia[[#This Row],[ILOŚĆ OP. ZAMAWIANA]]*Generowanie_Zamówienia[[#This Row],[ILOŚC W OP.]]*Generowanie_Zamówienia[[#This Row],[CENA]],"")</f>
        <v/>
      </c>
      <c r="F589" t="e">
        <f>INDEX(Wsad_Ofertowy[],MATCH(Generowanie_Zamówienia[[#This Row],[KOD_XL]],Wsad_Ofertowy[Kod],0),MATCH("nazwa pakietu",Wsad_Ofertowy[#Headers],0))</f>
        <v>#VALUE!</v>
      </c>
      <c r="G58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89" t="str">
        <f ca="1">IF(Generowanie_Zamówienia[[#This Row],[ILOŚĆ OP. ZAMAWIANA]]&gt;0,COUNTIFS($B$1:B589,"&gt;0"),"")</f>
        <v/>
      </c>
      <c r="I589" t="e">
        <f>INDEX(Wsad_Ofertowy[],MATCH(Generowanie_Zamówienia[[#This Row],[KOD_XL]],Wsad_Ofertowy[Kod],0),MATCH("Nazwa",Wsad_Ofertowy[#Headers],0))</f>
        <v>#VALUE!</v>
      </c>
      <c r="J589" t="e">
        <f ca="1">Generowanie_Zamówienia[[#This Row],[ILOŚĆ OP. ZAMAWIANA]]*Generowanie_Zamówienia[[#This Row],[ILOŚC W OP.]]</f>
        <v>#VALUE!</v>
      </c>
    </row>
    <row r="590" spans="1:10" x14ac:dyDescent="0.45">
      <c r="A590" t="e">
        <f>Wsad_Ofertowy[[#This Row],[Kod]]</f>
        <v>#VALUE!</v>
      </c>
      <c r="B5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0" t="e">
        <f>INDEX(Wsad_Ofertowy[],MATCH(Generowanie_Zamówienia[[#This Row],[KOD_XL]],Wsad_Ofertowy[Kod],0),21)</f>
        <v>#VALUE!</v>
      </c>
      <c r="D590" s="95" t="e" cm="1">
        <f t="array" ref="D590">INDEX(Wsad_Ofertowy[],MATCH(Generowanie_Zamówienia[[#This Row],[KOD_XL]],Wsad_Ofertowy[Kod],0),$U$1)</f>
        <v>#VALUE!</v>
      </c>
      <c r="E590" t="str">
        <f ca="1">IFERROR(Generowanie_Zamówienia[[#This Row],[ILOŚĆ OP. ZAMAWIANA]]*Generowanie_Zamówienia[[#This Row],[ILOŚC W OP.]]*Generowanie_Zamówienia[[#This Row],[CENA]],"")</f>
        <v/>
      </c>
      <c r="F590" t="e">
        <f>INDEX(Wsad_Ofertowy[],MATCH(Generowanie_Zamówienia[[#This Row],[KOD_XL]],Wsad_Ofertowy[Kod],0),MATCH("nazwa pakietu",Wsad_Ofertowy[#Headers],0))</f>
        <v>#VALUE!</v>
      </c>
      <c r="G59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0" t="str">
        <f ca="1">IF(Generowanie_Zamówienia[[#This Row],[ILOŚĆ OP. ZAMAWIANA]]&gt;0,COUNTIFS($B$1:B590,"&gt;0"),"")</f>
        <v/>
      </c>
      <c r="I590" t="e">
        <f>INDEX(Wsad_Ofertowy[],MATCH(Generowanie_Zamówienia[[#This Row],[KOD_XL]],Wsad_Ofertowy[Kod],0),MATCH("Nazwa",Wsad_Ofertowy[#Headers],0))</f>
        <v>#VALUE!</v>
      </c>
      <c r="J590" t="e">
        <f ca="1">Generowanie_Zamówienia[[#This Row],[ILOŚĆ OP. ZAMAWIANA]]*Generowanie_Zamówienia[[#This Row],[ILOŚC W OP.]]</f>
        <v>#VALUE!</v>
      </c>
    </row>
    <row r="591" spans="1:10" x14ac:dyDescent="0.45">
      <c r="A591" t="e">
        <f>Wsad_Ofertowy[[#This Row],[Kod]]</f>
        <v>#VALUE!</v>
      </c>
      <c r="B5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1" t="e">
        <f>INDEX(Wsad_Ofertowy[],MATCH(Generowanie_Zamówienia[[#This Row],[KOD_XL]],Wsad_Ofertowy[Kod],0),21)</f>
        <v>#VALUE!</v>
      </c>
      <c r="D591" s="95" t="e" cm="1">
        <f t="array" ref="D591">INDEX(Wsad_Ofertowy[],MATCH(Generowanie_Zamówienia[[#This Row],[KOD_XL]],Wsad_Ofertowy[Kod],0),$U$1)</f>
        <v>#VALUE!</v>
      </c>
      <c r="E591" t="str">
        <f ca="1">IFERROR(Generowanie_Zamówienia[[#This Row],[ILOŚĆ OP. ZAMAWIANA]]*Generowanie_Zamówienia[[#This Row],[ILOŚC W OP.]]*Generowanie_Zamówienia[[#This Row],[CENA]],"")</f>
        <v/>
      </c>
      <c r="F591" t="e">
        <f>INDEX(Wsad_Ofertowy[],MATCH(Generowanie_Zamówienia[[#This Row],[KOD_XL]],Wsad_Ofertowy[Kod],0),MATCH("nazwa pakietu",Wsad_Ofertowy[#Headers],0))</f>
        <v>#VALUE!</v>
      </c>
      <c r="G59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1" t="str">
        <f ca="1">IF(Generowanie_Zamówienia[[#This Row],[ILOŚĆ OP. ZAMAWIANA]]&gt;0,COUNTIFS($B$1:B591,"&gt;0"),"")</f>
        <v/>
      </c>
      <c r="I591" t="e">
        <f>INDEX(Wsad_Ofertowy[],MATCH(Generowanie_Zamówienia[[#This Row],[KOD_XL]],Wsad_Ofertowy[Kod],0),MATCH("Nazwa",Wsad_Ofertowy[#Headers],0))</f>
        <v>#VALUE!</v>
      </c>
      <c r="J591" t="e">
        <f ca="1">Generowanie_Zamówienia[[#This Row],[ILOŚĆ OP. ZAMAWIANA]]*Generowanie_Zamówienia[[#This Row],[ILOŚC W OP.]]</f>
        <v>#VALUE!</v>
      </c>
    </row>
    <row r="592" spans="1:10" x14ac:dyDescent="0.45">
      <c r="A592" t="e">
        <f>Wsad_Ofertowy[[#This Row],[Kod]]</f>
        <v>#VALUE!</v>
      </c>
      <c r="B5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2" t="e">
        <f>INDEX(Wsad_Ofertowy[],MATCH(Generowanie_Zamówienia[[#This Row],[KOD_XL]],Wsad_Ofertowy[Kod],0),21)</f>
        <v>#VALUE!</v>
      </c>
      <c r="D592" s="95" t="e" cm="1">
        <f t="array" ref="D592">INDEX(Wsad_Ofertowy[],MATCH(Generowanie_Zamówienia[[#This Row],[KOD_XL]],Wsad_Ofertowy[Kod],0),$U$1)</f>
        <v>#VALUE!</v>
      </c>
      <c r="E592" t="str">
        <f ca="1">IFERROR(Generowanie_Zamówienia[[#This Row],[ILOŚĆ OP. ZAMAWIANA]]*Generowanie_Zamówienia[[#This Row],[ILOŚC W OP.]]*Generowanie_Zamówienia[[#This Row],[CENA]],"")</f>
        <v/>
      </c>
      <c r="F592" t="e">
        <f>INDEX(Wsad_Ofertowy[],MATCH(Generowanie_Zamówienia[[#This Row],[KOD_XL]],Wsad_Ofertowy[Kod],0),MATCH("nazwa pakietu",Wsad_Ofertowy[#Headers],0))</f>
        <v>#VALUE!</v>
      </c>
      <c r="G59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2" t="str">
        <f ca="1">IF(Generowanie_Zamówienia[[#This Row],[ILOŚĆ OP. ZAMAWIANA]]&gt;0,COUNTIFS($B$1:B592,"&gt;0"),"")</f>
        <v/>
      </c>
      <c r="I592" t="e">
        <f>INDEX(Wsad_Ofertowy[],MATCH(Generowanie_Zamówienia[[#This Row],[KOD_XL]],Wsad_Ofertowy[Kod],0),MATCH("Nazwa",Wsad_Ofertowy[#Headers],0))</f>
        <v>#VALUE!</v>
      </c>
      <c r="J592" t="e">
        <f ca="1">Generowanie_Zamówienia[[#This Row],[ILOŚĆ OP. ZAMAWIANA]]*Generowanie_Zamówienia[[#This Row],[ILOŚC W OP.]]</f>
        <v>#VALUE!</v>
      </c>
    </row>
    <row r="593" spans="1:10" x14ac:dyDescent="0.45">
      <c r="A593" t="e">
        <f>Wsad_Ofertowy[[#This Row],[Kod]]</f>
        <v>#VALUE!</v>
      </c>
      <c r="B5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3" t="e">
        <f>INDEX(Wsad_Ofertowy[],MATCH(Generowanie_Zamówienia[[#This Row],[KOD_XL]],Wsad_Ofertowy[Kod],0),21)</f>
        <v>#VALUE!</v>
      </c>
      <c r="D593" s="95" t="e" cm="1">
        <f t="array" ref="D593">INDEX(Wsad_Ofertowy[],MATCH(Generowanie_Zamówienia[[#This Row],[KOD_XL]],Wsad_Ofertowy[Kod],0),$U$1)</f>
        <v>#VALUE!</v>
      </c>
      <c r="E593" t="str">
        <f ca="1">IFERROR(Generowanie_Zamówienia[[#This Row],[ILOŚĆ OP. ZAMAWIANA]]*Generowanie_Zamówienia[[#This Row],[ILOŚC W OP.]]*Generowanie_Zamówienia[[#This Row],[CENA]],"")</f>
        <v/>
      </c>
      <c r="F593" t="e">
        <f>INDEX(Wsad_Ofertowy[],MATCH(Generowanie_Zamówienia[[#This Row],[KOD_XL]],Wsad_Ofertowy[Kod],0),MATCH("nazwa pakietu",Wsad_Ofertowy[#Headers],0))</f>
        <v>#VALUE!</v>
      </c>
      <c r="G59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3" t="str">
        <f ca="1">IF(Generowanie_Zamówienia[[#This Row],[ILOŚĆ OP. ZAMAWIANA]]&gt;0,COUNTIFS($B$1:B593,"&gt;0"),"")</f>
        <v/>
      </c>
      <c r="I593" t="e">
        <f>INDEX(Wsad_Ofertowy[],MATCH(Generowanie_Zamówienia[[#This Row],[KOD_XL]],Wsad_Ofertowy[Kod],0),MATCH("Nazwa",Wsad_Ofertowy[#Headers],0))</f>
        <v>#VALUE!</v>
      </c>
      <c r="J593" t="e">
        <f ca="1">Generowanie_Zamówienia[[#This Row],[ILOŚĆ OP. ZAMAWIANA]]*Generowanie_Zamówienia[[#This Row],[ILOŚC W OP.]]</f>
        <v>#VALUE!</v>
      </c>
    </row>
    <row r="594" spans="1:10" x14ac:dyDescent="0.45">
      <c r="A594" t="e">
        <f>Wsad_Ofertowy[[#This Row],[Kod]]</f>
        <v>#VALUE!</v>
      </c>
      <c r="B5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4" t="e">
        <f>INDEX(Wsad_Ofertowy[],MATCH(Generowanie_Zamówienia[[#This Row],[KOD_XL]],Wsad_Ofertowy[Kod],0),21)</f>
        <v>#VALUE!</v>
      </c>
      <c r="D594" s="95" t="e" cm="1">
        <f t="array" ref="D594">INDEX(Wsad_Ofertowy[],MATCH(Generowanie_Zamówienia[[#This Row],[KOD_XL]],Wsad_Ofertowy[Kod],0),$U$1)</f>
        <v>#VALUE!</v>
      </c>
      <c r="E594" t="str">
        <f ca="1">IFERROR(Generowanie_Zamówienia[[#This Row],[ILOŚĆ OP. ZAMAWIANA]]*Generowanie_Zamówienia[[#This Row],[ILOŚC W OP.]]*Generowanie_Zamówienia[[#This Row],[CENA]],"")</f>
        <v/>
      </c>
      <c r="F594" t="e">
        <f>INDEX(Wsad_Ofertowy[],MATCH(Generowanie_Zamówienia[[#This Row],[KOD_XL]],Wsad_Ofertowy[Kod],0),MATCH("nazwa pakietu",Wsad_Ofertowy[#Headers],0))</f>
        <v>#VALUE!</v>
      </c>
      <c r="G59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4" t="str">
        <f ca="1">IF(Generowanie_Zamówienia[[#This Row],[ILOŚĆ OP. ZAMAWIANA]]&gt;0,COUNTIFS($B$1:B594,"&gt;0"),"")</f>
        <v/>
      </c>
      <c r="I594" t="e">
        <f>INDEX(Wsad_Ofertowy[],MATCH(Generowanie_Zamówienia[[#This Row],[KOD_XL]],Wsad_Ofertowy[Kod],0),MATCH("Nazwa",Wsad_Ofertowy[#Headers],0))</f>
        <v>#VALUE!</v>
      </c>
      <c r="J594" t="e">
        <f ca="1">Generowanie_Zamówienia[[#This Row],[ILOŚĆ OP. ZAMAWIANA]]*Generowanie_Zamówienia[[#This Row],[ILOŚC W OP.]]</f>
        <v>#VALUE!</v>
      </c>
    </row>
    <row r="595" spans="1:10" x14ac:dyDescent="0.45">
      <c r="A595" t="e">
        <f>Wsad_Ofertowy[[#This Row],[Kod]]</f>
        <v>#VALUE!</v>
      </c>
      <c r="B5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5" t="e">
        <f>INDEX(Wsad_Ofertowy[],MATCH(Generowanie_Zamówienia[[#This Row],[KOD_XL]],Wsad_Ofertowy[Kod],0),21)</f>
        <v>#VALUE!</v>
      </c>
      <c r="D595" s="95" t="e" cm="1">
        <f t="array" ref="D595">INDEX(Wsad_Ofertowy[],MATCH(Generowanie_Zamówienia[[#This Row],[KOD_XL]],Wsad_Ofertowy[Kod],0),$U$1)</f>
        <v>#VALUE!</v>
      </c>
      <c r="E595" t="str">
        <f ca="1">IFERROR(Generowanie_Zamówienia[[#This Row],[ILOŚĆ OP. ZAMAWIANA]]*Generowanie_Zamówienia[[#This Row],[ILOŚC W OP.]]*Generowanie_Zamówienia[[#This Row],[CENA]],"")</f>
        <v/>
      </c>
      <c r="F595" t="e">
        <f>INDEX(Wsad_Ofertowy[],MATCH(Generowanie_Zamówienia[[#This Row],[KOD_XL]],Wsad_Ofertowy[Kod],0),MATCH("nazwa pakietu",Wsad_Ofertowy[#Headers],0))</f>
        <v>#VALUE!</v>
      </c>
      <c r="G59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5" t="str">
        <f ca="1">IF(Generowanie_Zamówienia[[#This Row],[ILOŚĆ OP. ZAMAWIANA]]&gt;0,COUNTIFS($B$1:B595,"&gt;0"),"")</f>
        <v/>
      </c>
      <c r="I595" t="e">
        <f>INDEX(Wsad_Ofertowy[],MATCH(Generowanie_Zamówienia[[#This Row],[KOD_XL]],Wsad_Ofertowy[Kod],0),MATCH("Nazwa",Wsad_Ofertowy[#Headers],0))</f>
        <v>#VALUE!</v>
      </c>
      <c r="J595" t="e">
        <f ca="1">Generowanie_Zamówienia[[#This Row],[ILOŚĆ OP. ZAMAWIANA]]*Generowanie_Zamówienia[[#This Row],[ILOŚC W OP.]]</f>
        <v>#VALUE!</v>
      </c>
    </row>
    <row r="596" spans="1:10" x14ac:dyDescent="0.45">
      <c r="A596" t="e">
        <f>Wsad_Ofertowy[[#This Row],[Kod]]</f>
        <v>#VALUE!</v>
      </c>
      <c r="B5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6" t="e">
        <f>INDEX(Wsad_Ofertowy[],MATCH(Generowanie_Zamówienia[[#This Row],[KOD_XL]],Wsad_Ofertowy[Kod],0),21)</f>
        <v>#VALUE!</v>
      </c>
      <c r="D596" s="95" t="e" cm="1">
        <f t="array" ref="D596">INDEX(Wsad_Ofertowy[],MATCH(Generowanie_Zamówienia[[#This Row],[KOD_XL]],Wsad_Ofertowy[Kod],0),$U$1)</f>
        <v>#VALUE!</v>
      </c>
      <c r="E596" t="str">
        <f ca="1">IFERROR(Generowanie_Zamówienia[[#This Row],[ILOŚĆ OP. ZAMAWIANA]]*Generowanie_Zamówienia[[#This Row],[ILOŚC W OP.]]*Generowanie_Zamówienia[[#This Row],[CENA]],"")</f>
        <v/>
      </c>
      <c r="F596" t="e">
        <f>INDEX(Wsad_Ofertowy[],MATCH(Generowanie_Zamówienia[[#This Row],[KOD_XL]],Wsad_Ofertowy[Kod],0),MATCH("nazwa pakietu",Wsad_Ofertowy[#Headers],0))</f>
        <v>#VALUE!</v>
      </c>
      <c r="G59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6" t="str">
        <f ca="1">IF(Generowanie_Zamówienia[[#This Row],[ILOŚĆ OP. ZAMAWIANA]]&gt;0,COUNTIFS($B$1:B596,"&gt;0"),"")</f>
        <v/>
      </c>
      <c r="I596" t="e">
        <f>INDEX(Wsad_Ofertowy[],MATCH(Generowanie_Zamówienia[[#This Row],[KOD_XL]],Wsad_Ofertowy[Kod],0),MATCH("Nazwa",Wsad_Ofertowy[#Headers],0))</f>
        <v>#VALUE!</v>
      </c>
      <c r="J596" t="e">
        <f ca="1">Generowanie_Zamówienia[[#This Row],[ILOŚĆ OP. ZAMAWIANA]]*Generowanie_Zamówienia[[#This Row],[ILOŚC W OP.]]</f>
        <v>#VALUE!</v>
      </c>
    </row>
    <row r="597" spans="1:10" x14ac:dyDescent="0.45">
      <c r="A597" t="e">
        <f>Wsad_Ofertowy[[#This Row],[Kod]]</f>
        <v>#VALUE!</v>
      </c>
      <c r="B5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7" t="e">
        <f>INDEX(Wsad_Ofertowy[],MATCH(Generowanie_Zamówienia[[#This Row],[KOD_XL]],Wsad_Ofertowy[Kod],0),21)</f>
        <v>#VALUE!</v>
      </c>
      <c r="D597" s="95" t="e" cm="1">
        <f t="array" ref="D597">INDEX(Wsad_Ofertowy[],MATCH(Generowanie_Zamówienia[[#This Row],[KOD_XL]],Wsad_Ofertowy[Kod],0),$U$1)</f>
        <v>#VALUE!</v>
      </c>
      <c r="E597" t="str">
        <f ca="1">IFERROR(Generowanie_Zamówienia[[#This Row],[ILOŚĆ OP. ZAMAWIANA]]*Generowanie_Zamówienia[[#This Row],[ILOŚC W OP.]]*Generowanie_Zamówienia[[#This Row],[CENA]],"")</f>
        <v/>
      </c>
      <c r="F597" t="e">
        <f>INDEX(Wsad_Ofertowy[],MATCH(Generowanie_Zamówienia[[#This Row],[KOD_XL]],Wsad_Ofertowy[Kod],0),MATCH("nazwa pakietu",Wsad_Ofertowy[#Headers],0))</f>
        <v>#VALUE!</v>
      </c>
      <c r="G59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7" t="str">
        <f ca="1">IF(Generowanie_Zamówienia[[#This Row],[ILOŚĆ OP. ZAMAWIANA]]&gt;0,COUNTIFS($B$1:B597,"&gt;0"),"")</f>
        <v/>
      </c>
      <c r="I597" t="e">
        <f>INDEX(Wsad_Ofertowy[],MATCH(Generowanie_Zamówienia[[#This Row],[KOD_XL]],Wsad_Ofertowy[Kod],0),MATCH("Nazwa",Wsad_Ofertowy[#Headers],0))</f>
        <v>#VALUE!</v>
      </c>
      <c r="J597" t="e">
        <f ca="1">Generowanie_Zamówienia[[#This Row],[ILOŚĆ OP. ZAMAWIANA]]*Generowanie_Zamówienia[[#This Row],[ILOŚC W OP.]]</f>
        <v>#VALUE!</v>
      </c>
    </row>
    <row r="598" spans="1:10" x14ac:dyDescent="0.45">
      <c r="A598" t="e">
        <f>Wsad_Ofertowy[[#This Row],[Kod]]</f>
        <v>#VALUE!</v>
      </c>
      <c r="B5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8" t="e">
        <f>INDEX(Wsad_Ofertowy[],MATCH(Generowanie_Zamówienia[[#This Row],[KOD_XL]],Wsad_Ofertowy[Kod],0),21)</f>
        <v>#VALUE!</v>
      </c>
      <c r="D598" s="95" t="e" cm="1">
        <f t="array" ref="D598">INDEX(Wsad_Ofertowy[],MATCH(Generowanie_Zamówienia[[#This Row],[KOD_XL]],Wsad_Ofertowy[Kod],0),$U$1)</f>
        <v>#VALUE!</v>
      </c>
      <c r="E598" t="str">
        <f ca="1">IFERROR(Generowanie_Zamówienia[[#This Row],[ILOŚĆ OP. ZAMAWIANA]]*Generowanie_Zamówienia[[#This Row],[ILOŚC W OP.]]*Generowanie_Zamówienia[[#This Row],[CENA]],"")</f>
        <v/>
      </c>
      <c r="F598" t="e">
        <f>INDEX(Wsad_Ofertowy[],MATCH(Generowanie_Zamówienia[[#This Row],[KOD_XL]],Wsad_Ofertowy[Kod],0),MATCH("nazwa pakietu",Wsad_Ofertowy[#Headers],0))</f>
        <v>#VALUE!</v>
      </c>
      <c r="G59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8" t="str">
        <f ca="1">IF(Generowanie_Zamówienia[[#This Row],[ILOŚĆ OP. ZAMAWIANA]]&gt;0,COUNTIFS($B$1:B598,"&gt;0"),"")</f>
        <v/>
      </c>
      <c r="I598" t="e">
        <f>INDEX(Wsad_Ofertowy[],MATCH(Generowanie_Zamówienia[[#This Row],[KOD_XL]],Wsad_Ofertowy[Kod],0),MATCH("Nazwa",Wsad_Ofertowy[#Headers],0))</f>
        <v>#VALUE!</v>
      </c>
      <c r="J598" t="e">
        <f ca="1">Generowanie_Zamówienia[[#This Row],[ILOŚĆ OP. ZAMAWIANA]]*Generowanie_Zamówienia[[#This Row],[ILOŚC W OP.]]</f>
        <v>#VALUE!</v>
      </c>
    </row>
    <row r="599" spans="1:10" x14ac:dyDescent="0.45">
      <c r="A599" t="e">
        <f>Wsad_Ofertowy[[#This Row],[Kod]]</f>
        <v>#VALUE!</v>
      </c>
      <c r="B5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599" t="e">
        <f>INDEX(Wsad_Ofertowy[],MATCH(Generowanie_Zamówienia[[#This Row],[KOD_XL]],Wsad_Ofertowy[Kod],0),21)</f>
        <v>#VALUE!</v>
      </c>
      <c r="D599" s="95" t="e" cm="1">
        <f t="array" ref="D599">INDEX(Wsad_Ofertowy[],MATCH(Generowanie_Zamówienia[[#This Row],[KOD_XL]],Wsad_Ofertowy[Kod],0),$U$1)</f>
        <v>#VALUE!</v>
      </c>
      <c r="E599" t="str">
        <f ca="1">IFERROR(Generowanie_Zamówienia[[#This Row],[ILOŚĆ OP. ZAMAWIANA]]*Generowanie_Zamówienia[[#This Row],[ILOŚC W OP.]]*Generowanie_Zamówienia[[#This Row],[CENA]],"")</f>
        <v/>
      </c>
      <c r="F599" t="e">
        <f>INDEX(Wsad_Ofertowy[],MATCH(Generowanie_Zamówienia[[#This Row],[KOD_XL]],Wsad_Ofertowy[Kod],0),MATCH("nazwa pakietu",Wsad_Ofertowy[#Headers],0))</f>
        <v>#VALUE!</v>
      </c>
      <c r="G59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599" t="str">
        <f ca="1">IF(Generowanie_Zamówienia[[#This Row],[ILOŚĆ OP. ZAMAWIANA]]&gt;0,COUNTIFS($B$1:B599,"&gt;0"),"")</f>
        <v/>
      </c>
      <c r="I599" t="e">
        <f>INDEX(Wsad_Ofertowy[],MATCH(Generowanie_Zamówienia[[#This Row],[KOD_XL]],Wsad_Ofertowy[Kod],0),MATCH("Nazwa",Wsad_Ofertowy[#Headers],0))</f>
        <v>#VALUE!</v>
      </c>
      <c r="J599" t="e">
        <f ca="1">Generowanie_Zamówienia[[#This Row],[ILOŚĆ OP. ZAMAWIANA]]*Generowanie_Zamówienia[[#This Row],[ILOŚC W OP.]]</f>
        <v>#VALUE!</v>
      </c>
    </row>
    <row r="600" spans="1:10" x14ac:dyDescent="0.45">
      <c r="A600" t="e">
        <f>Wsad_Ofertowy[[#This Row],[Kod]]</f>
        <v>#VALUE!</v>
      </c>
      <c r="B6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0" t="e">
        <f>INDEX(Wsad_Ofertowy[],MATCH(Generowanie_Zamówienia[[#This Row],[KOD_XL]],Wsad_Ofertowy[Kod],0),21)</f>
        <v>#VALUE!</v>
      </c>
      <c r="D600" s="95" t="e" cm="1">
        <f t="array" ref="D600">INDEX(Wsad_Ofertowy[],MATCH(Generowanie_Zamówienia[[#This Row],[KOD_XL]],Wsad_Ofertowy[Kod],0),$U$1)</f>
        <v>#VALUE!</v>
      </c>
      <c r="E600" t="str">
        <f ca="1">IFERROR(Generowanie_Zamówienia[[#This Row],[ILOŚĆ OP. ZAMAWIANA]]*Generowanie_Zamówienia[[#This Row],[ILOŚC W OP.]]*Generowanie_Zamówienia[[#This Row],[CENA]],"")</f>
        <v/>
      </c>
      <c r="F600" t="e">
        <f>INDEX(Wsad_Ofertowy[],MATCH(Generowanie_Zamówienia[[#This Row],[KOD_XL]],Wsad_Ofertowy[Kod],0),MATCH("nazwa pakietu",Wsad_Ofertowy[#Headers],0))</f>
        <v>#VALUE!</v>
      </c>
      <c r="G60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0" t="str">
        <f ca="1">IF(Generowanie_Zamówienia[[#This Row],[ILOŚĆ OP. ZAMAWIANA]]&gt;0,COUNTIFS($B$1:B600,"&gt;0"),"")</f>
        <v/>
      </c>
      <c r="I600" t="e">
        <f>INDEX(Wsad_Ofertowy[],MATCH(Generowanie_Zamówienia[[#This Row],[KOD_XL]],Wsad_Ofertowy[Kod],0),MATCH("Nazwa",Wsad_Ofertowy[#Headers],0))</f>
        <v>#VALUE!</v>
      </c>
      <c r="J600" t="e">
        <f ca="1">Generowanie_Zamówienia[[#This Row],[ILOŚĆ OP. ZAMAWIANA]]*Generowanie_Zamówienia[[#This Row],[ILOŚC W OP.]]</f>
        <v>#VALUE!</v>
      </c>
    </row>
    <row r="601" spans="1:10" x14ac:dyDescent="0.45">
      <c r="A601" t="e">
        <f>Wsad_Ofertowy[[#This Row],[Kod]]</f>
        <v>#VALUE!</v>
      </c>
      <c r="B6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1" t="e">
        <f>INDEX(Wsad_Ofertowy[],MATCH(Generowanie_Zamówienia[[#This Row],[KOD_XL]],Wsad_Ofertowy[Kod],0),21)</f>
        <v>#VALUE!</v>
      </c>
      <c r="D601" s="95" t="e" cm="1">
        <f t="array" ref="D601">INDEX(Wsad_Ofertowy[],MATCH(Generowanie_Zamówienia[[#This Row],[KOD_XL]],Wsad_Ofertowy[Kod],0),$U$1)</f>
        <v>#VALUE!</v>
      </c>
      <c r="E601" t="str">
        <f ca="1">IFERROR(Generowanie_Zamówienia[[#This Row],[ILOŚĆ OP. ZAMAWIANA]]*Generowanie_Zamówienia[[#This Row],[ILOŚC W OP.]]*Generowanie_Zamówienia[[#This Row],[CENA]],"")</f>
        <v/>
      </c>
      <c r="F601" t="e">
        <f>INDEX(Wsad_Ofertowy[],MATCH(Generowanie_Zamówienia[[#This Row],[KOD_XL]],Wsad_Ofertowy[Kod],0),MATCH("nazwa pakietu",Wsad_Ofertowy[#Headers],0))</f>
        <v>#VALUE!</v>
      </c>
      <c r="G60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1" t="str">
        <f ca="1">IF(Generowanie_Zamówienia[[#This Row],[ILOŚĆ OP. ZAMAWIANA]]&gt;0,COUNTIFS($B$1:B601,"&gt;0"),"")</f>
        <v/>
      </c>
      <c r="I601" t="e">
        <f>INDEX(Wsad_Ofertowy[],MATCH(Generowanie_Zamówienia[[#This Row],[KOD_XL]],Wsad_Ofertowy[Kod],0),MATCH("Nazwa",Wsad_Ofertowy[#Headers],0))</f>
        <v>#VALUE!</v>
      </c>
      <c r="J601" t="e">
        <f ca="1">Generowanie_Zamówienia[[#This Row],[ILOŚĆ OP. ZAMAWIANA]]*Generowanie_Zamówienia[[#This Row],[ILOŚC W OP.]]</f>
        <v>#VALUE!</v>
      </c>
    </row>
    <row r="602" spans="1:10" x14ac:dyDescent="0.45">
      <c r="A602" t="e">
        <f>Wsad_Ofertowy[[#This Row],[Kod]]</f>
        <v>#VALUE!</v>
      </c>
      <c r="B6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2" t="e">
        <f>INDEX(Wsad_Ofertowy[],MATCH(Generowanie_Zamówienia[[#This Row],[KOD_XL]],Wsad_Ofertowy[Kod],0),21)</f>
        <v>#VALUE!</v>
      </c>
      <c r="D602" s="95" t="e" cm="1">
        <f t="array" ref="D602">INDEX(Wsad_Ofertowy[],MATCH(Generowanie_Zamówienia[[#This Row],[KOD_XL]],Wsad_Ofertowy[Kod],0),$U$1)</f>
        <v>#VALUE!</v>
      </c>
      <c r="E602" t="str">
        <f ca="1">IFERROR(Generowanie_Zamówienia[[#This Row],[ILOŚĆ OP. ZAMAWIANA]]*Generowanie_Zamówienia[[#This Row],[ILOŚC W OP.]]*Generowanie_Zamówienia[[#This Row],[CENA]],"")</f>
        <v/>
      </c>
      <c r="F602" t="e">
        <f>INDEX(Wsad_Ofertowy[],MATCH(Generowanie_Zamówienia[[#This Row],[KOD_XL]],Wsad_Ofertowy[Kod],0),MATCH("nazwa pakietu",Wsad_Ofertowy[#Headers],0))</f>
        <v>#VALUE!</v>
      </c>
      <c r="G60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2" t="str">
        <f ca="1">IF(Generowanie_Zamówienia[[#This Row],[ILOŚĆ OP. ZAMAWIANA]]&gt;0,COUNTIFS($B$1:B602,"&gt;0"),"")</f>
        <v/>
      </c>
      <c r="I602" t="e">
        <f>INDEX(Wsad_Ofertowy[],MATCH(Generowanie_Zamówienia[[#This Row],[KOD_XL]],Wsad_Ofertowy[Kod],0),MATCH("Nazwa",Wsad_Ofertowy[#Headers],0))</f>
        <v>#VALUE!</v>
      </c>
      <c r="J602" t="e">
        <f ca="1">Generowanie_Zamówienia[[#This Row],[ILOŚĆ OP. ZAMAWIANA]]*Generowanie_Zamówienia[[#This Row],[ILOŚC W OP.]]</f>
        <v>#VALUE!</v>
      </c>
    </row>
    <row r="603" spans="1:10" x14ac:dyDescent="0.45">
      <c r="A603" t="e">
        <f>Wsad_Ofertowy[[#This Row],[Kod]]</f>
        <v>#VALUE!</v>
      </c>
      <c r="B6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3" t="e">
        <f>INDEX(Wsad_Ofertowy[],MATCH(Generowanie_Zamówienia[[#This Row],[KOD_XL]],Wsad_Ofertowy[Kod],0),21)</f>
        <v>#VALUE!</v>
      </c>
      <c r="D603" s="95" t="e" cm="1">
        <f t="array" ref="D603">INDEX(Wsad_Ofertowy[],MATCH(Generowanie_Zamówienia[[#This Row],[KOD_XL]],Wsad_Ofertowy[Kod],0),$U$1)</f>
        <v>#VALUE!</v>
      </c>
      <c r="E603" t="str">
        <f ca="1">IFERROR(Generowanie_Zamówienia[[#This Row],[ILOŚĆ OP. ZAMAWIANA]]*Generowanie_Zamówienia[[#This Row],[ILOŚC W OP.]]*Generowanie_Zamówienia[[#This Row],[CENA]],"")</f>
        <v/>
      </c>
      <c r="F603" t="e">
        <f>INDEX(Wsad_Ofertowy[],MATCH(Generowanie_Zamówienia[[#This Row],[KOD_XL]],Wsad_Ofertowy[Kod],0),MATCH("nazwa pakietu",Wsad_Ofertowy[#Headers],0))</f>
        <v>#VALUE!</v>
      </c>
      <c r="G60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3" t="str">
        <f ca="1">IF(Generowanie_Zamówienia[[#This Row],[ILOŚĆ OP. ZAMAWIANA]]&gt;0,COUNTIFS($B$1:B603,"&gt;0"),"")</f>
        <v/>
      </c>
      <c r="I603" t="e">
        <f>INDEX(Wsad_Ofertowy[],MATCH(Generowanie_Zamówienia[[#This Row],[KOD_XL]],Wsad_Ofertowy[Kod],0),MATCH("Nazwa",Wsad_Ofertowy[#Headers],0))</f>
        <v>#VALUE!</v>
      </c>
      <c r="J603" t="e">
        <f ca="1">Generowanie_Zamówienia[[#This Row],[ILOŚĆ OP. ZAMAWIANA]]*Generowanie_Zamówienia[[#This Row],[ILOŚC W OP.]]</f>
        <v>#VALUE!</v>
      </c>
    </row>
    <row r="604" spans="1:10" x14ac:dyDescent="0.45">
      <c r="A604" t="e">
        <f>Wsad_Ofertowy[[#This Row],[Kod]]</f>
        <v>#VALUE!</v>
      </c>
      <c r="B6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4" t="e">
        <f>INDEX(Wsad_Ofertowy[],MATCH(Generowanie_Zamówienia[[#This Row],[KOD_XL]],Wsad_Ofertowy[Kod],0),21)</f>
        <v>#VALUE!</v>
      </c>
      <c r="D604" s="95" t="e" cm="1">
        <f t="array" ref="D604">INDEX(Wsad_Ofertowy[],MATCH(Generowanie_Zamówienia[[#This Row],[KOD_XL]],Wsad_Ofertowy[Kod],0),$U$1)</f>
        <v>#VALUE!</v>
      </c>
      <c r="E604" t="str">
        <f ca="1">IFERROR(Generowanie_Zamówienia[[#This Row],[ILOŚĆ OP. ZAMAWIANA]]*Generowanie_Zamówienia[[#This Row],[ILOŚC W OP.]]*Generowanie_Zamówienia[[#This Row],[CENA]],"")</f>
        <v/>
      </c>
      <c r="F604" t="e">
        <f>INDEX(Wsad_Ofertowy[],MATCH(Generowanie_Zamówienia[[#This Row],[KOD_XL]],Wsad_Ofertowy[Kod],0),MATCH("nazwa pakietu",Wsad_Ofertowy[#Headers],0))</f>
        <v>#VALUE!</v>
      </c>
      <c r="G60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4" t="str">
        <f ca="1">IF(Generowanie_Zamówienia[[#This Row],[ILOŚĆ OP. ZAMAWIANA]]&gt;0,COUNTIFS($B$1:B604,"&gt;0"),"")</f>
        <v/>
      </c>
      <c r="I604" t="e">
        <f>INDEX(Wsad_Ofertowy[],MATCH(Generowanie_Zamówienia[[#This Row],[KOD_XL]],Wsad_Ofertowy[Kod],0),MATCH("Nazwa",Wsad_Ofertowy[#Headers],0))</f>
        <v>#VALUE!</v>
      </c>
      <c r="J604" t="e">
        <f ca="1">Generowanie_Zamówienia[[#This Row],[ILOŚĆ OP. ZAMAWIANA]]*Generowanie_Zamówienia[[#This Row],[ILOŚC W OP.]]</f>
        <v>#VALUE!</v>
      </c>
    </row>
    <row r="605" spans="1:10" x14ac:dyDescent="0.45">
      <c r="A605" t="e">
        <f>Wsad_Ofertowy[[#This Row],[Kod]]</f>
        <v>#VALUE!</v>
      </c>
      <c r="B6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5" t="e">
        <f>INDEX(Wsad_Ofertowy[],MATCH(Generowanie_Zamówienia[[#This Row],[KOD_XL]],Wsad_Ofertowy[Kod],0),21)</f>
        <v>#VALUE!</v>
      </c>
      <c r="D605" s="95" t="e" cm="1">
        <f t="array" ref="D605">INDEX(Wsad_Ofertowy[],MATCH(Generowanie_Zamówienia[[#This Row],[KOD_XL]],Wsad_Ofertowy[Kod],0),$U$1)</f>
        <v>#VALUE!</v>
      </c>
      <c r="E605" t="str">
        <f ca="1">IFERROR(Generowanie_Zamówienia[[#This Row],[ILOŚĆ OP. ZAMAWIANA]]*Generowanie_Zamówienia[[#This Row],[ILOŚC W OP.]]*Generowanie_Zamówienia[[#This Row],[CENA]],"")</f>
        <v/>
      </c>
      <c r="F605" t="e">
        <f>INDEX(Wsad_Ofertowy[],MATCH(Generowanie_Zamówienia[[#This Row],[KOD_XL]],Wsad_Ofertowy[Kod],0),MATCH("nazwa pakietu",Wsad_Ofertowy[#Headers],0))</f>
        <v>#VALUE!</v>
      </c>
      <c r="G60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5" t="str">
        <f ca="1">IF(Generowanie_Zamówienia[[#This Row],[ILOŚĆ OP. ZAMAWIANA]]&gt;0,COUNTIFS($B$1:B605,"&gt;0"),"")</f>
        <v/>
      </c>
      <c r="I605" t="e">
        <f>INDEX(Wsad_Ofertowy[],MATCH(Generowanie_Zamówienia[[#This Row],[KOD_XL]],Wsad_Ofertowy[Kod],0),MATCH("Nazwa",Wsad_Ofertowy[#Headers],0))</f>
        <v>#VALUE!</v>
      </c>
      <c r="J605" t="e">
        <f ca="1">Generowanie_Zamówienia[[#This Row],[ILOŚĆ OP. ZAMAWIANA]]*Generowanie_Zamówienia[[#This Row],[ILOŚC W OP.]]</f>
        <v>#VALUE!</v>
      </c>
    </row>
    <row r="606" spans="1:10" x14ac:dyDescent="0.45">
      <c r="A606" t="e">
        <f>Wsad_Ofertowy[[#This Row],[Kod]]</f>
        <v>#VALUE!</v>
      </c>
      <c r="B6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6" t="e">
        <f>INDEX(Wsad_Ofertowy[],MATCH(Generowanie_Zamówienia[[#This Row],[KOD_XL]],Wsad_Ofertowy[Kod],0),21)</f>
        <v>#VALUE!</v>
      </c>
      <c r="D606" s="95" t="e" cm="1">
        <f t="array" ref="D606">INDEX(Wsad_Ofertowy[],MATCH(Generowanie_Zamówienia[[#This Row],[KOD_XL]],Wsad_Ofertowy[Kod],0),$U$1)</f>
        <v>#VALUE!</v>
      </c>
      <c r="E606" t="str">
        <f ca="1">IFERROR(Generowanie_Zamówienia[[#This Row],[ILOŚĆ OP. ZAMAWIANA]]*Generowanie_Zamówienia[[#This Row],[ILOŚC W OP.]]*Generowanie_Zamówienia[[#This Row],[CENA]],"")</f>
        <v/>
      </c>
      <c r="F606" t="e">
        <f>INDEX(Wsad_Ofertowy[],MATCH(Generowanie_Zamówienia[[#This Row],[KOD_XL]],Wsad_Ofertowy[Kod],0),MATCH("nazwa pakietu",Wsad_Ofertowy[#Headers],0))</f>
        <v>#VALUE!</v>
      </c>
      <c r="G60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6" t="str">
        <f ca="1">IF(Generowanie_Zamówienia[[#This Row],[ILOŚĆ OP. ZAMAWIANA]]&gt;0,COUNTIFS($B$1:B606,"&gt;0"),"")</f>
        <v/>
      </c>
      <c r="I606" t="e">
        <f>INDEX(Wsad_Ofertowy[],MATCH(Generowanie_Zamówienia[[#This Row],[KOD_XL]],Wsad_Ofertowy[Kod],0),MATCH("Nazwa",Wsad_Ofertowy[#Headers],0))</f>
        <v>#VALUE!</v>
      </c>
      <c r="J606" t="e">
        <f ca="1">Generowanie_Zamówienia[[#This Row],[ILOŚĆ OP. ZAMAWIANA]]*Generowanie_Zamówienia[[#This Row],[ILOŚC W OP.]]</f>
        <v>#VALUE!</v>
      </c>
    </row>
    <row r="607" spans="1:10" x14ac:dyDescent="0.45">
      <c r="A607" t="e">
        <f>Wsad_Ofertowy[[#This Row],[Kod]]</f>
        <v>#VALUE!</v>
      </c>
      <c r="B6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7" t="e">
        <f>INDEX(Wsad_Ofertowy[],MATCH(Generowanie_Zamówienia[[#This Row],[KOD_XL]],Wsad_Ofertowy[Kod],0),21)</f>
        <v>#VALUE!</v>
      </c>
      <c r="D607" s="95" t="e" cm="1">
        <f t="array" ref="D607">INDEX(Wsad_Ofertowy[],MATCH(Generowanie_Zamówienia[[#This Row],[KOD_XL]],Wsad_Ofertowy[Kod],0),$U$1)</f>
        <v>#VALUE!</v>
      </c>
      <c r="E607" t="str">
        <f ca="1">IFERROR(Generowanie_Zamówienia[[#This Row],[ILOŚĆ OP. ZAMAWIANA]]*Generowanie_Zamówienia[[#This Row],[ILOŚC W OP.]]*Generowanie_Zamówienia[[#This Row],[CENA]],"")</f>
        <v/>
      </c>
      <c r="F607" t="e">
        <f>INDEX(Wsad_Ofertowy[],MATCH(Generowanie_Zamówienia[[#This Row],[KOD_XL]],Wsad_Ofertowy[Kod],0),MATCH("nazwa pakietu",Wsad_Ofertowy[#Headers],0))</f>
        <v>#VALUE!</v>
      </c>
      <c r="G60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7" t="str">
        <f ca="1">IF(Generowanie_Zamówienia[[#This Row],[ILOŚĆ OP. ZAMAWIANA]]&gt;0,COUNTIFS($B$1:B607,"&gt;0"),"")</f>
        <v/>
      </c>
      <c r="I607" t="e">
        <f>INDEX(Wsad_Ofertowy[],MATCH(Generowanie_Zamówienia[[#This Row],[KOD_XL]],Wsad_Ofertowy[Kod],0),MATCH("Nazwa",Wsad_Ofertowy[#Headers],0))</f>
        <v>#VALUE!</v>
      </c>
      <c r="J607" t="e">
        <f ca="1">Generowanie_Zamówienia[[#This Row],[ILOŚĆ OP. ZAMAWIANA]]*Generowanie_Zamówienia[[#This Row],[ILOŚC W OP.]]</f>
        <v>#VALUE!</v>
      </c>
    </row>
    <row r="608" spans="1:10" x14ac:dyDescent="0.45">
      <c r="A608" t="e">
        <f>Wsad_Ofertowy[[#This Row],[Kod]]</f>
        <v>#VALUE!</v>
      </c>
      <c r="B6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8" t="e">
        <f>INDEX(Wsad_Ofertowy[],MATCH(Generowanie_Zamówienia[[#This Row],[KOD_XL]],Wsad_Ofertowy[Kod],0),21)</f>
        <v>#VALUE!</v>
      </c>
      <c r="D608" s="95" t="e" cm="1">
        <f t="array" ref="D608">INDEX(Wsad_Ofertowy[],MATCH(Generowanie_Zamówienia[[#This Row],[KOD_XL]],Wsad_Ofertowy[Kod],0),$U$1)</f>
        <v>#VALUE!</v>
      </c>
      <c r="E608" t="str">
        <f ca="1">IFERROR(Generowanie_Zamówienia[[#This Row],[ILOŚĆ OP. ZAMAWIANA]]*Generowanie_Zamówienia[[#This Row],[ILOŚC W OP.]]*Generowanie_Zamówienia[[#This Row],[CENA]],"")</f>
        <v/>
      </c>
      <c r="F608" t="e">
        <f>INDEX(Wsad_Ofertowy[],MATCH(Generowanie_Zamówienia[[#This Row],[KOD_XL]],Wsad_Ofertowy[Kod],0),MATCH("nazwa pakietu",Wsad_Ofertowy[#Headers],0))</f>
        <v>#VALUE!</v>
      </c>
      <c r="G60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8" t="str">
        <f ca="1">IF(Generowanie_Zamówienia[[#This Row],[ILOŚĆ OP. ZAMAWIANA]]&gt;0,COUNTIFS($B$1:B608,"&gt;0"),"")</f>
        <v/>
      </c>
      <c r="I608" t="e">
        <f>INDEX(Wsad_Ofertowy[],MATCH(Generowanie_Zamówienia[[#This Row],[KOD_XL]],Wsad_Ofertowy[Kod],0),MATCH("Nazwa",Wsad_Ofertowy[#Headers],0))</f>
        <v>#VALUE!</v>
      </c>
      <c r="J608" t="e">
        <f ca="1">Generowanie_Zamówienia[[#This Row],[ILOŚĆ OP. ZAMAWIANA]]*Generowanie_Zamówienia[[#This Row],[ILOŚC W OP.]]</f>
        <v>#VALUE!</v>
      </c>
    </row>
    <row r="609" spans="1:10" x14ac:dyDescent="0.45">
      <c r="A609" t="e">
        <f>Wsad_Ofertowy[[#This Row],[Kod]]</f>
        <v>#VALUE!</v>
      </c>
      <c r="B6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09" t="e">
        <f>INDEX(Wsad_Ofertowy[],MATCH(Generowanie_Zamówienia[[#This Row],[KOD_XL]],Wsad_Ofertowy[Kod],0),21)</f>
        <v>#VALUE!</v>
      </c>
      <c r="D609" s="95" t="e" cm="1">
        <f t="array" ref="D609">INDEX(Wsad_Ofertowy[],MATCH(Generowanie_Zamówienia[[#This Row],[KOD_XL]],Wsad_Ofertowy[Kod],0),$U$1)</f>
        <v>#VALUE!</v>
      </c>
      <c r="E609" t="str">
        <f ca="1">IFERROR(Generowanie_Zamówienia[[#This Row],[ILOŚĆ OP. ZAMAWIANA]]*Generowanie_Zamówienia[[#This Row],[ILOŚC W OP.]]*Generowanie_Zamówienia[[#This Row],[CENA]],"")</f>
        <v/>
      </c>
      <c r="F609" t="e">
        <f>INDEX(Wsad_Ofertowy[],MATCH(Generowanie_Zamówienia[[#This Row],[KOD_XL]],Wsad_Ofertowy[Kod],0),MATCH("nazwa pakietu",Wsad_Ofertowy[#Headers],0))</f>
        <v>#VALUE!</v>
      </c>
      <c r="G60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09" t="str">
        <f ca="1">IF(Generowanie_Zamówienia[[#This Row],[ILOŚĆ OP. ZAMAWIANA]]&gt;0,COUNTIFS($B$1:B609,"&gt;0"),"")</f>
        <v/>
      </c>
      <c r="I609" t="e">
        <f>INDEX(Wsad_Ofertowy[],MATCH(Generowanie_Zamówienia[[#This Row],[KOD_XL]],Wsad_Ofertowy[Kod],0),MATCH("Nazwa",Wsad_Ofertowy[#Headers],0))</f>
        <v>#VALUE!</v>
      </c>
      <c r="J609" t="e">
        <f ca="1">Generowanie_Zamówienia[[#This Row],[ILOŚĆ OP. ZAMAWIANA]]*Generowanie_Zamówienia[[#This Row],[ILOŚC W OP.]]</f>
        <v>#VALUE!</v>
      </c>
    </row>
    <row r="610" spans="1:10" x14ac:dyDescent="0.45">
      <c r="A610" t="e">
        <f>Wsad_Ofertowy[[#This Row],[Kod]]</f>
        <v>#VALUE!</v>
      </c>
      <c r="B6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0" t="e">
        <f>INDEX(Wsad_Ofertowy[],MATCH(Generowanie_Zamówienia[[#This Row],[KOD_XL]],Wsad_Ofertowy[Kod],0),21)</f>
        <v>#VALUE!</v>
      </c>
      <c r="D610" s="95" t="e" cm="1">
        <f t="array" ref="D610">INDEX(Wsad_Ofertowy[],MATCH(Generowanie_Zamówienia[[#This Row],[KOD_XL]],Wsad_Ofertowy[Kod],0),$U$1)</f>
        <v>#VALUE!</v>
      </c>
      <c r="E610" t="str">
        <f ca="1">IFERROR(Generowanie_Zamówienia[[#This Row],[ILOŚĆ OP. ZAMAWIANA]]*Generowanie_Zamówienia[[#This Row],[ILOŚC W OP.]]*Generowanie_Zamówienia[[#This Row],[CENA]],"")</f>
        <v/>
      </c>
      <c r="F610" t="e">
        <f>INDEX(Wsad_Ofertowy[],MATCH(Generowanie_Zamówienia[[#This Row],[KOD_XL]],Wsad_Ofertowy[Kod],0),MATCH("nazwa pakietu",Wsad_Ofertowy[#Headers],0))</f>
        <v>#VALUE!</v>
      </c>
      <c r="G61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0" t="str">
        <f ca="1">IF(Generowanie_Zamówienia[[#This Row],[ILOŚĆ OP. ZAMAWIANA]]&gt;0,COUNTIFS($B$1:B610,"&gt;0"),"")</f>
        <v/>
      </c>
      <c r="I610" t="e">
        <f>INDEX(Wsad_Ofertowy[],MATCH(Generowanie_Zamówienia[[#This Row],[KOD_XL]],Wsad_Ofertowy[Kod],0),MATCH("Nazwa",Wsad_Ofertowy[#Headers],0))</f>
        <v>#VALUE!</v>
      </c>
      <c r="J610" t="e">
        <f ca="1">Generowanie_Zamówienia[[#This Row],[ILOŚĆ OP. ZAMAWIANA]]*Generowanie_Zamówienia[[#This Row],[ILOŚC W OP.]]</f>
        <v>#VALUE!</v>
      </c>
    </row>
    <row r="611" spans="1:10" x14ac:dyDescent="0.45">
      <c r="A611" t="e">
        <f>Wsad_Ofertowy[[#This Row],[Kod]]</f>
        <v>#VALUE!</v>
      </c>
      <c r="B6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1" t="e">
        <f>INDEX(Wsad_Ofertowy[],MATCH(Generowanie_Zamówienia[[#This Row],[KOD_XL]],Wsad_Ofertowy[Kod],0),21)</f>
        <v>#VALUE!</v>
      </c>
      <c r="D611" s="95" t="e" cm="1">
        <f t="array" ref="D611">INDEX(Wsad_Ofertowy[],MATCH(Generowanie_Zamówienia[[#This Row],[KOD_XL]],Wsad_Ofertowy[Kod],0),$U$1)</f>
        <v>#VALUE!</v>
      </c>
      <c r="E611" t="str">
        <f ca="1">IFERROR(Generowanie_Zamówienia[[#This Row],[ILOŚĆ OP. ZAMAWIANA]]*Generowanie_Zamówienia[[#This Row],[ILOŚC W OP.]]*Generowanie_Zamówienia[[#This Row],[CENA]],"")</f>
        <v/>
      </c>
      <c r="F611" t="e">
        <f>INDEX(Wsad_Ofertowy[],MATCH(Generowanie_Zamówienia[[#This Row],[KOD_XL]],Wsad_Ofertowy[Kod],0),MATCH("nazwa pakietu",Wsad_Ofertowy[#Headers],0))</f>
        <v>#VALUE!</v>
      </c>
      <c r="G61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1" t="str">
        <f ca="1">IF(Generowanie_Zamówienia[[#This Row],[ILOŚĆ OP. ZAMAWIANA]]&gt;0,COUNTIFS($B$1:B611,"&gt;0"),"")</f>
        <v/>
      </c>
      <c r="I611" t="e">
        <f>INDEX(Wsad_Ofertowy[],MATCH(Generowanie_Zamówienia[[#This Row],[KOD_XL]],Wsad_Ofertowy[Kod],0),MATCH("Nazwa",Wsad_Ofertowy[#Headers],0))</f>
        <v>#VALUE!</v>
      </c>
      <c r="J611" t="e">
        <f ca="1">Generowanie_Zamówienia[[#This Row],[ILOŚĆ OP. ZAMAWIANA]]*Generowanie_Zamówienia[[#This Row],[ILOŚC W OP.]]</f>
        <v>#VALUE!</v>
      </c>
    </row>
    <row r="612" spans="1:10" x14ac:dyDescent="0.45">
      <c r="A612" t="e">
        <f>Wsad_Ofertowy[[#This Row],[Kod]]</f>
        <v>#VALUE!</v>
      </c>
      <c r="B6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2" t="e">
        <f>INDEX(Wsad_Ofertowy[],MATCH(Generowanie_Zamówienia[[#This Row],[KOD_XL]],Wsad_Ofertowy[Kod],0),21)</f>
        <v>#VALUE!</v>
      </c>
      <c r="D612" s="95" t="e" cm="1">
        <f t="array" ref="D612">INDEX(Wsad_Ofertowy[],MATCH(Generowanie_Zamówienia[[#This Row],[KOD_XL]],Wsad_Ofertowy[Kod],0),$U$1)</f>
        <v>#VALUE!</v>
      </c>
      <c r="E612" t="str">
        <f ca="1">IFERROR(Generowanie_Zamówienia[[#This Row],[ILOŚĆ OP. ZAMAWIANA]]*Generowanie_Zamówienia[[#This Row],[ILOŚC W OP.]]*Generowanie_Zamówienia[[#This Row],[CENA]],"")</f>
        <v/>
      </c>
      <c r="F612" t="e">
        <f>INDEX(Wsad_Ofertowy[],MATCH(Generowanie_Zamówienia[[#This Row],[KOD_XL]],Wsad_Ofertowy[Kod],0),MATCH("nazwa pakietu",Wsad_Ofertowy[#Headers],0))</f>
        <v>#VALUE!</v>
      </c>
      <c r="G61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2" t="str">
        <f ca="1">IF(Generowanie_Zamówienia[[#This Row],[ILOŚĆ OP. ZAMAWIANA]]&gt;0,COUNTIFS($B$1:B612,"&gt;0"),"")</f>
        <v/>
      </c>
      <c r="I612" t="e">
        <f>INDEX(Wsad_Ofertowy[],MATCH(Generowanie_Zamówienia[[#This Row],[KOD_XL]],Wsad_Ofertowy[Kod],0),MATCH("Nazwa",Wsad_Ofertowy[#Headers],0))</f>
        <v>#VALUE!</v>
      </c>
      <c r="J612" t="e">
        <f ca="1">Generowanie_Zamówienia[[#This Row],[ILOŚĆ OP. ZAMAWIANA]]*Generowanie_Zamówienia[[#This Row],[ILOŚC W OP.]]</f>
        <v>#VALUE!</v>
      </c>
    </row>
    <row r="613" spans="1:10" x14ac:dyDescent="0.45">
      <c r="A613" t="e">
        <f>Wsad_Ofertowy[[#This Row],[Kod]]</f>
        <v>#VALUE!</v>
      </c>
      <c r="B6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3" t="e">
        <f>INDEX(Wsad_Ofertowy[],MATCH(Generowanie_Zamówienia[[#This Row],[KOD_XL]],Wsad_Ofertowy[Kod],0),21)</f>
        <v>#VALUE!</v>
      </c>
      <c r="D613" s="95" t="e" cm="1">
        <f t="array" ref="D613">INDEX(Wsad_Ofertowy[],MATCH(Generowanie_Zamówienia[[#This Row],[KOD_XL]],Wsad_Ofertowy[Kod],0),$U$1)</f>
        <v>#VALUE!</v>
      </c>
      <c r="E613" t="str">
        <f ca="1">IFERROR(Generowanie_Zamówienia[[#This Row],[ILOŚĆ OP. ZAMAWIANA]]*Generowanie_Zamówienia[[#This Row],[ILOŚC W OP.]]*Generowanie_Zamówienia[[#This Row],[CENA]],"")</f>
        <v/>
      </c>
      <c r="F613" t="e">
        <f>INDEX(Wsad_Ofertowy[],MATCH(Generowanie_Zamówienia[[#This Row],[KOD_XL]],Wsad_Ofertowy[Kod],0),MATCH("nazwa pakietu",Wsad_Ofertowy[#Headers],0))</f>
        <v>#VALUE!</v>
      </c>
      <c r="G61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3" t="str">
        <f ca="1">IF(Generowanie_Zamówienia[[#This Row],[ILOŚĆ OP. ZAMAWIANA]]&gt;0,COUNTIFS($B$1:B613,"&gt;0"),"")</f>
        <v/>
      </c>
      <c r="I613" t="e">
        <f>INDEX(Wsad_Ofertowy[],MATCH(Generowanie_Zamówienia[[#This Row],[KOD_XL]],Wsad_Ofertowy[Kod],0),MATCH("Nazwa",Wsad_Ofertowy[#Headers],0))</f>
        <v>#VALUE!</v>
      </c>
      <c r="J613" t="e">
        <f ca="1">Generowanie_Zamówienia[[#This Row],[ILOŚĆ OP. ZAMAWIANA]]*Generowanie_Zamówienia[[#This Row],[ILOŚC W OP.]]</f>
        <v>#VALUE!</v>
      </c>
    </row>
    <row r="614" spans="1:10" x14ac:dyDescent="0.45">
      <c r="A614" t="e">
        <f>Wsad_Ofertowy[[#This Row],[Kod]]</f>
        <v>#VALUE!</v>
      </c>
      <c r="B6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4" t="e">
        <f>INDEX(Wsad_Ofertowy[],MATCH(Generowanie_Zamówienia[[#This Row],[KOD_XL]],Wsad_Ofertowy[Kod],0),21)</f>
        <v>#VALUE!</v>
      </c>
      <c r="D614" s="95" t="e" cm="1">
        <f t="array" ref="D614">INDEX(Wsad_Ofertowy[],MATCH(Generowanie_Zamówienia[[#This Row],[KOD_XL]],Wsad_Ofertowy[Kod],0),$U$1)</f>
        <v>#VALUE!</v>
      </c>
      <c r="E614" t="str">
        <f ca="1">IFERROR(Generowanie_Zamówienia[[#This Row],[ILOŚĆ OP. ZAMAWIANA]]*Generowanie_Zamówienia[[#This Row],[ILOŚC W OP.]]*Generowanie_Zamówienia[[#This Row],[CENA]],"")</f>
        <v/>
      </c>
      <c r="F614" t="e">
        <f>INDEX(Wsad_Ofertowy[],MATCH(Generowanie_Zamówienia[[#This Row],[KOD_XL]],Wsad_Ofertowy[Kod],0),MATCH("nazwa pakietu",Wsad_Ofertowy[#Headers],0))</f>
        <v>#VALUE!</v>
      </c>
      <c r="G61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4" t="str">
        <f ca="1">IF(Generowanie_Zamówienia[[#This Row],[ILOŚĆ OP. ZAMAWIANA]]&gt;0,COUNTIFS($B$1:B614,"&gt;0"),"")</f>
        <v/>
      </c>
      <c r="I614" t="e">
        <f>INDEX(Wsad_Ofertowy[],MATCH(Generowanie_Zamówienia[[#This Row],[KOD_XL]],Wsad_Ofertowy[Kod],0),MATCH("Nazwa",Wsad_Ofertowy[#Headers],0))</f>
        <v>#VALUE!</v>
      </c>
      <c r="J614" t="e">
        <f ca="1">Generowanie_Zamówienia[[#This Row],[ILOŚĆ OP. ZAMAWIANA]]*Generowanie_Zamówienia[[#This Row],[ILOŚC W OP.]]</f>
        <v>#VALUE!</v>
      </c>
    </row>
    <row r="615" spans="1:10" x14ac:dyDescent="0.45">
      <c r="A615" t="e">
        <f>Wsad_Ofertowy[[#This Row],[Kod]]</f>
        <v>#VALUE!</v>
      </c>
      <c r="B6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5" t="e">
        <f>INDEX(Wsad_Ofertowy[],MATCH(Generowanie_Zamówienia[[#This Row],[KOD_XL]],Wsad_Ofertowy[Kod],0),21)</f>
        <v>#VALUE!</v>
      </c>
      <c r="D615" s="95" t="e" cm="1">
        <f t="array" ref="D615">INDEX(Wsad_Ofertowy[],MATCH(Generowanie_Zamówienia[[#This Row],[KOD_XL]],Wsad_Ofertowy[Kod],0),$U$1)</f>
        <v>#VALUE!</v>
      </c>
      <c r="E615" t="str">
        <f ca="1">IFERROR(Generowanie_Zamówienia[[#This Row],[ILOŚĆ OP. ZAMAWIANA]]*Generowanie_Zamówienia[[#This Row],[ILOŚC W OP.]]*Generowanie_Zamówienia[[#This Row],[CENA]],"")</f>
        <v/>
      </c>
      <c r="F615" t="e">
        <f>INDEX(Wsad_Ofertowy[],MATCH(Generowanie_Zamówienia[[#This Row],[KOD_XL]],Wsad_Ofertowy[Kod],0),MATCH("nazwa pakietu",Wsad_Ofertowy[#Headers],0))</f>
        <v>#VALUE!</v>
      </c>
      <c r="G61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5" t="str">
        <f ca="1">IF(Generowanie_Zamówienia[[#This Row],[ILOŚĆ OP. ZAMAWIANA]]&gt;0,COUNTIFS($B$1:B615,"&gt;0"),"")</f>
        <v/>
      </c>
      <c r="I615" t="e">
        <f>INDEX(Wsad_Ofertowy[],MATCH(Generowanie_Zamówienia[[#This Row],[KOD_XL]],Wsad_Ofertowy[Kod],0),MATCH("Nazwa",Wsad_Ofertowy[#Headers],0))</f>
        <v>#VALUE!</v>
      </c>
      <c r="J615" t="e">
        <f ca="1">Generowanie_Zamówienia[[#This Row],[ILOŚĆ OP. ZAMAWIANA]]*Generowanie_Zamówienia[[#This Row],[ILOŚC W OP.]]</f>
        <v>#VALUE!</v>
      </c>
    </row>
    <row r="616" spans="1:10" x14ac:dyDescent="0.45">
      <c r="A616" t="e">
        <f>Wsad_Ofertowy[[#This Row],[Kod]]</f>
        <v>#VALUE!</v>
      </c>
      <c r="B6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6" t="e">
        <f>INDEX(Wsad_Ofertowy[],MATCH(Generowanie_Zamówienia[[#This Row],[KOD_XL]],Wsad_Ofertowy[Kod],0),21)</f>
        <v>#VALUE!</v>
      </c>
      <c r="D616" s="95" t="e" cm="1">
        <f t="array" ref="D616">INDEX(Wsad_Ofertowy[],MATCH(Generowanie_Zamówienia[[#This Row],[KOD_XL]],Wsad_Ofertowy[Kod],0),$U$1)</f>
        <v>#VALUE!</v>
      </c>
      <c r="E616" t="str">
        <f ca="1">IFERROR(Generowanie_Zamówienia[[#This Row],[ILOŚĆ OP. ZAMAWIANA]]*Generowanie_Zamówienia[[#This Row],[ILOŚC W OP.]]*Generowanie_Zamówienia[[#This Row],[CENA]],"")</f>
        <v/>
      </c>
      <c r="F616" t="e">
        <f>INDEX(Wsad_Ofertowy[],MATCH(Generowanie_Zamówienia[[#This Row],[KOD_XL]],Wsad_Ofertowy[Kod],0),MATCH("nazwa pakietu",Wsad_Ofertowy[#Headers],0))</f>
        <v>#VALUE!</v>
      </c>
      <c r="G61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6" t="str">
        <f ca="1">IF(Generowanie_Zamówienia[[#This Row],[ILOŚĆ OP. ZAMAWIANA]]&gt;0,COUNTIFS($B$1:B616,"&gt;0"),"")</f>
        <v/>
      </c>
      <c r="I616" t="e">
        <f>INDEX(Wsad_Ofertowy[],MATCH(Generowanie_Zamówienia[[#This Row],[KOD_XL]],Wsad_Ofertowy[Kod],0),MATCH("Nazwa",Wsad_Ofertowy[#Headers],0))</f>
        <v>#VALUE!</v>
      </c>
      <c r="J616" t="e">
        <f ca="1">Generowanie_Zamówienia[[#This Row],[ILOŚĆ OP. ZAMAWIANA]]*Generowanie_Zamówienia[[#This Row],[ILOŚC W OP.]]</f>
        <v>#VALUE!</v>
      </c>
    </row>
    <row r="617" spans="1:10" x14ac:dyDescent="0.45">
      <c r="A617" t="e">
        <f>Wsad_Ofertowy[[#This Row],[Kod]]</f>
        <v>#VALUE!</v>
      </c>
      <c r="B6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7" t="e">
        <f>INDEX(Wsad_Ofertowy[],MATCH(Generowanie_Zamówienia[[#This Row],[KOD_XL]],Wsad_Ofertowy[Kod],0),21)</f>
        <v>#VALUE!</v>
      </c>
      <c r="D617" s="95" t="e" cm="1">
        <f t="array" ref="D617">INDEX(Wsad_Ofertowy[],MATCH(Generowanie_Zamówienia[[#This Row],[KOD_XL]],Wsad_Ofertowy[Kod],0),$U$1)</f>
        <v>#VALUE!</v>
      </c>
      <c r="E617" t="str">
        <f ca="1">IFERROR(Generowanie_Zamówienia[[#This Row],[ILOŚĆ OP. ZAMAWIANA]]*Generowanie_Zamówienia[[#This Row],[ILOŚC W OP.]]*Generowanie_Zamówienia[[#This Row],[CENA]],"")</f>
        <v/>
      </c>
      <c r="F617" t="e">
        <f>INDEX(Wsad_Ofertowy[],MATCH(Generowanie_Zamówienia[[#This Row],[KOD_XL]],Wsad_Ofertowy[Kod],0),MATCH("nazwa pakietu",Wsad_Ofertowy[#Headers],0))</f>
        <v>#VALUE!</v>
      </c>
      <c r="G61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7" t="str">
        <f ca="1">IF(Generowanie_Zamówienia[[#This Row],[ILOŚĆ OP. ZAMAWIANA]]&gt;0,COUNTIFS($B$1:B617,"&gt;0"),"")</f>
        <v/>
      </c>
      <c r="I617" t="e">
        <f>INDEX(Wsad_Ofertowy[],MATCH(Generowanie_Zamówienia[[#This Row],[KOD_XL]],Wsad_Ofertowy[Kod],0),MATCH("Nazwa",Wsad_Ofertowy[#Headers],0))</f>
        <v>#VALUE!</v>
      </c>
      <c r="J617" t="e">
        <f ca="1">Generowanie_Zamówienia[[#This Row],[ILOŚĆ OP. ZAMAWIANA]]*Generowanie_Zamówienia[[#This Row],[ILOŚC W OP.]]</f>
        <v>#VALUE!</v>
      </c>
    </row>
    <row r="618" spans="1:10" x14ac:dyDescent="0.45">
      <c r="A618" t="e">
        <f>Wsad_Ofertowy[[#This Row],[Kod]]</f>
        <v>#VALUE!</v>
      </c>
      <c r="B6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8" t="e">
        <f>INDEX(Wsad_Ofertowy[],MATCH(Generowanie_Zamówienia[[#This Row],[KOD_XL]],Wsad_Ofertowy[Kod],0),21)</f>
        <v>#VALUE!</v>
      </c>
      <c r="D618" s="95" t="e" cm="1">
        <f t="array" ref="D618">INDEX(Wsad_Ofertowy[],MATCH(Generowanie_Zamówienia[[#This Row],[KOD_XL]],Wsad_Ofertowy[Kod],0),$U$1)</f>
        <v>#VALUE!</v>
      </c>
      <c r="E618" t="str">
        <f ca="1">IFERROR(Generowanie_Zamówienia[[#This Row],[ILOŚĆ OP. ZAMAWIANA]]*Generowanie_Zamówienia[[#This Row],[ILOŚC W OP.]]*Generowanie_Zamówienia[[#This Row],[CENA]],"")</f>
        <v/>
      </c>
      <c r="F618" t="e">
        <f>INDEX(Wsad_Ofertowy[],MATCH(Generowanie_Zamówienia[[#This Row],[KOD_XL]],Wsad_Ofertowy[Kod],0),MATCH("nazwa pakietu",Wsad_Ofertowy[#Headers],0))</f>
        <v>#VALUE!</v>
      </c>
      <c r="G61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8" t="str">
        <f ca="1">IF(Generowanie_Zamówienia[[#This Row],[ILOŚĆ OP. ZAMAWIANA]]&gt;0,COUNTIFS($B$1:B618,"&gt;0"),"")</f>
        <v/>
      </c>
      <c r="I618" t="e">
        <f>INDEX(Wsad_Ofertowy[],MATCH(Generowanie_Zamówienia[[#This Row],[KOD_XL]],Wsad_Ofertowy[Kod],0),MATCH("Nazwa",Wsad_Ofertowy[#Headers],0))</f>
        <v>#VALUE!</v>
      </c>
      <c r="J618" t="e">
        <f ca="1">Generowanie_Zamówienia[[#This Row],[ILOŚĆ OP. ZAMAWIANA]]*Generowanie_Zamówienia[[#This Row],[ILOŚC W OP.]]</f>
        <v>#VALUE!</v>
      </c>
    </row>
    <row r="619" spans="1:10" x14ac:dyDescent="0.45">
      <c r="A619" t="e">
        <f>Wsad_Ofertowy[[#This Row],[Kod]]</f>
        <v>#VALUE!</v>
      </c>
      <c r="B6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19" t="e">
        <f>INDEX(Wsad_Ofertowy[],MATCH(Generowanie_Zamówienia[[#This Row],[KOD_XL]],Wsad_Ofertowy[Kod],0),21)</f>
        <v>#VALUE!</v>
      </c>
      <c r="D619" s="95" t="e" cm="1">
        <f t="array" ref="D619">INDEX(Wsad_Ofertowy[],MATCH(Generowanie_Zamówienia[[#This Row],[KOD_XL]],Wsad_Ofertowy[Kod],0),$U$1)</f>
        <v>#VALUE!</v>
      </c>
      <c r="E619" t="str">
        <f ca="1">IFERROR(Generowanie_Zamówienia[[#This Row],[ILOŚĆ OP. ZAMAWIANA]]*Generowanie_Zamówienia[[#This Row],[ILOŚC W OP.]]*Generowanie_Zamówienia[[#This Row],[CENA]],"")</f>
        <v/>
      </c>
      <c r="F619" t="e">
        <f>INDEX(Wsad_Ofertowy[],MATCH(Generowanie_Zamówienia[[#This Row],[KOD_XL]],Wsad_Ofertowy[Kod],0),MATCH("nazwa pakietu",Wsad_Ofertowy[#Headers],0))</f>
        <v>#VALUE!</v>
      </c>
      <c r="G61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19" t="str">
        <f ca="1">IF(Generowanie_Zamówienia[[#This Row],[ILOŚĆ OP. ZAMAWIANA]]&gt;0,COUNTIFS($B$1:B619,"&gt;0"),"")</f>
        <v/>
      </c>
      <c r="I619" t="e">
        <f>INDEX(Wsad_Ofertowy[],MATCH(Generowanie_Zamówienia[[#This Row],[KOD_XL]],Wsad_Ofertowy[Kod],0),MATCH("Nazwa",Wsad_Ofertowy[#Headers],0))</f>
        <v>#VALUE!</v>
      </c>
      <c r="J619" t="e">
        <f ca="1">Generowanie_Zamówienia[[#This Row],[ILOŚĆ OP. ZAMAWIANA]]*Generowanie_Zamówienia[[#This Row],[ILOŚC W OP.]]</f>
        <v>#VALUE!</v>
      </c>
    </row>
    <row r="620" spans="1:10" x14ac:dyDescent="0.45">
      <c r="A620" t="e">
        <f>Wsad_Ofertowy[[#This Row],[Kod]]</f>
        <v>#VALUE!</v>
      </c>
      <c r="B6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0" t="e">
        <f>INDEX(Wsad_Ofertowy[],MATCH(Generowanie_Zamówienia[[#This Row],[KOD_XL]],Wsad_Ofertowy[Kod],0),21)</f>
        <v>#VALUE!</v>
      </c>
      <c r="D620" s="95" t="e" cm="1">
        <f t="array" ref="D620">INDEX(Wsad_Ofertowy[],MATCH(Generowanie_Zamówienia[[#This Row],[KOD_XL]],Wsad_Ofertowy[Kod],0),$U$1)</f>
        <v>#VALUE!</v>
      </c>
      <c r="E620" t="str">
        <f ca="1">IFERROR(Generowanie_Zamówienia[[#This Row],[ILOŚĆ OP. ZAMAWIANA]]*Generowanie_Zamówienia[[#This Row],[ILOŚC W OP.]]*Generowanie_Zamówienia[[#This Row],[CENA]],"")</f>
        <v/>
      </c>
      <c r="F620" t="e">
        <f>INDEX(Wsad_Ofertowy[],MATCH(Generowanie_Zamówienia[[#This Row],[KOD_XL]],Wsad_Ofertowy[Kod],0),MATCH("nazwa pakietu",Wsad_Ofertowy[#Headers],0))</f>
        <v>#VALUE!</v>
      </c>
      <c r="G62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0" t="str">
        <f ca="1">IF(Generowanie_Zamówienia[[#This Row],[ILOŚĆ OP. ZAMAWIANA]]&gt;0,COUNTIFS($B$1:B620,"&gt;0"),"")</f>
        <v/>
      </c>
      <c r="I620" t="e">
        <f>INDEX(Wsad_Ofertowy[],MATCH(Generowanie_Zamówienia[[#This Row],[KOD_XL]],Wsad_Ofertowy[Kod],0),MATCH("Nazwa",Wsad_Ofertowy[#Headers],0))</f>
        <v>#VALUE!</v>
      </c>
      <c r="J620" t="e">
        <f ca="1">Generowanie_Zamówienia[[#This Row],[ILOŚĆ OP. ZAMAWIANA]]*Generowanie_Zamówienia[[#This Row],[ILOŚC W OP.]]</f>
        <v>#VALUE!</v>
      </c>
    </row>
    <row r="621" spans="1:10" x14ac:dyDescent="0.45">
      <c r="A621" t="e">
        <f>Wsad_Ofertowy[[#This Row],[Kod]]</f>
        <v>#VALUE!</v>
      </c>
      <c r="B6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1" t="e">
        <f>INDEX(Wsad_Ofertowy[],MATCH(Generowanie_Zamówienia[[#This Row],[KOD_XL]],Wsad_Ofertowy[Kod],0),21)</f>
        <v>#VALUE!</v>
      </c>
      <c r="D621" s="95" t="e" cm="1">
        <f t="array" ref="D621">INDEX(Wsad_Ofertowy[],MATCH(Generowanie_Zamówienia[[#This Row],[KOD_XL]],Wsad_Ofertowy[Kod],0),$U$1)</f>
        <v>#VALUE!</v>
      </c>
      <c r="E621" t="str">
        <f ca="1">IFERROR(Generowanie_Zamówienia[[#This Row],[ILOŚĆ OP. ZAMAWIANA]]*Generowanie_Zamówienia[[#This Row],[ILOŚC W OP.]]*Generowanie_Zamówienia[[#This Row],[CENA]],"")</f>
        <v/>
      </c>
      <c r="F621" t="e">
        <f>INDEX(Wsad_Ofertowy[],MATCH(Generowanie_Zamówienia[[#This Row],[KOD_XL]],Wsad_Ofertowy[Kod],0),MATCH("nazwa pakietu",Wsad_Ofertowy[#Headers],0))</f>
        <v>#VALUE!</v>
      </c>
      <c r="G62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1" t="str">
        <f ca="1">IF(Generowanie_Zamówienia[[#This Row],[ILOŚĆ OP. ZAMAWIANA]]&gt;0,COUNTIFS($B$1:B621,"&gt;0"),"")</f>
        <v/>
      </c>
      <c r="I621" t="e">
        <f>INDEX(Wsad_Ofertowy[],MATCH(Generowanie_Zamówienia[[#This Row],[KOD_XL]],Wsad_Ofertowy[Kod],0),MATCH("Nazwa",Wsad_Ofertowy[#Headers],0))</f>
        <v>#VALUE!</v>
      </c>
      <c r="J621" t="e">
        <f ca="1">Generowanie_Zamówienia[[#This Row],[ILOŚĆ OP. ZAMAWIANA]]*Generowanie_Zamówienia[[#This Row],[ILOŚC W OP.]]</f>
        <v>#VALUE!</v>
      </c>
    </row>
    <row r="622" spans="1:10" x14ac:dyDescent="0.45">
      <c r="A622" t="e">
        <f>Wsad_Ofertowy[[#This Row],[Kod]]</f>
        <v>#VALUE!</v>
      </c>
      <c r="B6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2" t="e">
        <f>INDEX(Wsad_Ofertowy[],MATCH(Generowanie_Zamówienia[[#This Row],[KOD_XL]],Wsad_Ofertowy[Kod],0),21)</f>
        <v>#VALUE!</v>
      </c>
      <c r="D622" s="95" t="e" cm="1">
        <f t="array" ref="D622">INDEX(Wsad_Ofertowy[],MATCH(Generowanie_Zamówienia[[#This Row],[KOD_XL]],Wsad_Ofertowy[Kod],0),$U$1)</f>
        <v>#VALUE!</v>
      </c>
      <c r="E622" t="str">
        <f ca="1">IFERROR(Generowanie_Zamówienia[[#This Row],[ILOŚĆ OP. ZAMAWIANA]]*Generowanie_Zamówienia[[#This Row],[ILOŚC W OP.]]*Generowanie_Zamówienia[[#This Row],[CENA]],"")</f>
        <v/>
      </c>
      <c r="F622" t="e">
        <f>INDEX(Wsad_Ofertowy[],MATCH(Generowanie_Zamówienia[[#This Row],[KOD_XL]],Wsad_Ofertowy[Kod],0),MATCH("nazwa pakietu",Wsad_Ofertowy[#Headers],0))</f>
        <v>#VALUE!</v>
      </c>
      <c r="G62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2" t="str">
        <f ca="1">IF(Generowanie_Zamówienia[[#This Row],[ILOŚĆ OP. ZAMAWIANA]]&gt;0,COUNTIFS($B$1:B622,"&gt;0"),"")</f>
        <v/>
      </c>
      <c r="I622" t="e">
        <f>INDEX(Wsad_Ofertowy[],MATCH(Generowanie_Zamówienia[[#This Row],[KOD_XL]],Wsad_Ofertowy[Kod],0),MATCH("Nazwa",Wsad_Ofertowy[#Headers],0))</f>
        <v>#VALUE!</v>
      </c>
      <c r="J622" t="e">
        <f ca="1">Generowanie_Zamówienia[[#This Row],[ILOŚĆ OP. ZAMAWIANA]]*Generowanie_Zamówienia[[#This Row],[ILOŚC W OP.]]</f>
        <v>#VALUE!</v>
      </c>
    </row>
    <row r="623" spans="1:10" x14ac:dyDescent="0.45">
      <c r="A623" t="e">
        <f>Wsad_Ofertowy[[#This Row],[Kod]]</f>
        <v>#VALUE!</v>
      </c>
      <c r="B6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3" t="e">
        <f>INDEX(Wsad_Ofertowy[],MATCH(Generowanie_Zamówienia[[#This Row],[KOD_XL]],Wsad_Ofertowy[Kod],0),21)</f>
        <v>#VALUE!</v>
      </c>
      <c r="D623" s="95" t="e" cm="1">
        <f t="array" ref="D623">INDEX(Wsad_Ofertowy[],MATCH(Generowanie_Zamówienia[[#This Row],[KOD_XL]],Wsad_Ofertowy[Kod],0),$U$1)</f>
        <v>#VALUE!</v>
      </c>
      <c r="E623" t="str">
        <f ca="1">IFERROR(Generowanie_Zamówienia[[#This Row],[ILOŚĆ OP. ZAMAWIANA]]*Generowanie_Zamówienia[[#This Row],[ILOŚC W OP.]]*Generowanie_Zamówienia[[#This Row],[CENA]],"")</f>
        <v/>
      </c>
      <c r="F623" t="e">
        <f>INDEX(Wsad_Ofertowy[],MATCH(Generowanie_Zamówienia[[#This Row],[KOD_XL]],Wsad_Ofertowy[Kod],0),MATCH("nazwa pakietu",Wsad_Ofertowy[#Headers],0))</f>
        <v>#VALUE!</v>
      </c>
      <c r="G62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3" t="str">
        <f ca="1">IF(Generowanie_Zamówienia[[#This Row],[ILOŚĆ OP. ZAMAWIANA]]&gt;0,COUNTIFS($B$1:B623,"&gt;0"),"")</f>
        <v/>
      </c>
      <c r="I623" t="e">
        <f>INDEX(Wsad_Ofertowy[],MATCH(Generowanie_Zamówienia[[#This Row],[KOD_XL]],Wsad_Ofertowy[Kod],0),MATCH("Nazwa",Wsad_Ofertowy[#Headers],0))</f>
        <v>#VALUE!</v>
      </c>
      <c r="J623" t="e">
        <f ca="1">Generowanie_Zamówienia[[#This Row],[ILOŚĆ OP. ZAMAWIANA]]*Generowanie_Zamówienia[[#This Row],[ILOŚC W OP.]]</f>
        <v>#VALUE!</v>
      </c>
    </row>
    <row r="624" spans="1:10" x14ac:dyDescent="0.45">
      <c r="A624" t="e">
        <f>Wsad_Ofertowy[[#This Row],[Kod]]</f>
        <v>#VALUE!</v>
      </c>
      <c r="B6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4" t="e">
        <f>INDEX(Wsad_Ofertowy[],MATCH(Generowanie_Zamówienia[[#This Row],[KOD_XL]],Wsad_Ofertowy[Kod],0),21)</f>
        <v>#VALUE!</v>
      </c>
      <c r="D624" s="95" t="e" cm="1">
        <f t="array" ref="D624">INDEX(Wsad_Ofertowy[],MATCH(Generowanie_Zamówienia[[#This Row],[KOD_XL]],Wsad_Ofertowy[Kod],0),$U$1)</f>
        <v>#VALUE!</v>
      </c>
      <c r="E624" t="str">
        <f ca="1">IFERROR(Generowanie_Zamówienia[[#This Row],[ILOŚĆ OP. ZAMAWIANA]]*Generowanie_Zamówienia[[#This Row],[ILOŚC W OP.]]*Generowanie_Zamówienia[[#This Row],[CENA]],"")</f>
        <v/>
      </c>
      <c r="F624" t="e">
        <f>INDEX(Wsad_Ofertowy[],MATCH(Generowanie_Zamówienia[[#This Row],[KOD_XL]],Wsad_Ofertowy[Kod],0),MATCH("nazwa pakietu",Wsad_Ofertowy[#Headers],0))</f>
        <v>#VALUE!</v>
      </c>
      <c r="G62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4" t="str">
        <f ca="1">IF(Generowanie_Zamówienia[[#This Row],[ILOŚĆ OP. ZAMAWIANA]]&gt;0,COUNTIFS($B$1:B624,"&gt;0"),"")</f>
        <v/>
      </c>
      <c r="I624" t="e">
        <f>INDEX(Wsad_Ofertowy[],MATCH(Generowanie_Zamówienia[[#This Row],[KOD_XL]],Wsad_Ofertowy[Kod],0),MATCH("Nazwa",Wsad_Ofertowy[#Headers],0))</f>
        <v>#VALUE!</v>
      </c>
      <c r="J624" t="e">
        <f ca="1">Generowanie_Zamówienia[[#This Row],[ILOŚĆ OP. ZAMAWIANA]]*Generowanie_Zamówienia[[#This Row],[ILOŚC W OP.]]</f>
        <v>#VALUE!</v>
      </c>
    </row>
    <row r="625" spans="1:10" x14ac:dyDescent="0.45">
      <c r="A625" t="e">
        <f>Wsad_Ofertowy[[#This Row],[Kod]]</f>
        <v>#VALUE!</v>
      </c>
      <c r="B6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5" t="e">
        <f>INDEX(Wsad_Ofertowy[],MATCH(Generowanie_Zamówienia[[#This Row],[KOD_XL]],Wsad_Ofertowy[Kod],0),21)</f>
        <v>#VALUE!</v>
      </c>
      <c r="D625" s="95" t="e" cm="1">
        <f t="array" ref="D625">INDEX(Wsad_Ofertowy[],MATCH(Generowanie_Zamówienia[[#This Row],[KOD_XL]],Wsad_Ofertowy[Kod],0),$U$1)</f>
        <v>#VALUE!</v>
      </c>
      <c r="E625" t="str">
        <f ca="1">IFERROR(Generowanie_Zamówienia[[#This Row],[ILOŚĆ OP. ZAMAWIANA]]*Generowanie_Zamówienia[[#This Row],[ILOŚC W OP.]]*Generowanie_Zamówienia[[#This Row],[CENA]],"")</f>
        <v/>
      </c>
      <c r="F625" t="e">
        <f>INDEX(Wsad_Ofertowy[],MATCH(Generowanie_Zamówienia[[#This Row],[KOD_XL]],Wsad_Ofertowy[Kod],0),MATCH("nazwa pakietu",Wsad_Ofertowy[#Headers],0))</f>
        <v>#VALUE!</v>
      </c>
      <c r="G62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5" t="str">
        <f ca="1">IF(Generowanie_Zamówienia[[#This Row],[ILOŚĆ OP. ZAMAWIANA]]&gt;0,COUNTIFS($B$1:B625,"&gt;0"),"")</f>
        <v/>
      </c>
      <c r="I625" t="e">
        <f>INDEX(Wsad_Ofertowy[],MATCH(Generowanie_Zamówienia[[#This Row],[KOD_XL]],Wsad_Ofertowy[Kod],0),MATCH("Nazwa",Wsad_Ofertowy[#Headers],0))</f>
        <v>#VALUE!</v>
      </c>
      <c r="J625" t="e">
        <f ca="1">Generowanie_Zamówienia[[#This Row],[ILOŚĆ OP. ZAMAWIANA]]*Generowanie_Zamówienia[[#This Row],[ILOŚC W OP.]]</f>
        <v>#VALUE!</v>
      </c>
    </row>
    <row r="626" spans="1:10" x14ac:dyDescent="0.45">
      <c r="A626" t="e">
        <f>Wsad_Ofertowy[[#This Row],[Kod]]</f>
        <v>#VALUE!</v>
      </c>
      <c r="B6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6" t="e">
        <f>INDEX(Wsad_Ofertowy[],MATCH(Generowanie_Zamówienia[[#This Row],[KOD_XL]],Wsad_Ofertowy[Kod],0),21)</f>
        <v>#VALUE!</v>
      </c>
      <c r="D626" s="95" t="e" cm="1">
        <f t="array" ref="D626">INDEX(Wsad_Ofertowy[],MATCH(Generowanie_Zamówienia[[#This Row],[KOD_XL]],Wsad_Ofertowy[Kod],0),$U$1)</f>
        <v>#VALUE!</v>
      </c>
      <c r="E626" t="str">
        <f ca="1">IFERROR(Generowanie_Zamówienia[[#This Row],[ILOŚĆ OP. ZAMAWIANA]]*Generowanie_Zamówienia[[#This Row],[ILOŚC W OP.]]*Generowanie_Zamówienia[[#This Row],[CENA]],"")</f>
        <v/>
      </c>
      <c r="F626" t="e">
        <f>INDEX(Wsad_Ofertowy[],MATCH(Generowanie_Zamówienia[[#This Row],[KOD_XL]],Wsad_Ofertowy[Kod],0),MATCH("nazwa pakietu",Wsad_Ofertowy[#Headers],0))</f>
        <v>#VALUE!</v>
      </c>
      <c r="G62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6" t="str">
        <f ca="1">IF(Generowanie_Zamówienia[[#This Row],[ILOŚĆ OP. ZAMAWIANA]]&gt;0,COUNTIFS($B$1:B626,"&gt;0"),"")</f>
        <v/>
      </c>
      <c r="I626" t="e">
        <f>INDEX(Wsad_Ofertowy[],MATCH(Generowanie_Zamówienia[[#This Row],[KOD_XL]],Wsad_Ofertowy[Kod],0),MATCH("Nazwa",Wsad_Ofertowy[#Headers],0))</f>
        <v>#VALUE!</v>
      </c>
      <c r="J626" t="e">
        <f ca="1">Generowanie_Zamówienia[[#This Row],[ILOŚĆ OP. ZAMAWIANA]]*Generowanie_Zamówienia[[#This Row],[ILOŚC W OP.]]</f>
        <v>#VALUE!</v>
      </c>
    </row>
    <row r="627" spans="1:10" x14ac:dyDescent="0.45">
      <c r="A627" t="e">
        <f>Wsad_Ofertowy[[#This Row],[Kod]]</f>
        <v>#VALUE!</v>
      </c>
      <c r="B6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7" t="e">
        <f>INDEX(Wsad_Ofertowy[],MATCH(Generowanie_Zamówienia[[#This Row],[KOD_XL]],Wsad_Ofertowy[Kod],0),21)</f>
        <v>#VALUE!</v>
      </c>
      <c r="D627" s="95" t="e" cm="1">
        <f t="array" ref="D627">INDEX(Wsad_Ofertowy[],MATCH(Generowanie_Zamówienia[[#This Row],[KOD_XL]],Wsad_Ofertowy[Kod],0),$U$1)</f>
        <v>#VALUE!</v>
      </c>
      <c r="E627" t="str">
        <f ca="1">IFERROR(Generowanie_Zamówienia[[#This Row],[ILOŚĆ OP. ZAMAWIANA]]*Generowanie_Zamówienia[[#This Row],[ILOŚC W OP.]]*Generowanie_Zamówienia[[#This Row],[CENA]],"")</f>
        <v/>
      </c>
      <c r="F627" t="e">
        <f>INDEX(Wsad_Ofertowy[],MATCH(Generowanie_Zamówienia[[#This Row],[KOD_XL]],Wsad_Ofertowy[Kod],0),MATCH("nazwa pakietu",Wsad_Ofertowy[#Headers],0))</f>
        <v>#VALUE!</v>
      </c>
      <c r="G62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7" t="str">
        <f ca="1">IF(Generowanie_Zamówienia[[#This Row],[ILOŚĆ OP. ZAMAWIANA]]&gt;0,COUNTIFS($B$1:B627,"&gt;0"),"")</f>
        <v/>
      </c>
      <c r="I627" t="e">
        <f>INDEX(Wsad_Ofertowy[],MATCH(Generowanie_Zamówienia[[#This Row],[KOD_XL]],Wsad_Ofertowy[Kod],0),MATCH("Nazwa",Wsad_Ofertowy[#Headers],0))</f>
        <v>#VALUE!</v>
      </c>
      <c r="J627" t="e">
        <f ca="1">Generowanie_Zamówienia[[#This Row],[ILOŚĆ OP. ZAMAWIANA]]*Generowanie_Zamówienia[[#This Row],[ILOŚC W OP.]]</f>
        <v>#VALUE!</v>
      </c>
    </row>
    <row r="628" spans="1:10" x14ac:dyDescent="0.45">
      <c r="A628" t="e">
        <f>Wsad_Ofertowy[[#This Row],[Kod]]</f>
        <v>#VALUE!</v>
      </c>
      <c r="B6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8" t="e">
        <f>INDEX(Wsad_Ofertowy[],MATCH(Generowanie_Zamówienia[[#This Row],[KOD_XL]],Wsad_Ofertowy[Kod],0),21)</f>
        <v>#VALUE!</v>
      </c>
      <c r="D628" s="95" t="e" cm="1">
        <f t="array" ref="D628">INDEX(Wsad_Ofertowy[],MATCH(Generowanie_Zamówienia[[#This Row],[KOD_XL]],Wsad_Ofertowy[Kod],0),$U$1)</f>
        <v>#VALUE!</v>
      </c>
      <c r="E628" t="str">
        <f ca="1">IFERROR(Generowanie_Zamówienia[[#This Row],[ILOŚĆ OP. ZAMAWIANA]]*Generowanie_Zamówienia[[#This Row],[ILOŚC W OP.]]*Generowanie_Zamówienia[[#This Row],[CENA]],"")</f>
        <v/>
      </c>
      <c r="F628" t="e">
        <f>INDEX(Wsad_Ofertowy[],MATCH(Generowanie_Zamówienia[[#This Row],[KOD_XL]],Wsad_Ofertowy[Kod],0),MATCH("nazwa pakietu",Wsad_Ofertowy[#Headers],0))</f>
        <v>#VALUE!</v>
      </c>
      <c r="G62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8" t="str">
        <f ca="1">IF(Generowanie_Zamówienia[[#This Row],[ILOŚĆ OP. ZAMAWIANA]]&gt;0,COUNTIFS($B$1:B628,"&gt;0"),"")</f>
        <v/>
      </c>
      <c r="I628" t="e">
        <f>INDEX(Wsad_Ofertowy[],MATCH(Generowanie_Zamówienia[[#This Row],[KOD_XL]],Wsad_Ofertowy[Kod],0),MATCH("Nazwa",Wsad_Ofertowy[#Headers],0))</f>
        <v>#VALUE!</v>
      </c>
      <c r="J628" t="e">
        <f ca="1">Generowanie_Zamówienia[[#This Row],[ILOŚĆ OP. ZAMAWIANA]]*Generowanie_Zamówienia[[#This Row],[ILOŚC W OP.]]</f>
        <v>#VALUE!</v>
      </c>
    </row>
    <row r="629" spans="1:10" x14ac:dyDescent="0.45">
      <c r="A629" t="e">
        <f>Wsad_Ofertowy[[#This Row],[Kod]]</f>
        <v>#VALUE!</v>
      </c>
      <c r="B6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29" t="e">
        <f>INDEX(Wsad_Ofertowy[],MATCH(Generowanie_Zamówienia[[#This Row],[KOD_XL]],Wsad_Ofertowy[Kod],0),21)</f>
        <v>#VALUE!</v>
      </c>
      <c r="D629" s="95" t="e" cm="1">
        <f t="array" ref="D629">INDEX(Wsad_Ofertowy[],MATCH(Generowanie_Zamówienia[[#This Row],[KOD_XL]],Wsad_Ofertowy[Kod],0),$U$1)</f>
        <v>#VALUE!</v>
      </c>
      <c r="E629" t="str">
        <f ca="1">IFERROR(Generowanie_Zamówienia[[#This Row],[ILOŚĆ OP. ZAMAWIANA]]*Generowanie_Zamówienia[[#This Row],[ILOŚC W OP.]]*Generowanie_Zamówienia[[#This Row],[CENA]],"")</f>
        <v/>
      </c>
      <c r="F629" t="e">
        <f>INDEX(Wsad_Ofertowy[],MATCH(Generowanie_Zamówienia[[#This Row],[KOD_XL]],Wsad_Ofertowy[Kod],0),MATCH("nazwa pakietu",Wsad_Ofertowy[#Headers],0))</f>
        <v>#VALUE!</v>
      </c>
      <c r="G62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29" t="str">
        <f ca="1">IF(Generowanie_Zamówienia[[#This Row],[ILOŚĆ OP. ZAMAWIANA]]&gt;0,COUNTIFS($B$1:B629,"&gt;0"),"")</f>
        <v/>
      </c>
      <c r="I629" t="e">
        <f>INDEX(Wsad_Ofertowy[],MATCH(Generowanie_Zamówienia[[#This Row],[KOD_XL]],Wsad_Ofertowy[Kod],0),MATCH("Nazwa",Wsad_Ofertowy[#Headers],0))</f>
        <v>#VALUE!</v>
      </c>
      <c r="J629" t="e">
        <f ca="1">Generowanie_Zamówienia[[#This Row],[ILOŚĆ OP. ZAMAWIANA]]*Generowanie_Zamówienia[[#This Row],[ILOŚC W OP.]]</f>
        <v>#VALUE!</v>
      </c>
    </row>
    <row r="630" spans="1:10" x14ac:dyDescent="0.45">
      <c r="A630" t="e">
        <f>Wsad_Ofertowy[[#This Row],[Kod]]</f>
        <v>#VALUE!</v>
      </c>
      <c r="B6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0" t="e">
        <f>INDEX(Wsad_Ofertowy[],MATCH(Generowanie_Zamówienia[[#This Row],[KOD_XL]],Wsad_Ofertowy[Kod],0),21)</f>
        <v>#VALUE!</v>
      </c>
      <c r="D630" s="95" t="e" cm="1">
        <f t="array" ref="D630">INDEX(Wsad_Ofertowy[],MATCH(Generowanie_Zamówienia[[#This Row],[KOD_XL]],Wsad_Ofertowy[Kod],0),$U$1)</f>
        <v>#VALUE!</v>
      </c>
      <c r="E630" t="str">
        <f ca="1">IFERROR(Generowanie_Zamówienia[[#This Row],[ILOŚĆ OP. ZAMAWIANA]]*Generowanie_Zamówienia[[#This Row],[ILOŚC W OP.]]*Generowanie_Zamówienia[[#This Row],[CENA]],"")</f>
        <v/>
      </c>
      <c r="F630" t="e">
        <f>INDEX(Wsad_Ofertowy[],MATCH(Generowanie_Zamówienia[[#This Row],[KOD_XL]],Wsad_Ofertowy[Kod],0),MATCH("nazwa pakietu",Wsad_Ofertowy[#Headers],0))</f>
        <v>#VALUE!</v>
      </c>
      <c r="G63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0" t="str">
        <f ca="1">IF(Generowanie_Zamówienia[[#This Row],[ILOŚĆ OP. ZAMAWIANA]]&gt;0,COUNTIFS($B$1:B630,"&gt;0"),"")</f>
        <v/>
      </c>
      <c r="I630" t="e">
        <f>INDEX(Wsad_Ofertowy[],MATCH(Generowanie_Zamówienia[[#This Row],[KOD_XL]],Wsad_Ofertowy[Kod],0),MATCH("Nazwa",Wsad_Ofertowy[#Headers],0))</f>
        <v>#VALUE!</v>
      </c>
      <c r="J630" t="e">
        <f ca="1">Generowanie_Zamówienia[[#This Row],[ILOŚĆ OP. ZAMAWIANA]]*Generowanie_Zamówienia[[#This Row],[ILOŚC W OP.]]</f>
        <v>#VALUE!</v>
      </c>
    </row>
    <row r="631" spans="1:10" x14ac:dyDescent="0.45">
      <c r="A631" t="e">
        <f>Wsad_Ofertowy[[#This Row],[Kod]]</f>
        <v>#VALUE!</v>
      </c>
      <c r="B6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1" t="e">
        <f>INDEX(Wsad_Ofertowy[],MATCH(Generowanie_Zamówienia[[#This Row],[KOD_XL]],Wsad_Ofertowy[Kod],0),21)</f>
        <v>#VALUE!</v>
      </c>
      <c r="D631" s="95" t="e" cm="1">
        <f t="array" ref="D631">INDEX(Wsad_Ofertowy[],MATCH(Generowanie_Zamówienia[[#This Row],[KOD_XL]],Wsad_Ofertowy[Kod],0),$U$1)</f>
        <v>#VALUE!</v>
      </c>
      <c r="E631" t="str">
        <f ca="1">IFERROR(Generowanie_Zamówienia[[#This Row],[ILOŚĆ OP. ZAMAWIANA]]*Generowanie_Zamówienia[[#This Row],[ILOŚC W OP.]]*Generowanie_Zamówienia[[#This Row],[CENA]],"")</f>
        <v/>
      </c>
      <c r="F631" t="e">
        <f>INDEX(Wsad_Ofertowy[],MATCH(Generowanie_Zamówienia[[#This Row],[KOD_XL]],Wsad_Ofertowy[Kod],0),MATCH("nazwa pakietu",Wsad_Ofertowy[#Headers],0))</f>
        <v>#VALUE!</v>
      </c>
      <c r="G63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1" t="str">
        <f ca="1">IF(Generowanie_Zamówienia[[#This Row],[ILOŚĆ OP. ZAMAWIANA]]&gt;0,COUNTIFS($B$1:B631,"&gt;0"),"")</f>
        <v/>
      </c>
      <c r="I631" t="e">
        <f>INDEX(Wsad_Ofertowy[],MATCH(Generowanie_Zamówienia[[#This Row],[KOD_XL]],Wsad_Ofertowy[Kod],0),MATCH("Nazwa",Wsad_Ofertowy[#Headers],0))</f>
        <v>#VALUE!</v>
      </c>
      <c r="J631" t="e">
        <f ca="1">Generowanie_Zamówienia[[#This Row],[ILOŚĆ OP. ZAMAWIANA]]*Generowanie_Zamówienia[[#This Row],[ILOŚC W OP.]]</f>
        <v>#VALUE!</v>
      </c>
    </row>
    <row r="632" spans="1:10" x14ac:dyDescent="0.45">
      <c r="A632" t="e">
        <f>Wsad_Ofertowy[[#This Row],[Kod]]</f>
        <v>#VALUE!</v>
      </c>
      <c r="B6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2" t="e">
        <f>INDEX(Wsad_Ofertowy[],MATCH(Generowanie_Zamówienia[[#This Row],[KOD_XL]],Wsad_Ofertowy[Kod],0),21)</f>
        <v>#VALUE!</v>
      </c>
      <c r="D632" s="95" t="e" cm="1">
        <f t="array" ref="D632">INDEX(Wsad_Ofertowy[],MATCH(Generowanie_Zamówienia[[#This Row],[KOD_XL]],Wsad_Ofertowy[Kod],0),$U$1)</f>
        <v>#VALUE!</v>
      </c>
      <c r="E632" t="str">
        <f ca="1">IFERROR(Generowanie_Zamówienia[[#This Row],[ILOŚĆ OP. ZAMAWIANA]]*Generowanie_Zamówienia[[#This Row],[ILOŚC W OP.]]*Generowanie_Zamówienia[[#This Row],[CENA]],"")</f>
        <v/>
      </c>
      <c r="F632" t="e">
        <f>INDEX(Wsad_Ofertowy[],MATCH(Generowanie_Zamówienia[[#This Row],[KOD_XL]],Wsad_Ofertowy[Kod],0),MATCH("nazwa pakietu",Wsad_Ofertowy[#Headers],0))</f>
        <v>#VALUE!</v>
      </c>
      <c r="G63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2" t="str">
        <f ca="1">IF(Generowanie_Zamówienia[[#This Row],[ILOŚĆ OP. ZAMAWIANA]]&gt;0,COUNTIFS($B$1:B632,"&gt;0"),"")</f>
        <v/>
      </c>
      <c r="I632" t="e">
        <f>INDEX(Wsad_Ofertowy[],MATCH(Generowanie_Zamówienia[[#This Row],[KOD_XL]],Wsad_Ofertowy[Kod],0),MATCH("Nazwa",Wsad_Ofertowy[#Headers],0))</f>
        <v>#VALUE!</v>
      </c>
      <c r="J632" t="e">
        <f ca="1">Generowanie_Zamówienia[[#This Row],[ILOŚĆ OP. ZAMAWIANA]]*Generowanie_Zamówienia[[#This Row],[ILOŚC W OP.]]</f>
        <v>#VALUE!</v>
      </c>
    </row>
    <row r="633" spans="1:10" x14ac:dyDescent="0.45">
      <c r="A633" t="e">
        <f>Wsad_Ofertowy[[#This Row],[Kod]]</f>
        <v>#VALUE!</v>
      </c>
      <c r="B6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3" t="e">
        <f>INDEX(Wsad_Ofertowy[],MATCH(Generowanie_Zamówienia[[#This Row],[KOD_XL]],Wsad_Ofertowy[Kod],0),21)</f>
        <v>#VALUE!</v>
      </c>
      <c r="D633" s="95" t="e" cm="1">
        <f t="array" ref="D633">INDEX(Wsad_Ofertowy[],MATCH(Generowanie_Zamówienia[[#This Row],[KOD_XL]],Wsad_Ofertowy[Kod],0),$U$1)</f>
        <v>#VALUE!</v>
      </c>
      <c r="E633" t="str">
        <f ca="1">IFERROR(Generowanie_Zamówienia[[#This Row],[ILOŚĆ OP. ZAMAWIANA]]*Generowanie_Zamówienia[[#This Row],[ILOŚC W OP.]]*Generowanie_Zamówienia[[#This Row],[CENA]],"")</f>
        <v/>
      </c>
      <c r="F633" t="e">
        <f>INDEX(Wsad_Ofertowy[],MATCH(Generowanie_Zamówienia[[#This Row],[KOD_XL]],Wsad_Ofertowy[Kod],0),MATCH("nazwa pakietu",Wsad_Ofertowy[#Headers],0))</f>
        <v>#VALUE!</v>
      </c>
      <c r="G63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3" t="str">
        <f ca="1">IF(Generowanie_Zamówienia[[#This Row],[ILOŚĆ OP. ZAMAWIANA]]&gt;0,COUNTIFS($B$1:B633,"&gt;0"),"")</f>
        <v/>
      </c>
      <c r="I633" t="e">
        <f>INDEX(Wsad_Ofertowy[],MATCH(Generowanie_Zamówienia[[#This Row],[KOD_XL]],Wsad_Ofertowy[Kod],0),MATCH("Nazwa",Wsad_Ofertowy[#Headers],0))</f>
        <v>#VALUE!</v>
      </c>
      <c r="J633" t="e">
        <f ca="1">Generowanie_Zamówienia[[#This Row],[ILOŚĆ OP. ZAMAWIANA]]*Generowanie_Zamówienia[[#This Row],[ILOŚC W OP.]]</f>
        <v>#VALUE!</v>
      </c>
    </row>
    <row r="634" spans="1:10" x14ac:dyDescent="0.45">
      <c r="A634" t="e">
        <f>Wsad_Ofertowy[[#This Row],[Kod]]</f>
        <v>#VALUE!</v>
      </c>
      <c r="B6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4" t="e">
        <f>INDEX(Wsad_Ofertowy[],MATCH(Generowanie_Zamówienia[[#This Row],[KOD_XL]],Wsad_Ofertowy[Kod],0),21)</f>
        <v>#VALUE!</v>
      </c>
      <c r="D634" s="95" t="e" cm="1">
        <f t="array" ref="D634">INDEX(Wsad_Ofertowy[],MATCH(Generowanie_Zamówienia[[#This Row],[KOD_XL]],Wsad_Ofertowy[Kod],0),$U$1)</f>
        <v>#VALUE!</v>
      </c>
      <c r="E634" t="str">
        <f ca="1">IFERROR(Generowanie_Zamówienia[[#This Row],[ILOŚĆ OP. ZAMAWIANA]]*Generowanie_Zamówienia[[#This Row],[ILOŚC W OP.]]*Generowanie_Zamówienia[[#This Row],[CENA]],"")</f>
        <v/>
      </c>
      <c r="F634" t="e">
        <f>INDEX(Wsad_Ofertowy[],MATCH(Generowanie_Zamówienia[[#This Row],[KOD_XL]],Wsad_Ofertowy[Kod],0),MATCH("nazwa pakietu",Wsad_Ofertowy[#Headers],0))</f>
        <v>#VALUE!</v>
      </c>
      <c r="G63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4" t="str">
        <f ca="1">IF(Generowanie_Zamówienia[[#This Row],[ILOŚĆ OP. ZAMAWIANA]]&gt;0,COUNTIFS($B$1:B634,"&gt;0"),"")</f>
        <v/>
      </c>
      <c r="I634" t="e">
        <f>INDEX(Wsad_Ofertowy[],MATCH(Generowanie_Zamówienia[[#This Row],[KOD_XL]],Wsad_Ofertowy[Kod],0),MATCH("Nazwa",Wsad_Ofertowy[#Headers],0))</f>
        <v>#VALUE!</v>
      </c>
      <c r="J634" t="e">
        <f ca="1">Generowanie_Zamówienia[[#This Row],[ILOŚĆ OP. ZAMAWIANA]]*Generowanie_Zamówienia[[#This Row],[ILOŚC W OP.]]</f>
        <v>#VALUE!</v>
      </c>
    </row>
    <row r="635" spans="1:10" x14ac:dyDescent="0.45">
      <c r="A635" t="e">
        <f>Wsad_Ofertowy[[#This Row],[Kod]]</f>
        <v>#VALUE!</v>
      </c>
      <c r="B6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5" t="e">
        <f>INDEX(Wsad_Ofertowy[],MATCH(Generowanie_Zamówienia[[#This Row],[KOD_XL]],Wsad_Ofertowy[Kod],0),21)</f>
        <v>#VALUE!</v>
      </c>
      <c r="D635" s="95" t="e" cm="1">
        <f t="array" ref="D635">INDEX(Wsad_Ofertowy[],MATCH(Generowanie_Zamówienia[[#This Row],[KOD_XL]],Wsad_Ofertowy[Kod],0),$U$1)</f>
        <v>#VALUE!</v>
      </c>
      <c r="E635" t="str">
        <f ca="1">IFERROR(Generowanie_Zamówienia[[#This Row],[ILOŚĆ OP. ZAMAWIANA]]*Generowanie_Zamówienia[[#This Row],[ILOŚC W OP.]]*Generowanie_Zamówienia[[#This Row],[CENA]],"")</f>
        <v/>
      </c>
      <c r="F635" t="e">
        <f>INDEX(Wsad_Ofertowy[],MATCH(Generowanie_Zamówienia[[#This Row],[KOD_XL]],Wsad_Ofertowy[Kod],0),MATCH("nazwa pakietu",Wsad_Ofertowy[#Headers],0))</f>
        <v>#VALUE!</v>
      </c>
      <c r="G63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5" t="str">
        <f ca="1">IF(Generowanie_Zamówienia[[#This Row],[ILOŚĆ OP. ZAMAWIANA]]&gt;0,COUNTIFS($B$1:B635,"&gt;0"),"")</f>
        <v/>
      </c>
      <c r="I635" t="e">
        <f>INDEX(Wsad_Ofertowy[],MATCH(Generowanie_Zamówienia[[#This Row],[KOD_XL]],Wsad_Ofertowy[Kod],0),MATCH("Nazwa",Wsad_Ofertowy[#Headers],0))</f>
        <v>#VALUE!</v>
      </c>
      <c r="J635" t="e">
        <f ca="1">Generowanie_Zamówienia[[#This Row],[ILOŚĆ OP. ZAMAWIANA]]*Generowanie_Zamówienia[[#This Row],[ILOŚC W OP.]]</f>
        <v>#VALUE!</v>
      </c>
    </row>
    <row r="636" spans="1:10" x14ac:dyDescent="0.45">
      <c r="A636" t="e">
        <f>Wsad_Ofertowy[[#This Row],[Kod]]</f>
        <v>#VALUE!</v>
      </c>
      <c r="B6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6" t="e">
        <f>INDEX(Wsad_Ofertowy[],MATCH(Generowanie_Zamówienia[[#This Row],[KOD_XL]],Wsad_Ofertowy[Kod],0),21)</f>
        <v>#VALUE!</v>
      </c>
      <c r="D636" s="95" t="e" cm="1">
        <f t="array" ref="D636">INDEX(Wsad_Ofertowy[],MATCH(Generowanie_Zamówienia[[#This Row],[KOD_XL]],Wsad_Ofertowy[Kod],0),$U$1)</f>
        <v>#VALUE!</v>
      </c>
      <c r="E636" t="str">
        <f ca="1">IFERROR(Generowanie_Zamówienia[[#This Row],[ILOŚĆ OP. ZAMAWIANA]]*Generowanie_Zamówienia[[#This Row],[ILOŚC W OP.]]*Generowanie_Zamówienia[[#This Row],[CENA]],"")</f>
        <v/>
      </c>
      <c r="F636" t="e">
        <f>INDEX(Wsad_Ofertowy[],MATCH(Generowanie_Zamówienia[[#This Row],[KOD_XL]],Wsad_Ofertowy[Kod],0),MATCH("nazwa pakietu",Wsad_Ofertowy[#Headers],0))</f>
        <v>#VALUE!</v>
      </c>
      <c r="G63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6" t="str">
        <f ca="1">IF(Generowanie_Zamówienia[[#This Row],[ILOŚĆ OP. ZAMAWIANA]]&gt;0,COUNTIFS($B$1:B636,"&gt;0"),"")</f>
        <v/>
      </c>
      <c r="I636" t="e">
        <f>INDEX(Wsad_Ofertowy[],MATCH(Generowanie_Zamówienia[[#This Row],[KOD_XL]],Wsad_Ofertowy[Kod],0),MATCH("Nazwa",Wsad_Ofertowy[#Headers],0))</f>
        <v>#VALUE!</v>
      </c>
      <c r="J636" t="e">
        <f ca="1">Generowanie_Zamówienia[[#This Row],[ILOŚĆ OP. ZAMAWIANA]]*Generowanie_Zamówienia[[#This Row],[ILOŚC W OP.]]</f>
        <v>#VALUE!</v>
      </c>
    </row>
    <row r="637" spans="1:10" x14ac:dyDescent="0.45">
      <c r="A637" t="e">
        <f>Wsad_Ofertowy[[#This Row],[Kod]]</f>
        <v>#VALUE!</v>
      </c>
      <c r="B6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7" t="e">
        <f>INDEX(Wsad_Ofertowy[],MATCH(Generowanie_Zamówienia[[#This Row],[KOD_XL]],Wsad_Ofertowy[Kod],0),21)</f>
        <v>#VALUE!</v>
      </c>
      <c r="D637" s="95" t="e" cm="1">
        <f t="array" ref="D637">INDEX(Wsad_Ofertowy[],MATCH(Generowanie_Zamówienia[[#This Row],[KOD_XL]],Wsad_Ofertowy[Kod],0),$U$1)</f>
        <v>#VALUE!</v>
      </c>
      <c r="E637" t="str">
        <f ca="1">IFERROR(Generowanie_Zamówienia[[#This Row],[ILOŚĆ OP. ZAMAWIANA]]*Generowanie_Zamówienia[[#This Row],[ILOŚC W OP.]]*Generowanie_Zamówienia[[#This Row],[CENA]],"")</f>
        <v/>
      </c>
      <c r="F637" t="e">
        <f>INDEX(Wsad_Ofertowy[],MATCH(Generowanie_Zamówienia[[#This Row],[KOD_XL]],Wsad_Ofertowy[Kod],0),MATCH("nazwa pakietu",Wsad_Ofertowy[#Headers],0))</f>
        <v>#VALUE!</v>
      </c>
      <c r="G63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7" t="str">
        <f ca="1">IF(Generowanie_Zamówienia[[#This Row],[ILOŚĆ OP. ZAMAWIANA]]&gt;0,COUNTIFS($B$1:B637,"&gt;0"),"")</f>
        <v/>
      </c>
      <c r="I637" t="e">
        <f>INDEX(Wsad_Ofertowy[],MATCH(Generowanie_Zamówienia[[#This Row],[KOD_XL]],Wsad_Ofertowy[Kod],0),MATCH("Nazwa",Wsad_Ofertowy[#Headers],0))</f>
        <v>#VALUE!</v>
      </c>
      <c r="J637" t="e">
        <f ca="1">Generowanie_Zamówienia[[#This Row],[ILOŚĆ OP. ZAMAWIANA]]*Generowanie_Zamówienia[[#This Row],[ILOŚC W OP.]]</f>
        <v>#VALUE!</v>
      </c>
    </row>
    <row r="638" spans="1:10" x14ac:dyDescent="0.45">
      <c r="A638" t="e">
        <f>Wsad_Ofertowy[[#This Row],[Kod]]</f>
        <v>#VALUE!</v>
      </c>
      <c r="B6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8" t="e">
        <f>INDEX(Wsad_Ofertowy[],MATCH(Generowanie_Zamówienia[[#This Row],[KOD_XL]],Wsad_Ofertowy[Kod],0),21)</f>
        <v>#VALUE!</v>
      </c>
      <c r="D638" s="95" t="e" cm="1">
        <f t="array" ref="D638">INDEX(Wsad_Ofertowy[],MATCH(Generowanie_Zamówienia[[#This Row],[KOD_XL]],Wsad_Ofertowy[Kod],0),$U$1)</f>
        <v>#VALUE!</v>
      </c>
      <c r="E638" t="str">
        <f ca="1">IFERROR(Generowanie_Zamówienia[[#This Row],[ILOŚĆ OP. ZAMAWIANA]]*Generowanie_Zamówienia[[#This Row],[ILOŚC W OP.]]*Generowanie_Zamówienia[[#This Row],[CENA]],"")</f>
        <v/>
      </c>
      <c r="F638" t="e">
        <f>INDEX(Wsad_Ofertowy[],MATCH(Generowanie_Zamówienia[[#This Row],[KOD_XL]],Wsad_Ofertowy[Kod],0),MATCH("nazwa pakietu",Wsad_Ofertowy[#Headers],0))</f>
        <v>#VALUE!</v>
      </c>
      <c r="G63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8" t="str">
        <f ca="1">IF(Generowanie_Zamówienia[[#This Row],[ILOŚĆ OP. ZAMAWIANA]]&gt;0,COUNTIFS($B$1:B638,"&gt;0"),"")</f>
        <v/>
      </c>
      <c r="I638" t="e">
        <f>INDEX(Wsad_Ofertowy[],MATCH(Generowanie_Zamówienia[[#This Row],[KOD_XL]],Wsad_Ofertowy[Kod],0),MATCH("Nazwa",Wsad_Ofertowy[#Headers],0))</f>
        <v>#VALUE!</v>
      </c>
      <c r="J638" t="e">
        <f ca="1">Generowanie_Zamówienia[[#This Row],[ILOŚĆ OP. ZAMAWIANA]]*Generowanie_Zamówienia[[#This Row],[ILOŚC W OP.]]</f>
        <v>#VALUE!</v>
      </c>
    </row>
    <row r="639" spans="1:10" x14ac:dyDescent="0.45">
      <c r="A639" t="e">
        <f>Wsad_Ofertowy[[#This Row],[Kod]]</f>
        <v>#VALUE!</v>
      </c>
      <c r="B6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39" t="e">
        <f>INDEX(Wsad_Ofertowy[],MATCH(Generowanie_Zamówienia[[#This Row],[KOD_XL]],Wsad_Ofertowy[Kod],0),21)</f>
        <v>#VALUE!</v>
      </c>
      <c r="D639" s="95" t="e" cm="1">
        <f t="array" ref="D639">INDEX(Wsad_Ofertowy[],MATCH(Generowanie_Zamówienia[[#This Row],[KOD_XL]],Wsad_Ofertowy[Kod],0),$U$1)</f>
        <v>#VALUE!</v>
      </c>
      <c r="E639" t="str">
        <f ca="1">IFERROR(Generowanie_Zamówienia[[#This Row],[ILOŚĆ OP. ZAMAWIANA]]*Generowanie_Zamówienia[[#This Row],[ILOŚC W OP.]]*Generowanie_Zamówienia[[#This Row],[CENA]],"")</f>
        <v/>
      </c>
      <c r="F639" t="e">
        <f>INDEX(Wsad_Ofertowy[],MATCH(Generowanie_Zamówienia[[#This Row],[KOD_XL]],Wsad_Ofertowy[Kod],0),MATCH("nazwa pakietu",Wsad_Ofertowy[#Headers],0))</f>
        <v>#VALUE!</v>
      </c>
      <c r="G63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39" t="str">
        <f ca="1">IF(Generowanie_Zamówienia[[#This Row],[ILOŚĆ OP. ZAMAWIANA]]&gt;0,COUNTIFS($B$1:B639,"&gt;0"),"")</f>
        <v/>
      </c>
      <c r="I639" t="e">
        <f>INDEX(Wsad_Ofertowy[],MATCH(Generowanie_Zamówienia[[#This Row],[KOD_XL]],Wsad_Ofertowy[Kod],0),MATCH("Nazwa",Wsad_Ofertowy[#Headers],0))</f>
        <v>#VALUE!</v>
      </c>
      <c r="J639" t="e">
        <f ca="1">Generowanie_Zamówienia[[#This Row],[ILOŚĆ OP. ZAMAWIANA]]*Generowanie_Zamówienia[[#This Row],[ILOŚC W OP.]]</f>
        <v>#VALUE!</v>
      </c>
    </row>
    <row r="640" spans="1:10" x14ac:dyDescent="0.45">
      <c r="A640" t="e">
        <f>Wsad_Ofertowy[[#This Row],[Kod]]</f>
        <v>#VALUE!</v>
      </c>
      <c r="B6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0" t="e">
        <f>INDEX(Wsad_Ofertowy[],MATCH(Generowanie_Zamówienia[[#This Row],[KOD_XL]],Wsad_Ofertowy[Kod],0),21)</f>
        <v>#VALUE!</v>
      </c>
      <c r="D640" s="95" t="e" cm="1">
        <f t="array" ref="D640">INDEX(Wsad_Ofertowy[],MATCH(Generowanie_Zamówienia[[#This Row],[KOD_XL]],Wsad_Ofertowy[Kod],0),$U$1)</f>
        <v>#VALUE!</v>
      </c>
      <c r="E640" t="str">
        <f ca="1">IFERROR(Generowanie_Zamówienia[[#This Row],[ILOŚĆ OP. ZAMAWIANA]]*Generowanie_Zamówienia[[#This Row],[ILOŚC W OP.]]*Generowanie_Zamówienia[[#This Row],[CENA]],"")</f>
        <v/>
      </c>
      <c r="F640" t="e">
        <f>INDEX(Wsad_Ofertowy[],MATCH(Generowanie_Zamówienia[[#This Row],[KOD_XL]],Wsad_Ofertowy[Kod],0),MATCH("nazwa pakietu",Wsad_Ofertowy[#Headers],0))</f>
        <v>#VALUE!</v>
      </c>
      <c r="G64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0" t="str">
        <f ca="1">IF(Generowanie_Zamówienia[[#This Row],[ILOŚĆ OP. ZAMAWIANA]]&gt;0,COUNTIFS($B$1:B640,"&gt;0"),"")</f>
        <v/>
      </c>
      <c r="I640" t="e">
        <f>INDEX(Wsad_Ofertowy[],MATCH(Generowanie_Zamówienia[[#This Row],[KOD_XL]],Wsad_Ofertowy[Kod],0),MATCH("Nazwa",Wsad_Ofertowy[#Headers],0))</f>
        <v>#VALUE!</v>
      </c>
      <c r="J640" t="e">
        <f ca="1">Generowanie_Zamówienia[[#This Row],[ILOŚĆ OP. ZAMAWIANA]]*Generowanie_Zamówienia[[#This Row],[ILOŚC W OP.]]</f>
        <v>#VALUE!</v>
      </c>
    </row>
    <row r="641" spans="1:10" x14ac:dyDescent="0.45">
      <c r="A641" t="e">
        <f>Wsad_Ofertowy[[#This Row],[Kod]]</f>
        <v>#VALUE!</v>
      </c>
      <c r="B6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1" t="e">
        <f>INDEX(Wsad_Ofertowy[],MATCH(Generowanie_Zamówienia[[#This Row],[KOD_XL]],Wsad_Ofertowy[Kod],0),21)</f>
        <v>#VALUE!</v>
      </c>
      <c r="D641" s="95" t="e" cm="1">
        <f t="array" ref="D641">INDEX(Wsad_Ofertowy[],MATCH(Generowanie_Zamówienia[[#This Row],[KOD_XL]],Wsad_Ofertowy[Kod],0),$U$1)</f>
        <v>#VALUE!</v>
      </c>
      <c r="E641" t="str">
        <f ca="1">IFERROR(Generowanie_Zamówienia[[#This Row],[ILOŚĆ OP. ZAMAWIANA]]*Generowanie_Zamówienia[[#This Row],[ILOŚC W OP.]]*Generowanie_Zamówienia[[#This Row],[CENA]],"")</f>
        <v/>
      </c>
      <c r="F641" t="e">
        <f>INDEX(Wsad_Ofertowy[],MATCH(Generowanie_Zamówienia[[#This Row],[KOD_XL]],Wsad_Ofertowy[Kod],0),MATCH("nazwa pakietu",Wsad_Ofertowy[#Headers],0))</f>
        <v>#VALUE!</v>
      </c>
      <c r="G64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1" t="str">
        <f ca="1">IF(Generowanie_Zamówienia[[#This Row],[ILOŚĆ OP. ZAMAWIANA]]&gt;0,COUNTIFS($B$1:B641,"&gt;0"),"")</f>
        <v/>
      </c>
      <c r="I641" t="e">
        <f>INDEX(Wsad_Ofertowy[],MATCH(Generowanie_Zamówienia[[#This Row],[KOD_XL]],Wsad_Ofertowy[Kod],0),MATCH("Nazwa",Wsad_Ofertowy[#Headers],0))</f>
        <v>#VALUE!</v>
      </c>
      <c r="J641" t="e">
        <f ca="1">Generowanie_Zamówienia[[#This Row],[ILOŚĆ OP. ZAMAWIANA]]*Generowanie_Zamówienia[[#This Row],[ILOŚC W OP.]]</f>
        <v>#VALUE!</v>
      </c>
    </row>
    <row r="642" spans="1:10" x14ac:dyDescent="0.45">
      <c r="A642" t="e">
        <f>Wsad_Ofertowy[[#This Row],[Kod]]</f>
        <v>#VALUE!</v>
      </c>
      <c r="B6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2" t="e">
        <f>INDEX(Wsad_Ofertowy[],MATCH(Generowanie_Zamówienia[[#This Row],[KOD_XL]],Wsad_Ofertowy[Kod],0),21)</f>
        <v>#VALUE!</v>
      </c>
      <c r="D642" s="95" t="e" cm="1">
        <f t="array" ref="D642">INDEX(Wsad_Ofertowy[],MATCH(Generowanie_Zamówienia[[#This Row],[KOD_XL]],Wsad_Ofertowy[Kod],0),$U$1)</f>
        <v>#VALUE!</v>
      </c>
      <c r="E642" t="str">
        <f ca="1">IFERROR(Generowanie_Zamówienia[[#This Row],[ILOŚĆ OP. ZAMAWIANA]]*Generowanie_Zamówienia[[#This Row],[ILOŚC W OP.]]*Generowanie_Zamówienia[[#This Row],[CENA]],"")</f>
        <v/>
      </c>
      <c r="F642" t="e">
        <f>INDEX(Wsad_Ofertowy[],MATCH(Generowanie_Zamówienia[[#This Row],[KOD_XL]],Wsad_Ofertowy[Kod],0),MATCH("nazwa pakietu",Wsad_Ofertowy[#Headers],0))</f>
        <v>#VALUE!</v>
      </c>
      <c r="G64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2" t="str">
        <f ca="1">IF(Generowanie_Zamówienia[[#This Row],[ILOŚĆ OP. ZAMAWIANA]]&gt;0,COUNTIFS($B$1:B642,"&gt;0"),"")</f>
        <v/>
      </c>
      <c r="I642" t="e">
        <f>INDEX(Wsad_Ofertowy[],MATCH(Generowanie_Zamówienia[[#This Row],[KOD_XL]],Wsad_Ofertowy[Kod],0),MATCH("Nazwa",Wsad_Ofertowy[#Headers],0))</f>
        <v>#VALUE!</v>
      </c>
      <c r="J642" t="e">
        <f ca="1">Generowanie_Zamówienia[[#This Row],[ILOŚĆ OP. ZAMAWIANA]]*Generowanie_Zamówienia[[#This Row],[ILOŚC W OP.]]</f>
        <v>#VALUE!</v>
      </c>
    </row>
    <row r="643" spans="1:10" x14ac:dyDescent="0.45">
      <c r="A643" t="e">
        <f>Wsad_Ofertowy[[#This Row],[Kod]]</f>
        <v>#VALUE!</v>
      </c>
      <c r="B6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3" t="e">
        <f>INDEX(Wsad_Ofertowy[],MATCH(Generowanie_Zamówienia[[#This Row],[KOD_XL]],Wsad_Ofertowy[Kod],0),21)</f>
        <v>#VALUE!</v>
      </c>
      <c r="D643" s="95" t="e" cm="1">
        <f t="array" ref="D643">INDEX(Wsad_Ofertowy[],MATCH(Generowanie_Zamówienia[[#This Row],[KOD_XL]],Wsad_Ofertowy[Kod],0),$U$1)</f>
        <v>#VALUE!</v>
      </c>
      <c r="E643" t="str">
        <f ca="1">IFERROR(Generowanie_Zamówienia[[#This Row],[ILOŚĆ OP. ZAMAWIANA]]*Generowanie_Zamówienia[[#This Row],[ILOŚC W OP.]]*Generowanie_Zamówienia[[#This Row],[CENA]],"")</f>
        <v/>
      </c>
      <c r="F643" t="e">
        <f>INDEX(Wsad_Ofertowy[],MATCH(Generowanie_Zamówienia[[#This Row],[KOD_XL]],Wsad_Ofertowy[Kod],0),MATCH("nazwa pakietu",Wsad_Ofertowy[#Headers],0))</f>
        <v>#VALUE!</v>
      </c>
      <c r="G64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3" t="str">
        <f ca="1">IF(Generowanie_Zamówienia[[#This Row],[ILOŚĆ OP. ZAMAWIANA]]&gt;0,COUNTIFS($B$1:B643,"&gt;0"),"")</f>
        <v/>
      </c>
      <c r="I643" t="e">
        <f>INDEX(Wsad_Ofertowy[],MATCH(Generowanie_Zamówienia[[#This Row],[KOD_XL]],Wsad_Ofertowy[Kod],0),MATCH("Nazwa",Wsad_Ofertowy[#Headers],0))</f>
        <v>#VALUE!</v>
      </c>
      <c r="J643" t="e">
        <f ca="1">Generowanie_Zamówienia[[#This Row],[ILOŚĆ OP. ZAMAWIANA]]*Generowanie_Zamówienia[[#This Row],[ILOŚC W OP.]]</f>
        <v>#VALUE!</v>
      </c>
    </row>
    <row r="644" spans="1:10" x14ac:dyDescent="0.45">
      <c r="A644" t="e">
        <f>Wsad_Ofertowy[[#This Row],[Kod]]</f>
        <v>#VALUE!</v>
      </c>
      <c r="B6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4" t="e">
        <f>INDEX(Wsad_Ofertowy[],MATCH(Generowanie_Zamówienia[[#This Row],[KOD_XL]],Wsad_Ofertowy[Kod],0),21)</f>
        <v>#VALUE!</v>
      </c>
      <c r="D644" s="95" t="e" cm="1">
        <f t="array" ref="D644">INDEX(Wsad_Ofertowy[],MATCH(Generowanie_Zamówienia[[#This Row],[KOD_XL]],Wsad_Ofertowy[Kod],0),$U$1)</f>
        <v>#VALUE!</v>
      </c>
      <c r="E644" t="str">
        <f ca="1">IFERROR(Generowanie_Zamówienia[[#This Row],[ILOŚĆ OP. ZAMAWIANA]]*Generowanie_Zamówienia[[#This Row],[ILOŚC W OP.]]*Generowanie_Zamówienia[[#This Row],[CENA]],"")</f>
        <v/>
      </c>
      <c r="F644" t="e">
        <f>INDEX(Wsad_Ofertowy[],MATCH(Generowanie_Zamówienia[[#This Row],[KOD_XL]],Wsad_Ofertowy[Kod],0),MATCH("nazwa pakietu",Wsad_Ofertowy[#Headers],0))</f>
        <v>#VALUE!</v>
      </c>
      <c r="G64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4" t="str">
        <f ca="1">IF(Generowanie_Zamówienia[[#This Row],[ILOŚĆ OP. ZAMAWIANA]]&gt;0,COUNTIFS($B$1:B644,"&gt;0"),"")</f>
        <v/>
      </c>
      <c r="I644" t="e">
        <f>INDEX(Wsad_Ofertowy[],MATCH(Generowanie_Zamówienia[[#This Row],[KOD_XL]],Wsad_Ofertowy[Kod],0),MATCH("Nazwa",Wsad_Ofertowy[#Headers],0))</f>
        <v>#VALUE!</v>
      </c>
      <c r="J644" t="e">
        <f ca="1">Generowanie_Zamówienia[[#This Row],[ILOŚĆ OP. ZAMAWIANA]]*Generowanie_Zamówienia[[#This Row],[ILOŚC W OP.]]</f>
        <v>#VALUE!</v>
      </c>
    </row>
    <row r="645" spans="1:10" x14ac:dyDescent="0.45">
      <c r="A645" t="e">
        <f>Wsad_Ofertowy[[#This Row],[Kod]]</f>
        <v>#VALUE!</v>
      </c>
      <c r="B6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5" t="e">
        <f>INDEX(Wsad_Ofertowy[],MATCH(Generowanie_Zamówienia[[#This Row],[KOD_XL]],Wsad_Ofertowy[Kod],0),21)</f>
        <v>#VALUE!</v>
      </c>
      <c r="D645" s="95" t="e" cm="1">
        <f t="array" ref="D645">INDEX(Wsad_Ofertowy[],MATCH(Generowanie_Zamówienia[[#This Row],[KOD_XL]],Wsad_Ofertowy[Kod],0),$U$1)</f>
        <v>#VALUE!</v>
      </c>
      <c r="E645" t="str">
        <f ca="1">IFERROR(Generowanie_Zamówienia[[#This Row],[ILOŚĆ OP. ZAMAWIANA]]*Generowanie_Zamówienia[[#This Row],[ILOŚC W OP.]]*Generowanie_Zamówienia[[#This Row],[CENA]],"")</f>
        <v/>
      </c>
      <c r="F645" t="e">
        <f>INDEX(Wsad_Ofertowy[],MATCH(Generowanie_Zamówienia[[#This Row],[KOD_XL]],Wsad_Ofertowy[Kod],0),MATCH("nazwa pakietu",Wsad_Ofertowy[#Headers],0))</f>
        <v>#VALUE!</v>
      </c>
      <c r="G64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5" t="str">
        <f ca="1">IF(Generowanie_Zamówienia[[#This Row],[ILOŚĆ OP. ZAMAWIANA]]&gt;0,COUNTIFS($B$1:B645,"&gt;0"),"")</f>
        <v/>
      </c>
      <c r="I645" t="e">
        <f>INDEX(Wsad_Ofertowy[],MATCH(Generowanie_Zamówienia[[#This Row],[KOD_XL]],Wsad_Ofertowy[Kod],0),MATCH("Nazwa",Wsad_Ofertowy[#Headers],0))</f>
        <v>#VALUE!</v>
      </c>
      <c r="J645" t="e">
        <f ca="1">Generowanie_Zamówienia[[#This Row],[ILOŚĆ OP. ZAMAWIANA]]*Generowanie_Zamówienia[[#This Row],[ILOŚC W OP.]]</f>
        <v>#VALUE!</v>
      </c>
    </row>
    <row r="646" spans="1:10" x14ac:dyDescent="0.45">
      <c r="A646" t="e">
        <f>Wsad_Ofertowy[[#This Row],[Kod]]</f>
        <v>#VALUE!</v>
      </c>
      <c r="B6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6" t="e">
        <f>INDEX(Wsad_Ofertowy[],MATCH(Generowanie_Zamówienia[[#This Row],[KOD_XL]],Wsad_Ofertowy[Kod],0),21)</f>
        <v>#VALUE!</v>
      </c>
      <c r="D646" s="95" t="e" cm="1">
        <f t="array" ref="D646">INDEX(Wsad_Ofertowy[],MATCH(Generowanie_Zamówienia[[#This Row],[KOD_XL]],Wsad_Ofertowy[Kod],0),$U$1)</f>
        <v>#VALUE!</v>
      </c>
      <c r="E646" t="str">
        <f ca="1">IFERROR(Generowanie_Zamówienia[[#This Row],[ILOŚĆ OP. ZAMAWIANA]]*Generowanie_Zamówienia[[#This Row],[ILOŚC W OP.]]*Generowanie_Zamówienia[[#This Row],[CENA]],"")</f>
        <v/>
      </c>
      <c r="F646" t="e">
        <f>INDEX(Wsad_Ofertowy[],MATCH(Generowanie_Zamówienia[[#This Row],[KOD_XL]],Wsad_Ofertowy[Kod],0),MATCH("nazwa pakietu",Wsad_Ofertowy[#Headers],0))</f>
        <v>#VALUE!</v>
      </c>
      <c r="G64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6" t="str">
        <f ca="1">IF(Generowanie_Zamówienia[[#This Row],[ILOŚĆ OP. ZAMAWIANA]]&gt;0,COUNTIFS($B$1:B646,"&gt;0"),"")</f>
        <v/>
      </c>
      <c r="I646" t="e">
        <f>INDEX(Wsad_Ofertowy[],MATCH(Generowanie_Zamówienia[[#This Row],[KOD_XL]],Wsad_Ofertowy[Kod],0),MATCH("Nazwa",Wsad_Ofertowy[#Headers],0))</f>
        <v>#VALUE!</v>
      </c>
      <c r="J646" t="e">
        <f ca="1">Generowanie_Zamówienia[[#This Row],[ILOŚĆ OP. ZAMAWIANA]]*Generowanie_Zamówienia[[#This Row],[ILOŚC W OP.]]</f>
        <v>#VALUE!</v>
      </c>
    </row>
    <row r="647" spans="1:10" x14ac:dyDescent="0.45">
      <c r="A647" t="e">
        <f>Wsad_Ofertowy[[#This Row],[Kod]]</f>
        <v>#VALUE!</v>
      </c>
      <c r="B6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7" t="e">
        <f>INDEX(Wsad_Ofertowy[],MATCH(Generowanie_Zamówienia[[#This Row],[KOD_XL]],Wsad_Ofertowy[Kod],0),21)</f>
        <v>#VALUE!</v>
      </c>
      <c r="D647" s="95" t="e" cm="1">
        <f t="array" ref="D647">INDEX(Wsad_Ofertowy[],MATCH(Generowanie_Zamówienia[[#This Row],[KOD_XL]],Wsad_Ofertowy[Kod],0),$U$1)</f>
        <v>#VALUE!</v>
      </c>
      <c r="E647" t="str">
        <f ca="1">IFERROR(Generowanie_Zamówienia[[#This Row],[ILOŚĆ OP. ZAMAWIANA]]*Generowanie_Zamówienia[[#This Row],[ILOŚC W OP.]]*Generowanie_Zamówienia[[#This Row],[CENA]],"")</f>
        <v/>
      </c>
      <c r="F647" t="e">
        <f>INDEX(Wsad_Ofertowy[],MATCH(Generowanie_Zamówienia[[#This Row],[KOD_XL]],Wsad_Ofertowy[Kod],0),MATCH("nazwa pakietu",Wsad_Ofertowy[#Headers],0))</f>
        <v>#VALUE!</v>
      </c>
      <c r="G64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7" t="str">
        <f ca="1">IF(Generowanie_Zamówienia[[#This Row],[ILOŚĆ OP. ZAMAWIANA]]&gt;0,COUNTIFS($B$1:B647,"&gt;0"),"")</f>
        <v/>
      </c>
      <c r="I647" t="e">
        <f>INDEX(Wsad_Ofertowy[],MATCH(Generowanie_Zamówienia[[#This Row],[KOD_XL]],Wsad_Ofertowy[Kod],0),MATCH("Nazwa",Wsad_Ofertowy[#Headers],0))</f>
        <v>#VALUE!</v>
      </c>
      <c r="J647" t="e">
        <f ca="1">Generowanie_Zamówienia[[#This Row],[ILOŚĆ OP. ZAMAWIANA]]*Generowanie_Zamówienia[[#This Row],[ILOŚC W OP.]]</f>
        <v>#VALUE!</v>
      </c>
    </row>
    <row r="648" spans="1:10" x14ac:dyDescent="0.45">
      <c r="A648" t="e">
        <f>Wsad_Ofertowy[[#This Row],[Kod]]</f>
        <v>#VALUE!</v>
      </c>
      <c r="B6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8" t="e">
        <f>INDEX(Wsad_Ofertowy[],MATCH(Generowanie_Zamówienia[[#This Row],[KOD_XL]],Wsad_Ofertowy[Kod],0),21)</f>
        <v>#VALUE!</v>
      </c>
      <c r="D648" s="95" t="e" cm="1">
        <f t="array" ref="D648">INDEX(Wsad_Ofertowy[],MATCH(Generowanie_Zamówienia[[#This Row],[KOD_XL]],Wsad_Ofertowy[Kod],0),$U$1)</f>
        <v>#VALUE!</v>
      </c>
      <c r="E648" t="str">
        <f ca="1">IFERROR(Generowanie_Zamówienia[[#This Row],[ILOŚĆ OP. ZAMAWIANA]]*Generowanie_Zamówienia[[#This Row],[ILOŚC W OP.]]*Generowanie_Zamówienia[[#This Row],[CENA]],"")</f>
        <v/>
      </c>
      <c r="F648" t="e">
        <f>INDEX(Wsad_Ofertowy[],MATCH(Generowanie_Zamówienia[[#This Row],[KOD_XL]],Wsad_Ofertowy[Kod],0),MATCH("nazwa pakietu",Wsad_Ofertowy[#Headers],0))</f>
        <v>#VALUE!</v>
      </c>
      <c r="G64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8" t="str">
        <f ca="1">IF(Generowanie_Zamówienia[[#This Row],[ILOŚĆ OP. ZAMAWIANA]]&gt;0,COUNTIFS($B$1:B648,"&gt;0"),"")</f>
        <v/>
      </c>
      <c r="I648" t="e">
        <f>INDEX(Wsad_Ofertowy[],MATCH(Generowanie_Zamówienia[[#This Row],[KOD_XL]],Wsad_Ofertowy[Kod],0),MATCH("Nazwa",Wsad_Ofertowy[#Headers],0))</f>
        <v>#VALUE!</v>
      </c>
      <c r="J648" t="e">
        <f ca="1">Generowanie_Zamówienia[[#This Row],[ILOŚĆ OP. ZAMAWIANA]]*Generowanie_Zamówienia[[#This Row],[ILOŚC W OP.]]</f>
        <v>#VALUE!</v>
      </c>
    </row>
    <row r="649" spans="1:10" x14ac:dyDescent="0.45">
      <c r="A649" t="e">
        <f>Wsad_Ofertowy[[#This Row],[Kod]]</f>
        <v>#VALUE!</v>
      </c>
      <c r="B6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49" t="e">
        <f>INDEX(Wsad_Ofertowy[],MATCH(Generowanie_Zamówienia[[#This Row],[KOD_XL]],Wsad_Ofertowy[Kod],0),21)</f>
        <v>#VALUE!</v>
      </c>
      <c r="D649" s="95" t="e" cm="1">
        <f t="array" ref="D649">INDEX(Wsad_Ofertowy[],MATCH(Generowanie_Zamówienia[[#This Row],[KOD_XL]],Wsad_Ofertowy[Kod],0),$U$1)</f>
        <v>#VALUE!</v>
      </c>
      <c r="E649" t="str">
        <f ca="1">IFERROR(Generowanie_Zamówienia[[#This Row],[ILOŚĆ OP. ZAMAWIANA]]*Generowanie_Zamówienia[[#This Row],[ILOŚC W OP.]]*Generowanie_Zamówienia[[#This Row],[CENA]],"")</f>
        <v/>
      </c>
      <c r="F649" t="e">
        <f>INDEX(Wsad_Ofertowy[],MATCH(Generowanie_Zamówienia[[#This Row],[KOD_XL]],Wsad_Ofertowy[Kod],0),MATCH("nazwa pakietu",Wsad_Ofertowy[#Headers],0))</f>
        <v>#VALUE!</v>
      </c>
      <c r="G64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49" t="str">
        <f ca="1">IF(Generowanie_Zamówienia[[#This Row],[ILOŚĆ OP. ZAMAWIANA]]&gt;0,COUNTIFS($B$1:B649,"&gt;0"),"")</f>
        <v/>
      </c>
      <c r="I649" t="e">
        <f>INDEX(Wsad_Ofertowy[],MATCH(Generowanie_Zamówienia[[#This Row],[KOD_XL]],Wsad_Ofertowy[Kod],0),MATCH("Nazwa",Wsad_Ofertowy[#Headers],0))</f>
        <v>#VALUE!</v>
      </c>
      <c r="J649" t="e">
        <f ca="1">Generowanie_Zamówienia[[#This Row],[ILOŚĆ OP. ZAMAWIANA]]*Generowanie_Zamówienia[[#This Row],[ILOŚC W OP.]]</f>
        <v>#VALUE!</v>
      </c>
    </row>
    <row r="650" spans="1:10" x14ac:dyDescent="0.45">
      <c r="A650" t="e">
        <f>Wsad_Ofertowy[[#This Row],[Kod]]</f>
        <v>#VALUE!</v>
      </c>
      <c r="B6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0" t="e">
        <f>INDEX(Wsad_Ofertowy[],MATCH(Generowanie_Zamówienia[[#This Row],[KOD_XL]],Wsad_Ofertowy[Kod],0),21)</f>
        <v>#VALUE!</v>
      </c>
      <c r="D650" s="95" t="e" cm="1">
        <f t="array" ref="D650">INDEX(Wsad_Ofertowy[],MATCH(Generowanie_Zamówienia[[#This Row],[KOD_XL]],Wsad_Ofertowy[Kod],0),$U$1)</f>
        <v>#VALUE!</v>
      </c>
      <c r="E650" t="str">
        <f ca="1">IFERROR(Generowanie_Zamówienia[[#This Row],[ILOŚĆ OP. ZAMAWIANA]]*Generowanie_Zamówienia[[#This Row],[ILOŚC W OP.]]*Generowanie_Zamówienia[[#This Row],[CENA]],"")</f>
        <v/>
      </c>
      <c r="F650" t="e">
        <f>INDEX(Wsad_Ofertowy[],MATCH(Generowanie_Zamówienia[[#This Row],[KOD_XL]],Wsad_Ofertowy[Kod],0),MATCH("nazwa pakietu",Wsad_Ofertowy[#Headers],0))</f>
        <v>#VALUE!</v>
      </c>
      <c r="G65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0" t="str">
        <f ca="1">IF(Generowanie_Zamówienia[[#This Row],[ILOŚĆ OP. ZAMAWIANA]]&gt;0,COUNTIFS($B$1:B650,"&gt;0"),"")</f>
        <v/>
      </c>
      <c r="I650" t="e">
        <f>INDEX(Wsad_Ofertowy[],MATCH(Generowanie_Zamówienia[[#This Row],[KOD_XL]],Wsad_Ofertowy[Kod],0),MATCH("Nazwa",Wsad_Ofertowy[#Headers],0))</f>
        <v>#VALUE!</v>
      </c>
      <c r="J650" t="e">
        <f ca="1">Generowanie_Zamówienia[[#This Row],[ILOŚĆ OP. ZAMAWIANA]]*Generowanie_Zamówienia[[#This Row],[ILOŚC W OP.]]</f>
        <v>#VALUE!</v>
      </c>
    </row>
    <row r="651" spans="1:10" x14ac:dyDescent="0.45">
      <c r="A651" t="e">
        <f>Wsad_Ofertowy[[#This Row],[Kod]]</f>
        <v>#VALUE!</v>
      </c>
      <c r="B6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1" t="e">
        <f>INDEX(Wsad_Ofertowy[],MATCH(Generowanie_Zamówienia[[#This Row],[KOD_XL]],Wsad_Ofertowy[Kod],0),21)</f>
        <v>#VALUE!</v>
      </c>
      <c r="D651" s="95" t="e" cm="1">
        <f t="array" ref="D651">INDEX(Wsad_Ofertowy[],MATCH(Generowanie_Zamówienia[[#This Row],[KOD_XL]],Wsad_Ofertowy[Kod],0),$U$1)</f>
        <v>#VALUE!</v>
      </c>
      <c r="E651" t="str">
        <f ca="1">IFERROR(Generowanie_Zamówienia[[#This Row],[ILOŚĆ OP. ZAMAWIANA]]*Generowanie_Zamówienia[[#This Row],[ILOŚC W OP.]]*Generowanie_Zamówienia[[#This Row],[CENA]],"")</f>
        <v/>
      </c>
      <c r="F651" t="e">
        <f>INDEX(Wsad_Ofertowy[],MATCH(Generowanie_Zamówienia[[#This Row],[KOD_XL]],Wsad_Ofertowy[Kod],0),MATCH("nazwa pakietu",Wsad_Ofertowy[#Headers],0))</f>
        <v>#VALUE!</v>
      </c>
      <c r="G65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1" t="str">
        <f ca="1">IF(Generowanie_Zamówienia[[#This Row],[ILOŚĆ OP. ZAMAWIANA]]&gt;0,COUNTIFS($B$1:B651,"&gt;0"),"")</f>
        <v/>
      </c>
      <c r="I651" t="e">
        <f>INDEX(Wsad_Ofertowy[],MATCH(Generowanie_Zamówienia[[#This Row],[KOD_XL]],Wsad_Ofertowy[Kod],0),MATCH("Nazwa",Wsad_Ofertowy[#Headers],0))</f>
        <v>#VALUE!</v>
      </c>
      <c r="J651" t="e">
        <f ca="1">Generowanie_Zamówienia[[#This Row],[ILOŚĆ OP. ZAMAWIANA]]*Generowanie_Zamówienia[[#This Row],[ILOŚC W OP.]]</f>
        <v>#VALUE!</v>
      </c>
    </row>
    <row r="652" spans="1:10" x14ac:dyDescent="0.45">
      <c r="A652" t="e">
        <f>Wsad_Ofertowy[[#This Row],[Kod]]</f>
        <v>#VALUE!</v>
      </c>
      <c r="B6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2" t="e">
        <f>INDEX(Wsad_Ofertowy[],MATCH(Generowanie_Zamówienia[[#This Row],[KOD_XL]],Wsad_Ofertowy[Kod],0),21)</f>
        <v>#VALUE!</v>
      </c>
      <c r="D652" s="95" t="e" cm="1">
        <f t="array" ref="D652">INDEX(Wsad_Ofertowy[],MATCH(Generowanie_Zamówienia[[#This Row],[KOD_XL]],Wsad_Ofertowy[Kod],0),$U$1)</f>
        <v>#VALUE!</v>
      </c>
      <c r="E652" t="str">
        <f ca="1">IFERROR(Generowanie_Zamówienia[[#This Row],[ILOŚĆ OP. ZAMAWIANA]]*Generowanie_Zamówienia[[#This Row],[ILOŚC W OP.]]*Generowanie_Zamówienia[[#This Row],[CENA]],"")</f>
        <v/>
      </c>
      <c r="F652" t="e">
        <f>INDEX(Wsad_Ofertowy[],MATCH(Generowanie_Zamówienia[[#This Row],[KOD_XL]],Wsad_Ofertowy[Kod],0),MATCH("nazwa pakietu",Wsad_Ofertowy[#Headers],0))</f>
        <v>#VALUE!</v>
      </c>
      <c r="G65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2" t="str">
        <f ca="1">IF(Generowanie_Zamówienia[[#This Row],[ILOŚĆ OP. ZAMAWIANA]]&gt;0,COUNTIFS($B$1:B652,"&gt;0"),"")</f>
        <v/>
      </c>
      <c r="I652" t="e">
        <f>INDEX(Wsad_Ofertowy[],MATCH(Generowanie_Zamówienia[[#This Row],[KOD_XL]],Wsad_Ofertowy[Kod],0),MATCH("Nazwa",Wsad_Ofertowy[#Headers],0))</f>
        <v>#VALUE!</v>
      </c>
      <c r="J652" t="e">
        <f ca="1">Generowanie_Zamówienia[[#This Row],[ILOŚĆ OP. ZAMAWIANA]]*Generowanie_Zamówienia[[#This Row],[ILOŚC W OP.]]</f>
        <v>#VALUE!</v>
      </c>
    </row>
    <row r="653" spans="1:10" x14ac:dyDescent="0.45">
      <c r="A653" t="e">
        <f>Wsad_Ofertowy[[#This Row],[Kod]]</f>
        <v>#VALUE!</v>
      </c>
      <c r="B6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3" t="e">
        <f>INDEX(Wsad_Ofertowy[],MATCH(Generowanie_Zamówienia[[#This Row],[KOD_XL]],Wsad_Ofertowy[Kod],0),21)</f>
        <v>#VALUE!</v>
      </c>
      <c r="D653" s="95" t="e" cm="1">
        <f t="array" ref="D653">INDEX(Wsad_Ofertowy[],MATCH(Generowanie_Zamówienia[[#This Row],[KOD_XL]],Wsad_Ofertowy[Kod],0),$U$1)</f>
        <v>#VALUE!</v>
      </c>
      <c r="E653" t="str">
        <f ca="1">IFERROR(Generowanie_Zamówienia[[#This Row],[ILOŚĆ OP. ZAMAWIANA]]*Generowanie_Zamówienia[[#This Row],[ILOŚC W OP.]]*Generowanie_Zamówienia[[#This Row],[CENA]],"")</f>
        <v/>
      </c>
      <c r="F653" t="e">
        <f>INDEX(Wsad_Ofertowy[],MATCH(Generowanie_Zamówienia[[#This Row],[KOD_XL]],Wsad_Ofertowy[Kod],0),MATCH("nazwa pakietu",Wsad_Ofertowy[#Headers],0))</f>
        <v>#VALUE!</v>
      </c>
      <c r="G65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3" t="str">
        <f ca="1">IF(Generowanie_Zamówienia[[#This Row],[ILOŚĆ OP. ZAMAWIANA]]&gt;0,COUNTIFS($B$1:B653,"&gt;0"),"")</f>
        <v/>
      </c>
      <c r="I653" t="e">
        <f>INDEX(Wsad_Ofertowy[],MATCH(Generowanie_Zamówienia[[#This Row],[KOD_XL]],Wsad_Ofertowy[Kod],0),MATCH("Nazwa",Wsad_Ofertowy[#Headers],0))</f>
        <v>#VALUE!</v>
      </c>
      <c r="J653" t="e">
        <f ca="1">Generowanie_Zamówienia[[#This Row],[ILOŚĆ OP. ZAMAWIANA]]*Generowanie_Zamówienia[[#This Row],[ILOŚC W OP.]]</f>
        <v>#VALUE!</v>
      </c>
    </row>
    <row r="654" spans="1:10" x14ac:dyDescent="0.45">
      <c r="A654" t="e">
        <f>Wsad_Ofertowy[[#This Row],[Kod]]</f>
        <v>#VALUE!</v>
      </c>
      <c r="B6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4" t="e">
        <f>INDEX(Wsad_Ofertowy[],MATCH(Generowanie_Zamówienia[[#This Row],[KOD_XL]],Wsad_Ofertowy[Kod],0),21)</f>
        <v>#VALUE!</v>
      </c>
      <c r="D654" s="95" t="e" cm="1">
        <f t="array" ref="D654">INDEX(Wsad_Ofertowy[],MATCH(Generowanie_Zamówienia[[#This Row],[KOD_XL]],Wsad_Ofertowy[Kod],0),$U$1)</f>
        <v>#VALUE!</v>
      </c>
      <c r="E654" t="str">
        <f ca="1">IFERROR(Generowanie_Zamówienia[[#This Row],[ILOŚĆ OP. ZAMAWIANA]]*Generowanie_Zamówienia[[#This Row],[ILOŚC W OP.]]*Generowanie_Zamówienia[[#This Row],[CENA]],"")</f>
        <v/>
      </c>
      <c r="F654" t="e">
        <f>INDEX(Wsad_Ofertowy[],MATCH(Generowanie_Zamówienia[[#This Row],[KOD_XL]],Wsad_Ofertowy[Kod],0),MATCH("nazwa pakietu",Wsad_Ofertowy[#Headers],0))</f>
        <v>#VALUE!</v>
      </c>
      <c r="G65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4" t="str">
        <f ca="1">IF(Generowanie_Zamówienia[[#This Row],[ILOŚĆ OP. ZAMAWIANA]]&gt;0,COUNTIFS($B$1:B654,"&gt;0"),"")</f>
        <v/>
      </c>
      <c r="I654" t="e">
        <f>INDEX(Wsad_Ofertowy[],MATCH(Generowanie_Zamówienia[[#This Row],[KOD_XL]],Wsad_Ofertowy[Kod],0),MATCH("Nazwa",Wsad_Ofertowy[#Headers],0))</f>
        <v>#VALUE!</v>
      </c>
      <c r="J654" t="e">
        <f ca="1">Generowanie_Zamówienia[[#This Row],[ILOŚĆ OP. ZAMAWIANA]]*Generowanie_Zamówienia[[#This Row],[ILOŚC W OP.]]</f>
        <v>#VALUE!</v>
      </c>
    </row>
    <row r="655" spans="1:10" x14ac:dyDescent="0.45">
      <c r="A655" t="e">
        <f>Wsad_Ofertowy[[#This Row],[Kod]]</f>
        <v>#VALUE!</v>
      </c>
      <c r="B6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5" t="e">
        <f>INDEX(Wsad_Ofertowy[],MATCH(Generowanie_Zamówienia[[#This Row],[KOD_XL]],Wsad_Ofertowy[Kod],0),21)</f>
        <v>#VALUE!</v>
      </c>
      <c r="D655" s="95" t="e" cm="1">
        <f t="array" ref="D655">INDEX(Wsad_Ofertowy[],MATCH(Generowanie_Zamówienia[[#This Row],[KOD_XL]],Wsad_Ofertowy[Kod],0),$U$1)</f>
        <v>#VALUE!</v>
      </c>
      <c r="E655" t="str">
        <f ca="1">IFERROR(Generowanie_Zamówienia[[#This Row],[ILOŚĆ OP. ZAMAWIANA]]*Generowanie_Zamówienia[[#This Row],[ILOŚC W OP.]]*Generowanie_Zamówienia[[#This Row],[CENA]],"")</f>
        <v/>
      </c>
      <c r="F655" t="e">
        <f>INDEX(Wsad_Ofertowy[],MATCH(Generowanie_Zamówienia[[#This Row],[KOD_XL]],Wsad_Ofertowy[Kod],0),MATCH("nazwa pakietu",Wsad_Ofertowy[#Headers],0))</f>
        <v>#VALUE!</v>
      </c>
      <c r="G65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5" t="str">
        <f ca="1">IF(Generowanie_Zamówienia[[#This Row],[ILOŚĆ OP. ZAMAWIANA]]&gt;0,COUNTIFS($B$1:B655,"&gt;0"),"")</f>
        <v/>
      </c>
      <c r="I655" t="e">
        <f>INDEX(Wsad_Ofertowy[],MATCH(Generowanie_Zamówienia[[#This Row],[KOD_XL]],Wsad_Ofertowy[Kod],0),MATCH("Nazwa",Wsad_Ofertowy[#Headers],0))</f>
        <v>#VALUE!</v>
      </c>
      <c r="J655" t="e">
        <f ca="1">Generowanie_Zamówienia[[#This Row],[ILOŚĆ OP. ZAMAWIANA]]*Generowanie_Zamówienia[[#This Row],[ILOŚC W OP.]]</f>
        <v>#VALUE!</v>
      </c>
    </row>
    <row r="656" spans="1:10" x14ac:dyDescent="0.45">
      <c r="A656" t="e">
        <f>Wsad_Ofertowy[[#This Row],[Kod]]</f>
        <v>#VALUE!</v>
      </c>
      <c r="B6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6" t="e">
        <f>INDEX(Wsad_Ofertowy[],MATCH(Generowanie_Zamówienia[[#This Row],[KOD_XL]],Wsad_Ofertowy[Kod],0),21)</f>
        <v>#VALUE!</v>
      </c>
      <c r="D656" s="95" t="e" cm="1">
        <f t="array" ref="D656">INDEX(Wsad_Ofertowy[],MATCH(Generowanie_Zamówienia[[#This Row],[KOD_XL]],Wsad_Ofertowy[Kod],0),$U$1)</f>
        <v>#VALUE!</v>
      </c>
      <c r="E656" t="str">
        <f ca="1">IFERROR(Generowanie_Zamówienia[[#This Row],[ILOŚĆ OP. ZAMAWIANA]]*Generowanie_Zamówienia[[#This Row],[ILOŚC W OP.]]*Generowanie_Zamówienia[[#This Row],[CENA]],"")</f>
        <v/>
      </c>
      <c r="F656" t="e">
        <f>INDEX(Wsad_Ofertowy[],MATCH(Generowanie_Zamówienia[[#This Row],[KOD_XL]],Wsad_Ofertowy[Kod],0),MATCH("nazwa pakietu",Wsad_Ofertowy[#Headers],0))</f>
        <v>#VALUE!</v>
      </c>
      <c r="G65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6" t="str">
        <f ca="1">IF(Generowanie_Zamówienia[[#This Row],[ILOŚĆ OP. ZAMAWIANA]]&gt;0,COUNTIFS($B$1:B656,"&gt;0"),"")</f>
        <v/>
      </c>
      <c r="I656" t="e">
        <f>INDEX(Wsad_Ofertowy[],MATCH(Generowanie_Zamówienia[[#This Row],[KOD_XL]],Wsad_Ofertowy[Kod],0),MATCH("Nazwa",Wsad_Ofertowy[#Headers],0))</f>
        <v>#VALUE!</v>
      </c>
      <c r="J656" t="e">
        <f ca="1">Generowanie_Zamówienia[[#This Row],[ILOŚĆ OP. ZAMAWIANA]]*Generowanie_Zamówienia[[#This Row],[ILOŚC W OP.]]</f>
        <v>#VALUE!</v>
      </c>
    </row>
    <row r="657" spans="1:10" x14ac:dyDescent="0.45">
      <c r="A657" t="e">
        <f>Wsad_Ofertowy[[#This Row],[Kod]]</f>
        <v>#VALUE!</v>
      </c>
      <c r="B6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7" t="e">
        <f>INDEX(Wsad_Ofertowy[],MATCH(Generowanie_Zamówienia[[#This Row],[KOD_XL]],Wsad_Ofertowy[Kod],0),21)</f>
        <v>#VALUE!</v>
      </c>
      <c r="D657" s="95" t="e" cm="1">
        <f t="array" ref="D657">INDEX(Wsad_Ofertowy[],MATCH(Generowanie_Zamówienia[[#This Row],[KOD_XL]],Wsad_Ofertowy[Kod],0),$U$1)</f>
        <v>#VALUE!</v>
      </c>
      <c r="E657" t="str">
        <f ca="1">IFERROR(Generowanie_Zamówienia[[#This Row],[ILOŚĆ OP. ZAMAWIANA]]*Generowanie_Zamówienia[[#This Row],[ILOŚC W OP.]]*Generowanie_Zamówienia[[#This Row],[CENA]],"")</f>
        <v/>
      </c>
      <c r="F657" t="e">
        <f>INDEX(Wsad_Ofertowy[],MATCH(Generowanie_Zamówienia[[#This Row],[KOD_XL]],Wsad_Ofertowy[Kod],0),MATCH("nazwa pakietu",Wsad_Ofertowy[#Headers],0))</f>
        <v>#VALUE!</v>
      </c>
      <c r="G65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7" t="str">
        <f ca="1">IF(Generowanie_Zamówienia[[#This Row],[ILOŚĆ OP. ZAMAWIANA]]&gt;0,COUNTIFS($B$1:B657,"&gt;0"),"")</f>
        <v/>
      </c>
      <c r="I657" t="e">
        <f>INDEX(Wsad_Ofertowy[],MATCH(Generowanie_Zamówienia[[#This Row],[KOD_XL]],Wsad_Ofertowy[Kod],0),MATCH("Nazwa",Wsad_Ofertowy[#Headers],0))</f>
        <v>#VALUE!</v>
      </c>
      <c r="J657" t="e">
        <f ca="1">Generowanie_Zamówienia[[#This Row],[ILOŚĆ OP. ZAMAWIANA]]*Generowanie_Zamówienia[[#This Row],[ILOŚC W OP.]]</f>
        <v>#VALUE!</v>
      </c>
    </row>
    <row r="658" spans="1:10" x14ac:dyDescent="0.45">
      <c r="A658" t="e">
        <f>Wsad_Ofertowy[[#This Row],[Kod]]</f>
        <v>#VALUE!</v>
      </c>
      <c r="B6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8" t="e">
        <f>INDEX(Wsad_Ofertowy[],MATCH(Generowanie_Zamówienia[[#This Row],[KOD_XL]],Wsad_Ofertowy[Kod],0),21)</f>
        <v>#VALUE!</v>
      </c>
      <c r="D658" s="95" t="e" cm="1">
        <f t="array" ref="D658">INDEX(Wsad_Ofertowy[],MATCH(Generowanie_Zamówienia[[#This Row],[KOD_XL]],Wsad_Ofertowy[Kod],0),$U$1)</f>
        <v>#VALUE!</v>
      </c>
      <c r="E658" t="str">
        <f ca="1">IFERROR(Generowanie_Zamówienia[[#This Row],[ILOŚĆ OP. ZAMAWIANA]]*Generowanie_Zamówienia[[#This Row],[ILOŚC W OP.]]*Generowanie_Zamówienia[[#This Row],[CENA]],"")</f>
        <v/>
      </c>
      <c r="F658" t="e">
        <f>INDEX(Wsad_Ofertowy[],MATCH(Generowanie_Zamówienia[[#This Row],[KOD_XL]],Wsad_Ofertowy[Kod],0),MATCH("nazwa pakietu",Wsad_Ofertowy[#Headers],0))</f>
        <v>#VALUE!</v>
      </c>
      <c r="G65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8" t="str">
        <f ca="1">IF(Generowanie_Zamówienia[[#This Row],[ILOŚĆ OP. ZAMAWIANA]]&gt;0,COUNTIFS($B$1:B658,"&gt;0"),"")</f>
        <v/>
      </c>
      <c r="I658" t="e">
        <f>INDEX(Wsad_Ofertowy[],MATCH(Generowanie_Zamówienia[[#This Row],[KOD_XL]],Wsad_Ofertowy[Kod],0),MATCH("Nazwa",Wsad_Ofertowy[#Headers],0))</f>
        <v>#VALUE!</v>
      </c>
      <c r="J658" t="e">
        <f ca="1">Generowanie_Zamówienia[[#This Row],[ILOŚĆ OP. ZAMAWIANA]]*Generowanie_Zamówienia[[#This Row],[ILOŚC W OP.]]</f>
        <v>#VALUE!</v>
      </c>
    </row>
    <row r="659" spans="1:10" x14ac:dyDescent="0.45">
      <c r="A659" t="e">
        <f>Wsad_Ofertowy[[#This Row],[Kod]]</f>
        <v>#VALUE!</v>
      </c>
      <c r="B6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59" t="e">
        <f>INDEX(Wsad_Ofertowy[],MATCH(Generowanie_Zamówienia[[#This Row],[KOD_XL]],Wsad_Ofertowy[Kod],0),21)</f>
        <v>#VALUE!</v>
      </c>
      <c r="D659" s="95" t="e" cm="1">
        <f t="array" ref="D659">INDEX(Wsad_Ofertowy[],MATCH(Generowanie_Zamówienia[[#This Row],[KOD_XL]],Wsad_Ofertowy[Kod],0),$U$1)</f>
        <v>#VALUE!</v>
      </c>
      <c r="E659" t="str">
        <f ca="1">IFERROR(Generowanie_Zamówienia[[#This Row],[ILOŚĆ OP. ZAMAWIANA]]*Generowanie_Zamówienia[[#This Row],[ILOŚC W OP.]]*Generowanie_Zamówienia[[#This Row],[CENA]],"")</f>
        <v/>
      </c>
      <c r="F659" t="e">
        <f>INDEX(Wsad_Ofertowy[],MATCH(Generowanie_Zamówienia[[#This Row],[KOD_XL]],Wsad_Ofertowy[Kod],0),MATCH("nazwa pakietu",Wsad_Ofertowy[#Headers],0))</f>
        <v>#VALUE!</v>
      </c>
      <c r="G65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59" t="str">
        <f ca="1">IF(Generowanie_Zamówienia[[#This Row],[ILOŚĆ OP. ZAMAWIANA]]&gt;0,COUNTIFS($B$1:B659,"&gt;0"),"")</f>
        <v/>
      </c>
      <c r="I659" t="e">
        <f>INDEX(Wsad_Ofertowy[],MATCH(Generowanie_Zamówienia[[#This Row],[KOD_XL]],Wsad_Ofertowy[Kod],0),MATCH("Nazwa",Wsad_Ofertowy[#Headers],0))</f>
        <v>#VALUE!</v>
      </c>
      <c r="J659" t="e">
        <f ca="1">Generowanie_Zamówienia[[#This Row],[ILOŚĆ OP. ZAMAWIANA]]*Generowanie_Zamówienia[[#This Row],[ILOŚC W OP.]]</f>
        <v>#VALUE!</v>
      </c>
    </row>
    <row r="660" spans="1:10" x14ac:dyDescent="0.45">
      <c r="A660" t="e">
        <f>Wsad_Ofertowy[[#This Row],[Kod]]</f>
        <v>#VALUE!</v>
      </c>
      <c r="B6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0" t="e">
        <f>INDEX(Wsad_Ofertowy[],MATCH(Generowanie_Zamówienia[[#This Row],[KOD_XL]],Wsad_Ofertowy[Kod],0),21)</f>
        <v>#VALUE!</v>
      </c>
      <c r="D660" s="95" t="e" cm="1">
        <f t="array" ref="D660">INDEX(Wsad_Ofertowy[],MATCH(Generowanie_Zamówienia[[#This Row],[KOD_XL]],Wsad_Ofertowy[Kod],0),$U$1)</f>
        <v>#VALUE!</v>
      </c>
      <c r="E660" t="str">
        <f ca="1">IFERROR(Generowanie_Zamówienia[[#This Row],[ILOŚĆ OP. ZAMAWIANA]]*Generowanie_Zamówienia[[#This Row],[ILOŚC W OP.]]*Generowanie_Zamówienia[[#This Row],[CENA]],"")</f>
        <v/>
      </c>
      <c r="F660" t="e">
        <f>INDEX(Wsad_Ofertowy[],MATCH(Generowanie_Zamówienia[[#This Row],[KOD_XL]],Wsad_Ofertowy[Kod],0),MATCH("nazwa pakietu",Wsad_Ofertowy[#Headers],0))</f>
        <v>#VALUE!</v>
      </c>
      <c r="G66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0" t="str">
        <f ca="1">IF(Generowanie_Zamówienia[[#This Row],[ILOŚĆ OP. ZAMAWIANA]]&gt;0,COUNTIFS($B$1:B660,"&gt;0"),"")</f>
        <v/>
      </c>
      <c r="I660" t="e">
        <f>INDEX(Wsad_Ofertowy[],MATCH(Generowanie_Zamówienia[[#This Row],[KOD_XL]],Wsad_Ofertowy[Kod],0),MATCH("Nazwa",Wsad_Ofertowy[#Headers],0))</f>
        <v>#VALUE!</v>
      </c>
      <c r="J660" t="e">
        <f ca="1">Generowanie_Zamówienia[[#This Row],[ILOŚĆ OP. ZAMAWIANA]]*Generowanie_Zamówienia[[#This Row],[ILOŚC W OP.]]</f>
        <v>#VALUE!</v>
      </c>
    </row>
    <row r="661" spans="1:10" x14ac:dyDescent="0.45">
      <c r="A661" t="e">
        <f>Wsad_Ofertowy[[#This Row],[Kod]]</f>
        <v>#VALUE!</v>
      </c>
      <c r="B6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1" t="e">
        <f>INDEX(Wsad_Ofertowy[],MATCH(Generowanie_Zamówienia[[#This Row],[KOD_XL]],Wsad_Ofertowy[Kod],0),21)</f>
        <v>#VALUE!</v>
      </c>
      <c r="D661" s="95" t="e" cm="1">
        <f t="array" ref="D661">INDEX(Wsad_Ofertowy[],MATCH(Generowanie_Zamówienia[[#This Row],[KOD_XL]],Wsad_Ofertowy[Kod],0),$U$1)</f>
        <v>#VALUE!</v>
      </c>
      <c r="E661" t="str">
        <f ca="1">IFERROR(Generowanie_Zamówienia[[#This Row],[ILOŚĆ OP. ZAMAWIANA]]*Generowanie_Zamówienia[[#This Row],[ILOŚC W OP.]]*Generowanie_Zamówienia[[#This Row],[CENA]],"")</f>
        <v/>
      </c>
      <c r="F661" t="e">
        <f>INDEX(Wsad_Ofertowy[],MATCH(Generowanie_Zamówienia[[#This Row],[KOD_XL]],Wsad_Ofertowy[Kod],0),MATCH("nazwa pakietu",Wsad_Ofertowy[#Headers],0))</f>
        <v>#VALUE!</v>
      </c>
      <c r="G66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1" t="str">
        <f ca="1">IF(Generowanie_Zamówienia[[#This Row],[ILOŚĆ OP. ZAMAWIANA]]&gt;0,COUNTIFS($B$1:B661,"&gt;0"),"")</f>
        <v/>
      </c>
      <c r="I661" t="e">
        <f>INDEX(Wsad_Ofertowy[],MATCH(Generowanie_Zamówienia[[#This Row],[KOD_XL]],Wsad_Ofertowy[Kod],0),MATCH("Nazwa",Wsad_Ofertowy[#Headers],0))</f>
        <v>#VALUE!</v>
      </c>
      <c r="J661" t="e">
        <f ca="1">Generowanie_Zamówienia[[#This Row],[ILOŚĆ OP. ZAMAWIANA]]*Generowanie_Zamówienia[[#This Row],[ILOŚC W OP.]]</f>
        <v>#VALUE!</v>
      </c>
    </row>
    <row r="662" spans="1:10" x14ac:dyDescent="0.45">
      <c r="A662" t="e">
        <f>Wsad_Ofertowy[[#This Row],[Kod]]</f>
        <v>#VALUE!</v>
      </c>
      <c r="B6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2" t="e">
        <f>INDEX(Wsad_Ofertowy[],MATCH(Generowanie_Zamówienia[[#This Row],[KOD_XL]],Wsad_Ofertowy[Kod],0),21)</f>
        <v>#VALUE!</v>
      </c>
      <c r="D662" s="95" t="e" cm="1">
        <f t="array" ref="D662">INDEX(Wsad_Ofertowy[],MATCH(Generowanie_Zamówienia[[#This Row],[KOD_XL]],Wsad_Ofertowy[Kod],0),$U$1)</f>
        <v>#VALUE!</v>
      </c>
      <c r="E662" t="str">
        <f ca="1">IFERROR(Generowanie_Zamówienia[[#This Row],[ILOŚĆ OP. ZAMAWIANA]]*Generowanie_Zamówienia[[#This Row],[ILOŚC W OP.]]*Generowanie_Zamówienia[[#This Row],[CENA]],"")</f>
        <v/>
      </c>
      <c r="F662" t="e">
        <f>INDEX(Wsad_Ofertowy[],MATCH(Generowanie_Zamówienia[[#This Row],[KOD_XL]],Wsad_Ofertowy[Kod],0),MATCH("nazwa pakietu",Wsad_Ofertowy[#Headers],0))</f>
        <v>#VALUE!</v>
      </c>
      <c r="G66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2" t="str">
        <f ca="1">IF(Generowanie_Zamówienia[[#This Row],[ILOŚĆ OP. ZAMAWIANA]]&gt;0,COUNTIFS($B$1:B662,"&gt;0"),"")</f>
        <v/>
      </c>
      <c r="I662" t="e">
        <f>INDEX(Wsad_Ofertowy[],MATCH(Generowanie_Zamówienia[[#This Row],[KOD_XL]],Wsad_Ofertowy[Kod],0),MATCH("Nazwa",Wsad_Ofertowy[#Headers],0))</f>
        <v>#VALUE!</v>
      </c>
      <c r="J662" t="e">
        <f ca="1">Generowanie_Zamówienia[[#This Row],[ILOŚĆ OP. ZAMAWIANA]]*Generowanie_Zamówienia[[#This Row],[ILOŚC W OP.]]</f>
        <v>#VALUE!</v>
      </c>
    </row>
    <row r="663" spans="1:10" x14ac:dyDescent="0.45">
      <c r="A663" t="e">
        <f>Wsad_Ofertowy[[#This Row],[Kod]]</f>
        <v>#VALUE!</v>
      </c>
      <c r="B6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3" t="e">
        <f>INDEX(Wsad_Ofertowy[],MATCH(Generowanie_Zamówienia[[#This Row],[KOD_XL]],Wsad_Ofertowy[Kod],0),21)</f>
        <v>#VALUE!</v>
      </c>
      <c r="D663" s="95" t="e" cm="1">
        <f t="array" ref="D663">INDEX(Wsad_Ofertowy[],MATCH(Generowanie_Zamówienia[[#This Row],[KOD_XL]],Wsad_Ofertowy[Kod],0),$U$1)</f>
        <v>#VALUE!</v>
      </c>
      <c r="E663" t="str">
        <f ca="1">IFERROR(Generowanie_Zamówienia[[#This Row],[ILOŚĆ OP. ZAMAWIANA]]*Generowanie_Zamówienia[[#This Row],[ILOŚC W OP.]]*Generowanie_Zamówienia[[#This Row],[CENA]],"")</f>
        <v/>
      </c>
      <c r="F663" t="e">
        <f>INDEX(Wsad_Ofertowy[],MATCH(Generowanie_Zamówienia[[#This Row],[KOD_XL]],Wsad_Ofertowy[Kod],0),MATCH("nazwa pakietu",Wsad_Ofertowy[#Headers],0))</f>
        <v>#VALUE!</v>
      </c>
      <c r="G66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3" t="str">
        <f ca="1">IF(Generowanie_Zamówienia[[#This Row],[ILOŚĆ OP. ZAMAWIANA]]&gt;0,COUNTIFS($B$1:B663,"&gt;0"),"")</f>
        <v/>
      </c>
      <c r="I663" t="e">
        <f>INDEX(Wsad_Ofertowy[],MATCH(Generowanie_Zamówienia[[#This Row],[KOD_XL]],Wsad_Ofertowy[Kod],0),MATCH("Nazwa",Wsad_Ofertowy[#Headers],0))</f>
        <v>#VALUE!</v>
      </c>
      <c r="J663" t="e">
        <f ca="1">Generowanie_Zamówienia[[#This Row],[ILOŚĆ OP. ZAMAWIANA]]*Generowanie_Zamówienia[[#This Row],[ILOŚC W OP.]]</f>
        <v>#VALUE!</v>
      </c>
    </row>
    <row r="664" spans="1:10" x14ac:dyDescent="0.45">
      <c r="A664" t="e">
        <f>Wsad_Ofertowy[[#This Row],[Kod]]</f>
        <v>#VALUE!</v>
      </c>
      <c r="B6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4" t="e">
        <f>INDEX(Wsad_Ofertowy[],MATCH(Generowanie_Zamówienia[[#This Row],[KOD_XL]],Wsad_Ofertowy[Kod],0),21)</f>
        <v>#VALUE!</v>
      </c>
      <c r="D664" s="95" t="e" cm="1">
        <f t="array" ref="D664">INDEX(Wsad_Ofertowy[],MATCH(Generowanie_Zamówienia[[#This Row],[KOD_XL]],Wsad_Ofertowy[Kod],0),$U$1)</f>
        <v>#VALUE!</v>
      </c>
      <c r="E664" t="str">
        <f ca="1">IFERROR(Generowanie_Zamówienia[[#This Row],[ILOŚĆ OP. ZAMAWIANA]]*Generowanie_Zamówienia[[#This Row],[ILOŚC W OP.]]*Generowanie_Zamówienia[[#This Row],[CENA]],"")</f>
        <v/>
      </c>
      <c r="F664" t="e">
        <f>INDEX(Wsad_Ofertowy[],MATCH(Generowanie_Zamówienia[[#This Row],[KOD_XL]],Wsad_Ofertowy[Kod],0),MATCH("nazwa pakietu",Wsad_Ofertowy[#Headers],0))</f>
        <v>#VALUE!</v>
      </c>
      <c r="G66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4" t="str">
        <f ca="1">IF(Generowanie_Zamówienia[[#This Row],[ILOŚĆ OP. ZAMAWIANA]]&gt;0,COUNTIFS($B$1:B664,"&gt;0"),"")</f>
        <v/>
      </c>
      <c r="I664" t="e">
        <f>INDEX(Wsad_Ofertowy[],MATCH(Generowanie_Zamówienia[[#This Row],[KOD_XL]],Wsad_Ofertowy[Kod],0),MATCH("Nazwa",Wsad_Ofertowy[#Headers],0))</f>
        <v>#VALUE!</v>
      </c>
      <c r="J664" t="e">
        <f ca="1">Generowanie_Zamówienia[[#This Row],[ILOŚĆ OP. ZAMAWIANA]]*Generowanie_Zamówienia[[#This Row],[ILOŚC W OP.]]</f>
        <v>#VALUE!</v>
      </c>
    </row>
    <row r="665" spans="1:10" x14ac:dyDescent="0.45">
      <c r="A665" t="e">
        <f>Wsad_Ofertowy[[#This Row],[Kod]]</f>
        <v>#VALUE!</v>
      </c>
      <c r="B6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5" t="e">
        <f>INDEX(Wsad_Ofertowy[],MATCH(Generowanie_Zamówienia[[#This Row],[KOD_XL]],Wsad_Ofertowy[Kod],0),21)</f>
        <v>#VALUE!</v>
      </c>
      <c r="D665" s="95" t="e" cm="1">
        <f t="array" ref="D665">INDEX(Wsad_Ofertowy[],MATCH(Generowanie_Zamówienia[[#This Row],[KOD_XL]],Wsad_Ofertowy[Kod],0),$U$1)</f>
        <v>#VALUE!</v>
      </c>
      <c r="E665" t="str">
        <f ca="1">IFERROR(Generowanie_Zamówienia[[#This Row],[ILOŚĆ OP. ZAMAWIANA]]*Generowanie_Zamówienia[[#This Row],[ILOŚC W OP.]]*Generowanie_Zamówienia[[#This Row],[CENA]],"")</f>
        <v/>
      </c>
      <c r="F665" t="e">
        <f>INDEX(Wsad_Ofertowy[],MATCH(Generowanie_Zamówienia[[#This Row],[KOD_XL]],Wsad_Ofertowy[Kod],0),MATCH("nazwa pakietu",Wsad_Ofertowy[#Headers],0))</f>
        <v>#VALUE!</v>
      </c>
      <c r="G66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5" t="str">
        <f ca="1">IF(Generowanie_Zamówienia[[#This Row],[ILOŚĆ OP. ZAMAWIANA]]&gt;0,COUNTIFS($B$1:B665,"&gt;0"),"")</f>
        <v/>
      </c>
      <c r="I665" t="e">
        <f>INDEX(Wsad_Ofertowy[],MATCH(Generowanie_Zamówienia[[#This Row],[KOD_XL]],Wsad_Ofertowy[Kod],0),MATCH("Nazwa",Wsad_Ofertowy[#Headers],0))</f>
        <v>#VALUE!</v>
      </c>
      <c r="J665" t="e">
        <f ca="1">Generowanie_Zamówienia[[#This Row],[ILOŚĆ OP. ZAMAWIANA]]*Generowanie_Zamówienia[[#This Row],[ILOŚC W OP.]]</f>
        <v>#VALUE!</v>
      </c>
    </row>
    <row r="666" spans="1:10" x14ac:dyDescent="0.45">
      <c r="A666" t="e">
        <f>Wsad_Ofertowy[[#This Row],[Kod]]</f>
        <v>#VALUE!</v>
      </c>
      <c r="B6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6" t="e">
        <f>INDEX(Wsad_Ofertowy[],MATCH(Generowanie_Zamówienia[[#This Row],[KOD_XL]],Wsad_Ofertowy[Kod],0),21)</f>
        <v>#VALUE!</v>
      </c>
      <c r="D666" s="95" t="e" cm="1">
        <f t="array" ref="D666">INDEX(Wsad_Ofertowy[],MATCH(Generowanie_Zamówienia[[#This Row],[KOD_XL]],Wsad_Ofertowy[Kod],0),$U$1)</f>
        <v>#VALUE!</v>
      </c>
      <c r="E666" t="str">
        <f ca="1">IFERROR(Generowanie_Zamówienia[[#This Row],[ILOŚĆ OP. ZAMAWIANA]]*Generowanie_Zamówienia[[#This Row],[ILOŚC W OP.]]*Generowanie_Zamówienia[[#This Row],[CENA]],"")</f>
        <v/>
      </c>
      <c r="F666" t="e">
        <f>INDEX(Wsad_Ofertowy[],MATCH(Generowanie_Zamówienia[[#This Row],[KOD_XL]],Wsad_Ofertowy[Kod],0),MATCH("nazwa pakietu",Wsad_Ofertowy[#Headers],0))</f>
        <v>#VALUE!</v>
      </c>
      <c r="G66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6" t="str">
        <f ca="1">IF(Generowanie_Zamówienia[[#This Row],[ILOŚĆ OP. ZAMAWIANA]]&gt;0,COUNTIFS($B$1:B666,"&gt;0"),"")</f>
        <v/>
      </c>
      <c r="I666" t="e">
        <f>INDEX(Wsad_Ofertowy[],MATCH(Generowanie_Zamówienia[[#This Row],[KOD_XL]],Wsad_Ofertowy[Kod],0),MATCH("Nazwa",Wsad_Ofertowy[#Headers],0))</f>
        <v>#VALUE!</v>
      </c>
      <c r="J666" t="e">
        <f ca="1">Generowanie_Zamówienia[[#This Row],[ILOŚĆ OP. ZAMAWIANA]]*Generowanie_Zamówienia[[#This Row],[ILOŚC W OP.]]</f>
        <v>#VALUE!</v>
      </c>
    </row>
    <row r="667" spans="1:10" x14ac:dyDescent="0.45">
      <c r="A667" t="e">
        <f>Wsad_Ofertowy[[#This Row],[Kod]]</f>
        <v>#VALUE!</v>
      </c>
      <c r="B6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7" t="e">
        <f>INDEX(Wsad_Ofertowy[],MATCH(Generowanie_Zamówienia[[#This Row],[KOD_XL]],Wsad_Ofertowy[Kod],0),21)</f>
        <v>#VALUE!</v>
      </c>
      <c r="D667" s="95" t="e" cm="1">
        <f t="array" ref="D667">INDEX(Wsad_Ofertowy[],MATCH(Generowanie_Zamówienia[[#This Row],[KOD_XL]],Wsad_Ofertowy[Kod],0),$U$1)</f>
        <v>#VALUE!</v>
      </c>
      <c r="E667" t="str">
        <f ca="1">IFERROR(Generowanie_Zamówienia[[#This Row],[ILOŚĆ OP. ZAMAWIANA]]*Generowanie_Zamówienia[[#This Row],[ILOŚC W OP.]]*Generowanie_Zamówienia[[#This Row],[CENA]],"")</f>
        <v/>
      </c>
      <c r="F667" t="e">
        <f>INDEX(Wsad_Ofertowy[],MATCH(Generowanie_Zamówienia[[#This Row],[KOD_XL]],Wsad_Ofertowy[Kod],0),MATCH("nazwa pakietu",Wsad_Ofertowy[#Headers],0))</f>
        <v>#VALUE!</v>
      </c>
      <c r="G66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7" t="str">
        <f ca="1">IF(Generowanie_Zamówienia[[#This Row],[ILOŚĆ OP. ZAMAWIANA]]&gt;0,COUNTIFS($B$1:B667,"&gt;0"),"")</f>
        <v/>
      </c>
      <c r="I667" t="e">
        <f>INDEX(Wsad_Ofertowy[],MATCH(Generowanie_Zamówienia[[#This Row],[KOD_XL]],Wsad_Ofertowy[Kod],0),MATCH("Nazwa",Wsad_Ofertowy[#Headers],0))</f>
        <v>#VALUE!</v>
      </c>
      <c r="J667" t="e">
        <f ca="1">Generowanie_Zamówienia[[#This Row],[ILOŚĆ OP. ZAMAWIANA]]*Generowanie_Zamówienia[[#This Row],[ILOŚC W OP.]]</f>
        <v>#VALUE!</v>
      </c>
    </row>
    <row r="668" spans="1:10" x14ac:dyDescent="0.45">
      <c r="A668" t="e">
        <f>Wsad_Ofertowy[[#This Row],[Kod]]</f>
        <v>#VALUE!</v>
      </c>
      <c r="B6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8" t="e">
        <f>INDEX(Wsad_Ofertowy[],MATCH(Generowanie_Zamówienia[[#This Row],[KOD_XL]],Wsad_Ofertowy[Kod],0),21)</f>
        <v>#VALUE!</v>
      </c>
      <c r="D668" s="95" t="e" cm="1">
        <f t="array" ref="D668">INDEX(Wsad_Ofertowy[],MATCH(Generowanie_Zamówienia[[#This Row],[KOD_XL]],Wsad_Ofertowy[Kod],0),$U$1)</f>
        <v>#VALUE!</v>
      </c>
      <c r="E668" t="str">
        <f ca="1">IFERROR(Generowanie_Zamówienia[[#This Row],[ILOŚĆ OP. ZAMAWIANA]]*Generowanie_Zamówienia[[#This Row],[ILOŚC W OP.]]*Generowanie_Zamówienia[[#This Row],[CENA]],"")</f>
        <v/>
      </c>
      <c r="F668" t="e">
        <f>INDEX(Wsad_Ofertowy[],MATCH(Generowanie_Zamówienia[[#This Row],[KOD_XL]],Wsad_Ofertowy[Kod],0),MATCH("nazwa pakietu",Wsad_Ofertowy[#Headers],0))</f>
        <v>#VALUE!</v>
      </c>
      <c r="G66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8" t="str">
        <f ca="1">IF(Generowanie_Zamówienia[[#This Row],[ILOŚĆ OP. ZAMAWIANA]]&gt;0,COUNTIFS($B$1:B668,"&gt;0"),"")</f>
        <v/>
      </c>
      <c r="I668" t="e">
        <f>INDEX(Wsad_Ofertowy[],MATCH(Generowanie_Zamówienia[[#This Row],[KOD_XL]],Wsad_Ofertowy[Kod],0),MATCH("Nazwa",Wsad_Ofertowy[#Headers],0))</f>
        <v>#VALUE!</v>
      </c>
      <c r="J668" t="e">
        <f ca="1">Generowanie_Zamówienia[[#This Row],[ILOŚĆ OP. ZAMAWIANA]]*Generowanie_Zamówienia[[#This Row],[ILOŚC W OP.]]</f>
        <v>#VALUE!</v>
      </c>
    </row>
    <row r="669" spans="1:10" x14ac:dyDescent="0.45">
      <c r="A669" t="e">
        <f>Wsad_Ofertowy[[#This Row],[Kod]]</f>
        <v>#VALUE!</v>
      </c>
      <c r="B6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69" t="e">
        <f>INDEX(Wsad_Ofertowy[],MATCH(Generowanie_Zamówienia[[#This Row],[KOD_XL]],Wsad_Ofertowy[Kod],0),21)</f>
        <v>#VALUE!</v>
      </c>
      <c r="D669" s="95" t="e" cm="1">
        <f t="array" ref="D669">INDEX(Wsad_Ofertowy[],MATCH(Generowanie_Zamówienia[[#This Row],[KOD_XL]],Wsad_Ofertowy[Kod],0),$U$1)</f>
        <v>#VALUE!</v>
      </c>
      <c r="E669" t="str">
        <f ca="1">IFERROR(Generowanie_Zamówienia[[#This Row],[ILOŚĆ OP. ZAMAWIANA]]*Generowanie_Zamówienia[[#This Row],[ILOŚC W OP.]]*Generowanie_Zamówienia[[#This Row],[CENA]],"")</f>
        <v/>
      </c>
      <c r="F669" t="e">
        <f>INDEX(Wsad_Ofertowy[],MATCH(Generowanie_Zamówienia[[#This Row],[KOD_XL]],Wsad_Ofertowy[Kod],0),MATCH("nazwa pakietu",Wsad_Ofertowy[#Headers],0))</f>
        <v>#VALUE!</v>
      </c>
      <c r="G66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69" t="str">
        <f ca="1">IF(Generowanie_Zamówienia[[#This Row],[ILOŚĆ OP. ZAMAWIANA]]&gt;0,COUNTIFS($B$1:B669,"&gt;0"),"")</f>
        <v/>
      </c>
      <c r="I669" t="e">
        <f>INDEX(Wsad_Ofertowy[],MATCH(Generowanie_Zamówienia[[#This Row],[KOD_XL]],Wsad_Ofertowy[Kod],0),MATCH("Nazwa",Wsad_Ofertowy[#Headers],0))</f>
        <v>#VALUE!</v>
      </c>
      <c r="J669" t="e">
        <f ca="1">Generowanie_Zamówienia[[#This Row],[ILOŚĆ OP. ZAMAWIANA]]*Generowanie_Zamówienia[[#This Row],[ILOŚC W OP.]]</f>
        <v>#VALUE!</v>
      </c>
    </row>
    <row r="670" spans="1:10" x14ac:dyDescent="0.45">
      <c r="A670" t="e">
        <f>Wsad_Ofertowy[[#This Row],[Kod]]</f>
        <v>#VALUE!</v>
      </c>
      <c r="B6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0" t="e">
        <f>INDEX(Wsad_Ofertowy[],MATCH(Generowanie_Zamówienia[[#This Row],[KOD_XL]],Wsad_Ofertowy[Kod],0),21)</f>
        <v>#VALUE!</v>
      </c>
      <c r="D670" s="95" t="e" cm="1">
        <f t="array" ref="D670">INDEX(Wsad_Ofertowy[],MATCH(Generowanie_Zamówienia[[#This Row],[KOD_XL]],Wsad_Ofertowy[Kod],0),$U$1)</f>
        <v>#VALUE!</v>
      </c>
      <c r="E670" t="str">
        <f ca="1">IFERROR(Generowanie_Zamówienia[[#This Row],[ILOŚĆ OP. ZAMAWIANA]]*Generowanie_Zamówienia[[#This Row],[ILOŚC W OP.]]*Generowanie_Zamówienia[[#This Row],[CENA]],"")</f>
        <v/>
      </c>
      <c r="F670" t="e">
        <f>INDEX(Wsad_Ofertowy[],MATCH(Generowanie_Zamówienia[[#This Row],[KOD_XL]],Wsad_Ofertowy[Kod],0),MATCH("nazwa pakietu",Wsad_Ofertowy[#Headers],0))</f>
        <v>#VALUE!</v>
      </c>
      <c r="G67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0" t="str">
        <f ca="1">IF(Generowanie_Zamówienia[[#This Row],[ILOŚĆ OP. ZAMAWIANA]]&gt;0,COUNTIFS($B$1:B670,"&gt;0"),"")</f>
        <v/>
      </c>
      <c r="I670" t="e">
        <f>INDEX(Wsad_Ofertowy[],MATCH(Generowanie_Zamówienia[[#This Row],[KOD_XL]],Wsad_Ofertowy[Kod],0),MATCH("Nazwa",Wsad_Ofertowy[#Headers],0))</f>
        <v>#VALUE!</v>
      </c>
      <c r="J670" t="e">
        <f ca="1">Generowanie_Zamówienia[[#This Row],[ILOŚĆ OP. ZAMAWIANA]]*Generowanie_Zamówienia[[#This Row],[ILOŚC W OP.]]</f>
        <v>#VALUE!</v>
      </c>
    </row>
    <row r="671" spans="1:10" x14ac:dyDescent="0.45">
      <c r="A671" t="e">
        <f>Wsad_Ofertowy[[#This Row],[Kod]]</f>
        <v>#VALUE!</v>
      </c>
      <c r="B6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1" t="e">
        <f>INDEX(Wsad_Ofertowy[],MATCH(Generowanie_Zamówienia[[#This Row],[KOD_XL]],Wsad_Ofertowy[Kod],0),21)</f>
        <v>#VALUE!</v>
      </c>
      <c r="D671" s="95" t="e" cm="1">
        <f t="array" ref="D671">INDEX(Wsad_Ofertowy[],MATCH(Generowanie_Zamówienia[[#This Row],[KOD_XL]],Wsad_Ofertowy[Kod],0),$U$1)</f>
        <v>#VALUE!</v>
      </c>
      <c r="E671" t="str">
        <f ca="1">IFERROR(Generowanie_Zamówienia[[#This Row],[ILOŚĆ OP. ZAMAWIANA]]*Generowanie_Zamówienia[[#This Row],[ILOŚC W OP.]]*Generowanie_Zamówienia[[#This Row],[CENA]],"")</f>
        <v/>
      </c>
      <c r="F671" t="e">
        <f>INDEX(Wsad_Ofertowy[],MATCH(Generowanie_Zamówienia[[#This Row],[KOD_XL]],Wsad_Ofertowy[Kod],0),MATCH("nazwa pakietu",Wsad_Ofertowy[#Headers],0))</f>
        <v>#VALUE!</v>
      </c>
      <c r="G67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1" t="str">
        <f ca="1">IF(Generowanie_Zamówienia[[#This Row],[ILOŚĆ OP. ZAMAWIANA]]&gt;0,COUNTIFS($B$1:B671,"&gt;0"),"")</f>
        <v/>
      </c>
      <c r="I671" t="e">
        <f>INDEX(Wsad_Ofertowy[],MATCH(Generowanie_Zamówienia[[#This Row],[KOD_XL]],Wsad_Ofertowy[Kod],0),MATCH("Nazwa",Wsad_Ofertowy[#Headers],0))</f>
        <v>#VALUE!</v>
      </c>
      <c r="J671" t="e">
        <f ca="1">Generowanie_Zamówienia[[#This Row],[ILOŚĆ OP. ZAMAWIANA]]*Generowanie_Zamówienia[[#This Row],[ILOŚC W OP.]]</f>
        <v>#VALUE!</v>
      </c>
    </row>
    <row r="672" spans="1:10" x14ac:dyDescent="0.45">
      <c r="A672" t="e">
        <f>Wsad_Ofertowy[[#This Row],[Kod]]</f>
        <v>#VALUE!</v>
      </c>
      <c r="B6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2" t="e">
        <f>INDEX(Wsad_Ofertowy[],MATCH(Generowanie_Zamówienia[[#This Row],[KOD_XL]],Wsad_Ofertowy[Kod],0),21)</f>
        <v>#VALUE!</v>
      </c>
      <c r="D672" s="95" t="e" cm="1">
        <f t="array" ref="D672">INDEX(Wsad_Ofertowy[],MATCH(Generowanie_Zamówienia[[#This Row],[KOD_XL]],Wsad_Ofertowy[Kod],0),$U$1)</f>
        <v>#VALUE!</v>
      </c>
      <c r="E672" t="str">
        <f ca="1">IFERROR(Generowanie_Zamówienia[[#This Row],[ILOŚĆ OP. ZAMAWIANA]]*Generowanie_Zamówienia[[#This Row],[ILOŚC W OP.]]*Generowanie_Zamówienia[[#This Row],[CENA]],"")</f>
        <v/>
      </c>
      <c r="F672" t="e">
        <f>INDEX(Wsad_Ofertowy[],MATCH(Generowanie_Zamówienia[[#This Row],[KOD_XL]],Wsad_Ofertowy[Kod],0),MATCH("nazwa pakietu",Wsad_Ofertowy[#Headers],0))</f>
        <v>#VALUE!</v>
      </c>
      <c r="G67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2" t="str">
        <f ca="1">IF(Generowanie_Zamówienia[[#This Row],[ILOŚĆ OP. ZAMAWIANA]]&gt;0,COUNTIFS($B$1:B672,"&gt;0"),"")</f>
        <v/>
      </c>
      <c r="I672" t="e">
        <f>INDEX(Wsad_Ofertowy[],MATCH(Generowanie_Zamówienia[[#This Row],[KOD_XL]],Wsad_Ofertowy[Kod],0),MATCH("Nazwa",Wsad_Ofertowy[#Headers],0))</f>
        <v>#VALUE!</v>
      </c>
      <c r="J672" t="e">
        <f ca="1">Generowanie_Zamówienia[[#This Row],[ILOŚĆ OP. ZAMAWIANA]]*Generowanie_Zamówienia[[#This Row],[ILOŚC W OP.]]</f>
        <v>#VALUE!</v>
      </c>
    </row>
    <row r="673" spans="1:10" x14ac:dyDescent="0.45">
      <c r="A673" t="e">
        <f>Wsad_Ofertowy[[#This Row],[Kod]]</f>
        <v>#VALUE!</v>
      </c>
      <c r="B6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3" t="e">
        <f>INDEX(Wsad_Ofertowy[],MATCH(Generowanie_Zamówienia[[#This Row],[KOD_XL]],Wsad_Ofertowy[Kod],0),21)</f>
        <v>#VALUE!</v>
      </c>
      <c r="D673" s="95" t="e" cm="1">
        <f t="array" ref="D673">INDEX(Wsad_Ofertowy[],MATCH(Generowanie_Zamówienia[[#This Row],[KOD_XL]],Wsad_Ofertowy[Kod],0),$U$1)</f>
        <v>#VALUE!</v>
      </c>
      <c r="E673" t="str">
        <f ca="1">IFERROR(Generowanie_Zamówienia[[#This Row],[ILOŚĆ OP. ZAMAWIANA]]*Generowanie_Zamówienia[[#This Row],[ILOŚC W OP.]]*Generowanie_Zamówienia[[#This Row],[CENA]],"")</f>
        <v/>
      </c>
      <c r="F673" t="e">
        <f>INDEX(Wsad_Ofertowy[],MATCH(Generowanie_Zamówienia[[#This Row],[KOD_XL]],Wsad_Ofertowy[Kod],0),MATCH("nazwa pakietu",Wsad_Ofertowy[#Headers],0))</f>
        <v>#VALUE!</v>
      </c>
      <c r="G67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3" t="str">
        <f ca="1">IF(Generowanie_Zamówienia[[#This Row],[ILOŚĆ OP. ZAMAWIANA]]&gt;0,COUNTIFS($B$1:B673,"&gt;0"),"")</f>
        <v/>
      </c>
      <c r="I673" t="e">
        <f>INDEX(Wsad_Ofertowy[],MATCH(Generowanie_Zamówienia[[#This Row],[KOD_XL]],Wsad_Ofertowy[Kod],0),MATCH("Nazwa",Wsad_Ofertowy[#Headers],0))</f>
        <v>#VALUE!</v>
      </c>
      <c r="J673" t="e">
        <f ca="1">Generowanie_Zamówienia[[#This Row],[ILOŚĆ OP. ZAMAWIANA]]*Generowanie_Zamówienia[[#This Row],[ILOŚC W OP.]]</f>
        <v>#VALUE!</v>
      </c>
    </row>
    <row r="674" spans="1:10" x14ac:dyDescent="0.45">
      <c r="A674" t="e">
        <f>Wsad_Ofertowy[[#This Row],[Kod]]</f>
        <v>#VALUE!</v>
      </c>
      <c r="B6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4" t="e">
        <f>INDEX(Wsad_Ofertowy[],MATCH(Generowanie_Zamówienia[[#This Row],[KOD_XL]],Wsad_Ofertowy[Kod],0),21)</f>
        <v>#VALUE!</v>
      </c>
      <c r="D674" s="95" t="e" cm="1">
        <f t="array" ref="D674">INDEX(Wsad_Ofertowy[],MATCH(Generowanie_Zamówienia[[#This Row],[KOD_XL]],Wsad_Ofertowy[Kod],0),$U$1)</f>
        <v>#VALUE!</v>
      </c>
      <c r="E674" t="str">
        <f ca="1">IFERROR(Generowanie_Zamówienia[[#This Row],[ILOŚĆ OP. ZAMAWIANA]]*Generowanie_Zamówienia[[#This Row],[ILOŚC W OP.]]*Generowanie_Zamówienia[[#This Row],[CENA]],"")</f>
        <v/>
      </c>
      <c r="F674" t="e">
        <f>INDEX(Wsad_Ofertowy[],MATCH(Generowanie_Zamówienia[[#This Row],[KOD_XL]],Wsad_Ofertowy[Kod],0),MATCH("nazwa pakietu",Wsad_Ofertowy[#Headers],0))</f>
        <v>#VALUE!</v>
      </c>
      <c r="G67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4" t="str">
        <f ca="1">IF(Generowanie_Zamówienia[[#This Row],[ILOŚĆ OP. ZAMAWIANA]]&gt;0,COUNTIFS($B$1:B674,"&gt;0"),"")</f>
        <v/>
      </c>
      <c r="I674" t="e">
        <f>INDEX(Wsad_Ofertowy[],MATCH(Generowanie_Zamówienia[[#This Row],[KOD_XL]],Wsad_Ofertowy[Kod],0),MATCH("Nazwa",Wsad_Ofertowy[#Headers],0))</f>
        <v>#VALUE!</v>
      </c>
      <c r="J674" t="e">
        <f ca="1">Generowanie_Zamówienia[[#This Row],[ILOŚĆ OP. ZAMAWIANA]]*Generowanie_Zamówienia[[#This Row],[ILOŚC W OP.]]</f>
        <v>#VALUE!</v>
      </c>
    </row>
    <row r="675" spans="1:10" x14ac:dyDescent="0.45">
      <c r="A675" t="e">
        <f>Wsad_Ofertowy[[#This Row],[Kod]]</f>
        <v>#VALUE!</v>
      </c>
      <c r="B6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5" t="e">
        <f>INDEX(Wsad_Ofertowy[],MATCH(Generowanie_Zamówienia[[#This Row],[KOD_XL]],Wsad_Ofertowy[Kod],0),21)</f>
        <v>#VALUE!</v>
      </c>
      <c r="D675" s="95" t="e" cm="1">
        <f t="array" ref="D675">INDEX(Wsad_Ofertowy[],MATCH(Generowanie_Zamówienia[[#This Row],[KOD_XL]],Wsad_Ofertowy[Kod],0),$U$1)</f>
        <v>#VALUE!</v>
      </c>
      <c r="E675" t="str">
        <f ca="1">IFERROR(Generowanie_Zamówienia[[#This Row],[ILOŚĆ OP. ZAMAWIANA]]*Generowanie_Zamówienia[[#This Row],[ILOŚC W OP.]]*Generowanie_Zamówienia[[#This Row],[CENA]],"")</f>
        <v/>
      </c>
      <c r="F675" t="e">
        <f>INDEX(Wsad_Ofertowy[],MATCH(Generowanie_Zamówienia[[#This Row],[KOD_XL]],Wsad_Ofertowy[Kod],0),MATCH("nazwa pakietu",Wsad_Ofertowy[#Headers],0))</f>
        <v>#VALUE!</v>
      </c>
      <c r="G67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5" t="str">
        <f ca="1">IF(Generowanie_Zamówienia[[#This Row],[ILOŚĆ OP. ZAMAWIANA]]&gt;0,COUNTIFS($B$1:B675,"&gt;0"),"")</f>
        <v/>
      </c>
      <c r="I675" t="e">
        <f>INDEX(Wsad_Ofertowy[],MATCH(Generowanie_Zamówienia[[#This Row],[KOD_XL]],Wsad_Ofertowy[Kod],0),MATCH("Nazwa",Wsad_Ofertowy[#Headers],0))</f>
        <v>#VALUE!</v>
      </c>
      <c r="J675" t="e">
        <f ca="1">Generowanie_Zamówienia[[#This Row],[ILOŚĆ OP. ZAMAWIANA]]*Generowanie_Zamówienia[[#This Row],[ILOŚC W OP.]]</f>
        <v>#VALUE!</v>
      </c>
    </row>
    <row r="676" spans="1:10" x14ac:dyDescent="0.45">
      <c r="A676" t="e">
        <f>Wsad_Ofertowy[[#This Row],[Kod]]</f>
        <v>#VALUE!</v>
      </c>
      <c r="B6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6" t="e">
        <f>INDEX(Wsad_Ofertowy[],MATCH(Generowanie_Zamówienia[[#This Row],[KOD_XL]],Wsad_Ofertowy[Kod],0),21)</f>
        <v>#VALUE!</v>
      </c>
      <c r="D676" s="95" t="e" cm="1">
        <f t="array" ref="D676">INDEX(Wsad_Ofertowy[],MATCH(Generowanie_Zamówienia[[#This Row],[KOD_XL]],Wsad_Ofertowy[Kod],0),$U$1)</f>
        <v>#VALUE!</v>
      </c>
      <c r="E676" t="str">
        <f ca="1">IFERROR(Generowanie_Zamówienia[[#This Row],[ILOŚĆ OP. ZAMAWIANA]]*Generowanie_Zamówienia[[#This Row],[ILOŚC W OP.]]*Generowanie_Zamówienia[[#This Row],[CENA]],"")</f>
        <v/>
      </c>
      <c r="F676" t="e">
        <f>INDEX(Wsad_Ofertowy[],MATCH(Generowanie_Zamówienia[[#This Row],[KOD_XL]],Wsad_Ofertowy[Kod],0),MATCH("nazwa pakietu",Wsad_Ofertowy[#Headers],0))</f>
        <v>#VALUE!</v>
      </c>
      <c r="G67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6" t="str">
        <f ca="1">IF(Generowanie_Zamówienia[[#This Row],[ILOŚĆ OP. ZAMAWIANA]]&gt;0,COUNTIFS($B$1:B676,"&gt;0"),"")</f>
        <v/>
      </c>
      <c r="I676" t="e">
        <f>INDEX(Wsad_Ofertowy[],MATCH(Generowanie_Zamówienia[[#This Row],[KOD_XL]],Wsad_Ofertowy[Kod],0),MATCH("Nazwa",Wsad_Ofertowy[#Headers],0))</f>
        <v>#VALUE!</v>
      </c>
      <c r="J676" t="e">
        <f ca="1">Generowanie_Zamówienia[[#This Row],[ILOŚĆ OP. ZAMAWIANA]]*Generowanie_Zamówienia[[#This Row],[ILOŚC W OP.]]</f>
        <v>#VALUE!</v>
      </c>
    </row>
    <row r="677" spans="1:10" x14ac:dyDescent="0.45">
      <c r="A677" t="e">
        <f>Wsad_Ofertowy[[#This Row],[Kod]]</f>
        <v>#VALUE!</v>
      </c>
      <c r="B6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7" t="e">
        <f>INDEX(Wsad_Ofertowy[],MATCH(Generowanie_Zamówienia[[#This Row],[KOD_XL]],Wsad_Ofertowy[Kod],0),21)</f>
        <v>#VALUE!</v>
      </c>
      <c r="D677" s="95" t="e" cm="1">
        <f t="array" ref="D677">INDEX(Wsad_Ofertowy[],MATCH(Generowanie_Zamówienia[[#This Row],[KOD_XL]],Wsad_Ofertowy[Kod],0),$U$1)</f>
        <v>#VALUE!</v>
      </c>
      <c r="E677" t="str">
        <f ca="1">IFERROR(Generowanie_Zamówienia[[#This Row],[ILOŚĆ OP. ZAMAWIANA]]*Generowanie_Zamówienia[[#This Row],[ILOŚC W OP.]]*Generowanie_Zamówienia[[#This Row],[CENA]],"")</f>
        <v/>
      </c>
      <c r="F677" t="e">
        <f>INDEX(Wsad_Ofertowy[],MATCH(Generowanie_Zamówienia[[#This Row],[KOD_XL]],Wsad_Ofertowy[Kod],0),MATCH("nazwa pakietu",Wsad_Ofertowy[#Headers],0))</f>
        <v>#VALUE!</v>
      </c>
      <c r="G67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7" t="str">
        <f ca="1">IF(Generowanie_Zamówienia[[#This Row],[ILOŚĆ OP. ZAMAWIANA]]&gt;0,COUNTIFS($B$1:B677,"&gt;0"),"")</f>
        <v/>
      </c>
      <c r="I677" t="e">
        <f>INDEX(Wsad_Ofertowy[],MATCH(Generowanie_Zamówienia[[#This Row],[KOD_XL]],Wsad_Ofertowy[Kod],0),MATCH("Nazwa",Wsad_Ofertowy[#Headers],0))</f>
        <v>#VALUE!</v>
      </c>
      <c r="J677" t="e">
        <f ca="1">Generowanie_Zamówienia[[#This Row],[ILOŚĆ OP. ZAMAWIANA]]*Generowanie_Zamówienia[[#This Row],[ILOŚC W OP.]]</f>
        <v>#VALUE!</v>
      </c>
    </row>
    <row r="678" spans="1:10" x14ac:dyDescent="0.45">
      <c r="A678" t="e">
        <f>Wsad_Ofertowy[[#This Row],[Kod]]</f>
        <v>#VALUE!</v>
      </c>
      <c r="B6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8" t="e">
        <f>INDEX(Wsad_Ofertowy[],MATCH(Generowanie_Zamówienia[[#This Row],[KOD_XL]],Wsad_Ofertowy[Kod],0),21)</f>
        <v>#VALUE!</v>
      </c>
      <c r="D678" s="95" t="e" cm="1">
        <f t="array" ref="D678">INDEX(Wsad_Ofertowy[],MATCH(Generowanie_Zamówienia[[#This Row],[KOD_XL]],Wsad_Ofertowy[Kod],0),$U$1)</f>
        <v>#VALUE!</v>
      </c>
      <c r="E678" t="str">
        <f ca="1">IFERROR(Generowanie_Zamówienia[[#This Row],[ILOŚĆ OP. ZAMAWIANA]]*Generowanie_Zamówienia[[#This Row],[ILOŚC W OP.]]*Generowanie_Zamówienia[[#This Row],[CENA]],"")</f>
        <v/>
      </c>
      <c r="F678" t="e">
        <f>INDEX(Wsad_Ofertowy[],MATCH(Generowanie_Zamówienia[[#This Row],[KOD_XL]],Wsad_Ofertowy[Kod],0),MATCH("nazwa pakietu",Wsad_Ofertowy[#Headers],0))</f>
        <v>#VALUE!</v>
      </c>
      <c r="G67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8" t="str">
        <f ca="1">IF(Generowanie_Zamówienia[[#This Row],[ILOŚĆ OP. ZAMAWIANA]]&gt;0,COUNTIFS($B$1:B678,"&gt;0"),"")</f>
        <v/>
      </c>
      <c r="I678" t="e">
        <f>INDEX(Wsad_Ofertowy[],MATCH(Generowanie_Zamówienia[[#This Row],[KOD_XL]],Wsad_Ofertowy[Kod],0),MATCH("Nazwa",Wsad_Ofertowy[#Headers],0))</f>
        <v>#VALUE!</v>
      </c>
      <c r="J678" t="e">
        <f ca="1">Generowanie_Zamówienia[[#This Row],[ILOŚĆ OP. ZAMAWIANA]]*Generowanie_Zamówienia[[#This Row],[ILOŚC W OP.]]</f>
        <v>#VALUE!</v>
      </c>
    </row>
    <row r="679" spans="1:10" x14ac:dyDescent="0.45">
      <c r="A679" t="e">
        <f>Wsad_Ofertowy[[#This Row],[Kod]]</f>
        <v>#VALUE!</v>
      </c>
      <c r="B6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79" t="e">
        <f>INDEX(Wsad_Ofertowy[],MATCH(Generowanie_Zamówienia[[#This Row],[KOD_XL]],Wsad_Ofertowy[Kod],0),21)</f>
        <v>#VALUE!</v>
      </c>
      <c r="D679" s="95" t="e" cm="1">
        <f t="array" ref="D679">INDEX(Wsad_Ofertowy[],MATCH(Generowanie_Zamówienia[[#This Row],[KOD_XL]],Wsad_Ofertowy[Kod],0),$U$1)</f>
        <v>#VALUE!</v>
      </c>
      <c r="E679" t="str">
        <f ca="1">IFERROR(Generowanie_Zamówienia[[#This Row],[ILOŚĆ OP. ZAMAWIANA]]*Generowanie_Zamówienia[[#This Row],[ILOŚC W OP.]]*Generowanie_Zamówienia[[#This Row],[CENA]],"")</f>
        <v/>
      </c>
      <c r="F679" t="e">
        <f>INDEX(Wsad_Ofertowy[],MATCH(Generowanie_Zamówienia[[#This Row],[KOD_XL]],Wsad_Ofertowy[Kod],0),MATCH("nazwa pakietu",Wsad_Ofertowy[#Headers],0))</f>
        <v>#VALUE!</v>
      </c>
      <c r="G67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79" t="str">
        <f ca="1">IF(Generowanie_Zamówienia[[#This Row],[ILOŚĆ OP. ZAMAWIANA]]&gt;0,COUNTIFS($B$1:B679,"&gt;0"),"")</f>
        <v/>
      </c>
      <c r="I679" t="e">
        <f>INDEX(Wsad_Ofertowy[],MATCH(Generowanie_Zamówienia[[#This Row],[KOD_XL]],Wsad_Ofertowy[Kod],0),MATCH("Nazwa",Wsad_Ofertowy[#Headers],0))</f>
        <v>#VALUE!</v>
      </c>
      <c r="J679" t="e">
        <f ca="1">Generowanie_Zamówienia[[#This Row],[ILOŚĆ OP. ZAMAWIANA]]*Generowanie_Zamówienia[[#This Row],[ILOŚC W OP.]]</f>
        <v>#VALUE!</v>
      </c>
    </row>
    <row r="680" spans="1:10" x14ac:dyDescent="0.45">
      <c r="A680" t="e">
        <f>Wsad_Ofertowy[[#This Row],[Kod]]</f>
        <v>#VALUE!</v>
      </c>
      <c r="B6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0" t="e">
        <f>INDEX(Wsad_Ofertowy[],MATCH(Generowanie_Zamówienia[[#This Row],[KOD_XL]],Wsad_Ofertowy[Kod],0),21)</f>
        <v>#VALUE!</v>
      </c>
      <c r="D680" s="95" t="e" cm="1">
        <f t="array" ref="D680">INDEX(Wsad_Ofertowy[],MATCH(Generowanie_Zamówienia[[#This Row],[KOD_XL]],Wsad_Ofertowy[Kod],0),$U$1)</f>
        <v>#VALUE!</v>
      </c>
      <c r="E680" t="str">
        <f ca="1">IFERROR(Generowanie_Zamówienia[[#This Row],[ILOŚĆ OP. ZAMAWIANA]]*Generowanie_Zamówienia[[#This Row],[ILOŚC W OP.]]*Generowanie_Zamówienia[[#This Row],[CENA]],"")</f>
        <v/>
      </c>
      <c r="F680" t="e">
        <f>INDEX(Wsad_Ofertowy[],MATCH(Generowanie_Zamówienia[[#This Row],[KOD_XL]],Wsad_Ofertowy[Kod],0),MATCH("nazwa pakietu",Wsad_Ofertowy[#Headers],0))</f>
        <v>#VALUE!</v>
      </c>
      <c r="G68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0" t="str">
        <f ca="1">IF(Generowanie_Zamówienia[[#This Row],[ILOŚĆ OP. ZAMAWIANA]]&gt;0,COUNTIFS($B$1:B680,"&gt;0"),"")</f>
        <v/>
      </c>
      <c r="I680" t="e">
        <f>INDEX(Wsad_Ofertowy[],MATCH(Generowanie_Zamówienia[[#This Row],[KOD_XL]],Wsad_Ofertowy[Kod],0),MATCH("Nazwa",Wsad_Ofertowy[#Headers],0))</f>
        <v>#VALUE!</v>
      </c>
      <c r="J680" t="e">
        <f ca="1">Generowanie_Zamówienia[[#This Row],[ILOŚĆ OP. ZAMAWIANA]]*Generowanie_Zamówienia[[#This Row],[ILOŚC W OP.]]</f>
        <v>#VALUE!</v>
      </c>
    </row>
    <row r="681" spans="1:10" x14ac:dyDescent="0.45">
      <c r="A681" t="e">
        <f>Wsad_Ofertowy[[#This Row],[Kod]]</f>
        <v>#VALUE!</v>
      </c>
      <c r="B6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1" t="e">
        <f>INDEX(Wsad_Ofertowy[],MATCH(Generowanie_Zamówienia[[#This Row],[KOD_XL]],Wsad_Ofertowy[Kod],0),21)</f>
        <v>#VALUE!</v>
      </c>
      <c r="D681" s="95" t="e" cm="1">
        <f t="array" ref="D681">INDEX(Wsad_Ofertowy[],MATCH(Generowanie_Zamówienia[[#This Row],[KOD_XL]],Wsad_Ofertowy[Kod],0),$U$1)</f>
        <v>#VALUE!</v>
      </c>
      <c r="E681" t="str">
        <f ca="1">IFERROR(Generowanie_Zamówienia[[#This Row],[ILOŚĆ OP. ZAMAWIANA]]*Generowanie_Zamówienia[[#This Row],[ILOŚC W OP.]]*Generowanie_Zamówienia[[#This Row],[CENA]],"")</f>
        <v/>
      </c>
      <c r="F681" t="e">
        <f>INDEX(Wsad_Ofertowy[],MATCH(Generowanie_Zamówienia[[#This Row],[KOD_XL]],Wsad_Ofertowy[Kod],0),MATCH("nazwa pakietu",Wsad_Ofertowy[#Headers],0))</f>
        <v>#VALUE!</v>
      </c>
      <c r="G68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1" t="str">
        <f ca="1">IF(Generowanie_Zamówienia[[#This Row],[ILOŚĆ OP. ZAMAWIANA]]&gt;0,COUNTIFS($B$1:B681,"&gt;0"),"")</f>
        <v/>
      </c>
      <c r="I681" t="e">
        <f>INDEX(Wsad_Ofertowy[],MATCH(Generowanie_Zamówienia[[#This Row],[KOD_XL]],Wsad_Ofertowy[Kod],0),MATCH("Nazwa",Wsad_Ofertowy[#Headers],0))</f>
        <v>#VALUE!</v>
      </c>
      <c r="J681" t="e">
        <f ca="1">Generowanie_Zamówienia[[#This Row],[ILOŚĆ OP. ZAMAWIANA]]*Generowanie_Zamówienia[[#This Row],[ILOŚC W OP.]]</f>
        <v>#VALUE!</v>
      </c>
    </row>
    <row r="682" spans="1:10" x14ac:dyDescent="0.45">
      <c r="A682" t="e">
        <f>Wsad_Ofertowy[[#This Row],[Kod]]</f>
        <v>#VALUE!</v>
      </c>
      <c r="B6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2" t="e">
        <f>INDEX(Wsad_Ofertowy[],MATCH(Generowanie_Zamówienia[[#This Row],[KOD_XL]],Wsad_Ofertowy[Kod],0),21)</f>
        <v>#VALUE!</v>
      </c>
      <c r="D682" s="95" t="e" cm="1">
        <f t="array" ref="D682">INDEX(Wsad_Ofertowy[],MATCH(Generowanie_Zamówienia[[#This Row],[KOD_XL]],Wsad_Ofertowy[Kod],0),$U$1)</f>
        <v>#VALUE!</v>
      </c>
      <c r="E682" t="str">
        <f ca="1">IFERROR(Generowanie_Zamówienia[[#This Row],[ILOŚĆ OP. ZAMAWIANA]]*Generowanie_Zamówienia[[#This Row],[ILOŚC W OP.]]*Generowanie_Zamówienia[[#This Row],[CENA]],"")</f>
        <v/>
      </c>
      <c r="F682" t="e">
        <f>INDEX(Wsad_Ofertowy[],MATCH(Generowanie_Zamówienia[[#This Row],[KOD_XL]],Wsad_Ofertowy[Kod],0),MATCH("nazwa pakietu",Wsad_Ofertowy[#Headers],0))</f>
        <v>#VALUE!</v>
      </c>
      <c r="G68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2" t="str">
        <f ca="1">IF(Generowanie_Zamówienia[[#This Row],[ILOŚĆ OP. ZAMAWIANA]]&gt;0,COUNTIFS($B$1:B682,"&gt;0"),"")</f>
        <v/>
      </c>
      <c r="I682" t="e">
        <f>INDEX(Wsad_Ofertowy[],MATCH(Generowanie_Zamówienia[[#This Row],[KOD_XL]],Wsad_Ofertowy[Kod],0),MATCH("Nazwa",Wsad_Ofertowy[#Headers],0))</f>
        <v>#VALUE!</v>
      </c>
      <c r="J682" t="e">
        <f ca="1">Generowanie_Zamówienia[[#This Row],[ILOŚĆ OP. ZAMAWIANA]]*Generowanie_Zamówienia[[#This Row],[ILOŚC W OP.]]</f>
        <v>#VALUE!</v>
      </c>
    </row>
    <row r="683" spans="1:10" x14ac:dyDescent="0.45">
      <c r="A683" t="e">
        <f>Wsad_Ofertowy[[#This Row],[Kod]]</f>
        <v>#VALUE!</v>
      </c>
      <c r="B6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3" t="e">
        <f>INDEX(Wsad_Ofertowy[],MATCH(Generowanie_Zamówienia[[#This Row],[KOD_XL]],Wsad_Ofertowy[Kod],0),21)</f>
        <v>#VALUE!</v>
      </c>
      <c r="D683" s="95" t="e" cm="1">
        <f t="array" ref="D683">INDEX(Wsad_Ofertowy[],MATCH(Generowanie_Zamówienia[[#This Row],[KOD_XL]],Wsad_Ofertowy[Kod],0),$U$1)</f>
        <v>#VALUE!</v>
      </c>
      <c r="E683" t="str">
        <f ca="1">IFERROR(Generowanie_Zamówienia[[#This Row],[ILOŚĆ OP. ZAMAWIANA]]*Generowanie_Zamówienia[[#This Row],[ILOŚC W OP.]]*Generowanie_Zamówienia[[#This Row],[CENA]],"")</f>
        <v/>
      </c>
      <c r="F683" t="e">
        <f>INDEX(Wsad_Ofertowy[],MATCH(Generowanie_Zamówienia[[#This Row],[KOD_XL]],Wsad_Ofertowy[Kod],0),MATCH("nazwa pakietu",Wsad_Ofertowy[#Headers],0))</f>
        <v>#VALUE!</v>
      </c>
      <c r="G68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3" t="str">
        <f ca="1">IF(Generowanie_Zamówienia[[#This Row],[ILOŚĆ OP. ZAMAWIANA]]&gt;0,COUNTIFS($B$1:B683,"&gt;0"),"")</f>
        <v/>
      </c>
      <c r="I683" t="e">
        <f>INDEX(Wsad_Ofertowy[],MATCH(Generowanie_Zamówienia[[#This Row],[KOD_XL]],Wsad_Ofertowy[Kod],0),MATCH("Nazwa",Wsad_Ofertowy[#Headers],0))</f>
        <v>#VALUE!</v>
      </c>
      <c r="J683" t="e">
        <f ca="1">Generowanie_Zamówienia[[#This Row],[ILOŚĆ OP. ZAMAWIANA]]*Generowanie_Zamówienia[[#This Row],[ILOŚC W OP.]]</f>
        <v>#VALUE!</v>
      </c>
    </row>
    <row r="684" spans="1:10" x14ac:dyDescent="0.45">
      <c r="A684" t="e">
        <f>Wsad_Ofertowy[[#This Row],[Kod]]</f>
        <v>#VALUE!</v>
      </c>
      <c r="B6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4" t="e">
        <f>INDEX(Wsad_Ofertowy[],MATCH(Generowanie_Zamówienia[[#This Row],[KOD_XL]],Wsad_Ofertowy[Kod],0),21)</f>
        <v>#VALUE!</v>
      </c>
      <c r="D684" s="95" t="e" cm="1">
        <f t="array" ref="D684">INDEX(Wsad_Ofertowy[],MATCH(Generowanie_Zamówienia[[#This Row],[KOD_XL]],Wsad_Ofertowy[Kod],0),$U$1)</f>
        <v>#VALUE!</v>
      </c>
      <c r="E684" t="str">
        <f ca="1">IFERROR(Generowanie_Zamówienia[[#This Row],[ILOŚĆ OP. ZAMAWIANA]]*Generowanie_Zamówienia[[#This Row],[ILOŚC W OP.]]*Generowanie_Zamówienia[[#This Row],[CENA]],"")</f>
        <v/>
      </c>
      <c r="F684" t="e">
        <f>INDEX(Wsad_Ofertowy[],MATCH(Generowanie_Zamówienia[[#This Row],[KOD_XL]],Wsad_Ofertowy[Kod],0),MATCH("nazwa pakietu",Wsad_Ofertowy[#Headers],0))</f>
        <v>#VALUE!</v>
      </c>
      <c r="G68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4" t="str">
        <f ca="1">IF(Generowanie_Zamówienia[[#This Row],[ILOŚĆ OP. ZAMAWIANA]]&gt;0,COUNTIFS($B$1:B684,"&gt;0"),"")</f>
        <v/>
      </c>
      <c r="I684" t="e">
        <f>INDEX(Wsad_Ofertowy[],MATCH(Generowanie_Zamówienia[[#This Row],[KOD_XL]],Wsad_Ofertowy[Kod],0),MATCH("Nazwa",Wsad_Ofertowy[#Headers],0))</f>
        <v>#VALUE!</v>
      </c>
      <c r="J684" t="e">
        <f ca="1">Generowanie_Zamówienia[[#This Row],[ILOŚĆ OP. ZAMAWIANA]]*Generowanie_Zamówienia[[#This Row],[ILOŚC W OP.]]</f>
        <v>#VALUE!</v>
      </c>
    </row>
    <row r="685" spans="1:10" x14ac:dyDescent="0.45">
      <c r="A685" t="e">
        <f>Wsad_Ofertowy[[#This Row],[Kod]]</f>
        <v>#VALUE!</v>
      </c>
      <c r="B6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5" t="e">
        <f>INDEX(Wsad_Ofertowy[],MATCH(Generowanie_Zamówienia[[#This Row],[KOD_XL]],Wsad_Ofertowy[Kod],0),21)</f>
        <v>#VALUE!</v>
      </c>
      <c r="D685" s="95" t="e" cm="1">
        <f t="array" ref="D685">INDEX(Wsad_Ofertowy[],MATCH(Generowanie_Zamówienia[[#This Row],[KOD_XL]],Wsad_Ofertowy[Kod],0),$U$1)</f>
        <v>#VALUE!</v>
      </c>
      <c r="E685" t="str">
        <f ca="1">IFERROR(Generowanie_Zamówienia[[#This Row],[ILOŚĆ OP. ZAMAWIANA]]*Generowanie_Zamówienia[[#This Row],[ILOŚC W OP.]]*Generowanie_Zamówienia[[#This Row],[CENA]],"")</f>
        <v/>
      </c>
      <c r="F685" t="e">
        <f>INDEX(Wsad_Ofertowy[],MATCH(Generowanie_Zamówienia[[#This Row],[KOD_XL]],Wsad_Ofertowy[Kod],0),MATCH("nazwa pakietu",Wsad_Ofertowy[#Headers],0))</f>
        <v>#VALUE!</v>
      </c>
      <c r="G68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5" t="str">
        <f ca="1">IF(Generowanie_Zamówienia[[#This Row],[ILOŚĆ OP. ZAMAWIANA]]&gt;0,COUNTIFS($B$1:B685,"&gt;0"),"")</f>
        <v/>
      </c>
      <c r="I685" t="e">
        <f>INDEX(Wsad_Ofertowy[],MATCH(Generowanie_Zamówienia[[#This Row],[KOD_XL]],Wsad_Ofertowy[Kod],0),MATCH("Nazwa",Wsad_Ofertowy[#Headers],0))</f>
        <v>#VALUE!</v>
      </c>
      <c r="J685" t="e">
        <f ca="1">Generowanie_Zamówienia[[#This Row],[ILOŚĆ OP. ZAMAWIANA]]*Generowanie_Zamówienia[[#This Row],[ILOŚC W OP.]]</f>
        <v>#VALUE!</v>
      </c>
    </row>
    <row r="686" spans="1:10" x14ac:dyDescent="0.45">
      <c r="A686" t="e">
        <f>Wsad_Ofertowy[[#This Row],[Kod]]</f>
        <v>#VALUE!</v>
      </c>
      <c r="B6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6" t="e">
        <f>INDEX(Wsad_Ofertowy[],MATCH(Generowanie_Zamówienia[[#This Row],[KOD_XL]],Wsad_Ofertowy[Kod],0),21)</f>
        <v>#VALUE!</v>
      </c>
      <c r="D686" s="95" t="e" cm="1">
        <f t="array" ref="D686">INDEX(Wsad_Ofertowy[],MATCH(Generowanie_Zamówienia[[#This Row],[KOD_XL]],Wsad_Ofertowy[Kod],0),$U$1)</f>
        <v>#VALUE!</v>
      </c>
      <c r="E686" t="str">
        <f ca="1">IFERROR(Generowanie_Zamówienia[[#This Row],[ILOŚĆ OP. ZAMAWIANA]]*Generowanie_Zamówienia[[#This Row],[ILOŚC W OP.]]*Generowanie_Zamówienia[[#This Row],[CENA]],"")</f>
        <v/>
      </c>
      <c r="F686" t="e">
        <f>INDEX(Wsad_Ofertowy[],MATCH(Generowanie_Zamówienia[[#This Row],[KOD_XL]],Wsad_Ofertowy[Kod],0),MATCH("nazwa pakietu",Wsad_Ofertowy[#Headers],0))</f>
        <v>#VALUE!</v>
      </c>
      <c r="G68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6" t="str">
        <f ca="1">IF(Generowanie_Zamówienia[[#This Row],[ILOŚĆ OP. ZAMAWIANA]]&gt;0,COUNTIFS($B$1:B686,"&gt;0"),"")</f>
        <v/>
      </c>
      <c r="I686" t="e">
        <f>INDEX(Wsad_Ofertowy[],MATCH(Generowanie_Zamówienia[[#This Row],[KOD_XL]],Wsad_Ofertowy[Kod],0),MATCH("Nazwa",Wsad_Ofertowy[#Headers],0))</f>
        <v>#VALUE!</v>
      </c>
      <c r="J686" t="e">
        <f ca="1">Generowanie_Zamówienia[[#This Row],[ILOŚĆ OP. ZAMAWIANA]]*Generowanie_Zamówienia[[#This Row],[ILOŚC W OP.]]</f>
        <v>#VALUE!</v>
      </c>
    </row>
    <row r="687" spans="1:10" x14ac:dyDescent="0.45">
      <c r="A687" t="e">
        <f>Wsad_Ofertowy[[#This Row],[Kod]]</f>
        <v>#VALUE!</v>
      </c>
      <c r="B6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7" t="e">
        <f>INDEX(Wsad_Ofertowy[],MATCH(Generowanie_Zamówienia[[#This Row],[KOD_XL]],Wsad_Ofertowy[Kod],0),21)</f>
        <v>#VALUE!</v>
      </c>
      <c r="D687" s="95" t="e" cm="1">
        <f t="array" ref="D687">INDEX(Wsad_Ofertowy[],MATCH(Generowanie_Zamówienia[[#This Row],[KOD_XL]],Wsad_Ofertowy[Kod],0),$U$1)</f>
        <v>#VALUE!</v>
      </c>
      <c r="E687" t="str">
        <f ca="1">IFERROR(Generowanie_Zamówienia[[#This Row],[ILOŚĆ OP. ZAMAWIANA]]*Generowanie_Zamówienia[[#This Row],[ILOŚC W OP.]]*Generowanie_Zamówienia[[#This Row],[CENA]],"")</f>
        <v/>
      </c>
      <c r="F687" t="e">
        <f>INDEX(Wsad_Ofertowy[],MATCH(Generowanie_Zamówienia[[#This Row],[KOD_XL]],Wsad_Ofertowy[Kod],0),MATCH("nazwa pakietu",Wsad_Ofertowy[#Headers],0))</f>
        <v>#VALUE!</v>
      </c>
      <c r="G68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7" t="str">
        <f ca="1">IF(Generowanie_Zamówienia[[#This Row],[ILOŚĆ OP. ZAMAWIANA]]&gt;0,COUNTIFS($B$1:B687,"&gt;0"),"")</f>
        <v/>
      </c>
      <c r="I687" t="e">
        <f>INDEX(Wsad_Ofertowy[],MATCH(Generowanie_Zamówienia[[#This Row],[KOD_XL]],Wsad_Ofertowy[Kod],0),MATCH("Nazwa",Wsad_Ofertowy[#Headers],0))</f>
        <v>#VALUE!</v>
      </c>
      <c r="J687" t="e">
        <f ca="1">Generowanie_Zamówienia[[#This Row],[ILOŚĆ OP. ZAMAWIANA]]*Generowanie_Zamówienia[[#This Row],[ILOŚC W OP.]]</f>
        <v>#VALUE!</v>
      </c>
    </row>
    <row r="688" spans="1:10" x14ac:dyDescent="0.45">
      <c r="A688" t="e">
        <f>Wsad_Ofertowy[[#This Row],[Kod]]</f>
        <v>#VALUE!</v>
      </c>
      <c r="B6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8" t="e">
        <f>INDEX(Wsad_Ofertowy[],MATCH(Generowanie_Zamówienia[[#This Row],[KOD_XL]],Wsad_Ofertowy[Kod],0),21)</f>
        <v>#VALUE!</v>
      </c>
      <c r="D688" s="95" t="e" cm="1">
        <f t="array" ref="D688">INDEX(Wsad_Ofertowy[],MATCH(Generowanie_Zamówienia[[#This Row],[KOD_XL]],Wsad_Ofertowy[Kod],0),$U$1)</f>
        <v>#VALUE!</v>
      </c>
      <c r="E688" t="str">
        <f ca="1">IFERROR(Generowanie_Zamówienia[[#This Row],[ILOŚĆ OP. ZAMAWIANA]]*Generowanie_Zamówienia[[#This Row],[ILOŚC W OP.]]*Generowanie_Zamówienia[[#This Row],[CENA]],"")</f>
        <v/>
      </c>
      <c r="F688" t="e">
        <f>INDEX(Wsad_Ofertowy[],MATCH(Generowanie_Zamówienia[[#This Row],[KOD_XL]],Wsad_Ofertowy[Kod],0),MATCH("nazwa pakietu",Wsad_Ofertowy[#Headers],0))</f>
        <v>#VALUE!</v>
      </c>
      <c r="G68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8" t="str">
        <f ca="1">IF(Generowanie_Zamówienia[[#This Row],[ILOŚĆ OP. ZAMAWIANA]]&gt;0,COUNTIFS($B$1:B688,"&gt;0"),"")</f>
        <v/>
      </c>
      <c r="I688" t="e">
        <f>INDEX(Wsad_Ofertowy[],MATCH(Generowanie_Zamówienia[[#This Row],[KOD_XL]],Wsad_Ofertowy[Kod],0),MATCH("Nazwa",Wsad_Ofertowy[#Headers],0))</f>
        <v>#VALUE!</v>
      </c>
      <c r="J688" t="e">
        <f ca="1">Generowanie_Zamówienia[[#This Row],[ILOŚĆ OP. ZAMAWIANA]]*Generowanie_Zamówienia[[#This Row],[ILOŚC W OP.]]</f>
        <v>#VALUE!</v>
      </c>
    </row>
    <row r="689" spans="1:10" x14ac:dyDescent="0.45">
      <c r="A689" t="e">
        <f>Wsad_Ofertowy[[#This Row],[Kod]]</f>
        <v>#VALUE!</v>
      </c>
      <c r="B6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89" t="e">
        <f>INDEX(Wsad_Ofertowy[],MATCH(Generowanie_Zamówienia[[#This Row],[KOD_XL]],Wsad_Ofertowy[Kod],0),21)</f>
        <v>#VALUE!</v>
      </c>
      <c r="D689" s="95" t="e" cm="1">
        <f t="array" ref="D689">INDEX(Wsad_Ofertowy[],MATCH(Generowanie_Zamówienia[[#This Row],[KOD_XL]],Wsad_Ofertowy[Kod],0),$U$1)</f>
        <v>#VALUE!</v>
      </c>
      <c r="E689" t="str">
        <f ca="1">IFERROR(Generowanie_Zamówienia[[#This Row],[ILOŚĆ OP. ZAMAWIANA]]*Generowanie_Zamówienia[[#This Row],[ILOŚC W OP.]]*Generowanie_Zamówienia[[#This Row],[CENA]],"")</f>
        <v/>
      </c>
      <c r="F689" t="e">
        <f>INDEX(Wsad_Ofertowy[],MATCH(Generowanie_Zamówienia[[#This Row],[KOD_XL]],Wsad_Ofertowy[Kod],0),MATCH("nazwa pakietu",Wsad_Ofertowy[#Headers],0))</f>
        <v>#VALUE!</v>
      </c>
      <c r="G68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89" t="str">
        <f ca="1">IF(Generowanie_Zamówienia[[#This Row],[ILOŚĆ OP. ZAMAWIANA]]&gt;0,COUNTIFS($B$1:B689,"&gt;0"),"")</f>
        <v/>
      </c>
      <c r="I689" t="e">
        <f>INDEX(Wsad_Ofertowy[],MATCH(Generowanie_Zamówienia[[#This Row],[KOD_XL]],Wsad_Ofertowy[Kod],0),MATCH("Nazwa",Wsad_Ofertowy[#Headers],0))</f>
        <v>#VALUE!</v>
      </c>
      <c r="J689" t="e">
        <f ca="1">Generowanie_Zamówienia[[#This Row],[ILOŚĆ OP. ZAMAWIANA]]*Generowanie_Zamówienia[[#This Row],[ILOŚC W OP.]]</f>
        <v>#VALUE!</v>
      </c>
    </row>
    <row r="690" spans="1:10" x14ac:dyDescent="0.45">
      <c r="A690" t="e">
        <f>Wsad_Ofertowy[[#This Row],[Kod]]</f>
        <v>#VALUE!</v>
      </c>
      <c r="B6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0" t="e">
        <f>INDEX(Wsad_Ofertowy[],MATCH(Generowanie_Zamówienia[[#This Row],[KOD_XL]],Wsad_Ofertowy[Kod],0),21)</f>
        <v>#VALUE!</v>
      </c>
      <c r="D690" s="95" t="e" cm="1">
        <f t="array" ref="D690">INDEX(Wsad_Ofertowy[],MATCH(Generowanie_Zamówienia[[#This Row],[KOD_XL]],Wsad_Ofertowy[Kod],0),$U$1)</f>
        <v>#VALUE!</v>
      </c>
      <c r="E690" t="str">
        <f ca="1">IFERROR(Generowanie_Zamówienia[[#This Row],[ILOŚĆ OP. ZAMAWIANA]]*Generowanie_Zamówienia[[#This Row],[ILOŚC W OP.]]*Generowanie_Zamówienia[[#This Row],[CENA]],"")</f>
        <v/>
      </c>
      <c r="F690" t="e">
        <f>INDEX(Wsad_Ofertowy[],MATCH(Generowanie_Zamówienia[[#This Row],[KOD_XL]],Wsad_Ofertowy[Kod],0),MATCH("nazwa pakietu",Wsad_Ofertowy[#Headers],0))</f>
        <v>#VALUE!</v>
      </c>
      <c r="G69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0" t="str">
        <f ca="1">IF(Generowanie_Zamówienia[[#This Row],[ILOŚĆ OP. ZAMAWIANA]]&gt;0,COUNTIFS($B$1:B690,"&gt;0"),"")</f>
        <v/>
      </c>
      <c r="I690" t="e">
        <f>INDEX(Wsad_Ofertowy[],MATCH(Generowanie_Zamówienia[[#This Row],[KOD_XL]],Wsad_Ofertowy[Kod],0),MATCH("Nazwa",Wsad_Ofertowy[#Headers],0))</f>
        <v>#VALUE!</v>
      </c>
      <c r="J690" t="e">
        <f ca="1">Generowanie_Zamówienia[[#This Row],[ILOŚĆ OP. ZAMAWIANA]]*Generowanie_Zamówienia[[#This Row],[ILOŚC W OP.]]</f>
        <v>#VALUE!</v>
      </c>
    </row>
    <row r="691" spans="1:10" x14ac:dyDescent="0.45">
      <c r="A691" t="e">
        <f>Wsad_Ofertowy[[#This Row],[Kod]]</f>
        <v>#VALUE!</v>
      </c>
      <c r="B6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1" t="e">
        <f>INDEX(Wsad_Ofertowy[],MATCH(Generowanie_Zamówienia[[#This Row],[KOD_XL]],Wsad_Ofertowy[Kod],0),21)</f>
        <v>#VALUE!</v>
      </c>
      <c r="D691" s="95" t="e" cm="1">
        <f t="array" ref="D691">INDEX(Wsad_Ofertowy[],MATCH(Generowanie_Zamówienia[[#This Row],[KOD_XL]],Wsad_Ofertowy[Kod],0),$U$1)</f>
        <v>#VALUE!</v>
      </c>
      <c r="E691" t="str">
        <f ca="1">IFERROR(Generowanie_Zamówienia[[#This Row],[ILOŚĆ OP. ZAMAWIANA]]*Generowanie_Zamówienia[[#This Row],[ILOŚC W OP.]]*Generowanie_Zamówienia[[#This Row],[CENA]],"")</f>
        <v/>
      </c>
      <c r="F691" t="e">
        <f>INDEX(Wsad_Ofertowy[],MATCH(Generowanie_Zamówienia[[#This Row],[KOD_XL]],Wsad_Ofertowy[Kod],0),MATCH("nazwa pakietu",Wsad_Ofertowy[#Headers],0))</f>
        <v>#VALUE!</v>
      </c>
      <c r="G69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1" t="str">
        <f ca="1">IF(Generowanie_Zamówienia[[#This Row],[ILOŚĆ OP. ZAMAWIANA]]&gt;0,COUNTIFS($B$1:B691,"&gt;0"),"")</f>
        <v/>
      </c>
      <c r="I691" t="e">
        <f>INDEX(Wsad_Ofertowy[],MATCH(Generowanie_Zamówienia[[#This Row],[KOD_XL]],Wsad_Ofertowy[Kod],0),MATCH("Nazwa",Wsad_Ofertowy[#Headers],0))</f>
        <v>#VALUE!</v>
      </c>
      <c r="J691" t="e">
        <f ca="1">Generowanie_Zamówienia[[#This Row],[ILOŚĆ OP. ZAMAWIANA]]*Generowanie_Zamówienia[[#This Row],[ILOŚC W OP.]]</f>
        <v>#VALUE!</v>
      </c>
    </row>
    <row r="692" spans="1:10" x14ac:dyDescent="0.45">
      <c r="A692" t="e">
        <f>Wsad_Ofertowy[[#This Row],[Kod]]</f>
        <v>#VALUE!</v>
      </c>
      <c r="B6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2" t="e">
        <f>INDEX(Wsad_Ofertowy[],MATCH(Generowanie_Zamówienia[[#This Row],[KOD_XL]],Wsad_Ofertowy[Kod],0),21)</f>
        <v>#VALUE!</v>
      </c>
      <c r="D692" s="95" t="e" cm="1">
        <f t="array" ref="D692">INDEX(Wsad_Ofertowy[],MATCH(Generowanie_Zamówienia[[#This Row],[KOD_XL]],Wsad_Ofertowy[Kod],0),$U$1)</f>
        <v>#VALUE!</v>
      </c>
      <c r="E692" t="str">
        <f ca="1">IFERROR(Generowanie_Zamówienia[[#This Row],[ILOŚĆ OP. ZAMAWIANA]]*Generowanie_Zamówienia[[#This Row],[ILOŚC W OP.]]*Generowanie_Zamówienia[[#This Row],[CENA]],"")</f>
        <v/>
      </c>
      <c r="F692" t="e">
        <f>INDEX(Wsad_Ofertowy[],MATCH(Generowanie_Zamówienia[[#This Row],[KOD_XL]],Wsad_Ofertowy[Kod],0),MATCH("nazwa pakietu",Wsad_Ofertowy[#Headers],0))</f>
        <v>#VALUE!</v>
      </c>
      <c r="G69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2" t="str">
        <f ca="1">IF(Generowanie_Zamówienia[[#This Row],[ILOŚĆ OP. ZAMAWIANA]]&gt;0,COUNTIFS($B$1:B692,"&gt;0"),"")</f>
        <v/>
      </c>
      <c r="I692" t="e">
        <f>INDEX(Wsad_Ofertowy[],MATCH(Generowanie_Zamówienia[[#This Row],[KOD_XL]],Wsad_Ofertowy[Kod],0),MATCH("Nazwa",Wsad_Ofertowy[#Headers],0))</f>
        <v>#VALUE!</v>
      </c>
      <c r="J692" t="e">
        <f ca="1">Generowanie_Zamówienia[[#This Row],[ILOŚĆ OP. ZAMAWIANA]]*Generowanie_Zamówienia[[#This Row],[ILOŚC W OP.]]</f>
        <v>#VALUE!</v>
      </c>
    </row>
    <row r="693" spans="1:10" x14ac:dyDescent="0.45">
      <c r="A693" t="e">
        <f>Wsad_Ofertowy[[#This Row],[Kod]]</f>
        <v>#VALUE!</v>
      </c>
      <c r="B6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3" t="e">
        <f>INDEX(Wsad_Ofertowy[],MATCH(Generowanie_Zamówienia[[#This Row],[KOD_XL]],Wsad_Ofertowy[Kod],0),21)</f>
        <v>#VALUE!</v>
      </c>
      <c r="D693" s="95" t="e" cm="1">
        <f t="array" ref="D693">INDEX(Wsad_Ofertowy[],MATCH(Generowanie_Zamówienia[[#This Row],[KOD_XL]],Wsad_Ofertowy[Kod],0),$U$1)</f>
        <v>#VALUE!</v>
      </c>
      <c r="E693" t="str">
        <f ca="1">IFERROR(Generowanie_Zamówienia[[#This Row],[ILOŚĆ OP. ZAMAWIANA]]*Generowanie_Zamówienia[[#This Row],[ILOŚC W OP.]]*Generowanie_Zamówienia[[#This Row],[CENA]],"")</f>
        <v/>
      </c>
      <c r="F693" t="e">
        <f>INDEX(Wsad_Ofertowy[],MATCH(Generowanie_Zamówienia[[#This Row],[KOD_XL]],Wsad_Ofertowy[Kod],0),MATCH("nazwa pakietu",Wsad_Ofertowy[#Headers],0))</f>
        <v>#VALUE!</v>
      </c>
      <c r="G69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3" t="str">
        <f ca="1">IF(Generowanie_Zamówienia[[#This Row],[ILOŚĆ OP. ZAMAWIANA]]&gt;0,COUNTIFS($B$1:B693,"&gt;0"),"")</f>
        <v/>
      </c>
      <c r="I693" t="e">
        <f>INDEX(Wsad_Ofertowy[],MATCH(Generowanie_Zamówienia[[#This Row],[KOD_XL]],Wsad_Ofertowy[Kod],0),MATCH("Nazwa",Wsad_Ofertowy[#Headers],0))</f>
        <v>#VALUE!</v>
      </c>
      <c r="J693" t="e">
        <f ca="1">Generowanie_Zamówienia[[#This Row],[ILOŚĆ OP. ZAMAWIANA]]*Generowanie_Zamówienia[[#This Row],[ILOŚC W OP.]]</f>
        <v>#VALUE!</v>
      </c>
    </row>
    <row r="694" spans="1:10" x14ac:dyDescent="0.45">
      <c r="A694" t="e">
        <f>Wsad_Ofertowy[[#This Row],[Kod]]</f>
        <v>#VALUE!</v>
      </c>
      <c r="B6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4" t="e">
        <f>INDEX(Wsad_Ofertowy[],MATCH(Generowanie_Zamówienia[[#This Row],[KOD_XL]],Wsad_Ofertowy[Kod],0),21)</f>
        <v>#VALUE!</v>
      </c>
      <c r="D694" s="95" t="e" cm="1">
        <f t="array" ref="D694">INDEX(Wsad_Ofertowy[],MATCH(Generowanie_Zamówienia[[#This Row],[KOD_XL]],Wsad_Ofertowy[Kod],0),$U$1)</f>
        <v>#VALUE!</v>
      </c>
      <c r="E694" t="str">
        <f ca="1">IFERROR(Generowanie_Zamówienia[[#This Row],[ILOŚĆ OP. ZAMAWIANA]]*Generowanie_Zamówienia[[#This Row],[ILOŚC W OP.]]*Generowanie_Zamówienia[[#This Row],[CENA]],"")</f>
        <v/>
      </c>
      <c r="F694" t="e">
        <f>INDEX(Wsad_Ofertowy[],MATCH(Generowanie_Zamówienia[[#This Row],[KOD_XL]],Wsad_Ofertowy[Kod],0),MATCH("nazwa pakietu",Wsad_Ofertowy[#Headers],0))</f>
        <v>#VALUE!</v>
      </c>
      <c r="G69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4" t="str">
        <f ca="1">IF(Generowanie_Zamówienia[[#This Row],[ILOŚĆ OP. ZAMAWIANA]]&gt;0,COUNTIFS($B$1:B694,"&gt;0"),"")</f>
        <v/>
      </c>
      <c r="I694" t="e">
        <f>INDEX(Wsad_Ofertowy[],MATCH(Generowanie_Zamówienia[[#This Row],[KOD_XL]],Wsad_Ofertowy[Kod],0),MATCH("Nazwa",Wsad_Ofertowy[#Headers],0))</f>
        <v>#VALUE!</v>
      </c>
      <c r="J694" t="e">
        <f ca="1">Generowanie_Zamówienia[[#This Row],[ILOŚĆ OP. ZAMAWIANA]]*Generowanie_Zamówienia[[#This Row],[ILOŚC W OP.]]</f>
        <v>#VALUE!</v>
      </c>
    </row>
    <row r="695" spans="1:10" x14ac:dyDescent="0.45">
      <c r="A695" t="e">
        <f>Wsad_Ofertowy[[#This Row],[Kod]]</f>
        <v>#VALUE!</v>
      </c>
      <c r="B6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5" t="e">
        <f>INDEX(Wsad_Ofertowy[],MATCH(Generowanie_Zamówienia[[#This Row],[KOD_XL]],Wsad_Ofertowy[Kod],0),21)</f>
        <v>#VALUE!</v>
      </c>
      <c r="D695" s="95" t="e" cm="1">
        <f t="array" ref="D695">INDEX(Wsad_Ofertowy[],MATCH(Generowanie_Zamówienia[[#This Row],[KOD_XL]],Wsad_Ofertowy[Kod],0),$U$1)</f>
        <v>#VALUE!</v>
      </c>
      <c r="E695" t="str">
        <f ca="1">IFERROR(Generowanie_Zamówienia[[#This Row],[ILOŚĆ OP. ZAMAWIANA]]*Generowanie_Zamówienia[[#This Row],[ILOŚC W OP.]]*Generowanie_Zamówienia[[#This Row],[CENA]],"")</f>
        <v/>
      </c>
      <c r="F695" t="e">
        <f>INDEX(Wsad_Ofertowy[],MATCH(Generowanie_Zamówienia[[#This Row],[KOD_XL]],Wsad_Ofertowy[Kod],0),MATCH("nazwa pakietu",Wsad_Ofertowy[#Headers],0))</f>
        <v>#VALUE!</v>
      </c>
      <c r="G69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5" t="str">
        <f ca="1">IF(Generowanie_Zamówienia[[#This Row],[ILOŚĆ OP. ZAMAWIANA]]&gt;0,COUNTIFS($B$1:B695,"&gt;0"),"")</f>
        <v/>
      </c>
      <c r="I695" t="e">
        <f>INDEX(Wsad_Ofertowy[],MATCH(Generowanie_Zamówienia[[#This Row],[KOD_XL]],Wsad_Ofertowy[Kod],0),MATCH("Nazwa",Wsad_Ofertowy[#Headers],0))</f>
        <v>#VALUE!</v>
      </c>
      <c r="J695" t="e">
        <f ca="1">Generowanie_Zamówienia[[#This Row],[ILOŚĆ OP. ZAMAWIANA]]*Generowanie_Zamówienia[[#This Row],[ILOŚC W OP.]]</f>
        <v>#VALUE!</v>
      </c>
    </row>
    <row r="696" spans="1:10" x14ac:dyDescent="0.45">
      <c r="A696" t="e">
        <f>Wsad_Ofertowy[[#This Row],[Kod]]</f>
        <v>#VALUE!</v>
      </c>
      <c r="B6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6" t="e">
        <f>INDEX(Wsad_Ofertowy[],MATCH(Generowanie_Zamówienia[[#This Row],[KOD_XL]],Wsad_Ofertowy[Kod],0),21)</f>
        <v>#VALUE!</v>
      </c>
      <c r="D696" s="95" t="e" cm="1">
        <f t="array" ref="D696">INDEX(Wsad_Ofertowy[],MATCH(Generowanie_Zamówienia[[#This Row],[KOD_XL]],Wsad_Ofertowy[Kod],0),$U$1)</f>
        <v>#VALUE!</v>
      </c>
      <c r="E696" t="str">
        <f ca="1">IFERROR(Generowanie_Zamówienia[[#This Row],[ILOŚĆ OP. ZAMAWIANA]]*Generowanie_Zamówienia[[#This Row],[ILOŚC W OP.]]*Generowanie_Zamówienia[[#This Row],[CENA]],"")</f>
        <v/>
      </c>
      <c r="F696" t="e">
        <f>INDEX(Wsad_Ofertowy[],MATCH(Generowanie_Zamówienia[[#This Row],[KOD_XL]],Wsad_Ofertowy[Kod],0),MATCH("nazwa pakietu",Wsad_Ofertowy[#Headers],0))</f>
        <v>#VALUE!</v>
      </c>
      <c r="G69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6" t="str">
        <f ca="1">IF(Generowanie_Zamówienia[[#This Row],[ILOŚĆ OP. ZAMAWIANA]]&gt;0,COUNTIFS($B$1:B696,"&gt;0"),"")</f>
        <v/>
      </c>
      <c r="I696" t="e">
        <f>INDEX(Wsad_Ofertowy[],MATCH(Generowanie_Zamówienia[[#This Row],[KOD_XL]],Wsad_Ofertowy[Kod],0),MATCH("Nazwa",Wsad_Ofertowy[#Headers],0))</f>
        <v>#VALUE!</v>
      </c>
      <c r="J696" t="e">
        <f ca="1">Generowanie_Zamówienia[[#This Row],[ILOŚĆ OP. ZAMAWIANA]]*Generowanie_Zamówienia[[#This Row],[ILOŚC W OP.]]</f>
        <v>#VALUE!</v>
      </c>
    </row>
    <row r="697" spans="1:10" x14ac:dyDescent="0.45">
      <c r="A697" t="e">
        <f>Wsad_Ofertowy[[#This Row],[Kod]]</f>
        <v>#VALUE!</v>
      </c>
      <c r="B6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7" t="e">
        <f>INDEX(Wsad_Ofertowy[],MATCH(Generowanie_Zamówienia[[#This Row],[KOD_XL]],Wsad_Ofertowy[Kod],0),21)</f>
        <v>#VALUE!</v>
      </c>
      <c r="D697" s="95" t="e" cm="1">
        <f t="array" ref="D697">INDEX(Wsad_Ofertowy[],MATCH(Generowanie_Zamówienia[[#This Row],[KOD_XL]],Wsad_Ofertowy[Kod],0),$U$1)</f>
        <v>#VALUE!</v>
      </c>
      <c r="E697" t="str">
        <f ca="1">IFERROR(Generowanie_Zamówienia[[#This Row],[ILOŚĆ OP. ZAMAWIANA]]*Generowanie_Zamówienia[[#This Row],[ILOŚC W OP.]]*Generowanie_Zamówienia[[#This Row],[CENA]],"")</f>
        <v/>
      </c>
      <c r="F697" t="e">
        <f>INDEX(Wsad_Ofertowy[],MATCH(Generowanie_Zamówienia[[#This Row],[KOD_XL]],Wsad_Ofertowy[Kod],0),MATCH("nazwa pakietu",Wsad_Ofertowy[#Headers],0))</f>
        <v>#VALUE!</v>
      </c>
      <c r="G69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7" t="str">
        <f ca="1">IF(Generowanie_Zamówienia[[#This Row],[ILOŚĆ OP. ZAMAWIANA]]&gt;0,COUNTIFS($B$1:B697,"&gt;0"),"")</f>
        <v/>
      </c>
      <c r="I697" t="e">
        <f>INDEX(Wsad_Ofertowy[],MATCH(Generowanie_Zamówienia[[#This Row],[KOD_XL]],Wsad_Ofertowy[Kod],0),MATCH("Nazwa",Wsad_Ofertowy[#Headers],0))</f>
        <v>#VALUE!</v>
      </c>
      <c r="J697" t="e">
        <f ca="1">Generowanie_Zamówienia[[#This Row],[ILOŚĆ OP. ZAMAWIANA]]*Generowanie_Zamówienia[[#This Row],[ILOŚC W OP.]]</f>
        <v>#VALUE!</v>
      </c>
    </row>
    <row r="698" spans="1:10" x14ac:dyDescent="0.45">
      <c r="A698" t="e">
        <f>Wsad_Ofertowy[[#This Row],[Kod]]</f>
        <v>#VALUE!</v>
      </c>
      <c r="B6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8" t="e">
        <f>INDEX(Wsad_Ofertowy[],MATCH(Generowanie_Zamówienia[[#This Row],[KOD_XL]],Wsad_Ofertowy[Kod],0),21)</f>
        <v>#VALUE!</v>
      </c>
      <c r="D698" s="95" t="e" cm="1">
        <f t="array" ref="D698">INDEX(Wsad_Ofertowy[],MATCH(Generowanie_Zamówienia[[#This Row],[KOD_XL]],Wsad_Ofertowy[Kod],0),$U$1)</f>
        <v>#VALUE!</v>
      </c>
      <c r="E698" t="str">
        <f ca="1">IFERROR(Generowanie_Zamówienia[[#This Row],[ILOŚĆ OP. ZAMAWIANA]]*Generowanie_Zamówienia[[#This Row],[ILOŚC W OP.]]*Generowanie_Zamówienia[[#This Row],[CENA]],"")</f>
        <v/>
      </c>
      <c r="F698" t="e">
        <f>INDEX(Wsad_Ofertowy[],MATCH(Generowanie_Zamówienia[[#This Row],[KOD_XL]],Wsad_Ofertowy[Kod],0),MATCH("nazwa pakietu",Wsad_Ofertowy[#Headers],0))</f>
        <v>#VALUE!</v>
      </c>
      <c r="G69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8" t="str">
        <f ca="1">IF(Generowanie_Zamówienia[[#This Row],[ILOŚĆ OP. ZAMAWIANA]]&gt;0,COUNTIFS($B$1:B698,"&gt;0"),"")</f>
        <v/>
      </c>
      <c r="I698" t="e">
        <f>INDEX(Wsad_Ofertowy[],MATCH(Generowanie_Zamówienia[[#This Row],[KOD_XL]],Wsad_Ofertowy[Kod],0),MATCH("Nazwa",Wsad_Ofertowy[#Headers],0))</f>
        <v>#VALUE!</v>
      </c>
      <c r="J698" t="e">
        <f ca="1">Generowanie_Zamówienia[[#This Row],[ILOŚĆ OP. ZAMAWIANA]]*Generowanie_Zamówienia[[#This Row],[ILOŚC W OP.]]</f>
        <v>#VALUE!</v>
      </c>
    </row>
    <row r="699" spans="1:10" x14ac:dyDescent="0.45">
      <c r="A699" t="e">
        <f>Wsad_Ofertowy[[#This Row],[Kod]]</f>
        <v>#VALUE!</v>
      </c>
      <c r="B6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699" t="e">
        <f>INDEX(Wsad_Ofertowy[],MATCH(Generowanie_Zamówienia[[#This Row],[KOD_XL]],Wsad_Ofertowy[Kod],0),21)</f>
        <v>#VALUE!</v>
      </c>
      <c r="D699" s="95" t="e" cm="1">
        <f t="array" ref="D699">INDEX(Wsad_Ofertowy[],MATCH(Generowanie_Zamówienia[[#This Row],[KOD_XL]],Wsad_Ofertowy[Kod],0),$U$1)</f>
        <v>#VALUE!</v>
      </c>
      <c r="E699" t="str">
        <f ca="1">IFERROR(Generowanie_Zamówienia[[#This Row],[ILOŚĆ OP. ZAMAWIANA]]*Generowanie_Zamówienia[[#This Row],[ILOŚC W OP.]]*Generowanie_Zamówienia[[#This Row],[CENA]],"")</f>
        <v/>
      </c>
      <c r="F699" t="e">
        <f>INDEX(Wsad_Ofertowy[],MATCH(Generowanie_Zamówienia[[#This Row],[KOD_XL]],Wsad_Ofertowy[Kod],0),MATCH("nazwa pakietu",Wsad_Ofertowy[#Headers],0))</f>
        <v>#VALUE!</v>
      </c>
      <c r="G69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699" t="str">
        <f ca="1">IF(Generowanie_Zamówienia[[#This Row],[ILOŚĆ OP. ZAMAWIANA]]&gt;0,COUNTIFS($B$1:B699,"&gt;0"),"")</f>
        <v/>
      </c>
      <c r="I699" t="e">
        <f>INDEX(Wsad_Ofertowy[],MATCH(Generowanie_Zamówienia[[#This Row],[KOD_XL]],Wsad_Ofertowy[Kod],0),MATCH("Nazwa",Wsad_Ofertowy[#Headers],0))</f>
        <v>#VALUE!</v>
      </c>
      <c r="J699" t="e">
        <f ca="1">Generowanie_Zamówienia[[#This Row],[ILOŚĆ OP. ZAMAWIANA]]*Generowanie_Zamówienia[[#This Row],[ILOŚC W OP.]]</f>
        <v>#VALUE!</v>
      </c>
    </row>
    <row r="700" spans="1:10" x14ac:dyDescent="0.45">
      <c r="A700" t="e">
        <f>Wsad_Ofertowy[[#This Row],[Kod]]</f>
        <v>#VALUE!</v>
      </c>
      <c r="B7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0" t="e">
        <f>INDEX(Wsad_Ofertowy[],MATCH(Generowanie_Zamówienia[[#This Row],[KOD_XL]],Wsad_Ofertowy[Kod],0),21)</f>
        <v>#VALUE!</v>
      </c>
      <c r="D700" s="95" t="e" cm="1">
        <f t="array" ref="D700">INDEX(Wsad_Ofertowy[],MATCH(Generowanie_Zamówienia[[#This Row],[KOD_XL]],Wsad_Ofertowy[Kod],0),$U$1)</f>
        <v>#VALUE!</v>
      </c>
      <c r="E700" t="str">
        <f ca="1">IFERROR(Generowanie_Zamówienia[[#This Row],[ILOŚĆ OP. ZAMAWIANA]]*Generowanie_Zamówienia[[#This Row],[ILOŚC W OP.]]*Generowanie_Zamówienia[[#This Row],[CENA]],"")</f>
        <v/>
      </c>
      <c r="F700" t="e">
        <f>INDEX(Wsad_Ofertowy[],MATCH(Generowanie_Zamówienia[[#This Row],[KOD_XL]],Wsad_Ofertowy[Kod],0),MATCH("nazwa pakietu",Wsad_Ofertowy[#Headers],0))</f>
        <v>#VALUE!</v>
      </c>
      <c r="G70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0" t="str">
        <f ca="1">IF(Generowanie_Zamówienia[[#This Row],[ILOŚĆ OP. ZAMAWIANA]]&gt;0,COUNTIFS($B$1:B700,"&gt;0"),"")</f>
        <v/>
      </c>
      <c r="I700" t="e">
        <f>INDEX(Wsad_Ofertowy[],MATCH(Generowanie_Zamówienia[[#This Row],[KOD_XL]],Wsad_Ofertowy[Kod],0),MATCH("Nazwa",Wsad_Ofertowy[#Headers],0))</f>
        <v>#VALUE!</v>
      </c>
      <c r="J700" t="e">
        <f ca="1">Generowanie_Zamówienia[[#This Row],[ILOŚĆ OP. ZAMAWIANA]]*Generowanie_Zamówienia[[#This Row],[ILOŚC W OP.]]</f>
        <v>#VALUE!</v>
      </c>
    </row>
    <row r="701" spans="1:10" x14ac:dyDescent="0.45">
      <c r="A701" t="e">
        <f>Wsad_Ofertowy[[#This Row],[Kod]]</f>
        <v>#VALUE!</v>
      </c>
      <c r="B7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1" t="e">
        <f>INDEX(Wsad_Ofertowy[],MATCH(Generowanie_Zamówienia[[#This Row],[KOD_XL]],Wsad_Ofertowy[Kod],0),21)</f>
        <v>#VALUE!</v>
      </c>
      <c r="D701" s="95" t="e" cm="1">
        <f t="array" ref="D701">INDEX(Wsad_Ofertowy[],MATCH(Generowanie_Zamówienia[[#This Row],[KOD_XL]],Wsad_Ofertowy[Kod],0),$U$1)</f>
        <v>#VALUE!</v>
      </c>
      <c r="E701" t="str">
        <f ca="1">IFERROR(Generowanie_Zamówienia[[#This Row],[ILOŚĆ OP. ZAMAWIANA]]*Generowanie_Zamówienia[[#This Row],[ILOŚC W OP.]]*Generowanie_Zamówienia[[#This Row],[CENA]],"")</f>
        <v/>
      </c>
      <c r="F701" t="e">
        <f>INDEX(Wsad_Ofertowy[],MATCH(Generowanie_Zamówienia[[#This Row],[KOD_XL]],Wsad_Ofertowy[Kod],0),MATCH("nazwa pakietu",Wsad_Ofertowy[#Headers],0))</f>
        <v>#VALUE!</v>
      </c>
      <c r="G70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1" t="str">
        <f ca="1">IF(Generowanie_Zamówienia[[#This Row],[ILOŚĆ OP. ZAMAWIANA]]&gt;0,COUNTIFS($B$1:B701,"&gt;0"),"")</f>
        <v/>
      </c>
      <c r="I701" t="e">
        <f>INDEX(Wsad_Ofertowy[],MATCH(Generowanie_Zamówienia[[#This Row],[KOD_XL]],Wsad_Ofertowy[Kod],0),MATCH("Nazwa",Wsad_Ofertowy[#Headers],0))</f>
        <v>#VALUE!</v>
      </c>
      <c r="J701" t="e">
        <f ca="1">Generowanie_Zamówienia[[#This Row],[ILOŚĆ OP. ZAMAWIANA]]*Generowanie_Zamówienia[[#This Row],[ILOŚC W OP.]]</f>
        <v>#VALUE!</v>
      </c>
    </row>
    <row r="702" spans="1:10" x14ac:dyDescent="0.45">
      <c r="A702" t="e">
        <f>Wsad_Ofertowy[[#This Row],[Kod]]</f>
        <v>#VALUE!</v>
      </c>
      <c r="B7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2" t="e">
        <f>INDEX(Wsad_Ofertowy[],MATCH(Generowanie_Zamówienia[[#This Row],[KOD_XL]],Wsad_Ofertowy[Kod],0),21)</f>
        <v>#VALUE!</v>
      </c>
      <c r="D702" s="95" t="e" cm="1">
        <f t="array" ref="D702">INDEX(Wsad_Ofertowy[],MATCH(Generowanie_Zamówienia[[#This Row],[KOD_XL]],Wsad_Ofertowy[Kod],0),$U$1)</f>
        <v>#VALUE!</v>
      </c>
      <c r="E702" t="str">
        <f ca="1">IFERROR(Generowanie_Zamówienia[[#This Row],[ILOŚĆ OP. ZAMAWIANA]]*Generowanie_Zamówienia[[#This Row],[ILOŚC W OP.]]*Generowanie_Zamówienia[[#This Row],[CENA]],"")</f>
        <v/>
      </c>
      <c r="F702" t="e">
        <f>INDEX(Wsad_Ofertowy[],MATCH(Generowanie_Zamówienia[[#This Row],[KOD_XL]],Wsad_Ofertowy[Kod],0),MATCH("nazwa pakietu",Wsad_Ofertowy[#Headers],0))</f>
        <v>#VALUE!</v>
      </c>
      <c r="G70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2" t="str">
        <f ca="1">IF(Generowanie_Zamówienia[[#This Row],[ILOŚĆ OP. ZAMAWIANA]]&gt;0,COUNTIFS($B$1:B702,"&gt;0"),"")</f>
        <v/>
      </c>
      <c r="I702" t="e">
        <f>INDEX(Wsad_Ofertowy[],MATCH(Generowanie_Zamówienia[[#This Row],[KOD_XL]],Wsad_Ofertowy[Kod],0),MATCH("Nazwa",Wsad_Ofertowy[#Headers],0))</f>
        <v>#VALUE!</v>
      </c>
      <c r="J702" t="e">
        <f ca="1">Generowanie_Zamówienia[[#This Row],[ILOŚĆ OP. ZAMAWIANA]]*Generowanie_Zamówienia[[#This Row],[ILOŚC W OP.]]</f>
        <v>#VALUE!</v>
      </c>
    </row>
    <row r="703" spans="1:10" x14ac:dyDescent="0.45">
      <c r="A703" t="e">
        <f>Wsad_Ofertowy[[#This Row],[Kod]]</f>
        <v>#VALUE!</v>
      </c>
      <c r="B7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3" t="e">
        <f>INDEX(Wsad_Ofertowy[],MATCH(Generowanie_Zamówienia[[#This Row],[KOD_XL]],Wsad_Ofertowy[Kod],0),21)</f>
        <v>#VALUE!</v>
      </c>
      <c r="D703" s="95" t="e" cm="1">
        <f t="array" ref="D703">INDEX(Wsad_Ofertowy[],MATCH(Generowanie_Zamówienia[[#This Row],[KOD_XL]],Wsad_Ofertowy[Kod],0),$U$1)</f>
        <v>#VALUE!</v>
      </c>
      <c r="E703" t="str">
        <f ca="1">IFERROR(Generowanie_Zamówienia[[#This Row],[ILOŚĆ OP. ZAMAWIANA]]*Generowanie_Zamówienia[[#This Row],[ILOŚC W OP.]]*Generowanie_Zamówienia[[#This Row],[CENA]],"")</f>
        <v/>
      </c>
      <c r="F703" t="e">
        <f>INDEX(Wsad_Ofertowy[],MATCH(Generowanie_Zamówienia[[#This Row],[KOD_XL]],Wsad_Ofertowy[Kod],0),MATCH("nazwa pakietu",Wsad_Ofertowy[#Headers],0))</f>
        <v>#VALUE!</v>
      </c>
      <c r="G70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3" t="str">
        <f ca="1">IF(Generowanie_Zamówienia[[#This Row],[ILOŚĆ OP. ZAMAWIANA]]&gt;0,COUNTIFS($B$1:B703,"&gt;0"),"")</f>
        <v/>
      </c>
      <c r="I703" t="e">
        <f>INDEX(Wsad_Ofertowy[],MATCH(Generowanie_Zamówienia[[#This Row],[KOD_XL]],Wsad_Ofertowy[Kod],0),MATCH("Nazwa",Wsad_Ofertowy[#Headers],0))</f>
        <v>#VALUE!</v>
      </c>
      <c r="J703" t="e">
        <f ca="1">Generowanie_Zamówienia[[#This Row],[ILOŚĆ OP. ZAMAWIANA]]*Generowanie_Zamówienia[[#This Row],[ILOŚC W OP.]]</f>
        <v>#VALUE!</v>
      </c>
    </row>
    <row r="704" spans="1:10" x14ac:dyDescent="0.45">
      <c r="A704" t="e">
        <f>Wsad_Ofertowy[[#This Row],[Kod]]</f>
        <v>#VALUE!</v>
      </c>
      <c r="B7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4" t="e">
        <f>INDEX(Wsad_Ofertowy[],MATCH(Generowanie_Zamówienia[[#This Row],[KOD_XL]],Wsad_Ofertowy[Kod],0),21)</f>
        <v>#VALUE!</v>
      </c>
      <c r="D704" s="95" t="e" cm="1">
        <f t="array" ref="D704">INDEX(Wsad_Ofertowy[],MATCH(Generowanie_Zamówienia[[#This Row],[KOD_XL]],Wsad_Ofertowy[Kod],0),$U$1)</f>
        <v>#VALUE!</v>
      </c>
      <c r="E704" t="str">
        <f ca="1">IFERROR(Generowanie_Zamówienia[[#This Row],[ILOŚĆ OP. ZAMAWIANA]]*Generowanie_Zamówienia[[#This Row],[ILOŚC W OP.]]*Generowanie_Zamówienia[[#This Row],[CENA]],"")</f>
        <v/>
      </c>
      <c r="F704" t="e">
        <f>INDEX(Wsad_Ofertowy[],MATCH(Generowanie_Zamówienia[[#This Row],[KOD_XL]],Wsad_Ofertowy[Kod],0),MATCH("nazwa pakietu",Wsad_Ofertowy[#Headers],0))</f>
        <v>#VALUE!</v>
      </c>
      <c r="G70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4" t="str">
        <f ca="1">IF(Generowanie_Zamówienia[[#This Row],[ILOŚĆ OP. ZAMAWIANA]]&gt;0,COUNTIFS($B$1:B704,"&gt;0"),"")</f>
        <v/>
      </c>
      <c r="I704" t="e">
        <f>INDEX(Wsad_Ofertowy[],MATCH(Generowanie_Zamówienia[[#This Row],[KOD_XL]],Wsad_Ofertowy[Kod],0),MATCH("Nazwa",Wsad_Ofertowy[#Headers],0))</f>
        <v>#VALUE!</v>
      </c>
      <c r="J704" t="e">
        <f ca="1">Generowanie_Zamówienia[[#This Row],[ILOŚĆ OP. ZAMAWIANA]]*Generowanie_Zamówienia[[#This Row],[ILOŚC W OP.]]</f>
        <v>#VALUE!</v>
      </c>
    </row>
    <row r="705" spans="1:10" x14ac:dyDescent="0.45">
      <c r="A705" t="e">
        <f>Wsad_Ofertowy[[#This Row],[Kod]]</f>
        <v>#VALUE!</v>
      </c>
      <c r="B7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5" t="e">
        <f>INDEX(Wsad_Ofertowy[],MATCH(Generowanie_Zamówienia[[#This Row],[KOD_XL]],Wsad_Ofertowy[Kod],0),21)</f>
        <v>#VALUE!</v>
      </c>
      <c r="D705" s="95" t="e" cm="1">
        <f t="array" ref="D705">INDEX(Wsad_Ofertowy[],MATCH(Generowanie_Zamówienia[[#This Row],[KOD_XL]],Wsad_Ofertowy[Kod],0),$U$1)</f>
        <v>#VALUE!</v>
      </c>
      <c r="E705" t="str">
        <f ca="1">IFERROR(Generowanie_Zamówienia[[#This Row],[ILOŚĆ OP. ZAMAWIANA]]*Generowanie_Zamówienia[[#This Row],[ILOŚC W OP.]]*Generowanie_Zamówienia[[#This Row],[CENA]],"")</f>
        <v/>
      </c>
      <c r="F705" t="e">
        <f>INDEX(Wsad_Ofertowy[],MATCH(Generowanie_Zamówienia[[#This Row],[KOD_XL]],Wsad_Ofertowy[Kod],0),MATCH("nazwa pakietu",Wsad_Ofertowy[#Headers],0))</f>
        <v>#VALUE!</v>
      </c>
      <c r="G70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5" t="str">
        <f ca="1">IF(Generowanie_Zamówienia[[#This Row],[ILOŚĆ OP. ZAMAWIANA]]&gt;0,COUNTIFS($B$1:B705,"&gt;0"),"")</f>
        <v/>
      </c>
      <c r="I705" t="e">
        <f>INDEX(Wsad_Ofertowy[],MATCH(Generowanie_Zamówienia[[#This Row],[KOD_XL]],Wsad_Ofertowy[Kod],0),MATCH("Nazwa",Wsad_Ofertowy[#Headers],0))</f>
        <v>#VALUE!</v>
      </c>
      <c r="J705" t="e">
        <f ca="1">Generowanie_Zamówienia[[#This Row],[ILOŚĆ OP. ZAMAWIANA]]*Generowanie_Zamówienia[[#This Row],[ILOŚC W OP.]]</f>
        <v>#VALUE!</v>
      </c>
    </row>
    <row r="706" spans="1:10" x14ac:dyDescent="0.45">
      <c r="A706" t="e">
        <f>Wsad_Ofertowy[[#This Row],[Kod]]</f>
        <v>#VALUE!</v>
      </c>
      <c r="B7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6" t="e">
        <f>INDEX(Wsad_Ofertowy[],MATCH(Generowanie_Zamówienia[[#This Row],[KOD_XL]],Wsad_Ofertowy[Kod],0),21)</f>
        <v>#VALUE!</v>
      </c>
      <c r="D706" s="95" t="e" cm="1">
        <f t="array" ref="D706">INDEX(Wsad_Ofertowy[],MATCH(Generowanie_Zamówienia[[#This Row],[KOD_XL]],Wsad_Ofertowy[Kod],0),$U$1)</f>
        <v>#VALUE!</v>
      </c>
      <c r="E706" t="str">
        <f ca="1">IFERROR(Generowanie_Zamówienia[[#This Row],[ILOŚĆ OP. ZAMAWIANA]]*Generowanie_Zamówienia[[#This Row],[ILOŚC W OP.]]*Generowanie_Zamówienia[[#This Row],[CENA]],"")</f>
        <v/>
      </c>
      <c r="F706" t="e">
        <f>INDEX(Wsad_Ofertowy[],MATCH(Generowanie_Zamówienia[[#This Row],[KOD_XL]],Wsad_Ofertowy[Kod],0),MATCH("nazwa pakietu",Wsad_Ofertowy[#Headers],0))</f>
        <v>#VALUE!</v>
      </c>
      <c r="G70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6" t="str">
        <f ca="1">IF(Generowanie_Zamówienia[[#This Row],[ILOŚĆ OP. ZAMAWIANA]]&gt;0,COUNTIFS($B$1:B706,"&gt;0"),"")</f>
        <v/>
      </c>
      <c r="I706" t="e">
        <f>INDEX(Wsad_Ofertowy[],MATCH(Generowanie_Zamówienia[[#This Row],[KOD_XL]],Wsad_Ofertowy[Kod],0),MATCH("Nazwa",Wsad_Ofertowy[#Headers],0))</f>
        <v>#VALUE!</v>
      </c>
      <c r="J706" t="e">
        <f ca="1">Generowanie_Zamówienia[[#This Row],[ILOŚĆ OP. ZAMAWIANA]]*Generowanie_Zamówienia[[#This Row],[ILOŚC W OP.]]</f>
        <v>#VALUE!</v>
      </c>
    </row>
    <row r="707" spans="1:10" x14ac:dyDescent="0.45">
      <c r="A707" t="e">
        <f>Wsad_Ofertowy[[#This Row],[Kod]]</f>
        <v>#VALUE!</v>
      </c>
      <c r="B7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7" t="e">
        <f>INDEX(Wsad_Ofertowy[],MATCH(Generowanie_Zamówienia[[#This Row],[KOD_XL]],Wsad_Ofertowy[Kod],0),21)</f>
        <v>#VALUE!</v>
      </c>
      <c r="D707" s="95" t="e" cm="1">
        <f t="array" ref="D707">INDEX(Wsad_Ofertowy[],MATCH(Generowanie_Zamówienia[[#This Row],[KOD_XL]],Wsad_Ofertowy[Kod],0),$U$1)</f>
        <v>#VALUE!</v>
      </c>
      <c r="E707" t="str">
        <f ca="1">IFERROR(Generowanie_Zamówienia[[#This Row],[ILOŚĆ OP. ZAMAWIANA]]*Generowanie_Zamówienia[[#This Row],[ILOŚC W OP.]]*Generowanie_Zamówienia[[#This Row],[CENA]],"")</f>
        <v/>
      </c>
      <c r="F707" t="e">
        <f>INDEX(Wsad_Ofertowy[],MATCH(Generowanie_Zamówienia[[#This Row],[KOD_XL]],Wsad_Ofertowy[Kod],0),MATCH("nazwa pakietu",Wsad_Ofertowy[#Headers],0))</f>
        <v>#VALUE!</v>
      </c>
      <c r="G70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7" t="str">
        <f ca="1">IF(Generowanie_Zamówienia[[#This Row],[ILOŚĆ OP. ZAMAWIANA]]&gt;0,COUNTIFS($B$1:B707,"&gt;0"),"")</f>
        <v/>
      </c>
      <c r="I707" t="e">
        <f>INDEX(Wsad_Ofertowy[],MATCH(Generowanie_Zamówienia[[#This Row],[KOD_XL]],Wsad_Ofertowy[Kod],0),MATCH("Nazwa",Wsad_Ofertowy[#Headers],0))</f>
        <v>#VALUE!</v>
      </c>
      <c r="J707" t="e">
        <f ca="1">Generowanie_Zamówienia[[#This Row],[ILOŚĆ OP. ZAMAWIANA]]*Generowanie_Zamówienia[[#This Row],[ILOŚC W OP.]]</f>
        <v>#VALUE!</v>
      </c>
    </row>
    <row r="708" spans="1:10" x14ac:dyDescent="0.45">
      <c r="A708" t="e">
        <f>Wsad_Ofertowy[[#This Row],[Kod]]</f>
        <v>#VALUE!</v>
      </c>
      <c r="B7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8" t="e">
        <f>INDEX(Wsad_Ofertowy[],MATCH(Generowanie_Zamówienia[[#This Row],[KOD_XL]],Wsad_Ofertowy[Kod],0),21)</f>
        <v>#VALUE!</v>
      </c>
      <c r="D708" s="95" t="e" cm="1">
        <f t="array" ref="D708">INDEX(Wsad_Ofertowy[],MATCH(Generowanie_Zamówienia[[#This Row],[KOD_XL]],Wsad_Ofertowy[Kod],0),$U$1)</f>
        <v>#VALUE!</v>
      </c>
      <c r="E708" t="str">
        <f ca="1">IFERROR(Generowanie_Zamówienia[[#This Row],[ILOŚĆ OP. ZAMAWIANA]]*Generowanie_Zamówienia[[#This Row],[ILOŚC W OP.]]*Generowanie_Zamówienia[[#This Row],[CENA]],"")</f>
        <v/>
      </c>
      <c r="F708" t="e">
        <f>INDEX(Wsad_Ofertowy[],MATCH(Generowanie_Zamówienia[[#This Row],[KOD_XL]],Wsad_Ofertowy[Kod],0),MATCH("nazwa pakietu",Wsad_Ofertowy[#Headers],0))</f>
        <v>#VALUE!</v>
      </c>
      <c r="G70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8" t="str">
        <f ca="1">IF(Generowanie_Zamówienia[[#This Row],[ILOŚĆ OP. ZAMAWIANA]]&gt;0,COUNTIFS($B$1:B708,"&gt;0"),"")</f>
        <v/>
      </c>
      <c r="I708" t="e">
        <f>INDEX(Wsad_Ofertowy[],MATCH(Generowanie_Zamówienia[[#This Row],[KOD_XL]],Wsad_Ofertowy[Kod],0),MATCH("Nazwa",Wsad_Ofertowy[#Headers],0))</f>
        <v>#VALUE!</v>
      </c>
      <c r="J708" t="e">
        <f ca="1">Generowanie_Zamówienia[[#This Row],[ILOŚĆ OP. ZAMAWIANA]]*Generowanie_Zamówienia[[#This Row],[ILOŚC W OP.]]</f>
        <v>#VALUE!</v>
      </c>
    </row>
    <row r="709" spans="1:10" x14ac:dyDescent="0.45">
      <c r="A709" t="e">
        <f>Wsad_Ofertowy[[#This Row],[Kod]]</f>
        <v>#VALUE!</v>
      </c>
      <c r="B7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09" t="e">
        <f>INDEX(Wsad_Ofertowy[],MATCH(Generowanie_Zamówienia[[#This Row],[KOD_XL]],Wsad_Ofertowy[Kod],0),21)</f>
        <v>#VALUE!</v>
      </c>
      <c r="D709" s="95" t="e" cm="1">
        <f t="array" ref="D709">INDEX(Wsad_Ofertowy[],MATCH(Generowanie_Zamówienia[[#This Row],[KOD_XL]],Wsad_Ofertowy[Kod],0),$U$1)</f>
        <v>#VALUE!</v>
      </c>
      <c r="E709" t="str">
        <f ca="1">IFERROR(Generowanie_Zamówienia[[#This Row],[ILOŚĆ OP. ZAMAWIANA]]*Generowanie_Zamówienia[[#This Row],[ILOŚC W OP.]]*Generowanie_Zamówienia[[#This Row],[CENA]],"")</f>
        <v/>
      </c>
      <c r="F709" t="e">
        <f>INDEX(Wsad_Ofertowy[],MATCH(Generowanie_Zamówienia[[#This Row],[KOD_XL]],Wsad_Ofertowy[Kod],0),MATCH("nazwa pakietu",Wsad_Ofertowy[#Headers],0))</f>
        <v>#VALUE!</v>
      </c>
      <c r="G70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09" t="str">
        <f ca="1">IF(Generowanie_Zamówienia[[#This Row],[ILOŚĆ OP. ZAMAWIANA]]&gt;0,COUNTIFS($B$1:B709,"&gt;0"),"")</f>
        <v/>
      </c>
      <c r="I709" t="e">
        <f>INDEX(Wsad_Ofertowy[],MATCH(Generowanie_Zamówienia[[#This Row],[KOD_XL]],Wsad_Ofertowy[Kod],0),MATCH("Nazwa",Wsad_Ofertowy[#Headers],0))</f>
        <v>#VALUE!</v>
      </c>
      <c r="J709" t="e">
        <f ca="1">Generowanie_Zamówienia[[#This Row],[ILOŚĆ OP. ZAMAWIANA]]*Generowanie_Zamówienia[[#This Row],[ILOŚC W OP.]]</f>
        <v>#VALUE!</v>
      </c>
    </row>
    <row r="710" spans="1:10" x14ac:dyDescent="0.45">
      <c r="A710" t="e">
        <f>Wsad_Ofertowy[[#This Row],[Kod]]</f>
        <v>#VALUE!</v>
      </c>
      <c r="B7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0" t="e">
        <f>INDEX(Wsad_Ofertowy[],MATCH(Generowanie_Zamówienia[[#This Row],[KOD_XL]],Wsad_Ofertowy[Kod],0),21)</f>
        <v>#VALUE!</v>
      </c>
      <c r="D710" s="95" t="e" cm="1">
        <f t="array" ref="D710">INDEX(Wsad_Ofertowy[],MATCH(Generowanie_Zamówienia[[#This Row],[KOD_XL]],Wsad_Ofertowy[Kod],0),$U$1)</f>
        <v>#VALUE!</v>
      </c>
      <c r="E710" t="str">
        <f ca="1">IFERROR(Generowanie_Zamówienia[[#This Row],[ILOŚĆ OP. ZAMAWIANA]]*Generowanie_Zamówienia[[#This Row],[ILOŚC W OP.]]*Generowanie_Zamówienia[[#This Row],[CENA]],"")</f>
        <v/>
      </c>
      <c r="F710" t="e">
        <f>INDEX(Wsad_Ofertowy[],MATCH(Generowanie_Zamówienia[[#This Row],[KOD_XL]],Wsad_Ofertowy[Kod],0),MATCH("nazwa pakietu",Wsad_Ofertowy[#Headers],0))</f>
        <v>#VALUE!</v>
      </c>
      <c r="G71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0" t="str">
        <f ca="1">IF(Generowanie_Zamówienia[[#This Row],[ILOŚĆ OP. ZAMAWIANA]]&gt;0,COUNTIFS($B$1:B710,"&gt;0"),"")</f>
        <v/>
      </c>
      <c r="I710" t="e">
        <f>INDEX(Wsad_Ofertowy[],MATCH(Generowanie_Zamówienia[[#This Row],[KOD_XL]],Wsad_Ofertowy[Kod],0),MATCH("Nazwa",Wsad_Ofertowy[#Headers],0))</f>
        <v>#VALUE!</v>
      </c>
      <c r="J710" t="e">
        <f ca="1">Generowanie_Zamówienia[[#This Row],[ILOŚĆ OP. ZAMAWIANA]]*Generowanie_Zamówienia[[#This Row],[ILOŚC W OP.]]</f>
        <v>#VALUE!</v>
      </c>
    </row>
    <row r="711" spans="1:10" x14ac:dyDescent="0.45">
      <c r="A711" t="e">
        <f>Wsad_Ofertowy[[#This Row],[Kod]]</f>
        <v>#VALUE!</v>
      </c>
      <c r="B7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1" t="e">
        <f>INDEX(Wsad_Ofertowy[],MATCH(Generowanie_Zamówienia[[#This Row],[KOD_XL]],Wsad_Ofertowy[Kod],0),21)</f>
        <v>#VALUE!</v>
      </c>
      <c r="D711" s="95" t="e" cm="1">
        <f t="array" ref="D711">INDEX(Wsad_Ofertowy[],MATCH(Generowanie_Zamówienia[[#This Row],[KOD_XL]],Wsad_Ofertowy[Kod],0),$U$1)</f>
        <v>#VALUE!</v>
      </c>
      <c r="E711" t="str">
        <f ca="1">IFERROR(Generowanie_Zamówienia[[#This Row],[ILOŚĆ OP. ZAMAWIANA]]*Generowanie_Zamówienia[[#This Row],[ILOŚC W OP.]]*Generowanie_Zamówienia[[#This Row],[CENA]],"")</f>
        <v/>
      </c>
      <c r="F711" t="e">
        <f>INDEX(Wsad_Ofertowy[],MATCH(Generowanie_Zamówienia[[#This Row],[KOD_XL]],Wsad_Ofertowy[Kod],0),MATCH("nazwa pakietu",Wsad_Ofertowy[#Headers],0))</f>
        <v>#VALUE!</v>
      </c>
      <c r="G71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1" t="str">
        <f ca="1">IF(Generowanie_Zamówienia[[#This Row],[ILOŚĆ OP. ZAMAWIANA]]&gt;0,COUNTIFS($B$1:B711,"&gt;0"),"")</f>
        <v/>
      </c>
      <c r="I711" t="e">
        <f>INDEX(Wsad_Ofertowy[],MATCH(Generowanie_Zamówienia[[#This Row],[KOD_XL]],Wsad_Ofertowy[Kod],0),MATCH("Nazwa",Wsad_Ofertowy[#Headers],0))</f>
        <v>#VALUE!</v>
      </c>
      <c r="J711" t="e">
        <f ca="1">Generowanie_Zamówienia[[#This Row],[ILOŚĆ OP. ZAMAWIANA]]*Generowanie_Zamówienia[[#This Row],[ILOŚC W OP.]]</f>
        <v>#VALUE!</v>
      </c>
    </row>
    <row r="712" spans="1:10" x14ac:dyDescent="0.45">
      <c r="A712" t="e">
        <f>Wsad_Ofertowy[[#This Row],[Kod]]</f>
        <v>#VALUE!</v>
      </c>
      <c r="B7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2" t="e">
        <f>INDEX(Wsad_Ofertowy[],MATCH(Generowanie_Zamówienia[[#This Row],[KOD_XL]],Wsad_Ofertowy[Kod],0),21)</f>
        <v>#VALUE!</v>
      </c>
      <c r="D712" s="95" t="e" cm="1">
        <f t="array" ref="D712">INDEX(Wsad_Ofertowy[],MATCH(Generowanie_Zamówienia[[#This Row],[KOD_XL]],Wsad_Ofertowy[Kod],0),$U$1)</f>
        <v>#VALUE!</v>
      </c>
      <c r="E712" t="str">
        <f ca="1">IFERROR(Generowanie_Zamówienia[[#This Row],[ILOŚĆ OP. ZAMAWIANA]]*Generowanie_Zamówienia[[#This Row],[ILOŚC W OP.]]*Generowanie_Zamówienia[[#This Row],[CENA]],"")</f>
        <v/>
      </c>
      <c r="F712" t="e">
        <f>INDEX(Wsad_Ofertowy[],MATCH(Generowanie_Zamówienia[[#This Row],[KOD_XL]],Wsad_Ofertowy[Kod],0),MATCH("nazwa pakietu",Wsad_Ofertowy[#Headers],0))</f>
        <v>#VALUE!</v>
      </c>
      <c r="G71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2" t="str">
        <f ca="1">IF(Generowanie_Zamówienia[[#This Row],[ILOŚĆ OP. ZAMAWIANA]]&gt;0,COUNTIFS($B$1:B712,"&gt;0"),"")</f>
        <v/>
      </c>
      <c r="I712" t="e">
        <f>INDEX(Wsad_Ofertowy[],MATCH(Generowanie_Zamówienia[[#This Row],[KOD_XL]],Wsad_Ofertowy[Kod],0),MATCH("Nazwa",Wsad_Ofertowy[#Headers],0))</f>
        <v>#VALUE!</v>
      </c>
      <c r="J712" t="e">
        <f ca="1">Generowanie_Zamówienia[[#This Row],[ILOŚĆ OP. ZAMAWIANA]]*Generowanie_Zamówienia[[#This Row],[ILOŚC W OP.]]</f>
        <v>#VALUE!</v>
      </c>
    </row>
    <row r="713" spans="1:10" x14ac:dyDescent="0.45">
      <c r="A713" t="e">
        <f>Wsad_Ofertowy[[#This Row],[Kod]]</f>
        <v>#VALUE!</v>
      </c>
      <c r="B7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3" t="e">
        <f>INDEX(Wsad_Ofertowy[],MATCH(Generowanie_Zamówienia[[#This Row],[KOD_XL]],Wsad_Ofertowy[Kod],0),21)</f>
        <v>#VALUE!</v>
      </c>
      <c r="D713" s="95" t="e" cm="1">
        <f t="array" ref="D713">INDEX(Wsad_Ofertowy[],MATCH(Generowanie_Zamówienia[[#This Row],[KOD_XL]],Wsad_Ofertowy[Kod],0),$U$1)</f>
        <v>#VALUE!</v>
      </c>
      <c r="E713" t="str">
        <f ca="1">IFERROR(Generowanie_Zamówienia[[#This Row],[ILOŚĆ OP. ZAMAWIANA]]*Generowanie_Zamówienia[[#This Row],[ILOŚC W OP.]]*Generowanie_Zamówienia[[#This Row],[CENA]],"")</f>
        <v/>
      </c>
      <c r="F713" t="e">
        <f>INDEX(Wsad_Ofertowy[],MATCH(Generowanie_Zamówienia[[#This Row],[KOD_XL]],Wsad_Ofertowy[Kod],0),MATCH("nazwa pakietu",Wsad_Ofertowy[#Headers],0))</f>
        <v>#VALUE!</v>
      </c>
      <c r="G71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3" t="str">
        <f ca="1">IF(Generowanie_Zamówienia[[#This Row],[ILOŚĆ OP. ZAMAWIANA]]&gt;0,COUNTIFS($B$1:B713,"&gt;0"),"")</f>
        <v/>
      </c>
      <c r="I713" t="e">
        <f>INDEX(Wsad_Ofertowy[],MATCH(Generowanie_Zamówienia[[#This Row],[KOD_XL]],Wsad_Ofertowy[Kod],0),MATCH("Nazwa",Wsad_Ofertowy[#Headers],0))</f>
        <v>#VALUE!</v>
      </c>
      <c r="J713" t="e">
        <f ca="1">Generowanie_Zamówienia[[#This Row],[ILOŚĆ OP. ZAMAWIANA]]*Generowanie_Zamówienia[[#This Row],[ILOŚC W OP.]]</f>
        <v>#VALUE!</v>
      </c>
    </row>
    <row r="714" spans="1:10" x14ac:dyDescent="0.45">
      <c r="A714" t="e">
        <f>Wsad_Ofertowy[[#This Row],[Kod]]</f>
        <v>#VALUE!</v>
      </c>
      <c r="B7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4" t="e">
        <f>INDEX(Wsad_Ofertowy[],MATCH(Generowanie_Zamówienia[[#This Row],[KOD_XL]],Wsad_Ofertowy[Kod],0),21)</f>
        <v>#VALUE!</v>
      </c>
      <c r="D714" s="95" t="e" cm="1">
        <f t="array" ref="D714">INDEX(Wsad_Ofertowy[],MATCH(Generowanie_Zamówienia[[#This Row],[KOD_XL]],Wsad_Ofertowy[Kod],0),$U$1)</f>
        <v>#VALUE!</v>
      </c>
      <c r="E714" t="str">
        <f ca="1">IFERROR(Generowanie_Zamówienia[[#This Row],[ILOŚĆ OP. ZAMAWIANA]]*Generowanie_Zamówienia[[#This Row],[ILOŚC W OP.]]*Generowanie_Zamówienia[[#This Row],[CENA]],"")</f>
        <v/>
      </c>
      <c r="F714" t="e">
        <f>INDEX(Wsad_Ofertowy[],MATCH(Generowanie_Zamówienia[[#This Row],[KOD_XL]],Wsad_Ofertowy[Kod],0),MATCH("nazwa pakietu",Wsad_Ofertowy[#Headers],0))</f>
        <v>#VALUE!</v>
      </c>
      <c r="G71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4" t="str">
        <f ca="1">IF(Generowanie_Zamówienia[[#This Row],[ILOŚĆ OP. ZAMAWIANA]]&gt;0,COUNTIFS($B$1:B714,"&gt;0"),"")</f>
        <v/>
      </c>
      <c r="I714" t="e">
        <f>INDEX(Wsad_Ofertowy[],MATCH(Generowanie_Zamówienia[[#This Row],[KOD_XL]],Wsad_Ofertowy[Kod],0),MATCH("Nazwa",Wsad_Ofertowy[#Headers],0))</f>
        <v>#VALUE!</v>
      </c>
      <c r="J714" t="e">
        <f ca="1">Generowanie_Zamówienia[[#This Row],[ILOŚĆ OP. ZAMAWIANA]]*Generowanie_Zamówienia[[#This Row],[ILOŚC W OP.]]</f>
        <v>#VALUE!</v>
      </c>
    </row>
    <row r="715" spans="1:10" x14ac:dyDescent="0.45">
      <c r="A715" t="e">
        <f>Wsad_Ofertowy[[#This Row],[Kod]]</f>
        <v>#VALUE!</v>
      </c>
      <c r="B7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5" t="e">
        <f>INDEX(Wsad_Ofertowy[],MATCH(Generowanie_Zamówienia[[#This Row],[KOD_XL]],Wsad_Ofertowy[Kod],0),21)</f>
        <v>#VALUE!</v>
      </c>
      <c r="D715" s="95" t="e" cm="1">
        <f t="array" ref="D715">INDEX(Wsad_Ofertowy[],MATCH(Generowanie_Zamówienia[[#This Row],[KOD_XL]],Wsad_Ofertowy[Kod],0),$U$1)</f>
        <v>#VALUE!</v>
      </c>
      <c r="E715" t="str">
        <f ca="1">IFERROR(Generowanie_Zamówienia[[#This Row],[ILOŚĆ OP. ZAMAWIANA]]*Generowanie_Zamówienia[[#This Row],[ILOŚC W OP.]]*Generowanie_Zamówienia[[#This Row],[CENA]],"")</f>
        <v/>
      </c>
      <c r="F715" t="e">
        <f>INDEX(Wsad_Ofertowy[],MATCH(Generowanie_Zamówienia[[#This Row],[KOD_XL]],Wsad_Ofertowy[Kod],0),MATCH("nazwa pakietu",Wsad_Ofertowy[#Headers],0))</f>
        <v>#VALUE!</v>
      </c>
      <c r="G71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5" t="str">
        <f ca="1">IF(Generowanie_Zamówienia[[#This Row],[ILOŚĆ OP. ZAMAWIANA]]&gt;0,COUNTIFS($B$1:B715,"&gt;0"),"")</f>
        <v/>
      </c>
      <c r="I715" t="e">
        <f>INDEX(Wsad_Ofertowy[],MATCH(Generowanie_Zamówienia[[#This Row],[KOD_XL]],Wsad_Ofertowy[Kod],0),MATCH("Nazwa",Wsad_Ofertowy[#Headers],0))</f>
        <v>#VALUE!</v>
      </c>
      <c r="J715" t="e">
        <f ca="1">Generowanie_Zamówienia[[#This Row],[ILOŚĆ OP. ZAMAWIANA]]*Generowanie_Zamówienia[[#This Row],[ILOŚC W OP.]]</f>
        <v>#VALUE!</v>
      </c>
    </row>
    <row r="716" spans="1:10" x14ac:dyDescent="0.45">
      <c r="A716" t="e">
        <f>Wsad_Ofertowy[[#This Row],[Kod]]</f>
        <v>#VALUE!</v>
      </c>
      <c r="B7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6" t="e">
        <f>INDEX(Wsad_Ofertowy[],MATCH(Generowanie_Zamówienia[[#This Row],[KOD_XL]],Wsad_Ofertowy[Kod],0),21)</f>
        <v>#VALUE!</v>
      </c>
      <c r="D716" s="95" t="e" cm="1">
        <f t="array" ref="D716">INDEX(Wsad_Ofertowy[],MATCH(Generowanie_Zamówienia[[#This Row],[KOD_XL]],Wsad_Ofertowy[Kod],0),$U$1)</f>
        <v>#VALUE!</v>
      </c>
      <c r="E716" t="str">
        <f ca="1">IFERROR(Generowanie_Zamówienia[[#This Row],[ILOŚĆ OP. ZAMAWIANA]]*Generowanie_Zamówienia[[#This Row],[ILOŚC W OP.]]*Generowanie_Zamówienia[[#This Row],[CENA]],"")</f>
        <v/>
      </c>
      <c r="F716" t="e">
        <f>INDEX(Wsad_Ofertowy[],MATCH(Generowanie_Zamówienia[[#This Row],[KOD_XL]],Wsad_Ofertowy[Kod],0),MATCH("nazwa pakietu",Wsad_Ofertowy[#Headers],0))</f>
        <v>#VALUE!</v>
      </c>
      <c r="G71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6" t="str">
        <f ca="1">IF(Generowanie_Zamówienia[[#This Row],[ILOŚĆ OP. ZAMAWIANA]]&gt;0,COUNTIFS($B$1:B716,"&gt;0"),"")</f>
        <v/>
      </c>
      <c r="I716" t="e">
        <f>INDEX(Wsad_Ofertowy[],MATCH(Generowanie_Zamówienia[[#This Row],[KOD_XL]],Wsad_Ofertowy[Kod],0),MATCH("Nazwa",Wsad_Ofertowy[#Headers],0))</f>
        <v>#VALUE!</v>
      </c>
      <c r="J716" t="e">
        <f ca="1">Generowanie_Zamówienia[[#This Row],[ILOŚĆ OP. ZAMAWIANA]]*Generowanie_Zamówienia[[#This Row],[ILOŚC W OP.]]</f>
        <v>#VALUE!</v>
      </c>
    </row>
    <row r="717" spans="1:10" x14ac:dyDescent="0.45">
      <c r="A717" t="e">
        <f>Wsad_Ofertowy[[#This Row],[Kod]]</f>
        <v>#VALUE!</v>
      </c>
      <c r="B7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7" t="e">
        <f>INDEX(Wsad_Ofertowy[],MATCH(Generowanie_Zamówienia[[#This Row],[KOD_XL]],Wsad_Ofertowy[Kod],0),21)</f>
        <v>#VALUE!</v>
      </c>
      <c r="D717" s="95" t="e" cm="1">
        <f t="array" ref="D717">INDEX(Wsad_Ofertowy[],MATCH(Generowanie_Zamówienia[[#This Row],[KOD_XL]],Wsad_Ofertowy[Kod],0),$U$1)</f>
        <v>#VALUE!</v>
      </c>
      <c r="E717" t="str">
        <f ca="1">IFERROR(Generowanie_Zamówienia[[#This Row],[ILOŚĆ OP. ZAMAWIANA]]*Generowanie_Zamówienia[[#This Row],[ILOŚC W OP.]]*Generowanie_Zamówienia[[#This Row],[CENA]],"")</f>
        <v/>
      </c>
      <c r="F717" t="e">
        <f>INDEX(Wsad_Ofertowy[],MATCH(Generowanie_Zamówienia[[#This Row],[KOD_XL]],Wsad_Ofertowy[Kod],0),MATCH("nazwa pakietu",Wsad_Ofertowy[#Headers],0))</f>
        <v>#VALUE!</v>
      </c>
      <c r="G71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7" t="str">
        <f ca="1">IF(Generowanie_Zamówienia[[#This Row],[ILOŚĆ OP. ZAMAWIANA]]&gt;0,COUNTIFS($B$1:B717,"&gt;0"),"")</f>
        <v/>
      </c>
      <c r="I717" t="e">
        <f>INDEX(Wsad_Ofertowy[],MATCH(Generowanie_Zamówienia[[#This Row],[KOD_XL]],Wsad_Ofertowy[Kod],0),MATCH("Nazwa",Wsad_Ofertowy[#Headers],0))</f>
        <v>#VALUE!</v>
      </c>
      <c r="J717" t="e">
        <f ca="1">Generowanie_Zamówienia[[#This Row],[ILOŚĆ OP. ZAMAWIANA]]*Generowanie_Zamówienia[[#This Row],[ILOŚC W OP.]]</f>
        <v>#VALUE!</v>
      </c>
    </row>
    <row r="718" spans="1:10" x14ac:dyDescent="0.45">
      <c r="A718" t="e">
        <f>Wsad_Ofertowy[[#This Row],[Kod]]</f>
        <v>#VALUE!</v>
      </c>
      <c r="B7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8" t="e">
        <f>INDEX(Wsad_Ofertowy[],MATCH(Generowanie_Zamówienia[[#This Row],[KOD_XL]],Wsad_Ofertowy[Kod],0),21)</f>
        <v>#VALUE!</v>
      </c>
      <c r="D718" s="95" t="e" cm="1">
        <f t="array" ref="D718">INDEX(Wsad_Ofertowy[],MATCH(Generowanie_Zamówienia[[#This Row],[KOD_XL]],Wsad_Ofertowy[Kod],0),$U$1)</f>
        <v>#VALUE!</v>
      </c>
      <c r="E718" t="str">
        <f ca="1">IFERROR(Generowanie_Zamówienia[[#This Row],[ILOŚĆ OP. ZAMAWIANA]]*Generowanie_Zamówienia[[#This Row],[ILOŚC W OP.]]*Generowanie_Zamówienia[[#This Row],[CENA]],"")</f>
        <v/>
      </c>
      <c r="F718" t="e">
        <f>INDEX(Wsad_Ofertowy[],MATCH(Generowanie_Zamówienia[[#This Row],[KOD_XL]],Wsad_Ofertowy[Kod],0),MATCH("nazwa pakietu",Wsad_Ofertowy[#Headers],0))</f>
        <v>#VALUE!</v>
      </c>
      <c r="G71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8" t="str">
        <f ca="1">IF(Generowanie_Zamówienia[[#This Row],[ILOŚĆ OP. ZAMAWIANA]]&gt;0,COUNTIFS($B$1:B718,"&gt;0"),"")</f>
        <v/>
      </c>
      <c r="I718" t="e">
        <f>INDEX(Wsad_Ofertowy[],MATCH(Generowanie_Zamówienia[[#This Row],[KOD_XL]],Wsad_Ofertowy[Kod],0),MATCH("Nazwa",Wsad_Ofertowy[#Headers],0))</f>
        <v>#VALUE!</v>
      </c>
      <c r="J718" t="e">
        <f ca="1">Generowanie_Zamówienia[[#This Row],[ILOŚĆ OP. ZAMAWIANA]]*Generowanie_Zamówienia[[#This Row],[ILOŚC W OP.]]</f>
        <v>#VALUE!</v>
      </c>
    </row>
    <row r="719" spans="1:10" x14ac:dyDescent="0.45">
      <c r="A719" t="e">
        <f>Wsad_Ofertowy[[#This Row],[Kod]]</f>
        <v>#VALUE!</v>
      </c>
      <c r="B7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19" t="e">
        <f>INDEX(Wsad_Ofertowy[],MATCH(Generowanie_Zamówienia[[#This Row],[KOD_XL]],Wsad_Ofertowy[Kod],0),21)</f>
        <v>#VALUE!</v>
      </c>
      <c r="D719" s="95" t="e" cm="1">
        <f t="array" ref="D719">INDEX(Wsad_Ofertowy[],MATCH(Generowanie_Zamówienia[[#This Row],[KOD_XL]],Wsad_Ofertowy[Kod],0),$U$1)</f>
        <v>#VALUE!</v>
      </c>
      <c r="E719" t="str">
        <f ca="1">IFERROR(Generowanie_Zamówienia[[#This Row],[ILOŚĆ OP. ZAMAWIANA]]*Generowanie_Zamówienia[[#This Row],[ILOŚC W OP.]]*Generowanie_Zamówienia[[#This Row],[CENA]],"")</f>
        <v/>
      </c>
      <c r="F719" t="e">
        <f>INDEX(Wsad_Ofertowy[],MATCH(Generowanie_Zamówienia[[#This Row],[KOD_XL]],Wsad_Ofertowy[Kod],0),MATCH("nazwa pakietu",Wsad_Ofertowy[#Headers],0))</f>
        <v>#VALUE!</v>
      </c>
      <c r="G71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19" t="str">
        <f ca="1">IF(Generowanie_Zamówienia[[#This Row],[ILOŚĆ OP. ZAMAWIANA]]&gt;0,COUNTIFS($B$1:B719,"&gt;0"),"")</f>
        <v/>
      </c>
      <c r="I719" t="e">
        <f>INDEX(Wsad_Ofertowy[],MATCH(Generowanie_Zamówienia[[#This Row],[KOD_XL]],Wsad_Ofertowy[Kod],0),MATCH("Nazwa",Wsad_Ofertowy[#Headers],0))</f>
        <v>#VALUE!</v>
      </c>
      <c r="J719" t="e">
        <f ca="1">Generowanie_Zamówienia[[#This Row],[ILOŚĆ OP. ZAMAWIANA]]*Generowanie_Zamówienia[[#This Row],[ILOŚC W OP.]]</f>
        <v>#VALUE!</v>
      </c>
    </row>
    <row r="720" spans="1:10" x14ac:dyDescent="0.45">
      <c r="A720" t="e">
        <f>Wsad_Ofertowy[[#This Row],[Kod]]</f>
        <v>#VALUE!</v>
      </c>
      <c r="B7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0" t="e">
        <f>INDEX(Wsad_Ofertowy[],MATCH(Generowanie_Zamówienia[[#This Row],[KOD_XL]],Wsad_Ofertowy[Kod],0),21)</f>
        <v>#VALUE!</v>
      </c>
      <c r="D720" s="95" t="e" cm="1">
        <f t="array" ref="D720">INDEX(Wsad_Ofertowy[],MATCH(Generowanie_Zamówienia[[#This Row],[KOD_XL]],Wsad_Ofertowy[Kod],0),$U$1)</f>
        <v>#VALUE!</v>
      </c>
      <c r="E720" t="str">
        <f ca="1">IFERROR(Generowanie_Zamówienia[[#This Row],[ILOŚĆ OP. ZAMAWIANA]]*Generowanie_Zamówienia[[#This Row],[ILOŚC W OP.]]*Generowanie_Zamówienia[[#This Row],[CENA]],"")</f>
        <v/>
      </c>
      <c r="F720" t="e">
        <f>INDEX(Wsad_Ofertowy[],MATCH(Generowanie_Zamówienia[[#This Row],[KOD_XL]],Wsad_Ofertowy[Kod],0),MATCH("nazwa pakietu",Wsad_Ofertowy[#Headers],0))</f>
        <v>#VALUE!</v>
      </c>
      <c r="G72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0" t="str">
        <f ca="1">IF(Generowanie_Zamówienia[[#This Row],[ILOŚĆ OP. ZAMAWIANA]]&gt;0,COUNTIFS($B$1:B720,"&gt;0"),"")</f>
        <v/>
      </c>
      <c r="I720" t="e">
        <f>INDEX(Wsad_Ofertowy[],MATCH(Generowanie_Zamówienia[[#This Row],[KOD_XL]],Wsad_Ofertowy[Kod],0),MATCH("Nazwa",Wsad_Ofertowy[#Headers],0))</f>
        <v>#VALUE!</v>
      </c>
      <c r="J720" t="e">
        <f ca="1">Generowanie_Zamówienia[[#This Row],[ILOŚĆ OP. ZAMAWIANA]]*Generowanie_Zamówienia[[#This Row],[ILOŚC W OP.]]</f>
        <v>#VALUE!</v>
      </c>
    </row>
    <row r="721" spans="1:10" x14ac:dyDescent="0.45">
      <c r="A721" t="e">
        <f>Wsad_Ofertowy[[#This Row],[Kod]]</f>
        <v>#VALUE!</v>
      </c>
      <c r="B7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1" t="e">
        <f>INDEX(Wsad_Ofertowy[],MATCH(Generowanie_Zamówienia[[#This Row],[KOD_XL]],Wsad_Ofertowy[Kod],0),21)</f>
        <v>#VALUE!</v>
      </c>
      <c r="D721" s="95" t="e" cm="1">
        <f t="array" ref="D721">INDEX(Wsad_Ofertowy[],MATCH(Generowanie_Zamówienia[[#This Row],[KOD_XL]],Wsad_Ofertowy[Kod],0),$U$1)</f>
        <v>#VALUE!</v>
      </c>
      <c r="E721" t="str">
        <f ca="1">IFERROR(Generowanie_Zamówienia[[#This Row],[ILOŚĆ OP. ZAMAWIANA]]*Generowanie_Zamówienia[[#This Row],[ILOŚC W OP.]]*Generowanie_Zamówienia[[#This Row],[CENA]],"")</f>
        <v/>
      </c>
      <c r="F721" t="e">
        <f>INDEX(Wsad_Ofertowy[],MATCH(Generowanie_Zamówienia[[#This Row],[KOD_XL]],Wsad_Ofertowy[Kod],0),MATCH("nazwa pakietu",Wsad_Ofertowy[#Headers],0))</f>
        <v>#VALUE!</v>
      </c>
      <c r="G72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1" t="str">
        <f ca="1">IF(Generowanie_Zamówienia[[#This Row],[ILOŚĆ OP. ZAMAWIANA]]&gt;0,COUNTIFS($B$1:B721,"&gt;0"),"")</f>
        <v/>
      </c>
      <c r="I721" t="e">
        <f>INDEX(Wsad_Ofertowy[],MATCH(Generowanie_Zamówienia[[#This Row],[KOD_XL]],Wsad_Ofertowy[Kod],0),MATCH("Nazwa",Wsad_Ofertowy[#Headers],0))</f>
        <v>#VALUE!</v>
      </c>
      <c r="J721" t="e">
        <f ca="1">Generowanie_Zamówienia[[#This Row],[ILOŚĆ OP. ZAMAWIANA]]*Generowanie_Zamówienia[[#This Row],[ILOŚC W OP.]]</f>
        <v>#VALUE!</v>
      </c>
    </row>
    <row r="722" spans="1:10" x14ac:dyDescent="0.45">
      <c r="A722" t="e">
        <f>Wsad_Ofertowy[[#This Row],[Kod]]</f>
        <v>#VALUE!</v>
      </c>
      <c r="B7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2" t="e">
        <f>INDEX(Wsad_Ofertowy[],MATCH(Generowanie_Zamówienia[[#This Row],[KOD_XL]],Wsad_Ofertowy[Kod],0),21)</f>
        <v>#VALUE!</v>
      </c>
      <c r="D722" s="95" t="e" cm="1">
        <f t="array" ref="D722">INDEX(Wsad_Ofertowy[],MATCH(Generowanie_Zamówienia[[#This Row],[KOD_XL]],Wsad_Ofertowy[Kod],0),$U$1)</f>
        <v>#VALUE!</v>
      </c>
      <c r="E722" t="str">
        <f ca="1">IFERROR(Generowanie_Zamówienia[[#This Row],[ILOŚĆ OP. ZAMAWIANA]]*Generowanie_Zamówienia[[#This Row],[ILOŚC W OP.]]*Generowanie_Zamówienia[[#This Row],[CENA]],"")</f>
        <v/>
      </c>
      <c r="F722" t="e">
        <f>INDEX(Wsad_Ofertowy[],MATCH(Generowanie_Zamówienia[[#This Row],[KOD_XL]],Wsad_Ofertowy[Kod],0),MATCH("nazwa pakietu",Wsad_Ofertowy[#Headers],0))</f>
        <v>#VALUE!</v>
      </c>
      <c r="G72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2" t="str">
        <f ca="1">IF(Generowanie_Zamówienia[[#This Row],[ILOŚĆ OP. ZAMAWIANA]]&gt;0,COUNTIFS($B$1:B722,"&gt;0"),"")</f>
        <v/>
      </c>
      <c r="I722" t="e">
        <f>INDEX(Wsad_Ofertowy[],MATCH(Generowanie_Zamówienia[[#This Row],[KOD_XL]],Wsad_Ofertowy[Kod],0),MATCH("Nazwa",Wsad_Ofertowy[#Headers],0))</f>
        <v>#VALUE!</v>
      </c>
      <c r="J722" t="e">
        <f ca="1">Generowanie_Zamówienia[[#This Row],[ILOŚĆ OP. ZAMAWIANA]]*Generowanie_Zamówienia[[#This Row],[ILOŚC W OP.]]</f>
        <v>#VALUE!</v>
      </c>
    </row>
    <row r="723" spans="1:10" x14ac:dyDescent="0.45">
      <c r="A723" t="e">
        <f>Wsad_Ofertowy[[#This Row],[Kod]]</f>
        <v>#VALUE!</v>
      </c>
      <c r="B7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3" t="e">
        <f>INDEX(Wsad_Ofertowy[],MATCH(Generowanie_Zamówienia[[#This Row],[KOD_XL]],Wsad_Ofertowy[Kod],0),21)</f>
        <v>#VALUE!</v>
      </c>
      <c r="D723" s="95" t="e" cm="1">
        <f t="array" ref="D723">INDEX(Wsad_Ofertowy[],MATCH(Generowanie_Zamówienia[[#This Row],[KOD_XL]],Wsad_Ofertowy[Kod],0),$U$1)</f>
        <v>#VALUE!</v>
      </c>
      <c r="E723" t="str">
        <f ca="1">IFERROR(Generowanie_Zamówienia[[#This Row],[ILOŚĆ OP. ZAMAWIANA]]*Generowanie_Zamówienia[[#This Row],[ILOŚC W OP.]]*Generowanie_Zamówienia[[#This Row],[CENA]],"")</f>
        <v/>
      </c>
      <c r="F723" t="e">
        <f>INDEX(Wsad_Ofertowy[],MATCH(Generowanie_Zamówienia[[#This Row],[KOD_XL]],Wsad_Ofertowy[Kod],0),MATCH("nazwa pakietu",Wsad_Ofertowy[#Headers],0))</f>
        <v>#VALUE!</v>
      </c>
      <c r="G72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3" t="str">
        <f ca="1">IF(Generowanie_Zamówienia[[#This Row],[ILOŚĆ OP. ZAMAWIANA]]&gt;0,COUNTIFS($B$1:B723,"&gt;0"),"")</f>
        <v/>
      </c>
      <c r="I723" t="e">
        <f>INDEX(Wsad_Ofertowy[],MATCH(Generowanie_Zamówienia[[#This Row],[KOD_XL]],Wsad_Ofertowy[Kod],0),MATCH("Nazwa",Wsad_Ofertowy[#Headers],0))</f>
        <v>#VALUE!</v>
      </c>
      <c r="J723" t="e">
        <f ca="1">Generowanie_Zamówienia[[#This Row],[ILOŚĆ OP. ZAMAWIANA]]*Generowanie_Zamówienia[[#This Row],[ILOŚC W OP.]]</f>
        <v>#VALUE!</v>
      </c>
    </row>
    <row r="724" spans="1:10" x14ac:dyDescent="0.45">
      <c r="A724" t="e">
        <f>Wsad_Ofertowy[[#This Row],[Kod]]</f>
        <v>#VALUE!</v>
      </c>
      <c r="B7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4" t="e">
        <f>INDEX(Wsad_Ofertowy[],MATCH(Generowanie_Zamówienia[[#This Row],[KOD_XL]],Wsad_Ofertowy[Kod],0),21)</f>
        <v>#VALUE!</v>
      </c>
      <c r="D724" s="95" t="e" cm="1">
        <f t="array" ref="D724">INDEX(Wsad_Ofertowy[],MATCH(Generowanie_Zamówienia[[#This Row],[KOD_XL]],Wsad_Ofertowy[Kod],0),$U$1)</f>
        <v>#VALUE!</v>
      </c>
      <c r="E724" t="str">
        <f ca="1">IFERROR(Generowanie_Zamówienia[[#This Row],[ILOŚĆ OP. ZAMAWIANA]]*Generowanie_Zamówienia[[#This Row],[ILOŚC W OP.]]*Generowanie_Zamówienia[[#This Row],[CENA]],"")</f>
        <v/>
      </c>
      <c r="F724" t="e">
        <f>INDEX(Wsad_Ofertowy[],MATCH(Generowanie_Zamówienia[[#This Row],[KOD_XL]],Wsad_Ofertowy[Kod],0),MATCH("nazwa pakietu",Wsad_Ofertowy[#Headers],0))</f>
        <v>#VALUE!</v>
      </c>
      <c r="G72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4" t="str">
        <f ca="1">IF(Generowanie_Zamówienia[[#This Row],[ILOŚĆ OP. ZAMAWIANA]]&gt;0,COUNTIFS($B$1:B724,"&gt;0"),"")</f>
        <v/>
      </c>
      <c r="I724" t="e">
        <f>INDEX(Wsad_Ofertowy[],MATCH(Generowanie_Zamówienia[[#This Row],[KOD_XL]],Wsad_Ofertowy[Kod],0),MATCH("Nazwa",Wsad_Ofertowy[#Headers],0))</f>
        <v>#VALUE!</v>
      </c>
      <c r="J724" t="e">
        <f ca="1">Generowanie_Zamówienia[[#This Row],[ILOŚĆ OP. ZAMAWIANA]]*Generowanie_Zamówienia[[#This Row],[ILOŚC W OP.]]</f>
        <v>#VALUE!</v>
      </c>
    </row>
    <row r="725" spans="1:10" x14ac:dyDescent="0.45">
      <c r="A725" t="e">
        <f>Wsad_Ofertowy[[#This Row],[Kod]]</f>
        <v>#VALUE!</v>
      </c>
      <c r="B7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5" t="e">
        <f>INDEX(Wsad_Ofertowy[],MATCH(Generowanie_Zamówienia[[#This Row],[KOD_XL]],Wsad_Ofertowy[Kod],0),21)</f>
        <v>#VALUE!</v>
      </c>
      <c r="D725" s="95" t="e" cm="1">
        <f t="array" ref="D725">INDEX(Wsad_Ofertowy[],MATCH(Generowanie_Zamówienia[[#This Row],[KOD_XL]],Wsad_Ofertowy[Kod],0),$U$1)</f>
        <v>#VALUE!</v>
      </c>
      <c r="E725" t="str">
        <f ca="1">IFERROR(Generowanie_Zamówienia[[#This Row],[ILOŚĆ OP. ZAMAWIANA]]*Generowanie_Zamówienia[[#This Row],[ILOŚC W OP.]]*Generowanie_Zamówienia[[#This Row],[CENA]],"")</f>
        <v/>
      </c>
      <c r="F725" t="e">
        <f>INDEX(Wsad_Ofertowy[],MATCH(Generowanie_Zamówienia[[#This Row],[KOD_XL]],Wsad_Ofertowy[Kod],0),MATCH("nazwa pakietu",Wsad_Ofertowy[#Headers],0))</f>
        <v>#VALUE!</v>
      </c>
      <c r="G72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5" t="str">
        <f ca="1">IF(Generowanie_Zamówienia[[#This Row],[ILOŚĆ OP. ZAMAWIANA]]&gt;0,COUNTIFS($B$1:B725,"&gt;0"),"")</f>
        <v/>
      </c>
      <c r="I725" t="e">
        <f>INDEX(Wsad_Ofertowy[],MATCH(Generowanie_Zamówienia[[#This Row],[KOD_XL]],Wsad_Ofertowy[Kod],0),MATCH("Nazwa",Wsad_Ofertowy[#Headers],0))</f>
        <v>#VALUE!</v>
      </c>
      <c r="J725" t="e">
        <f ca="1">Generowanie_Zamówienia[[#This Row],[ILOŚĆ OP. ZAMAWIANA]]*Generowanie_Zamówienia[[#This Row],[ILOŚC W OP.]]</f>
        <v>#VALUE!</v>
      </c>
    </row>
    <row r="726" spans="1:10" x14ac:dyDescent="0.45">
      <c r="A726" t="e">
        <f>Wsad_Ofertowy[[#This Row],[Kod]]</f>
        <v>#VALUE!</v>
      </c>
      <c r="B7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6" t="e">
        <f>INDEX(Wsad_Ofertowy[],MATCH(Generowanie_Zamówienia[[#This Row],[KOD_XL]],Wsad_Ofertowy[Kod],0),21)</f>
        <v>#VALUE!</v>
      </c>
      <c r="D726" s="95" t="e" cm="1">
        <f t="array" ref="D726">INDEX(Wsad_Ofertowy[],MATCH(Generowanie_Zamówienia[[#This Row],[KOD_XL]],Wsad_Ofertowy[Kod],0),$U$1)</f>
        <v>#VALUE!</v>
      </c>
      <c r="E726" t="str">
        <f ca="1">IFERROR(Generowanie_Zamówienia[[#This Row],[ILOŚĆ OP. ZAMAWIANA]]*Generowanie_Zamówienia[[#This Row],[ILOŚC W OP.]]*Generowanie_Zamówienia[[#This Row],[CENA]],"")</f>
        <v/>
      </c>
      <c r="F726" t="e">
        <f>INDEX(Wsad_Ofertowy[],MATCH(Generowanie_Zamówienia[[#This Row],[KOD_XL]],Wsad_Ofertowy[Kod],0),MATCH("nazwa pakietu",Wsad_Ofertowy[#Headers],0))</f>
        <v>#VALUE!</v>
      </c>
      <c r="G72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6" t="str">
        <f ca="1">IF(Generowanie_Zamówienia[[#This Row],[ILOŚĆ OP. ZAMAWIANA]]&gt;0,COUNTIFS($B$1:B726,"&gt;0"),"")</f>
        <v/>
      </c>
      <c r="I726" t="e">
        <f>INDEX(Wsad_Ofertowy[],MATCH(Generowanie_Zamówienia[[#This Row],[KOD_XL]],Wsad_Ofertowy[Kod],0),MATCH("Nazwa",Wsad_Ofertowy[#Headers],0))</f>
        <v>#VALUE!</v>
      </c>
      <c r="J726" t="e">
        <f ca="1">Generowanie_Zamówienia[[#This Row],[ILOŚĆ OP. ZAMAWIANA]]*Generowanie_Zamówienia[[#This Row],[ILOŚC W OP.]]</f>
        <v>#VALUE!</v>
      </c>
    </row>
    <row r="727" spans="1:10" x14ac:dyDescent="0.45">
      <c r="A727" t="e">
        <f>Wsad_Ofertowy[[#This Row],[Kod]]</f>
        <v>#VALUE!</v>
      </c>
      <c r="B7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7" t="e">
        <f>INDEX(Wsad_Ofertowy[],MATCH(Generowanie_Zamówienia[[#This Row],[KOD_XL]],Wsad_Ofertowy[Kod],0),21)</f>
        <v>#VALUE!</v>
      </c>
      <c r="D727" s="95" t="e" cm="1">
        <f t="array" ref="D727">INDEX(Wsad_Ofertowy[],MATCH(Generowanie_Zamówienia[[#This Row],[KOD_XL]],Wsad_Ofertowy[Kod],0),$U$1)</f>
        <v>#VALUE!</v>
      </c>
      <c r="E727" t="str">
        <f ca="1">IFERROR(Generowanie_Zamówienia[[#This Row],[ILOŚĆ OP. ZAMAWIANA]]*Generowanie_Zamówienia[[#This Row],[ILOŚC W OP.]]*Generowanie_Zamówienia[[#This Row],[CENA]],"")</f>
        <v/>
      </c>
      <c r="F727" t="e">
        <f>INDEX(Wsad_Ofertowy[],MATCH(Generowanie_Zamówienia[[#This Row],[KOD_XL]],Wsad_Ofertowy[Kod],0),MATCH("nazwa pakietu",Wsad_Ofertowy[#Headers],0))</f>
        <v>#VALUE!</v>
      </c>
      <c r="G72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7" t="str">
        <f ca="1">IF(Generowanie_Zamówienia[[#This Row],[ILOŚĆ OP. ZAMAWIANA]]&gt;0,COUNTIFS($B$1:B727,"&gt;0"),"")</f>
        <v/>
      </c>
      <c r="I727" t="e">
        <f>INDEX(Wsad_Ofertowy[],MATCH(Generowanie_Zamówienia[[#This Row],[KOD_XL]],Wsad_Ofertowy[Kod],0),MATCH("Nazwa",Wsad_Ofertowy[#Headers],0))</f>
        <v>#VALUE!</v>
      </c>
      <c r="J727" t="e">
        <f ca="1">Generowanie_Zamówienia[[#This Row],[ILOŚĆ OP. ZAMAWIANA]]*Generowanie_Zamówienia[[#This Row],[ILOŚC W OP.]]</f>
        <v>#VALUE!</v>
      </c>
    </row>
    <row r="728" spans="1:10" x14ac:dyDescent="0.45">
      <c r="A728" t="e">
        <f>Wsad_Ofertowy[[#This Row],[Kod]]</f>
        <v>#VALUE!</v>
      </c>
      <c r="B7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8" t="e">
        <f>INDEX(Wsad_Ofertowy[],MATCH(Generowanie_Zamówienia[[#This Row],[KOD_XL]],Wsad_Ofertowy[Kod],0),21)</f>
        <v>#VALUE!</v>
      </c>
      <c r="D728" s="95" t="e" cm="1">
        <f t="array" ref="D728">INDEX(Wsad_Ofertowy[],MATCH(Generowanie_Zamówienia[[#This Row],[KOD_XL]],Wsad_Ofertowy[Kod],0),$U$1)</f>
        <v>#VALUE!</v>
      </c>
      <c r="E728" t="str">
        <f ca="1">IFERROR(Generowanie_Zamówienia[[#This Row],[ILOŚĆ OP. ZAMAWIANA]]*Generowanie_Zamówienia[[#This Row],[ILOŚC W OP.]]*Generowanie_Zamówienia[[#This Row],[CENA]],"")</f>
        <v/>
      </c>
      <c r="F728" t="e">
        <f>INDEX(Wsad_Ofertowy[],MATCH(Generowanie_Zamówienia[[#This Row],[KOD_XL]],Wsad_Ofertowy[Kod],0),MATCH("nazwa pakietu",Wsad_Ofertowy[#Headers],0))</f>
        <v>#VALUE!</v>
      </c>
      <c r="G72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8" t="str">
        <f ca="1">IF(Generowanie_Zamówienia[[#This Row],[ILOŚĆ OP. ZAMAWIANA]]&gt;0,COUNTIFS($B$1:B728,"&gt;0"),"")</f>
        <v/>
      </c>
      <c r="I728" t="e">
        <f>INDEX(Wsad_Ofertowy[],MATCH(Generowanie_Zamówienia[[#This Row],[KOD_XL]],Wsad_Ofertowy[Kod],0),MATCH("Nazwa",Wsad_Ofertowy[#Headers],0))</f>
        <v>#VALUE!</v>
      </c>
      <c r="J728" t="e">
        <f ca="1">Generowanie_Zamówienia[[#This Row],[ILOŚĆ OP. ZAMAWIANA]]*Generowanie_Zamówienia[[#This Row],[ILOŚC W OP.]]</f>
        <v>#VALUE!</v>
      </c>
    </row>
    <row r="729" spans="1:10" x14ac:dyDescent="0.45">
      <c r="A729" t="e">
        <f>Wsad_Ofertowy[[#This Row],[Kod]]</f>
        <v>#VALUE!</v>
      </c>
      <c r="B7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29" t="e">
        <f>INDEX(Wsad_Ofertowy[],MATCH(Generowanie_Zamówienia[[#This Row],[KOD_XL]],Wsad_Ofertowy[Kod],0),21)</f>
        <v>#VALUE!</v>
      </c>
      <c r="D729" s="95" t="e" cm="1">
        <f t="array" ref="D729">INDEX(Wsad_Ofertowy[],MATCH(Generowanie_Zamówienia[[#This Row],[KOD_XL]],Wsad_Ofertowy[Kod],0),$U$1)</f>
        <v>#VALUE!</v>
      </c>
      <c r="E729" t="str">
        <f ca="1">IFERROR(Generowanie_Zamówienia[[#This Row],[ILOŚĆ OP. ZAMAWIANA]]*Generowanie_Zamówienia[[#This Row],[ILOŚC W OP.]]*Generowanie_Zamówienia[[#This Row],[CENA]],"")</f>
        <v/>
      </c>
      <c r="F729" t="e">
        <f>INDEX(Wsad_Ofertowy[],MATCH(Generowanie_Zamówienia[[#This Row],[KOD_XL]],Wsad_Ofertowy[Kod],0),MATCH("nazwa pakietu",Wsad_Ofertowy[#Headers],0))</f>
        <v>#VALUE!</v>
      </c>
      <c r="G72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29" t="str">
        <f ca="1">IF(Generowanie_Zamówienia[[#This Row],[ILOŚĆ OP. ZAMAWIANA]]&gt;0,COUNTIFS($B$1:B729,"&gt;0"),"")</f>
        <v/>
      </c>
      <c r="I729" t="e">
        <f>INDEX(Wsad_Ofertowy[],MATCH(Generowanie_Zamówienia[[#This Row],[KOD_XL]],Wsad_Ofertowy[Kod],0),MATCH("Nazwa",Wsad_Ofertowy[#Headers],0))</f>
        <v>#VALUE!</v>
      </c>
      <c r="J729" t="e">
        <f ca="1">Generowanie_Zamówienia[[#This Row],[ILOŚĆ OP. ZAMAWIANA]]*Generowanie_Zamówienia[[#This Row],[ILOŚC W OP.]]</f>
        <v>#VALUE!</v>
      </c>
    </row>
    <row r="730" spans="1:10" x14ac:dyDescent="0.45">
      <c r="A730" t="e">
        <f>Wsad_Ofertowy[[#This Row],[Kod]]</f>
        <v>#VALUE!</v>
      </c>
      <c r="B7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0" t="e">
        <f>INDEX(Wsad_Ofertowy[],MATCH(Generowanie_Zamówienia[[#This Row],[KOD_XL]],Wsad_Ofertowy[Kod],0),21)</f>
        <v>#VALUE!</v>
      </c>
      <c r="D730" s="95" t="e" cm="1">
        <f t="array" ref="D730">INDEX(Wsad_Ofertowy[],MATCH(Generowanie_Zamówienia[[#This Row],[KOD_XL]],Wsad_Ofertowy[Kod],0),$U$1)</f>
        <v>#VALUE!</v>
      </c>
      <c r="E730" t="str">
        <f ca="1">IFERROR(Generowanie_Zamówienia[[#This Row],[ILOŚĆ OP. ZAMAWIANA]]*Generowanie_Zamówienia[[#This Row],[ILOŚC W OP.]]*Generowanie_Zamówienia[[#This Row],[CENA]],"")</f>
        <v/>
      </c>
      <c r="F730" t="e">
        <f>INDEX(Wsad_Ofertowy[],MATCH(Generowanie_Zamówienia[[#This Row],[KOD_XL]],Wsad_Ofertowy[Kod],0),MATCH("nazwa pakietu",Wsad_Ofertowy[#Headers],0))</f>
        <v>#VALUE!</v>
      </c>
      <c r="G73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0" t="str">
        <f ca="1">IF(Generowanie_Zamówienia[[#This Row],[ILOŚĆ OP. ZAMAWIANA]]&gt;0,COUNTIFS($B$1:B730,"&gt;0"),"")</f>
        <v/>
      </c>
      <c r="I730" t="e">
        <f>INDEX(Wsad_Ofertowy[],MATCH(Generowanie_Zamówienia[[#This Row],[KOD_XL]],Wsad_Ofertowy[Kod],0),MATCH("Nazwa",Wsad_Ofertowy[#Headers],0))</f>
        <v>#VALUE!</v>
      </c>
      <c r="J730" t="e">
        <f ca="1">Generowanie_Zamówienia[[#This Row],[ILOŚĆ OP. ZAMAWIANA]]*Generowanie_Zamówienia[[#This Row],[ILOŚC W OP.]]</f>
        <v>#VALUE!</v>
      </c>
    </row>
    <row r="731" spans="1:10" x14ac:dyDescent="0.45">
      <c r="A731" t="e">
        <f>Wsad_Ofertowy[[#This Row],[Kod]]</f>
        <v>#VALUE!</v>
      </c>
      <c r="B7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1" t="e">
        <f>INDEX(Wsad_Ofertowy[],MATCH(Generowanie_Zamówienia[[#This Row],[KOD_XL]],Wsad_Ofertowy[Kod],0),21)</f>
        <v>#VALUE!</v>
      </c>
      <c r="D731" s="95" t="e" cm="1">
        <f t="array" ref="D731">INDEX(Wsad_Ofertowy[],MATCH(Generowanie_Zamówienia[[#This Row],[KOD_XL]],Wsad_Ofertowy[Kod],0),$U$1)</f>
        <v>#VALUE!</v>
      </c>
      <c r="E731" t="str">
        <f ca="1">IFERROR(Generowanie_Zamówienia[[#This Row],[ILOŚĆ OP. ZAMAWIANA]]*Generowanie_Zamówienia[[#This Row],[ILOŚC W OP.]]*Generowanie_Zamówienia[[#This Row],[CENA]],"")</f>
        <v/>
      </c>
      <c r="F731" t="e">
        <f>INDEX(Wsad_Ofertowy[],MATCH(Generowanie_Zamówienia[[#This Row],[KOD_XL]],Wsad_Ofertowy[Kod],0),MATCH("nazwa pakietu",Wsad_Ofertowy[#Headers],0))</f>
        <v>#VALUE!</v>
      </c>
      <c r="G73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1" t="str">
        <f ca="1">IF(Generowanie_Zamówienia[[#This Row],[ILOŚĆ OP. ZAMAWIANA]]&gt;0,COUNTIFS($B$1:B731,"&gt;0"),"")</f>
        <v/>
      </c>
      <c r="I731" t="e">
        <f>INDEX(Wsad_Ofertowy[],MATCH(Generowanie_Zamówienia[[#This Row],[KOD_XL]],Wsad_Ofertowy[Kod],0),MATCH("Nazwa",Wsad_Ofertowy[#Headers],0))</f>
        <v>#VALUE!</v>
      </c>
      <c r="J731" t="e">
        <f ca="1">Generowanie_Zamówienia[[#This Row],[ILOŚĆ OP. ZAMAWIANA]]*Generowanie_Zamówienia[[#This Row],[ILOŚC W OP.]]</f>
        <v>#VALUE!</v>
      </c>
    </row>
    <row r="732" spans="1:10" x14ac:dyDescent="0.45">
      <c r="A732" t="e">
        <f>Wsad_Ofertowy[[#This Row],[Kod]]</f>
        <v>#VALUE!</v>
      </c>
      <c r="B7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2" t="e">
        <f>INDEX(Wsad_Ofertowy[],MATCH(Generowanie_Zamówienia[[#This Row],[KOD_XL]],Wsad_Ofertowy[Kod],0),21)</f>
        <v>#VALUE!</v>
      </c>
      <c r="D732" s="95" t="e" cm="1">
        <f t="array" ref="D732">INDEX(Wsad_Ofertowy[],MATCH(Generowanie_Zamówienia[[#This Row],[KOD_XL]],Wsad_Ofertowy[Kod],0),$U$1)</f>
        <v>#VALUE!</v>
      </c>
      <c r="E732" t="str">
        <f ca="1">IFERROR(Generowanie_Zamówienia[[#This Row],[ILOŚĆ OP. ZAMAWIANA]]*Generowanie_Zamówienia[[#This Row],[ILOŚC W OP.]]*Generowanie_Zamówienia[[#This Row],[CENA]],"")</f>
        <v/>
      </c>
      <c r="F732" t="e">
        <f>INDEX(Wsad_Ofertowy[],MATCH(Generowanie_Zamówienia[[#This Row],[KOD_XL]],Wsad_Ofertowy[Kod],0),MATCH("nazwa pakietu",Wsad_Ofertowy[#Headers],0))</f>
        <v>#VALUE!</v>
      </c>
      <c r="G73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2" t="str">
        <f ca="1">IF(Generowanie_Zamówienia[[#This Row],[ILOŚĆ OP. ZAMAWIANA]]&gt;0,COUNTIFS($B$1:B732,"&gt;0"),"")</f>
        <v/>
      </c>
      <c r="I732" t="e">
        <f>INDEX(Wsad_Ofertowy[],MATCH(Generowanie_Zamówienia[[#This Row],[KOD_XL]],Wsad_Ofertowy[Kod],0),MATCH("Nazwa",Wsad_Ofertowy[#Headers],0))</f>
        <v>#VALUE!</v>
      </c>
      <c r="J732" t="e">
        <f ca="1">Generowanie_Zamówienia[[#This Row],[ILOŚĆ OP. ZAMAWIANA]]*Generowanie_Zamówienia[[#This Row],[ILOŚC W OP.]]</f>
        <v>#VALUE!</v>
      </c>
    </row>
    <row r="733" spans="1:10" x14ac:dyDescent="0.45">
      <c r="A733" t="e">
        <f>Wsad_Ofertowy[[#This Row],[Kod]]</f>
        <v>#VALUE!</v>
      </c>
      <c r="B7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3" t="e">
        <f>INDEX(Wsad_Ofertowy[],MATCH(Generowanie_Zamówienia[[#This Row],[KOD_XL]],Wsad_Ofertowy[Kod],0),21)</f>
        <v>#VALUE!</v>
      </c>
      <c r="D733" s="95" t="e" cm="1">
        <f t="array" ref="D733">INDEX(Wsad_Ofertowy[],MATCH(Generowanie_Zamówienia[[#This Row],[KOD_XL]],Wsad_Ofertowy[Kod],0),$U$1)</f>
        <v>#VALUE!</v>
      </c>
      <c r="E733" t="str">
        <f ca="1">IFERROR(Generowanie_Zamówienia[[#This Row],[ILOŚĆ OP. ZAMAWIANA]]*Generowanie_Zamówienia[[#This Row],[ILOŚC W OP.]]*Generowanie_Zamówienia[[#This Row],[CENA]],"")</f>
        <v/>
      </c>
      <c r="F733" t="e">
        <f>INDEX(Wsad_Ofertowy[],MATCH(Generowanie_Zamówienia[[#This Row],[KOD_XL]],Wsad_Ofertowy[Kod],0),MATCH("nazwa pakietu",Wsad_Ofertowy[#Headers],0))</f>
        <v>#VALUE!</v>
      </c>
      <c r="G73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3" t="str">
        <f ca="1">IF(Generowanie_Zamówienia[[#This Row],[ILOŚĆ OP. ZAMAWIANA]]&gt;0,COUNTIFS($B$1:B733,"&gt;0"),"")</f>
        <v/>
      </c>
      <c r="I733" t="e">
        <f>INDEX(Wsad_Ofertowy[],MATCH(Generowanie_Zamówienia[[#This Row],[KOD_XL]],Wsad_Ofertowy[Kod],0),MATCH("Nazwa",Wsad_Ofertowy[#Headers],0))</f>
        <v>#VALUE!</v>
      </c>
      <c r="J733" t="e">
        <f ca="1">Generowanie_Zamówienia[[#This Row],[ILOŚĆ OP. ZAMAWIANA]]*Generowanie_Zamówienia[[#This Row],[ILOŚC W OP.]]</f>
        <v>#VALUE!</v>
      </c>
    </row>
    <row r="734" spans="1:10" x14ac:dyDescent="0.45">
      <c r="A734" t="e">
        <f>Wsad_Ofertowy[[#This Row],[Kod]]</f>
        <v>#VALUE!</v>
      </c>
      <c r="B7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4" t="e">
        <f>INDEX(Wsad_Ofertowy[],MATCH(Generowanie_Zamówienia[[#This Row],[KOD_XL]],Wsad_Ofertowy[Kod],0),21)</f>
        <v>#VALUE!</v>
      </c>
      <c r="D734" s="95" t="e" cm="1">
        <f t="array" ref="D734">INDEX(Wsad_Ofertowy[],MATCH(Generowanie_Zamówienia[[#This Row],[KOD_XL]],Wsad_Ofertowy[Kod],0),$U$1)</f>
        <v>#VALUE!</v>
      </c>
      <c r="E734" t="str">
        <f ca="1">IFERROR(Generowanie_Zamówienia[[#This Row],[ILOŚĆ OP. ZAMAWIANA]]*Generowanie_Zamówienia[[#This Row],[ILOŚC W OP.]]*Generowanie_Zamówienia[[#This Row],[CENA]],"")</f>
        <v/>
      </c>
      <c r="F734" t="e">
        <f>INDEX(Wsad_Ofertowy[],MATCH(Generowanie_Zamówienia[[#This Row],[KOD_XL]],Wsad_Ofertowy[Kod],0),MATCH("nazwa pakietu",Wsad_Ofertowy[#Headers],0))</f>
        <v>#VALUE!</v>
      </c>
      <c r="G73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4" t="str">
        <f ca="1">IF(Generowanie_Zamówienia[[#This Row],[ILOŚĆ OP. ZAMAWIANA]]&gt;0,COUNTIFS($B$1:B734,"&gt;0"),"")</f>
        <v/>
      </c>
      <c r="I734" t="e">
        <f>INDEX(Wsad_Ofertowy[],MATCH(Generowanie_Zamówienia[[#This Row],[KOD_XL]],Wsad_Ofertowy[Kod],0),MATCH("Nazwa",Wsad_Ofertowy[#Headers],0))</f>
        <v>#VALUE!</v>
      </c>
      <c r="J734" t="e">
        <f ca="1">Generowanie_Zamówienia[[#This Row],[ILOŚĆ OP. ZAMAWIANA]]*Generowanie_Zamówienia[[#This Row],[ILOŚC W OP.]]</f>
        <v>#VALUE!</v>
      </c>
    </row>
    <row r="735" spans="1:10" x14ac:dyDescent="0.45">
      <c r="A735" t="e">
        <f>Wsad_Ofertowy[[#This Row],[Kod]]</f>
        <v>#VALUE!</v>
      </c>
      <c r="B7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5" t="e">
        <f>INDEX(Wsad_Ofertowy[],MATCH(Generowanie_Zamówienia[[#This Row],[KOD_XL]],Wsad_Ofertowy[Kod],0),21)</f>
        <v>#VALUE!</v>
      </c>
      <c r="D735" s="95" t="e" cm="1">
        <f t="array" ref="D735">INDEX(Wsad_Ofertowy[],MATCH(Generowanie_Zamówienia[[#This Row],[KOD_XL]],Wsad_Ofertowy[Kod],0),$U$1)</f>
        <v>#VALUE!</v>
      </c>
      <c r="E735" t="str">
        <f ca="1">IFERROR(Generowanie_Zamówienia[[#This Row],[ILOŚĆ OP. ZAMAWIANA]]*Generowanie_Zamówienia[[#This Row],[ILOŚC W OP.]]*Generowanie_Zamówienia[[#This Row],[CENA]],"")</f>
        <v/>
      </c>
      <c r="F735" t="e">
        <f>INDEX(Wsad_Ofertowy[],MATCH(Generowanie_Zamówienia[[#This Row],[KOD_XL]],Wsad_Ofertowy[Kod],0),MATCH("nazwa pakietu",Wsad_Ofertowy[#Headers],0))</f>
        <v>#VALUE!</v>
      </c>
      <c r="G73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5" t="str">
        <f ca="1">IF(Generowanie_Zamówienia[[#This Row],[ILOŚĆ OP. ZAMAWIANA]]&gt;0,COUNTIFS($B$1:B735,"&gt;0"),"")</f>
        <v/>
      </c>
      <c r="I735" t="e">
        <f>INDEX(Wsad_Ofertowy[],MATCH(Generowanie_Zamówienia[[#This Row],[KOD_XL]],Wsad_Ofertowy[Kod],0),MATCH("Nazwa",Wsad_Ofertowy[#Headers],0))</f>
        <v>#VALUE!</v>
      </c>
      <c r="J735" t="e">
        <f ca="1">Generowanie_Zamówienia[[#This Row],[ILOŚĆ OP. ZAMAWIANA]]*Generowanie_Zamówienia[[#This Row],[ILOŚC W OP.]]</f>
        <v>#VALUE!</v>
      </c>
    </row>
    <row r="736" spans="1:10" x14ac:dyDescent="0.45">
      <c r="A736" t="e">
        <f>Wsad_Ofertowy[[#This Row],[Kod]]</f>
        <v>#VALUE!</v>
      </c>
      <c r="B7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6" t="e">
        <f>INDEX(Wsad_Ofertowy[],MATCH(Generowanie_Zamówienia[[#This Row],[KOD_XL]],Wsad_Ofertowy[Kod],0),21)</f>
        <v>#VALUE!</v>
      </c>
      <c r="D736" s="95" t="e" cm="1">
        <f t="array" ref="D736">INDEX(Wsad_Ofertowy[],MATCH(Generowanie_Zamówienia[[#This Row],[KOD_XL]],Wsad_Ofertowy[Kod],0),$U$1)</f>
        <v>#VALUE!</v>
      </c>
      <c r="E736" t="str">
        <f ca="1">IFERROR(Generowanie_Zamówienia[[#This Row],[ILOŚĆ OP. ZAMAWIANA]]*Generowanie_Zamówienia[[#This Row],[ILOŚC W OP.]]*Generowanie_Zamówienia[[#This Row],[CENA]],"")</f>
        <v/>
      </c>
      <c r="F736" t="e">
        <f>INDEX(Wsad_Ofertowy[],MATCH(Generowanie_Zamówienia[[#This Row],[KOD_XL]],Wsad_Ofertowy[Kod],0),MATCH("nazwa pakietu",Wsad_Ofertowy[#Headers],0))</f>
        <v>#VALUE!</v>
      </c>
      <c r="G73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6" t="str">
        <f ca="1">IF(Generowanie_Zamówienia[[#This Row],[ILOŚĆ OP. ZAMAWIANA]]&gt;0,COUNTIFS($B$1:B736,"&gt;0"),"")</f>
        <v/>
      </c>
      <c r="I736" t="e">
        <f>INDEX(Wsad_Ofertowy[],MATCH(Generowanie_Zamówienia[[#This Row],[KOD_XL]],Wsad_Ofertowy[Kod],0),MATCH("Nazwa",Wsad_Ofertowy[#Headers],0))</f>
        <v>#VALUE!</v>
      </c>
      <c r="J736" t="e">
        <f ca="1">Generowanie_Zamówienia[[#This Row],[ILOŚĆ OP. ZAMAWIANA]]*Generowanie_Zamówienia[[#This Row],[ILOŚC W OP.]]</f>
        <v>#VALUE!</v>
      </c>
    </row>
    <row r="737" spans="1:10" x14ac:dyDescent="0.45">
      <c r="A737" t="e">
        <f>Wsad_Ofertowy[[#This Row],[Kod]]</f>
        <v>#VALUE!</v>
      </c>
      <c r="B7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7" t="e">
        <f>INDEX(Wsad_Ofertowy[],MATCH(Generowanie_Zamówienia[[#This Row],[KOD_XL]],Wsad_Ofertowy[Kod],0),21)</f>
        <v>#VALUE!</v>
      </c>
      <c r="D737" s="95" t="e" cm="1">
        <f t="array" ref="D737">INDEX(Wsad_Ofertowy[],MATCH(Generowanie_Zamówienia[[#This Row],[KOD_XL]],Wsad_Ofertowy[Kod],0),$U$1)</f>
        <v>#VALUE!</v>
      </c>
      <c r="E737" t="str">
        <f ca="1">IFERROR(Generowanie_Zamówienia[[#This Row],[ILOŚĆ OP. ZAMAWIANA]]*Generowanie_Zamówienia[[#This Row],[ILOŚC W OP.]]*Generowanie_Zamówienia[[#This Row],[CENA]],"")</f>
        <v/>
      </c>
      <c r="F737" t="e">
        <f>INDEX(Wsad_Ofertowy[],MATCH(Generowanie_Zamówienia[[#This Row],[KOD_XL]],Wsad_Ofertowy[Kod],0),MATCH("nazwa pakietu",Wsad_Ofertowy[#Headers],0))</f>
        <v>#VALUE!</v>
      </c>
      <c r="G73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7" t="str">
        <f ca="1">IF(Generowanie_Zamówienia[[#This Row],[ILOŚĆ OP. ZAMAWIANA]]&gt;0,COUNTIFS($B$1:B737,"&gt;0"),"")</f>
        <v/>
      </c>
      <c r="I737" t="e">
        <f>INDEX(Wsad_Ofertowy[],MATCH(Generowanie_Zamówienia[[#This Row],[KOD_XL]],Wsad_Ofertowy[Kod],0),MATCH("Nazwa",Wsad_Ofertowy[#Headers],0))</f>
        <v>#VALUE!</v>
      </c>
      <c r="J737" t="e">
        <f ca="1">Generowanie_Zamówienia[[#This Row],[ILOŚĆ OP. ZAMAWIANA]]*Generowanie_Zamówienia[[#This Row],[ILOŚC W OP.]]</f>
        <v>#VALUE!</v>
      </c>
    </row>
    <row r="738" spans="1:10" x14ac:dyDescent="0.45">
      <c r="A738" t="e">
        <f>Wsad_Ofertowy[[#This Row],[Kod]]</f>
        <v>#VALUE!</v>
      </c>
      <c r="B7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8" t="e">
        <f>INDEX(Wsad_Ofertowy[],MATCH(Generowanie_Zamówienia[[#This Row],[KOD_XL]],Wsad_Ofertowy[Kod],0),21)</f>
        <v>#VALUE!</v>
      </c>
      <c r="D738" s="95" t="e" cm="1">
        <f t="array" ref="D738">INDEX(Wsad_Ofertowy[],MATCH(Generowanie_Zamówienia[[#This Row],[KOD_XL]],Wsad_Ofertowy[Kod],0),$U$1)</f>
        <v>#VALUE!</v>
      </c>
      <c r="E738" t="str">
        <f ca="1">IFERROR(Generowanie_Zamówienia[[#This Row],[ILOŚĆ OP. ZAMAWIANA]]*Generowanie_Zamówienia[[#This Row],[ILOŚC W OP.]]*Generowanie_Zamówienia[[#This Row],[CENA]],"")</f>
        <v/>
      </c>
      <c r="F738" t="e">
        <f>INDEX(Wsad_Ofertowy[],MATCH(Generowanie_Zamówienia[[#This Row],[KOD_XL]],Wsad_Ofertowy[Kod],0),MATCH("nazwa pakietu",Wsad_Ofertowy[#Headers],0))</f>
        <v>#VALUE!</v>
      </c>
      <c r="G73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8" t="str">
        <f ca="1">IF(Generowanie_Zamówienia[[#This Row],[ILOŚĆ OP. ZAMAWIANA]]&gt;0,COUNTIFS($B$1:B738,"&gt;0"),"")</f>
        <v/>
      </c>
      <c r="I738" t="e">
        <f>INDEX(Wsad_Ofertowy[],MATCH(Generowanie_Zamówienia[[#This Row],[KOD_XL]],Wsad_Ofertowy[Kod],0),MATCH("Nazwa",Wsad_Ofertowy[#Headers],0))</f>
        <v>#VALUE!</v>
      </c>
      <c r="J738" t="e">
        <f ca="1">Generowanie_Zamówienia[[#This Row],[ILOŚĆ OP. ZAMAWIANA]]*Generowanie_Zamówienia[[#This Row],[ILOŚC W OP.]]</f>
        <v>#VALUE!</v>
      </c>
    </row>
    <row r="739" spans="1:10" x14ac:dyDescent="0.45">
      <c r="A739" t="e">
        <f>Wsad_Ofertowy[[#This Row],[Kod]]</f>
        <v>#VALUE!</v>
      </c>
      <c r="B7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39" t="e">
        <f>INDEX(Wsad_Ofertowy[],MATCH(Generowanie_Zamówienia[[#This Row],[KOD_XL]],Wsad_Ofertowy[Kod],0),21)</f>
        <v>#VALUE!</v>
      </c>
      <c r="D739" s="95" t="e" cm="1">
        <f t="array" ref="D739">INDEX(Wsad_Ofertowy[],MATCH(Generowanie_Zamówienia[[#This Row],[KOD_XL]],Wsad_Ofertowy[Kod],0),$U$1)</f>
        <v>#VALUE!</v>
      </c>
      <c r="E739" t="str">
        <f ca="1">IFERROR(Generowanie_Zamówienia[[#This Row],[ILOŚĆ OP. ZAMAWIANA]]*Generowanie_Zamówienia[[#This Row],[ILOŚC W OP.]]*Generowanie_Zamówienia[[#This Row],[CENA]],"")</f>
        <v/>
      </c>
      <c r="F739" t="e">
        <f>INDEX(Wsad_Ofertowy[],MATCH(Generowanie_Zamówienia[[#This Row],[KOD_XL]],Wsad_Ofertowy[Kod],0),MATCH("nazwa pakietu",Wsad_Ofertowy[#Headers],0))</f>
        <v>#VALUE!</v>
      </c>
      <c r="G73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39" t="str">
        <f ca="1">IF(Generowanie_Zamówienia[[#This Row],[ILOŚĆ OP. ZAMAWIANA]]&gt;0,COUNTIFS($B$1:B739,"&gt;0"),"")</f>
        <v/>
      </c>
      <c r="I739" t="e">
        <f>INDEX(Wsad_Ofertowy[],MATCH(Generowanie_Zamówienia[[#This Row],[KOD_XL]],Wsad_Ofertowy[Kod],0),MATCH("Nazwa",Wsad_Ofertowy[#Headers],0))</f>
        <v>#VALUE!</v>
      </c>
      <c r="J739" t="e">
        <f ca="1">Generowanie_Zamówienia[[#This Row],[ILOŚĆ OP. ZAMAWIANA]]*Generowanie_Zamówienia[[#This Row],[ILOŚC W OP.]]</f>
        <v>#VALUE!</v>
      </c>
    </row>
    <row r="740" spans="1:10" x14ac:dyDescent="0.45">
      <c r="A740" t="e">
        <f>Wsad_Ofertowy[[#This Row],[Kod]]</f>
        <v>#VALUE!</v>
      </c>
      <c r="B7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0" t="e">
        <f>INDEX(Wsad_Ofertowy[],MATCH(Generowanie_Zamówienia[[#This Row],[KOD_XL]],Wsad_Ofertowy[Kod],0),21)</f>
        <v>#VALUE!</v>
      </c>
      <c r="D740" s="95" t="e" cm="1">
        <f t="array" ref="D740">INDEX(Wsad_Ofertowy[],MATCH(Generowanie_Zamówienia[[#This Row],[KOD_XL]],Wsad_Ofertowy[Kod],0),$U$1)</f>
        <v>#VALUE!</v>
      </c>
      <c r="E740" t="str">
        <f ca="1">IFERROR(Generowanie_Zamówienia[[#This Row],[ILOŚĆ OP. ZAMAWIANA]]*Generowanie_Zamówienia[[#This Row],[ILOŚC W OP.]]*Generowanie_Zamówienia[[#This Row],[CENA]],"")</f>
        <v/>
      </c>
      <c r="F740" t="e">
        <f>INDEX(Wsad_Ofertowy[],MATCH(Generowanie_Zamówienia[[#This Row],[KOD_XL]],Wsad_Ofertowy[Kod],0),MATCH("nazwa pakietu",Wsad_Ofertowy[#Headers],0))</f>
        <v>#VALUE!</v>
      </c>
      <c r="G74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0" t="str">
        <f ca="1">IF(Generowanie_Zamówienia[[#This Row],[ILOŚĆ OP. ZAMAWIANA]]&gt;0,COUNTIFS($B$1:B740,"&gt;0"),"")</f>
        <v/>
      </c>
      <c r="I740" t="e">
        <f>INDEX(Wsad_Ofertowy[],MATCH(Generowanie_Zamówienia[[#This Row],[KOD_XL]],Wsad_Ofertowy[Kod],0),MATCH("Nazwa",Wsad_Ofertowy[#Headers],0))</f>
        <v>#VALUE!</v>
      </c>
      <c r="J740" t="e">
        <f ca="1">Generowanie_Zamówienia[[#This Row],[ILOŚĆ OP. ZAMAWIANA]]*Generowanie_Zamówienia[[#This Row],[ILOŚC W OP.]]</f>
        <v>#VALUE!</v>
      </c>
    </row>
    <row r="741" spans="1:10" x14ac:dyDescent="0.45">
      <c r="A741" t="e">
        <f>Wsad_Ofertowy[[#This Row],[Kod]]</f>
        <v>#VALUE!</v>
      </c>
      <c r="B7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1" t="e">
        <f>INDEX(Wsad_Ofertowy[],MATCH(Generowanie_Zamówienia[[#This Row],[KOD_XL]],Wsad_Ofertowy[Kod],0),21)</f>
        <v>#VALUE!</v>
      </c>
      <c r="D741" s="95" t="e" cm="1">
        <f t="array" ref="D741">INDEX(Wsad_Ofertowy[],MATCH(Generowanie_Zamówienia[[#This Row],[KOD_XL]],Wsad_Ofertowy[Kod],0),$U$1)</f>
        <v>#VALUE!</v>
      </c>
      <c r="E741" t="str">
        <f ca="1">IFERROR(Generowanie_Zamówienia[[#This Row],[ILOŚĆ OP. ZAMAWIANA]]*Generowanie_Zamówienia[[#This Row],[ILOŚC W OP.]]*Generowanie_Zamówienia[[#This Row],[CENA]],"")</f>
        <v/>
      </c>
      <c r="F741" t="e">
        <f>INDEX(Wsad_Ofertowy[],MATCH(Generowanie_Zamówienia[[#This Row],[KOD_XL]],Wsad_Ofertowy[Kod],0),MATCH("nazwa pakietu",Wsad_Ofertowy[#Headers],0))</f>
        <v>#VALUE!</v>
      </c>
      <c r="G74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1" t="str">
        <f ca="1">IF(Generowanie_Zamówienia[[#This Row],[ILOŚĆ OP. ZAMAWIANA]]&gt;0,COUNTIFS($B$1:B741,"&gt;0"),"")</f>
        <v/>
      </c>
      <c r="I741" t="e">
        <f>INDEX(Wsad_Ofertowy[],MATCH(Generowanie_Zamówienia[[#This Row],[KOD_XL]],Wsad_Ofertowy[Kod],0),MATCH("Nazwa",Wsad_Ofertowy[#Headers],0))</f>
        <v>#VALUE!</v>
      </c>
      <c r="J741" t="e">
        <f ca="1">Generowanie_Zamówienia[[#This Row],[ILOŚĆ OP. ZAMAWIANA]]*Generowanie_Zamówienia[[#This Row],[ILOŚC W OP.]]</f>
        <v>#VALUE!</v>
      </c>
    </row>
    <row r="742" spans="1:10" x14ac:dyDescent="0.45">
      <c r="A742" t="e">
        <f>Wsad_Ofertowy[[#This Row],[Kod]]</f>
        <v>#VALUE!</v>
      </c>
      <c r="B7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2" t="e">
        <f>INDEX(Wsad_Ofertowy[],MATCH(Generowanie_Zamówienia[[#This Row],[KOD_XL]],Wsad_Ofertowy[Kod],0),21)</f>
        <v>#VALUE!</v>
      </c>
      <c r="D742" s="95" t="e" cm="1">
        <f t="array" ref="D742">INDEX(Wsad_Ofertowy[],MATCH(Generowanie_Zamówienia[[#This Row],[KOD_XL]],Wsad_Ofertowy[Kod],0),$U$1)</f>
        <v>#VALUE!</v>
      </c>
      <c r="E742" t="str">
        <f ca="1">IFERROR(Generowanie_Zamówienia[[#This Row],[ILOŚĆ OP. ZAMAWIANA]]*Generowanie_Zamówienia[[#This Row],[ILOŚC W OP.]]*Generowanie_Zamówienia[[#This Row],[CENA]],"")</f>
        <v/>
      </c>
      <c r="F742" t="e">
        <f>INDEX(Wsad_Ofertowy[],MATCH(Generowanie_Zamówienia[[#This Row],[KOD_XL]],Wsad_Ofertowy[Kod],0),MATCH("nazwa pakietu",Wsad_Ofertowy[#Headers],0))</f>
        <v>#VALUE!</v>
      </c>
      <c r="G74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2" t="str">
        <f ca="1">IF(Generowanie_Zamówienia[[#This Row],[ILOŚĆ OP. ZAMAWIANA]]&gt;0,COUNTIFS($B$1:B742,"&gt;0"),"")</f>
        <v/>
      </c>
      <c r="I742" t="e">
        <f>INDEX(Wsad_Ofertowy[],MATCH(Generowanie_Zamówienia[[#This Row],[KOD_XL]],Wsad_Ofertowy[Kod],0),MATCH("Nazwa",Wsad_Ofertowy[#Headers],0))</f>
        <v>#VALUE!</v>
      </c>
      <c r="J742" t="e">
        <f ca="1">Generowanie_Zamówienia[[#This Row],[ILOŚĆ OP. ZAMAWIANA]]*Generowanie_Zamówienia[[#This Row],[ILOŚC W OP.]]</f>
        <v>#VALUE!</v>
      </c>
    </row>
    <row r="743" spans="1:10" x14ac:dyDescent="0.45">
      <c r="A743" t="e">
        <f>Wsad_Ofertowy[[#This Row],[Kod]]</f>
        <v>#VALUE!</v>
      </c>
      <c r="B7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3" t="e">
        <f>INDEX(Wsad_Ofertowy[],MATCH(Generowanie_Zamówienia[[#This Row],[KOD_XL]],Wsad_Ofertowy[Kod],0),21)</f>
        <v>#VALUE!</v>
      </c>
      <c r="D743" s="95" t="e" cm="1">
        <f t="array" ref="D743">INDEX(Wsad_Ofertowy[],MATCH(Generowanie_Zamówienia[[#This Row],[KOD_XL]],Wsad_Ofertowy[Kod],0),$U$1)</f>
        <v>#VALUE!</v>
      </c>
      <c r="E743" t="str">
        <f ca="1">IFERROR(Generowanie_Zamówienia[[#This Row],[ILOŚĆ OP. ZAMAWIANA]]*Generowanie_Zamówienia[[#This Row],[ILOŚC W OP.]]*Generowanie_Zamówienia[[#This Row],[CENA]],"")</f>
        <v/>
      </c>
      <c r="F743" t="e">
        <f>INDEX(Wsad_Ofertowy[],MATCH(Generowanie_Zamówienia[[#This Row],[KOD_XL]],Wsad_Ofertowy[Kod],0),MATCH("nazwa pakietu",Wsad_Ofertowy[#Headers],0))</f>
        <v>#VALUE!</v>
      </c>
      <c r="G74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3" t="str">
        <f ca="1">IF(Generowanie_Zamówienia[[#This Row],[ILOŚĆ OP. ZAMAWIANA]]&gt;0,COUNTIFS($B$1:B743,"&gt;0"),"")</f>
        <v/>
      </c>
      <c r="I743" t="e">
        <f>INDEX(Wsad_Ofertowy[],MATCH(Generowanie_Zamówienia[[#This Row],[KOD_XL]],Wsad_Ofertowy[Kod],0),MATCH("Nazwa",Wsad_Ofertowy[#Headers],0))</f>
        <v>#VALUE!</v>
      </c>
      <c r="J743" t="e">
        <f ca="1">Generowanie_Zamówienia[[#This Row],[ILOŚĆ OP. ZAMAWIANA]]*Generowanie_Zamówienia[[#This Row],[ILOŚC W OP.]]</f>
        <v>#VALUE!</v>
      </c>
    </row>
    <row r="744" spans="1:10" x14ac:dyDescent="0.45">
      <c r="A744" t="e">
        <f>Wsad_Ofertowy[[#This Row],[Kod]]</f>
        <v>#VALUE!</v>
      </c>
      <c r="B7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4" t="e">
        <f>INDEX(Wsad_Ofertowy[],MATCH(Generowanie_Zamówienia[[#This Row],[KOD_XL]],Wsad_Ofertowy[Kod],0),21)</f>
        <v>#VALUE!</v>
      </c>
      <c r="D744" s="95" t="e" cm="1">
        <f t="array" ref="D744">INDEX(Wsad_Ofertowy[],MATCH(Generowanie_Zamówienia[[#This Row],[KOD_XL]],Wsad_Ofertowy[Kod],0),$U$1)</f>
        <v>#VALUE!</v>
      </c>
      <c r="E744" t="str">
        <f ca="1">IFERROR(Generowanie_Zamówienia[[#This Row],[ILOŚĆ OP. ZAMAWIANA]]*Generowanie_Zamówienia[[#This Row],[ILOŚC W OP.]]*Generowanie_Zamówienia[[#This Row],[CENA]],"")</f>
        <v/>
      </c>
      <c r="F744" t="e">
        <f>INDEX(Wsad_Ofertowy[],MATCH(Generowanie_Zamówienia[[#This Row],[KOD_XL]],Wsad_Ofertowy[Kod],0),MATCH("nazwa pakietu",Wsad_Ofertowy[#Headers],0))</f>
        <v>#VALUE!</v>
      </c>
      <c r="G74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4" t="str">
        <f ca="1">IF(Generowanie_Zamówienia[[#This Row],[ILOŚĆ OP. ZAMAWIANA]]&gt;0,COUNTIFS($B$1:B744,"&gt;0"),"")</f>
        <v/>
      </c>
      <c r="I744" t="e">
        <f>INDEX(Wsad_Ofertowy[],MATCH(Generowanie_Zamówienia[[#This Row],[KOD_XL]],Wsad_Ofertowy[Kod],0),MATCH("Nazwa",Wsad_Ofertowy[#Headers],0))</f>
        <v>#VALUE!</v>
      </c>
      <c r="J744" t="e">
        <f ca="1">Generowanie_Zamówienia[[#This Row],[ILOŚĆ OP. ZAMAWIANA]]*Generowanie_Zamówienia[[#This Row],[ILOŚC W OP.]]</f>
        <v>#VALUE!</v>
      </c>
    </row>
    <row r="745" spans="1:10" x14ac:dyDescent="0.45">
      <c r="A745" t="e">
        <f>Wsad_Ofertowy[[#This Row],[Kod]]</f>
        <v>#VALUE!</v>
      </c>
      <c r="B7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5" t="e">
        <f>INDEX(Wsad_Ofertowy[],MATCH(Generowanie_Zamówienia[[#This Row],[KOD_XL]],Wsad_Ofertowy[Kod],0),21)</f>
        <v>#VALUE!</v>
      </c>
      <c r="D745" s="95" t="e" cm="1">
        <f t="array" ref="D745">INDEX(Wsad_Ofertowy[],MATCH(Generowanie_Zamówienia[[#This Row],[KOD_XL]],Wsad_Ofertowy[Kod],0),$U$1)</f>
        <v>#VALUE!</v>
      </c>
      <c r="E745" t="str">
        <f ca="1">IFERROR(Generowanie_Zamówienia[[#This Row],[ILOŚĆ OP. ZAMAWIANA]]*Generowanie_Zamówienia[[#This Row],[ILOŚC W OP.]]*Generowanie_Zamówienia[[#This Row],[CENA]],"")</f>
        <v/>
      </c>
      <c r="F745" t="e">
        <f>INDEX(Wsad_Ofertowy[],MATCH(Generowanie_Zamówienia[[#This Row],[KOD_XL]],Wsad_Ofertowy[Kod],0),MATCH("nazwa pakietu",Wsad_Ofertowy[#Headers],0))</f>
        <v>#VALUE!</v>
      </c>
      <c r="G74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5" t="str">
        <f ca="1">IF(Generowanie_Zamówienia[[#This Row],[ILOŚĆ OP. ZAMAWIANA]]&gt;0,COUNTIFS($B$1:B745,"&gt;0"),"")</f>
        <v/>
      </c>
      <c r="I745" t="e">
        <f>INDEX(Wsad_Ofertowy[],MATCH(Generowanie_Zamówienia[[#This Row],[KOD_XL]],Wsad_Ofertowy[Kod],0),MATCH("Nazwa",Wsad_Ofertowy[#Headers],0))</f>
        <v>#VALUE!</v>
      </c>
      <c r="J745" t="e">
        <f ca="1">Generowanie_Zamówienia[[#This Row],[ILOŚĆ OP. ZAMAWIANA]]*Generowanie_Zamówienia[[#This Row],[ILOŚC W OP.]]</f>
        <v>#VALUE!</v>
      </c>
    </row>
    <row r="746" spans="1:10" x14ac:dyDescent="0.45">
      <c r="A746" t="e">
        <f>Wsad_Ofertowy[[#This Row],[Kod]]</f>
        <v>#VALUE!</v>
      </c>
      <c r="B7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6" t="e">
        <f>INDEX(Wsad_Ofertowy[],MATCH(Generowanie_Zamówienia[[#This Row],[KOD_XL]],Wsad_Ofertowy[Kod],0),21)</f>
        <v>#VALUE!</v>
      </c>
      <c r="D746" s="95" t="e" cm="1">
        <f t="array" ref="D746">INDEX(Wsad_Ofertowy[],MATCH(Generowanie_Zamówienia[[#This Row],[KOD_XL]],Wsad_Ofertowy[Kod],0),$U$1)</f>
        <v>#VALUE!</v>
      </c>
      <c r="E746" t="str">
        <f ca="1">IFERROR(Generowanie_Zamówienia[[#This Row],[ILOŚĆ OP. ZAMAWIANA]]*Generowanie_Zamówienia[[#This Row],[ILOŚC W OP.]]*Generowanie_Zamówienia[[#This Row],[CENA]],"")</f>
        <v/>
      </c>
      <c r="F746" t="e">
        <f>INDEX(Wsad_Ofertowy[],MATCH(Generowanie_Zamówienia[[#This Row],[KOD_XL]],Wsad_Ofertowy[Kod],0),MATCH("nazwa pakietu",Wsad_Ofertowy[#Headers],0))</f>
        <v>#VALUE!</v>
      </c>
      <c r="G74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6" t="str">
        <f ca="1">IF(Generowanie_Zamówienia[[#This Row],[ILOŚĆ OP. ZAMAWIANA]]&gt;0,COUNTIFS($B$1:B746,"&gt;0"),"")</f>
        <v/>
      </c>
      <c r="I746" t="e">
        <f>INDEX(Wsad_Ofertowy[],MATCH(Generowanie_Zamówienia[[#This Row],[KOD_XL]],Wsad_Ofertowy[Kod],0),MATCH("Nazwa",Wsad_Ofertowy[#Headers],0))</f>
        <v>#VALUE!</v>
      </c>
      <c r="J746" t="e">
        <f ca="1">Generowanie_Zamówienia[[#This Row],[ILOŚĆ OP. ZAMAWIANA]]*Generowanie_Zamówienia[[#This Row],[ILOŚC W OP.]]</f>
        <v>#VALUE!</v>
      </c>
    </row>
    <row r="747" spans="1:10" x14ac:dyDescent="0.45">
      <c r="A747" t="e">
        <f>Wsad_Ofertowy[[#This Row],[Kod]]</f>
        <v>#VALUE!</v>
      </c>
      <c r="B7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7" t="e">
        <f>INDEX(Wsad_Ofertowy[],MATCH(Generowanie_Zamówienia[[#This Row],[KOD_XL]],Wsad_Ofertowy[Kod],0),21)</f>
        <v>#VALUE!</v>
      </c>
      <c r="D747" s="95" t="e" cm="1">
        <f t="array" ref="D747">INDEX(Wsad_Ofertowy[],MATCH(Generowanie_Zamówienia[[#This Row],[KOD_XL]],Wsad_Ofertowy[Kod],0),$U$1)</f>
        <v>#VALUE!</v>
      </c>
      <c r="E747" t="str">
        <f ca="1">IFERROR(Generowanie_Zamówienia[[#This Row],[ILOŚĆ OP. ZAMAWIANA]]*Generowanie_Zamówienia[[#This Row],[ILOŚC W OP.]]*Generowanie_Zamówienia[[#This Row],[CENA]],"")</f>
        <v/>
      </c>
      <c r="F747" t="e">
        <f>INDEX(Wsad_Ofertowy[],MATCH(Generowanie_Zamówienia[[#This Row],[KOD_XL]],Wsad_Ofertowy[Kod],0),MATCH("nazwa pakietu",Wsad_Ofertowy[#Headers],0))</f>
        <v>#VALUE!</v>
      </c>
      <c r="G74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7" t="str">
        <f ca="1">IF(Generowanie_Zamówienia[[#This Row],[ILOŚĆ OP. ZAMAWIANA]]&gt;0,COUNTIFS($B$1:B747,"&gt;0"),"")</f>
        <v/>
      </c>
      <c r="I747" t="e">
        <f>INDEX(Wsad_Ofertowy[],MATCH(Generowanie_Zamówienia[[#This Row],[KOD_XL]],Wsad_Ofertowy[Kod],0),MATCH("Nazwa",Wsad_Ofertowy[#Headers],0))</f>
        <v>#VALUE!</v>
      </c>
      <c r="J747" t="e">
        <f ca="1">Generowanie_Zamówienia[[#This Row],[ILOŚĆ OP. ZAMAWIANA]]*Generowanie_Zamówienia[[#This Row],[ILOŚC W OP.]]</f>
        <v>#VALUE!</v>
      </c>
    </row>
    <row r="748" spans="1:10" x14ac:dyDescent="0.45">
      <c r="A748" t="e">
        <f>Wsad_Ofertowy[[#This Row],[Kod]]</f>
        <v>#VALUE!</v>
      </c>
      <c r="B7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8" t="e">
        <f>INDEX(Wsad_Ofertowy[],MATCH(Generowanie_Zamówienia[[#This Row],[KOD_XL]],Wsad_Ofertowy[Kod],0),21)</f>
        <v>#VALUE!</v>
      </c>
      <c r="D748" s="95" t="e" cm="1">
        <f t="array" ref="D748">INDEX(Wsad_Ofertowy[],MATCH(Generowanie_Zamówienia[[#This Row],[KOD_XL]],Wsad_Ofertowy[Kod],0),$U$1)</f>
        <v>#VALUE!</v>
      </c>
      <c r="E748" t="str">
        <f ca="1">IFERROR(Generowanie_Zamówienia[[#This Row],[ILOŚĆ OP. ZAMAWIANA]]*Generowanie_Zamówienia[[#This Row],[ILOŚC W OP.]]*Generowanie_Zamówienia[[#This Row],[CENA]],"")</f>
        <v/>
      </c>
      <c r="F748" t="e">
        <f>INDEX(Wsad_Ofertowy[],MATCH(Generowanie_Zamówienia[[#This Row],[KOD_XL]],Wsad_Ofertowy[Kod],0),MATCH("nazwa pakietu",Wsad_Ofertowy[#Headers],0))</f>
        <v>#VALUE!</v>
      </c>
      <c r="G74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8" t="str">
        <f ca="1">IF(Generowanie_Zamówienia[[#This Row],[ILOŚĆ OP. ZAMAWIANA]]&gt;0,COUNTIFS($B$1:B748,"&gt;0"),"")</f>
        <v/>
      </c>
      <c r="I748" t="e">
        <f>INDEX(Wsad_Ofertowy[],MATCH(Generowanie_Zamówienia[[#This Row],[KOD_XL]],Wsad_Ofertowy[Kod],0),MATCH("Nazwa",Wsad_Ofertowy[#Headers],0))</f>
        <v>#VALUE!</v>
      </c>
      <c r="J748" t="e">
        <f ca="1">Generowanie_Zamówienia[[#This Row],[ILOŚĆ OP. ZAMAWIANA]]*Generowanie_Zamówienia[[#This Row],[ILOŚC W OP.]]</f>
        <v>#VALUE!</v>
      </c>
    </row>
    <row r="749" spans="1:10" x14ac:dyDescent="0.45">
      <c r="A749" t="e">
        <f>Wsad_Ofertowy[[#This Row],[Kod]]</f>
        <v>#VALUE!</v>
      </c>
      <c r="B7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49" t="e">
        <f>INDEX(Wsad_Ofertowy[],MATCH(Generowanie_Zamówienia[[#This Row],[KOD_XL]],Wsad_Ofertowy[Kod],0),21)</f>
        <v>#VALUE!</v>
      </c>
      <c r="D749" s="95" t="e" cm="1">
        <f t="array" ref="D749">INDEX(Wsad_Ofertowy[],MATCH(Generowanie_Zamówienia[[#This Row],[KOD_XL]],Wsad_Ofertowy[Kod],0),$U$1)</f>
        <v>#VALUE!</v>
      </c>
      <c r="E749" t="str">
        <f ca="1">IFERROR(Generowanie_Zamówienia[[#This Row],[ILOŚĆ OP. ZAMAWIANA]]*Generowanie_Zamówienia[[#This Row],[ILOŚC W OP.]]*Generowanie_Zamówienia[[#This Row],[CENA]],"")</f>
        <v/>
      </c>
      <c r="F749" t="e">
        <f>INDEX(Wsad_Ofertowy[],MATCH(Generowanie_Zamówienia[[#This Row],[KOD_XL]],Wsad_Ofertowy[Kod],0),MATCH("nazwa pakietu",Wsad_Ofertowy[#Headers],0))</f>
        <v>#VALUE!</v>
      </c>
      <c r="G74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49" t="str">
        <f ca="1">IF(Generowanie_Zamówienia[[#This Row],[ILOŚĆ OP. ZAMAWIANA]]&gt;0,COUNTIFS($B$1:B749,"&gt;0"),"")</f>
        <v/>
      </c>
      <c r="I749" t="e">
        <f>INDEX(Wsad_Ofertowy[],MATCH(Generowanie_Zamówienia[[#This Row],[KOD_XL]],Wsad_Ofertowy[Kod],0),MATCH("Nazwa",Wsad_Ofertowy[#Headers],0))</f>
        <v>#VALUE!</v>
      </c>
      <c r="J749" t="e">
        <f ca="1">Generowanie_Zamówienia[[#This Row],[ILOŚĆ OP. ZAMAWIANA]]*Generowanie_Zamówienia[[#This Row],[ILOŚC W OP.]]</f>
        <v>#VALUE!</v>
      </c>
    </row>
    <row r="750" spans="1:10" x14ac:dyDescent="0.45">
      <c r="A750" t="e">
        <f>Wsad_Ofertowy[[#This Row],[Kod]]</f>
        <v>#VALUE!</v>
      </c>
      <c r="B7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0" t="e">
        <f>INDEX(Wsad_Ofertowy[],MATCH(Generowanie_Zamówienia[[#This Row],[KOD_XL]],Wsad_Ofertowy[Kod],0),21)</f>
        <v>#VALUE!</v>
      </c>
      <c r="D750" s="95" t="e" cm="1">
        <f t="array" ref="D750">INDEX(Wsad_Ofertowy[],MATCH(Generowanie_Zamówienia[[#This Row],[KOD_XL]],Wsad_Ofertowy[Kod],0),$U$1)</f>
        <v>#VALUE!</v>
      </c>
      <c r="E750" t="str">
        <f ca="1">IFERROR(Generowanie_Zamówienia[[#This Row],[ILOŚĆ OP. ZAMAWIANA]]*Generowanie_Zamówienia[[#This Row],[ILOŚC W OP.]]*Generowanie_Zamówienia[[#This Row],[CENA]],"")</f>
        <v/>
      </c>
      <c r="F750" t="e">
        <f>INDEX(Wsad_Ofertowy[],MATCH(Generowanie_Zamówienia[[#This Row],[KOD_XL]],Wsad_Ofertowy[Kod],0),MATCH("nazwa pakietu",Wsad_Ofertowy[#Headers],0))</f>
        <v>#VALUE!</v>
      </c>
      <c r="G75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0" t="str">
        <f ca="1">IF(Generowanie_Zamówienia[[#This Row],[ILOŚĆ OP. ZAMAWIANA]]&gt;0,COUNTIFS($B$1:B750,"&gt;0"),"")</f>
        <v/>
      </c>
      <c r="I750" t="e">
        <f>INDEX(Wsad_Ofertowy[],MATCH(Generowanie_Zamówienia[[#This Row],[KOD_XL]],Wsad_Ofertowy[Kod],0),MATCH("Nazwa",Wsad_Ofertowy[#Headers],0))</f>
        <v>#VALUE!</v>
      </c>
      <c r="J750" t="e">
        <f ca="1">Generowanie_Zamówienia[[#This Row],[ILOŚĆ OP. ZAMAWIANA]]*Generowanie_Zamówienia[[#This Row],[ILOŚC W OP.]]</f>
        <v>#VALUE!</v>
      </c>
    </row>
    <row r="751" spans="1:10" x14ac:dyDescent="0.45">
      <c r="A751" t="e">
        <f>Wsad_Ofertowy[[#This Row],[Kod]]</f>
        <v>#VALUE!</v>
      </c>
      <c r="B7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1" t="e">
        <f>INDEX(Wsad_Ofertowy[],MATCH(Generowanie_Zamówienia[[#This Row],[KOD_XL]],Wsad_Ofertowy[Kod],0),21)</f>
        <v>#VALUE!</v>
      </c>
      <c r="D751" s="95" t="e" cm="1">
        <f t="array" ref="D751">INDEX(Wsad_Ofertowy[],MATCH(Generowanie_Zamówienia[[#This Row],[KOD_XL]],Wsad_Ofertowy[Kod],0),$U$1)</f>
        <v>#VALUE!</v>
      </c>
      <c r="E751" t="str">
        <f ca="1">IFERROR(Generowanie_Zamówienia[[#This Row],[ILOŚĆ OP. ZAMAWIANA]]*Generowanie_Zamówienia[[#This Row],[ILOŚC W OP.]]*Generowanie_Zamówienia[[#This Row],[CENA]],"")</f>
        <v/>
      </c>
      <c r="F751" t="e">
        <f>INDEX(Wsad_Ofertowy[],MATCH(Generowanie_Zamówienia[[#This Row],[KOD_XL]],Wsad_Ofertowy[Kod],0),MATCH("nazwa pakietu",Wsad_Ofertowy[#Headers],0))</f>
        <v>#VALUE!</v>
      </c>
      <c r="G75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1" t="str">
        <f ca="1">IF(Generowanie_Zamówienia[[#This Row],[ILOŚĆ OP. ZAMAWIANA]]&gt;0,COUNTIFS($B$1:B751,"&gt;0"),"")</f>
        <v/>
      </c>
      <c r="I751" t="e">
        <f>INDEX(Wsad_Ofertowy[],MATCH(Generowanie_Zamówienia[[#This Row],[KOD_XL]],Wsad_Ofertowy[Kod],0),MATCH("Nazwa",Wsad_Ofertowy[#Headers],0))</f>
        <v>#VALUE!</v>
      </c>
      <c r="J751" t="e">
        <f ca="1">Generowanie_Zamówienia[[#This Row],[ILOŚĆ OP. ZAMAWIANA]]*Generowanie_Zamówienia[[#This Row],[ILOŚC W OP.]]</f>
        <v>#VALUE!</v>
      </c>
    </row>
    <row r="752" spans="1:10" x14ac:dyDescent="0.45">
      <c r="A752" t="e">
        <f>Wsad_Ofertowy[[#This Row],[Kod]]</f>
        <v>#VALUE!</v>
      </c>
      <c r="B7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2" t="e">
        <f>INDEX(Wsad_Ofertowy[],MATCH(Generowanie_Zamówienia[[#This Row],[KOD_XL]],Wsad_Ofertowy[Kod],0),21)</f>
        <v>#VALUE!</v>
      </c>
      <c r="D752" s="95" t="e" cm="1">
        <f t="array" ref="D752">INDEX(Wsad_Ofertowy[],MATCH(Generowanie_Zamówienia[[#This Row],[KOD_XL]],Wsad_Ofertowy[Kod],0),$U$1)</f>
        <v>#VALUE!</v>
      </c>
      <c r="E752" t="str">
        <f ca="1">IFERROR(Generowanie_Zamówienia[[#This Row],[ILOŚĆ OP. ZAMAWIANA]]*Generowanie_Zamówienia[[#This Row],[ILOŚC W OP.]]*Generowanie_Zamówienia[[#This Row],[CENA]],"")</f>
        <v/>
      </c>
      <c r="F752" t="e">
        <f>INDEX(Wsad_Ofertowy[],MATCH(Generowanie_Zamówienia[[#This Row],[KOD_XL]],Wsad_Ofertowy[Kod],0),MATCH("nazwa pakietu",Wsad_Ofertowy[#Headers],0))</f>
        <v>#VALUE!</v>
      </c>
      <c r="G75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2" t="str">
        <f ca="1">IF(Generowanie_Zamówienia[[#This Row],[ILOŚĆ OP. ZAMAWIANA]]&gt;0,COUNTIFS($B$1:B752,"&gt;0"),"")</f>
        <v/>
      </c>
      <c r="I752" t="e">
        <f>INDEX(Wsad_Ofertowy[],MATCH(Generowanie_Zamówienia[[#This Row],[KOD_XL]],Wsad_Ofertowy[Kod],0),MATCH("Nazwa",Wsad_Ofertowy[#Headers],0))</f>
        <v>#VALUE!</v>
      </c>
      <c r="J752" t="e">
        <f ca="1">Generowanie_Zamówienia[[#This Row],[ILOŚĆ OP. ZAMAWIANA]]*Generowanie_Zamówienia[[#This Row],[ILOŚC W OP.]]</f>
        <v>#VALUE!</v>
      </c>
    </row>
    <row r="753" spans="1:10" x14ac:dyDescent="0.45">
      <c r="A753" t="e">
        <f>Wsad_Ofertowy[[#This Row],[Kod]]</f>
        <v>#VALUE!</v>
      </c>
      <c r="B7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3" t="e">
        <f>INDEX(Wsad_Ofertowy[],MATCH(Generowanie_Zamówienia[[#This Row],[KOD_XL]],Wsad_Ofertowy[Kod],0),21)</f>
        <v>#VALUE!</v>
      </c>
      <c r="D753" s="95" t="e" cm="1">
        <f t="array" ref="D753">INDEX(Wsad_Ofertowy[],MATCH(Generowanie_Zamówienia[[#This Row],[KOD_XL]],Wsad_Ofertowy[Kod],0),$U$1)</f>
        <v>#VALUE!</v>
      </c>
      <c r="E753" t="str">
        <f ca="1">IFERROR(Generowanie_Zamówienia[[#This Row],[ILOŚĆ OP. ZAMAWIANA]]*Generowanie_Zamówienia[[#This Row],[ILOŚC W OP.]]*Generowanie_Zamówienia[[#This Row],[CENA]],"")</f>
        <v/>
      </c>
      <c r="F753" t="e">
        <f>INDEX(Wsad_Ofertowy[],MATCH(Generowanie_Zamówienia[[#This Row],[KOD_XL]],Wsad_Ofertowy[Kod],0),MATCH("nazwa pakietu",Wsad_Ofertowy[#Headers],0))</f>
        <v>#VALUE!</v>
      </c>
      <c r="G75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3" t="str">
        <f ca="1">IF(Generowanie_Zamówienia[[#This Row],[ILOŚĆ OP. ZAMAWIANA]]&gt;0,COUNTIFS($B$1:B753,"&gt;0"),"")</f>
        <v/>
      </c>
      <c r="I753" t="e">
        <f>INDEX(Wsad_Ofertowy[],MATCH(Generowanie_Zamówienia[[#This Row],[KOD_XL]],Wsad_Ofertowy[Kod],0),MATCH("Nazwa",Wsad_Ofertowy[#Headers],0))</f>
        <v>#VALUE!</v>
      </c>
      <c r="J753" t="e">
        <f ca="1">Generowanie_Zamówienia[[#This Row],[ILOŚĆ OP. ZAMAWIANA]]*Generowanie_Zamówienia[[#This Row],[ILOŚC W OP.]]</f>
        <v>#VALUE!</v>
      </c>
    </row>
    <row r="754" spans="1:10" x14ac:dyDescent="0.45">
      <c r="A754" t="e">
        <f>Wsad_Ofertowy[[#This Row],[Kod]]</f>
        <v>#VALUE!</v>
      </c>
      <c r="B7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4" t="e">
        <f>INDEX(Wsad_Ofertowy[],MATCH(Generowanie_Zamówienia[[#This Row],[KOD_XL]],Wsad_Ofertowy[Kod],0),21)</f>
        <v>#VALUE!</v>
      </c>
      <c r="D754" s="95" t="e" cm="1">
        <f t="array" ref="D754">INDEX(Wsad_Ofertowy[],MATCH(Generowanie_Zamówienia[[#This Row],[KOD_XL]],Wsad_Ofertowy[Kod],0),$U$1)</f>
        <v>#VALUE!</v>
      </c>
      <c r="E754" t="str">
        <f ca="1">IFERROR(Generowanie_Zamówienia[[#This Row],[ILOŚĆ OP. ZAMAWIANA]]*Generowanie_Zamówienia[[#This Row],[ILOŚC W OP.]]*Generowanie_Zamówienia[[#This Row],[CENA]],"")</f>
        <v/>
      </c>
      <c r="F754" t="e">
        <f>INDEX(Wsad_Ofertowy[],MATCH(Generowanie_Zamówienia[[#This Row],[KOD_XL]],Wsad_Ofertowy[Kod],0),MATCH("nazwa pakietu",Wsad_Ofertowy[#Headers],0))</f>
        <v>#VALUE!</v>
      </c>
      <c r="G75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4" t="str">
        <f ca="1">IF(Generowanie_Zamówienia[[#This Row],[ILOŚĆ OP. ZAMAWIANA]]&gt;0,COUNTIFS($B$1:B754,"&gt;0"),"")</f>
        <v/>
      </c>
      <c r="I754" t="e">
        <f>INDEX(Wsad_Ofertowy[],MATCH(Generowanie_Zamówienia[[#This Row],[KOD_XL]],Wsad_Ofertowy[Kod],0),MATCH("Nazwa",Wsad_Ofertowy[#Headers],0))</f>
        <v>#VALUE!</v>
      </c>
      <c r="J754" t="e">
        <f ca="1">Generowanie_Zamówienia[[#This Row],[ILOŚĆ OP. ZAMAWIANA]]*Generowanie_Zamówienia[[#This Row],[ILOŚC W OP.]]</f>
        <v>#VALUE!</v>
      </c>
    </row>
    <row r="755" spans="1:10" x14ac:dyDescent="0.45">
      <c r="A755" t="e">
        <f>Wsad_Ofertowy[[#This Row],[Kod]]</f>
        <v>#VALUE!</v>
      </c>
      <c r="B7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5" t="e">
        <f>INDEX(Wsad_Ofertowy[],MATCH(Generowanie_Zamówienia[[#This Row],[KOD_XL]],Wsad_Ofertowy[Kod],0),21)</f>
        <v>#VALUE!</v>
      </c>
      <c r="D755" s="95" t="e" cm="1">
        <f t="array" ref="D755">INDEX(Wsad_Ofertowy[],MATCH(Generowanie_Zamówienia[[#This Row],[KOD_XL]],Wsad_Ofertowy[Kod],0),$U$1)</f>
        <v>#VALUE!</v>
      </c>
      <c r="E755" t="str">
        <f ca="1">IFERROR(Generowanie_Zamówienia[[#This Row],[ILOŚĆ OP. ZAMAWIANA]]*Generowanie_Zamówienia[[#This Row],[ILOŚC W OP.]]*Generowanie_Zamówienia[[#This Row],[CENA]],"")</f>
        <v/>
      </c>
      <c r="F755" t="e">
        <f>INDEX(Wsad_Ofertowy[],MATCH(Generowanie_Zamówienia[[#This Row],[KOD_XL]],Wsad_Ofertowy[Kod],0),MATCH("nazwa pakietu",Wsad_Ofertowy[#Headers],0))</f>
        <v>#VALUE!</v>
      </c>
      <c r="G75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5" t="str">
        <f ca="1">IF(Generowanie_Zamówienia[[#This Row],[ILOŚĆ OP. ZAMAWIANA]]&gt;0,COUNTIFS($B$1:B755,"&gt;0"),"")</f>
        <v/>
      </c>
      <c r="I755" t="e">
        <f>INDEX(Wsad_Ofertowy[],MATCH(Generowanie_Zamówienia[[#This Row],[KOD_XL]],Wsad_Ofertowy[Kod],0),MATCH("Nazwa",Wsad_Ofertowy[#Headers],0))</f>
        <v>#VALUE!</v>
      </c>
      <c r="J755" t="e">
        <f ca="1">Generowanie_Zamówienia[[#This Row],[ILOŚĆ OP. ZAMAWIANA]]*Generowanie_Zamówienia[[#This Row],[ILOŚC W OP.]]</f>
        <v>#VALUE!</v>
      </c>
    </row>
    <row r="756" spans="1:10" x14ac:dyDescent="0.45">
      <c r="A756" t="e">
        <f>Wsad_Ofertowy[[#This Row],[Kod]]</f>
        <v>#VALUE!</v>
      </c>
      <c r="B7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6" t="e">
        <f>INDEX(Wsad_Ofertowy[],MATCH(Generowanie_Zamówienia[[#This Row],[KOD_XL]],Wsad_Ofertowy[Kod],0),21)</f>
        <v>#VALUE!</v>
      </c>
      <c r="D756" s="95" t="e" cm="1">
        <f t="array" ref="D756">INDEX(Wsad_Ofertowy[],MATCH(Generowanie_Zamówienia[[#This Row],[KOD_XL]],Wsad_Ofertowy[Kod],0),$U$1)</f>
        <v>#VALUE!</v>
      </c>
      <c r="E756" t="str">
        <f ca="1">IFERROR(Generowanie_Zamówienia[[#This Row],[ILOŚĆ OP. ZAMAWIANA]]*Generowanie_Zamówienia[[#This Row],[ILOŚC W OP.]]*Generowanie_Zamówienia[[#This Row],[CENA]],"")</f>
        <v/>
      </c>
      <c r="F756" t="e">
        <f>INDEX(Wsad_Ofertowy[],MATCH(Generowanie_Zamówienia[[#This Row],[KOD_XL]],Wsad_Ofertowy[Kod],0),MATCH("nazwa pakietu",Wsad_Ofertowy[#Headers],0))</f>
        <v>#VALUE!</v>
      </c>
      <c r="G75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6" t="str">
        <f ca="1">IF(Generowanie_Zamówienia[[#This Row],[ILOŚĆ OP. ZAMAWIANA]]&gt;0,COUNTIFS($B$1:B756,"&gt;0"),"")</f>
        <v/>
      </c>
      <c r="I756" t="e">
        <f>INDEX(Wsad_Ofertowy[],MATCH(Generowanie_Zamówienia[[#This Row],[KOD_XL]],Wsad_Ofertowy[Kod],0),MATCH("Nazwa",Wsad_Ofertowy[#Headers],0))</f>
        <v>#VALUE!</v>
      </c>
      <c r="J756" t="e">
        <f ca="1">Generowanie_Zamówienia[[#This Row],[ILOŚĆ OP. ZAMAWIANA]]*Generowanie_Zamówienia[[#This Row],[ILOŚC W OP.]]</f>
        <v>#VALUE!</v>
      </c>
    </row>
    <row r="757" spans="1:10" x14ac:dyDescent="0.45">
      <c r="A757" t="e">
        <f>Wsad_Ofertowy[[#This Row],[Kod]]</f>
        <v>#VALUE!</v>
      </c>
      <c r="B7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7" t="e">
        <f>INDEX(Wsad_Ofertowy[],MATCH(Generowanie_Zamówienia[[#This Row],[KOD_XL]],Wsad_Ofertowy[Kod],0),21)</f>
        <v>#VALUE!</v>
      </c>
      <c r="D757" s="95" t="e" cm="1">
        <f t="array" ref="D757">INDEX(Wsad_Ofertowy[],MATCH(Generowanie_Zamówienia[[#This Row],[KOD_XL]],Wsad_Ofertowy[Kod],0),$U$1)</f>
        <v>#VALUE!</v>
      </c>
      <c r="E757" t="str">
        <f ca="1">IFERROR(Generowanie_Zamówienia[[#This Row],[ILOŚĆ OP. ZAMAWIANA]]*Generowanie_Zamówienia[[#This Row],[ILOŚC W OP.]]*Generowanie_Zamówienia[[#This Row],[CENA]],"")</f>
        <v/>
      </c>
      <c r="F757" t="e">
        <f>INDEX(Wsad_Ofertowy[],MATCH(Generowanie_Zamówienia[[#This Row],[KOD_XL]],Wsad_Ofertowy[Kod],0),MATCH("nazwa pakietu",Wsad_Ofertowy[#Headers],0))</f>
        <v>#VALUE!</v>
      </c>
      <c r="G75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7" t="str">
        <f ca="1">IF(Generowanie_Zamówienia[[#This Row],[ILOŚĆ OP. ZAMAWIANA]]&gt;0,COUNTIFS($B$1:B757,"&gt;0"),"")</f>
        <v/>
      </c>
      <c r="I757" t="e">
        <f>INDEX(Wsad_Ofertowy[],MATCH(Generowanie_Zamówienia[[#This Row],[KOD_XL]],Wsad_Ofertowy[Kod],0),MATCH("Nazwa",Wsad_Ofertowy[#Headers],0))</f>
        <v>#VALUE!</v>
      </c>
      <c r="J757" t="e">
        <f ca="1">Generowanie_Zamówienia[[#This Row],[ILOŚĆ OP. ZAMAWIANA]]*Generowanie_Zamówienia[[#This Row],[ILOŚC W OP.]]</f>
        <v>#VALUE!</v>
      </c>
    </row>
    <row r="758" spans="1:10" x14ac:dyDescent="0.45">
      <c r="A758" t="e">
        <f>Wsad_Ofertowy[[#This Row],[Kod]]</f>
        <v>#VALUE!</v>
      </c>
      <c r="B7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8" t="e">
        <f>INDEX(Wsad_Ofertowy[],MATCH(Generowanie_Zamówienia[[#This Row],[KOD_XL]],Wsad_Ofertowy[Kod],0),21)</f>
        <v>#VALUE!</v>
      </c>
      <c r="D758" s="95" t="e" cm="1">
        <f t="array" ref="D758">INDEX(Wsad_Ofertowy[],MATCH(Generowanie_Zamówienia[[#This Row],[KOD_XL]],Wsad_Ofertowy[Kod],0),$U$1)</f>
        <v>#VALUE!</v>
      </c>
      <c r="E758" t="str">
        <f ca="1">IFERROR(Generowanie_Zamówienia[[#This Row],[ILOŚĆ OP. ZAMAWIANA]]*Generowanie_Zamówienia[[#This Row],[ILOŚC W OP.]]*Generowanie_Zamówienia[[#This Row],[CENA]],"")</f>
        <v/>
      </c>
      <c r="F758" t="e">
        <f>INDEX(Wsad_Ofertowy[],MATCH(Generowanie_Zamówienia[[#This Row],[KOD_XL]],Wsad_Ofertowy[Kod],0),MATCH("nazwa pakietu",Wsad_Ofertowy[#Headers],0))</f>
        <v>#VALUE!</v>
      </c>
      <c r="G75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8" t="str">
        <f ca="1">IF(Generowanie_Zamówienia[[#This Row],[ILOŚĆ OP. ZAMAWIANA]]&gt;0,COUNTIFS($B$1:B758,"&gt;0"),"")</f>
        <v/>
      </c>
      <c r="I758" t="e">
        <f>INDEX(Wsad_Ofertowy[],MATCH(Generowanie_Zamówienia[[#This Row],[KOD_XL]],Wsad_Ofertowy[Kod],0),MATCH("Nazwa",Wsad_Ofertowy[#Headers],0))</f>
        <v>#VALUE!</v>
      </c>
      <c r="J758" t="e">
        <f ca="1">Generowanie_Zamówienia[[#This Row],[ILOŚĆ OP. ZAMAWIANA]]*Generowanie_Zamówienia[[#This Row],[ILOŚC W OP.]]</f>
        <v>#VALUE!</v>
      </c>
    </row>
    <row r="759" spans="1:10" x14ac:dyDescent="0.45">
      <c r="A759" t="e">
        <f>Wsad_Ofertowy[[#This Row],[Kod]]</f>
        <v>#VALUE!</v>
      </c>
      <c r="B7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59" t="e">
        <f>INDEX(Wsad_Ofertowy[],MATCH(Generowanie_Zamówienia[[#This Row],[KOD_XL]],Wsad_Ofertowy[Kod],0),21)</f>
        <v>#VALUE!</v>
      </c>
      <c r="D759" s="95" t="e" cm="1">
        <f t="array" ref="D759">INDEX(Wsad_Ofertowy[],MATCH(Generowanie_Zamówienia[[#This Row],[KOD_XL]],Wsad_Ofertowy[Kod],0),$U$1)</f>
        <v>#VALUE!</v>
      </c>
      <c r="E759" t="str">
        <f ca="1">IFERROR(Generowanie_Zamówienia[[#This Row],[ILOŚĆ OP. ZAMAWIANA]]*Generowanie_Zamówienia[[#This Row],[ILOŚC W OP.]]*Generowanie_Zamówienia[[#This Row],[CENA]],"")</f>
        <v/>
      </c>
      <c r="F759" t="e">
        <f>INDEX(Wsad_Ofertowy[],MATCH(Generowanie_Zamówienia[[#This Row],[KOD_XL]],Wsad_Ofertowy[Kod],0),MATCH("nazwa pakietu",Wsad_Ofertowy[#Headers],0))</f>
        <v>#VALUE!</v>
      </c>
      <c r="G75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59" t="str">
        <f ca="1">IF(Generowanie_Zamówienia[[#This Row],[ILOŚĆ OP. ZAMAWIANA]]&gt;0,COUNTIFS($B$1:B759,"&gt;0"),"")</f>
        <v/>
      </c>
      <c r="I759" t="e">
        <f>INDEX(Wsad_Ofertowy[],MATCH(Generowanie_Zamówienia[[#This Row],[KOD_XL]],Wsad_Ofertowy[Kod],0),MATCH("Nazwa",Wsad_Ofertowy[#Headers],0))</f>
        <v>#VALUE!</v>
      </c>
      <c r="J759" t="e">
        <f ca="1">Generowanie_Zamówienia[[#This Row],[ILOŚĆ OP. ZAMAWIANA]]*Generowanie_Zamówienia[[#This Row],[ILOŚC W OP.]]</f>
        <v>#VALUE!</v>
      </c>
    </row>
    <row r="760" spans="1:10" x14ac:dyDescent="0.45">
      <c r="A760" t="e">
        <f>Wsad_Ofertowy[[#This Row],[Kod]]</f>
        <v>#VALUE!</v>
      </c>
      <c r="B7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0" t="e">
        <f>INDEX(Wsad_Ofertowy[],MATCH(Generowanie_Zamówienia[[#This Row],[KOD_XL]],Wsad_Ofertowy[Kod],0),21)</f>
        <v>#VALUE!</v>
      </c>
      <c r="D760" s="95" t="e" cm="1">
        <f t="array" ref="D760">INDEX(Wsad_Ofertowy[],MATCH(Generowanie_Zamówienia[[#This Row],[KOD_XL]],Wsad_Ofertowy[Kod],0),$U$1)</f>
        <v>#VALUE!</v>
      </c>
      <c r="E760" t="str">
        <f ca="1">IFERROR(Generowanie_Zamówienia[[#This Row],[ILOŚĆ OP. ZAMAWIANA]]*Generowanie_Zamówienia[[#This Row],[ILOŚC W OP.]]*Generowanie_Zamówienia[[#This Row],[CENA]],"")</f>
        <v/>
      </c>
      <c r="F760" t="e">
        <f>INDEX(Wsad_Ofertowy[],MATCH(Generowanie_Zamówienia[[#This Row],[KOD_XL]],Wsad_Ofertowy[Kod],0),MATCH("nazwa pakietu",Wsad_Ofertowy[#Headers],0))</f>
        <v>#VALUE!</v>
      </c>
      <c r="G76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0" t="str">
        <f ca="1">IF(Generowanie_Zamówienia[[#This Row],[ILOŚĆ OP. ZAMAWIANA]]&gt;0,COUNTIFS($B$1:B760,"&gt;0"),"")</f>
        <v/>
      </c>
      <c r="I760" t="e">
        <f>INDEX(Wsad_Ofertowy[],MATCH(Generowanie_Zamówienia[[#This Row],[KOD_XL]],Wsad_Ofertowy[Kod],0),MATCH("Nazwa",Wsad_Ofertowy[#Headers],0))</f>
        <v>#VALUE!</v>
      </c>
      <c r="J760" t="e">
        <f ca="1">Generowanie_Zamówienia[[#This Row],[ILOŚĆ OP. ZAMAWIANA]]*Generowanie_Zamówienia[[#This Row],[ILOŚC W OP.]]</f>
        <v>#VALUE!</v>
      </c>
    </row>
    <row r="761" spans="1:10" x14ac:dyDescent="0.45">
      <c r="A761" t="e">
        <f>Wsad_Ofertowy[[#This Row],[Kod]]</f>
        <v>#VALUE!</v>
      </c>
      <c r="B7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1" t="e">
        <f>INDEX(Wsad_Ofertowy[],MATCH(Generowanie_Zamówienia[[#This Row],[KOD_XL]],Wsad_Ofertowy[Kod],0),21)</f>
        <v>#VALUE!</v>
      </c>
      <c r="D761" s="95" t="e" cm="1">
        <f t="array" ref="D761">INDEX(Wsad_Ofertowy[],MATCH(Generowanie_Zamówienia[[#This Row],[KOD_XL]],Wsad_Ofertowy[Kod],0),$U$1)</f>
        <v>#VALUE!</v>
      </c>
      <c r="E761" t="str">
        <f ca="1">IFERROR(Generowanie_Zamówienia[[#This Row],[ILOŚĆ OP. ZAMAWIANA]]*Generowanie_Zamówienia[[#This Row],[ILOŚC W OP.]]*Generowanie_Zamówienia[[#This Row],[CENA]],"")</f>
        <v/>
      </c>
      <c r="F761" t="e">
        <f>INDEX(Wsad_Ofertowy[],MATCH(Generowanie_Zamówienia[[#This Row],[KOD_XL]],Wsad_Ofertowy[Kod],0),MATCH("nazwa pakietu",Wsad_Ofertowy[#Headers],0))</f>
        <v>#VALUE!</v>
      </c>
      <c r="G76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1" t="str">
        <f ca="1">IF(Generowanie_Zamówienia[[#This Row],[ILOŚĆ OP. ZAMAWIANA]]&gt;0,COUNTIFS($B$1:B761,"&gt;0"),"")</f>
        <v/>
      </c>
      <c r="I761" t="e">
        <f>INDEX(Wsad_Ofertowy[],MATCH(Generowanie_Zamówienia[[#This Row],[KOD_XL]],Wsad_Ofertowy[Kod],0),MATCH("Nazwa",Wsad_Ofertowy[#Headers],0))</f>
        <v>#VALUE!</v>
      </c>
      <c r="J761" t="e">
        <f ca="1">Generowanie_Zamówienia[[#This Row],[ILOŚĆ OP. ZAMAWIANA]]*Generowanie_Zamówienia[[#This Row],[ILOŚC W OP.]]</f>
        <v>#VALUE!</v>
      </c>
    </row>
    <row r="762" spans="1:10" x14ac:dyDescent="0.45">
      <c r="A762" t="e">
        <f>Wsad_Ofertowy[[#This Row],[Kod]]</f>
        <v>#VALUE!</v>
      </c>
      <c r="B7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2" t="e">
        <f>INDEX(Wsad_Ofertowy[],MATCH(Generowanie_Zamówienia[[#This Row],[KOD_XL]],Wsad_Ofertowy[Kod],0),21)</f>
        <v>#VALUE!</v>
      </c>
      <c r="D762" s="95" t="e" cm="1">
        <f t="array" ref="D762">INDEX(Wsad_Ofertowy[],MATCH(Generowanie_Zamówienia[[#This Row],[KOD_XL]],Wsad_Ofertowy[Kod],0),$U$1)</f>
        <v>#VALUE!</v>
      </c>
      <c r="E762" t="str">
        <f ca="1">IFERROR(Generowanie_Zamówienia[[#This Row],[ILOŚĆ OP. ZAMAWIANA]]*Generowanie_Zamówienia[[#This Row],[ILOŚC W OP.]]*Generowanie_Zamówienia[[#This Row],[CENA]],"")</f>
        <v/>
      </c>
      <c r="F762" t="e">
        <f>INDEX(Wsad_Ofertowy[],MATCH(Generowanie_Zamówienia[[#This Row],[KOD_XL]],Wsad_Ofertowy[Kod],0),MATCH("nazwa pakietu",Wsad_Ofertowy[#Headers],0))</f>
        <v>#VALUE!</v>
      </c>
      <c r="G76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2" t="str">
        <f ca="1">IF(Generowanie_Zamówienia[[#This Row],[ILOŚĆ OP. ZAMAWIANA]]&gt;0,COUNTIFS($B$1:B762,"&gt;0"),"")</f>
        <v/>
      </c>
      <c r="I762" t="e">
        <f>INDEX(Wsad_Ofertowy[],MATCH(Generowanie_Zamówienia[[#This Row],[KOD_XL]],Wsad_Ofertowy[Kod],0),MATCH("Nazwa",Wsad_Ofertowy[#Headers],0))</f>
        <v>#VALUE!</v>
      </c>
      <c r="J762" t="e">
        <f ca="1">Generowanie_Zamówienia[[#This Row],[ILOŚĆ OP. ZAMAWIANA]]*Generowanie_Zamówienia[[#This Row],[ILOŚC W OP.]]</f>
        <v>#VALUE!</v>
      </c>
    </row>
    <row r="763" spans="1:10" x14ac:dyDescent="0.45">
      <c r="A763" t="e">
        <f>Wsad_Ofertowy[[#This Row],[Kod]]</f>
        <v>#VALUE!</v>
      </c>
      <c r="B7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3" t="e">
        <f>INDEX(Wsad_Ofertowy[],MATCH(Generowanie_Zamówienia[[#This Row],[KOD_XL]],Wsad_Ofertowy[Kod],0),21)</f>
        <v>#VALUE!</v>
      </c>
      <c r="D763" s="95" t="e" cm="1">
        <f t="array" ref="D763">INDEX(Wsad_Ofertowy[],MATCH(Generowanie_Zamówienia[[#This Row],[KOD_XL]],Wsad_Ofertowy[Kod],0),$U$1)</f>
        <v>#VALUE!</v>
      </c>
      <c r="E763" t="str">
        <f ca="1">IFERROR(Generowanie_Zamówienia[[#This Row],[ILOŚĆ OP. ZAMAWIANA]]*Generowanie_Zamówienia[[#This Row],[ILOŚC W OP.]]*Generowanie_Zamówienia[[#This Row],[CENA]],"")</f>
        <v/>
      </c>
      <c r="F763" t="e">
        <f>INDEX(Wsad_Ofertowy[],MATCH(Generowanie_Zamówienia[[#This Row],[KOD_XL]],Wsad_Ofertowy[Kod],0),MATCH("nazwa pakietu",Wsad_Ofertowy[#Headers],0))</f>
        <v>#VALUE!</v>
      </c>
      <c r="G76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3" t="str">
        <f ca="1">IF(Generowanie_Zamówienia[[#This Row],[ILOŚĆ OP. ZAMAWIANA]]&gt;0,COUNTIFS($B$1:B763,"&gt;0"),"")</f>
        <v/>
      </c>
      <c r="I763" t="e">
        <f>INDEX(Wsad_Ofertowy[],MATCH(Generowanie_Zamówienia[[#This Row],[KOD_XL]],Wsad_Ofertowy[Kod],0),MATCH("Nazwa",Wsad_Ofertowy[#Headers],0))</f>
        <v>#VALUE!</v>
      </c>
      <c r="J763" t="e">
        <f ca="1">Generowanie_Zamówienia[[#This Row],[ILOŚĆ OP. ZAMAWIANA]]*Generowanie_Zamówienia[[#This Row],[ILOŚC W OP.]]</f>
        <v>#VALUE!</v>
      </c>
    </row>
    <row r="764" spans="1:10" x14ac:dyDescent="0.45">
      <c r="A764" t="e">
        <f>Wsad_Ofertowy[[#This Row],[Kod]]</f>
        <v>#VALUE!</v>
      </c>
      <c r="B7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4" t="e">
        <f>INDEX(Wsad_Ofertowy[],MATCH(Generowanie_Zamówienia[[#This Row],[KOD_XL]],Wsad_Ofertowy[Kod],0),21)</f>
        <v>#VALUE!</v>
      </c>
      <c r="D764" s="95" t="e" cm="1">
        <f t="array" ref="D764">INDEX(Wsad_Ofertowy[],MATCH(Generowanie_Zamówienia[[#This Row],[KOD_XL]],Wsad_Ofertowy[Kod],0),$U$1)</f>
        <v>#VALUE!</v>
      </c>
      <c r="E764" t="str">
        <f ca="1">IFERROR(Generowanie_Zamówienia[[#This Row],[ILOŚĆ OP. ZAMAWIANA]]*Generowanie_Zamówienia[[#This Row],[ILOŚC W OP.]]*Generowanie_Zamówienia[[#This Row],[CENA]],"")</f>
        <v/>
      </c>
      <c r="F764" t="e">
        <f>INDEX(Wsad_Ofertowy[],MATCH(Generowanie_Zamówienia[[#This Row],[KOD_XL]],Wsad_Ofertowy[Kod],0),MATCH("nazwa pakietu",Wsad_Ofertowy[#Headers],0))</f>
        <v>#VALUE!</v>
      </c>
      <c r="G76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4" t="str">
        <f ca="1">IF(Generowanie_Zamówienia[[#This Row],[ILOŚĆ OP. ZAMAWIANA]]&gt;0,COUNTIFS($B$1:B764,"&gt;0"),"")</f>
        <v/>
      </c>
      <c r="I764" t="e">
        <f>INDEX(Wsad_Ofertowy[],MATCH(Generowanie_Zamówienia[[#This Row],[KOD_XL]],Wsad_Ofertowy[Kod],0),MATCH("Nazwa",Wsad_Ofertowy[#Headers],0))</f>
        <v>#VALUE!</v>
      </c>
      <c r="J764" t="e">
        <f ca="1">Generowanie_Zamówienia[[#This Row],[ILOŚĆ OP. ZAMAWIANA]]*Generowanie_Zamówienia[[#This Row],[ILOŚC W OP.]]</f>
        <v>#VALUE!</v>
      </c>
    </row>
    <row r="765" spans="1:10" x14ac:dyDescent="0.45">
      <c r="A765" t="e">
        <f>Wsad_Ofertowy[[#This Row],[Kod]]</f>
        <v>#VALUE!</v>
      </c>
      <c r="B7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5" t="e">
        <f>INDEX(Wsad_Ofertowy[],MATCH(Generowanie_Zamówienia[[#This Row],[KOD_XL]],Wsad_Ofertowy[Kod],0),21)</f>
        <v>#VALUE!</v>
      </c>
      <c r="D765" s="95" t="e" cm="1">
        <f t="array" ref="D765">INDEX(Wsad_Ofertowy[],MATCH(Generowanie_Zamówienia[[#This Row],[KOD_XL]],Wsad_Ofertowy[Kod],0),$U$1)</f>
        <v>#VALUE!</v>
      </c>
      <c r="E765" t="str">
        <f ca="1">IFERROR(Generowanie_Zamówienia[[#This Row],[ILOŚĆ OP. ZAMAWIANA]]*Generowanie_Zamówienia[[#This Row],[ILOŚC W OP.]]*Generowanie_Zamówienia[[#This Row],[CENA]],"")</f>
        <v/>
      </c>
      <c r="F765" t="e">
        <f>INDEX(Wsad_Ofertowy[],MATCH(Generowanie_Zamówienia[[#This Row],[KOD_XL]],Wsad_Ofertowy[Kod],0),MATCH("nazwa pakietu",Wsad_Ofertowy[#Headers],0))</f>
        <v>#VALUE!</v>
      </c>
      <c r="G76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5" t="str">
        <f ca="1">IF(Generowanie_Zamówienia[[#This Row],[ILOŚĆ OP. ZAMAWIANA]]&gt;0,COUNTIFS($B$1:B765,"&gt;0"),"")</f>
        <v/>
      </c>
      <c r="I765" t="e">
        <f>INDEX(Wsad_Ofertowy[],MATCH(Generowanie_Zamówienia[[#This Row],[KOD_XL]],Wsad_Ofertowy[Kod],0),MATCH("Nazwa",Wsad_Ofertowy[#Headers],0))</f>
        <v>#VALUE!</v>
      </c>
      <c r="J765" t="e">
        <f ca="1">Generowanie_Zamówienia[[#This Row],[ILOŚĆ OP. ZAMAWIANA]]*Generowanie_Zamówienia[[#This Row],[ILOŚC W OP.]]</f>
        <v>#VALUE!</v>
      </c>
    </row>
    <row r="766" spans="1:10" x14ac:dyDescent="0.45">
      <c r="A766" t="e">
        <f>Wsad_Ofertowy[[#This Row],[Kod]]</f>
        <v>#VALUE!</v>
      </c>
      <c r="B7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6" t="e">
        <f>INDEX(Wsad_Ofertowy[],MATCH(Generowanie_Zamówienia[[#This Row],[KOD_XL]],Wsad_Ofertowy[Kod],0),21)</f>
        <v>#VALUE!</v>
      </c>
      <c r="D766" s="95" t="e" cm="1">
        <f t="array" ref="D766">INDEX(Wsad_Ofertowy[],MATCH(Generowanie_Zamówienia[[#This Row],[KOD_XL]],Wsad_Ofertowy[Kod],0),$U$1)</f>
        <v>#VALUE!</v>
      </c>
      <c r="E766" t="str">
        <f ca="1">IFERROR(Generowanie_Zamówienia[[#This Row],[ILOŚĆ OP. ZAMAWIANA]]*Generowanie_Zamówienia[[#This Row],[ILOŚC W OP.]]*Generowanie_Zamówienia[[#This Row],[CENA]],"")</f>
        <v/>
      </c>
      <c r="F766" t="e">
        <f>INDEX(Wsad_Ofertowy[],MATCH(Generowanie_Zamówienia[[#This Row],[KOD_XL]],Wsad_Ofertowy[Kod],0),MATCH("nazwa pakietu",Wsad_Ofertowy[#Headers],0))</f>
        <v>#VALUE!</v>
      </c>
      <c r="G76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6" t="str">
        <f ca="1">IF(Generowanie_Zamówienia[[#This Row],[ILOŚĆ OP. ZAMAWIANA]]&gt;0,COUNTIFS($B$1:B766,"&gt;0"),"")</f>
        <v/>
      </c>
      <c r="I766" t="e">
        <f>INDEX(Wsad_Ofertowy[],MATCH(Generowanie_Zamówienia[[#This Row],[KOD_XL]],Wsad_Ofertowy[Kod],0),MATCH("Nazwa",Wsad_Ofertowy[#Headers],0))</f>
        <v>#VALUE!</v>
      </c>
      <c r="J766" t="e">
        <f ca="1">Generowanie_Zamówienia[[#This Row],[ILOŚĆ OP. ZAMAWIANA]]*Generowanie_Zamówienia[[#This Row],[ILOŚC W OP.]]</f>
        <v>#VALUE!</v>
      </c>
    </row>
    <row r="767" spans="1:10" x14ac:dyDescent="0.45">
      <c r="A767" t="e">
        <f>Wsad_Ofertowy[[#This Row],[Kod]]</f>
        <v>#VALUE!</v>
      </c>
      <c r="B7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7" t="e">
        <f>INDEX(Wsad_Ofertowy[],MATCH(Generowanie_Zamówienia[[#This Row],[KOD_XL]],Wsad_Ofertowy[Kod],0),21)</f>
        <v>#VALUE!</v>
      </c>
      <c r="D767" s="95" t="e" cm="1">
        <f t="array" ref="D767">INDEX(Wsad_Ofertowy[],MATCH(Generowanie_Zamówienia[[#This Row],[KOD_XL]],Wsad_Ofertowy[Kod],0),$U$1)</f>
        <v>#VALUE!</v>
      </c>
      <c r="E767" t="str">
        <f ca="1">IFERROR(Generowanie_Zamówienia[[#This Row],[ILOŚĆ OP. ZAMAWIANA]]*Generowanie_Zamówienia[[#This Row],[ILOŚC W OP.]]*Generowanie_Zamówienia[[#This Row],[CENA]],"")</f>
        <v/>
      </c>
      <c r="F767" t="e">
        <f>INDEX(Wsad_Ofertowy[],MATCH(Generowanie_Zamówienia[[#This Row],[KOD_XL]],Wsad_Ofertowy[Kod],0),MATCH("nazwa pakietu",Wsad_Ofertowy[#Headers],0))</f>
        <v>#VALUE!</v>
      </c>
      <c r="G76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7" t="str">
        <f ca="1">IF(Generowanie_Zamówienia[[#This Row],[ILOŚĆ OP. ZAMAWIANA]]&gt;0,COUNTIFS($B$1:B767,"&gt;0"),"")</f>
        <v/>
      </c>
      <c r="I767" t="e">
        <f>INDEX(Wsad_Ofertowy[],MATCH(Generowanie_Zamówienia[[#This Row],[KOD_XL]],Wsad_Ofertowy[Kod],0),MATCH("Nazwa",Wsad_Ofertowy[#Headers],0))</f>
        <v>#VALUE!</v>
      </c>
      <c r="J767" t="e">
        <f ca="1">Generowanie_Zamówienia[[#This Row],[ILOŚĆ OP. ZAMAWIANA]]*Generowanie_Zamówienia[[#This Row],[ILOŚC W OP.]]</f>
        <v>#VALUE!</v>
      </c>
    </row>
    <row r="768" spans="1:10" x14ac:dyDescent="0.45">
      <c r="A768" t="e">
        <f>Wsad_Ofertowy[[#This Row],[Kod]]</f>
        <v>#VALUE!</v>
      </c>
      <c r="B7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8" t="e">
        <f>INDEX(Wsad_Ofertowy[],MATCH(Generowanie_Zamówienia[[#This Row],[KOD_XL]],Wsad_Ofertowy[Kod],0),21)</f>
        <v>#VALUE!</v>
      </c>
      <c r="D768" s="95" t="e" cm="1">
        <f t="array" ref="D768">INDEX(Wsad_Ofertowy[],MATCH(Generowanie_Zamówienia[[#This Row],[KOD_XL]],Wsad_Ofertowy[Kod],0),$U$1)</f>
        <v>#VALUE!</v>
      </c>
      <c r="E768" t="str">
        <f ca="1">IFERROR(Generowanie_Zamówienia[[#This Row],[ILOŚĆ OP. ZAMAWIANA]]*Generowanie_Zamówienia[[#This Row],[ILOŚC W OP.]]*Generowanie_Zamówienia[[#This Row],[CENA]],"")</f>
        <v/>
      </c>
      <c r="F768" t="e">
        <f>INDEX(Wsad_Ofertowy[],MATCH(Generowanie_Zamówienia[[#This Row],[KOD_XL]],Wsad_Ofertowy[Kod],0),MATCH("nazwa pakietu",Wsad_Ofertowy[#Headers],0))</f>
        <v>#VALUE!</v>
      </c>
      <c r="G76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8" t="str">
        <f ca="1">IF(Generowanie_Zamówienia[[#This Row],[ILOŚĆ OP. ZAMAWIANA]]&gt;0,COUNTIFS($B$1:B768,"&gt;0"),"")</f>
        <v/>
      </c>
      <c r="I768" t="e">
        <f>INDEX(Wsad_Ofertowy[],MATCH(Generowanie_Zamówienia[[#This Row],[KOD_XL]],Wsad_Ofertowy[Kod],0),MATCH("Nazwa",Wsad_Ofertowy[#Headers],0))</f>
        <v>#VALUE!</v>
      </c>
      <c r="J768" t="e">
        <f ca="1">Generowanie_Zamówienia[[#This Row],[ILOŚĆ OP. ZAMAWIANA]]*Generowanie_Zamówienia[[#This Row],[ILOŚC W OP.]]</f>
        <v>#VALUE!</v>
      </c>
    </row>
    <row r="769" spans="1:10" x14ac:dyDescent="0.45">
      <c r="A769" t="e">
        <f>Wsad_Ofertowy[[#This Row],[Kod]]</f>
        <v>#VALUE!</v>
      </c>
      <c r="B7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69" t="e">
        <f>INDEX(Wsad_Ofertowy[],MATCH(Generowanie_Zamówienia[[#This Row],[KOD_XL]],Wsad_Ofertowy[Kod],0),21)</f>
        <v>#VALUE!</v>
      </c>
      <c r="D769" s="95" t="e" cm="1">
        <f t="array" ref="D769">INDEX(Wsad_Ofertowy[],MATCH(Generowanie_Zamówienia[[#This Row],[KOD_XL]],Wsad_Ofertowy[Kod],0),$U$1)</f>
        <v>#VALUE!</v>
      </c>
      <c r="E769" t="str">
        <f ca="1">IFERROR(Generowanie_Zamówienia[[#This Row],[ILOŚĆ OP. ZAMAWIANA]]*Generowanie_Zamówienia[[#This Row],[ILOŚC W OP.]]*Generowanie_Zamówienia[[#This Row],[CENA]],"")</f>
        <v/>
      </c>
      <c r="F769" t="e">
        <f>INDEX(Wsad_Ofertowy[],MATCH(Generowanie_Zamówienia[[#This Row],[KOD_XL]],Wsad_Ofertowy[Kod],0),MATCH("nazwa pakietu",Wsad_Ofertowy[#Headers],0))</f>
        <v>#VALUE!</v>
      </c>
      <c r="G76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69" t="str">
        <f ca="1">IF(Generowanie_Zamówienia[[#This Row],[ILOŚĆ OP. ZAMAWIANA]]&gt;0,COUNTIFS($B$1:B769,"&gt;0"),"")</f>
        <v/>
      </c>
      <c r="I769" t="e">
        <f>INDEX(Wsad_Ofertowy[],MATCH(Generowanie_Zamówienia[[#This Row],[KOD_XL]],Wsad_Ofertowy[Kod],0),MATCH("Nazwa",Wsad_Ofertowy[#Headers],0))</f>
        <v>#VALUE!</v>
      </c>
      <c r="J769" t="e">
        <f ca="1">Generowanie_Zamówienia[[#This Row],[ILOŚĆ OP. ZAMAWIANA]]*Generowanie_Zamówienia[[#This Row],[ILOŚC W OP.]]</f>
        <v>#VALUE!</v>
      </c>
    </row>
    <row r="770" spans="1:10" x14ac:dyDescent="0.45">
      <c r="A770" t="e">
        <f>Wsad_Ofertowy[[#This Row],[Kod]]</f>
        <v>#VALUE!</v>
      </c>
      <c r="B7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0" t="e">
        <f>INDEX(Wsad_Ofertowy[],MATCH(Generowanie_Zamówienia[[#This Row],[KOD_XL]],Wsad_Ofertowy[Kod],0),21)</f>
        <v>#VALUE!</v>
      </c>
      <c r="D770" s="95" t="e" cm="1">
        <f t="array" ref="D770">INDEX(Wsad_Ofertowy[],MATCH(Generowanie_Zamówienia[[#This Row],[KOD_XL]],Wsad_Ofertowy[Kod],0),$U$1)</f>
        <v>#VALUE!</v>
      </c>
      <c r="E770" t="str">
        <f ca="1">IFERROR(Generowanie_Zamówienia[[#This Row],[ILOŚĆ OP. ZAMAWIANA]]*Generowanie_Zamówienia[[#This Row],[ILOŚC W OP.]]*Generowanie_Zamówienia[[#This Row],[CENA]],"")</f>
        <v/>
      </c>
      <c r="F770" t="e">
        <f>INDEX(Wsad_Ofertowy[],MATCH(Generowanie_Zamówienia[[#This Row],[KOD_XL]],Wsad_Ofertowy[Kod],0),MATCH("nazwa pakietu",Wsad_Ofertowy[#Headers],0))</f>
        <v>#VALUE!</v>
      </c>
      <c r="G77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0" t="str">
        <f ca="1">IF(Generowanie_Zamówienia[[#This Row],[ILOŚĆ OP. ZAMAWIANA]]&gt;0,COUNTIFS($B$1:B770,"&gt;0"),"")</f>
        <v/>
      </c>
      <c r="I770" t="e">
        <f>INDEX(Wsad_Ofertowy[],MATCH(Generowanie_Zamówienia[[#This Row],[KOD_XL]],Wsad_Ofertowy[Kod],0),MATCH("Nazwa",Wsad_Ofertowy[#Headers],0))</f>
        <v>#VALUE!</v>
      </c>
      <c r="J770" t="e">
        <f ca="1">Generowanie_Zamówienia[[#This Row],[ILOŚĆ OP. ZAMAWIANA]]*Generowanie_Zamówienia[[#This Row],[ILOŚC W OP.]]</f>
        <v>#VALUE!</v>
      </c>
    </row>
    <row r="771" spans="1:10" x14ac:dyDescent="0.45">
      <c r="A771" t="e">
        <f>Wsad_Ofertowy[[#This Row],[Kod]]</f>
        <v>#VALUE!</v>
      </c>
      <c r="B7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1" t="e">
        <f>INDEX(Wsad_Ofertowy[],MATCH(Generowanie_Zamówienia[[#This Row],[KOD_XL]],Wsad_Ofertowy[Kod],0),21)</f>
        <v>#VALUE!</v>
      </c>
      <c r="D771" s="95" t="e" cm="1">
        <f t="array" ref="D771">INDEX(Wsad_Ofertowy[],MATCH(Generowanie_Zamówienia[[#This Row],[KOD_XL]],Wsad_Ofertowy[Kod],0),$U$1)</f>
        <v>#VALUE!</v>
      </c>
      <c r="E771" t="str">
        <f ca="1">IFERROR(Generowanie_Zamówienia[[#This Row],[ILOŚĆ OP. ZAMAWIANA]]*Generowanie_Zamówienia[[#This Row],[ILOŚC W OP.]]*Generowanie_Zamówienia[[#This Row],[CENA]],"")</f>
        <v/>
      </c>
      <c r="F771" t="e">
        <f>INDEX(Wsad_Ofertowy[],MATCH(Generowanie_Zamówienia[[#This Row],[KOD_XL]],Wsad_Ofertowy[Kod],0),MATCH("nazwa pakietu",Wsad_Ofertowy[#Headers],0))</f>
        <v>#VALUE!</v>
      </c>
      <c r="G77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1" t="str">
        <f ca="1">IF(Generowanie_Zamówienia[[#This Row],[ILOŚĆ OP. ZAMAWIANA]]&gt;0,COUNTIFS($B$1:B771,"&gt;0"),"")</f>
        <v/>
      </c>
      <c r="I771" t="e">
        <f>INDEX(Wsad_Ofertowy[],MATCH(Generowanie_Zamówienia[[#This Row],[KOD_XL]],Wsad_Ofertowy[Kod],0),MATCH("Nazwa",Wsad_Ofertowy[#Headers],0))</f>
        <v>#VALUE!</v>
      </c>
      <c r="J771" t="e">
        <f ca="1">Generowanie_Zamówienia[[#This Row],[ILOŚĆ OP. ZAMAWIANA]]*Generowanie_Zamówienia[[#This Row],[ILOŚC W OP.]]</f>
        <v>#VALUE!</v>
      </c>
    </row>
    <row r="772" spans="1:10" x14ac:dyDescent="0.45">
      <c r="A772" t="e">
        <f>Wsad_Ofertowy[[#This Row],[Kod]]</f>
        <v>#VALUE!</v>
      </c>
      <c r="B7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2" t="e">
        <f>INDEX(Wsad_Ofertowy[],MATCH(Generowanie_Zamówienia[[#This Row],[KOD_XL]],Wsad_Ofertowy[Kod],0),21)</f>
        <v>#VALUE!</v>
      </c>
      <c r="D772" s="95" t="e" cm="1">
        <f t="array" ref="D772">INDEX(Wsad_Ofertowy[],MATCH(Generowanie_Zamówienia[[#This Row],[KOD_XL]],Wsad_Ofertowy[Kod],0),$U$1)</f>
        <v>#VALUE!</v>
      </c>
      <c r="E772" t="str">
        <f ca="1">IFERROR(Generowanie_Zamówienia[[#This Row],[ILOŚĆ OP. ZAMAWIANA]]*Generowanie_Zamówienia[[#This Row],[ILOŚC W OP.]]*Generowanie_Zamówienia[[#This Row],[CENA]],"")</f>
        <v/>
      </c>
      <c r="F772" t="e">
        <f>INDEX(Wsad_Ofertowy[],MATCH(Generowanie_Zamówienia[[#This Row],[KOD_XL]],Wsad_Ofertowy[Kod],0),MATCH("nazwa pakietu",Wsad_Ofertowy[#Headers],0))</f>
        <v>#VALUE!</v>
      </c>
      <c r="G77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2" t="str">
        <f ca="1">IF(Generowanie_Zamówienia[[#This Row],[ILOŚĆ OP. ZAMAWIANA]]&gt;0,COUNTIFS($B$1:B772,"&gt;0"),"")</f>
        <v/>
      </c>
      <c r="I772" t="e">
        <f>INDEX(Wsad_Ofertowy[],MATCH(Generowanie_Zamówienia[[#This Row],[KOD_XL]],Wsad_Ofertowy[Kod],0),MATCH("Nazwa",Wsad_Ofertowy[#Headers],0))</f>
        <v>#VALUE!</v>
      </c>
      <c r="J772" t="e">
        <f ca="1">Generowanie_Zamówienia[[#This Row],[ILOŚĆ OP. ZAMAWIANA]]*Generowanie_Zamówienia[[#This Row],[ILOŚC W OP.]]</f>
        <v>#VALUE!</v>
      </c>
    </row>
    <row r="773" spans="1:10" x14ac:dyDescent="0.45">
      <c r="A773" t="e">
        <f>Wsad_Ofertowy[[#This Row],[Kod]]</f>
        <v>#VALUE!</v>
      </c>
      <c r="B7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3" t="e">
        <f>INDEX(Wsad_Ofertowy[],MATCH(Generowanie_Zamówienia[[#This Row],[KOD_XL]],Wsad_Ofertowy[Kod],0),21)</f>
        <v>#VALUE!</v>
      </c>
      <c r="D773" s="95" t="e" cm="1">
        <f t="array" ref="D773">INDEX(Wsad_Ofertowy[],MATCH(Generowanie_Zamówienia[[#This Row],[KOD_XL]],Wsad_Ofertowy[Kod],0),$U$1)</f>
        <v>#VALUE!</v>
      </c>
      <c r="E773" t="str">
        <f ca="1">IFERROR(Generowanie_Zamówienia[[#This Row],[ILOŚĆ OP. ZAMAWIANA]]*Generowanie_Zamówienia[[#This Row],[ILOŚC W OP.]]*Generowanie_Zamówienia[[#This Row],[CENA]],"")</f>
        <v/>
      </c>
      <c r="F773" t="e">
        <f>INDEX(Wsad_Ofertowy[],MATCH(Generowanie_Zamówienia[[#This Row],[KOD_XL]],Wsad_Ofertowy[Kod],0),MATCH("nazwa pakietu",Wsad_Ofertowy[#Headers],0))</f>
        <v>#VALUE!</v>
      </c>
      <c r="G77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3" t="str">
        <f ca="1">IF(Generowanie_Zamówienia[[#This Row],[ILOŚĆ OP. ZAMAWIANA]]&gt;0,COUNTIFS($B$1:B773,"&gt;0"),"")</f>
        <v/>
      </c>
      <c r="I773" t="e">
        <f>INDEX(Wsad_Ofertowy[],MATCH(Generowanie_Zamówienia[[#This Row],[KOD_XL]],Wsad_Ofertowy[Kod],0),MATCH("Nazwa",Wsad_Ofertowy[#Headers],0))</f>
        <v>#VALUE!</v>
      </c>
      <c r="J773" t="e">
        <f ca="1">Generowanie_Zamówienia[[#This Row],[ILOŚĆ OP. ZAMAWIANA]]*Generowanie_Zamówienia[[#This Row],[ILOŚC W OP.]]</f>
        <v>#VALUE!</v>
      </c>
    </row>
    <row r="774" spans="1:10" x14ac:dyDescent="0.45">
      <c r="A774" t="e">
        <f>Wsad_Ofertowy[[#This Row],[Kod]]</f>
        <v>#VALUE!</v>
      </c>
      <c r="B7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4" t="e">
        <f>INDEX(Wsad_Ofertowy[],MATCH(Generowanie_Zamówienia[[#This Row],[KOD_XL]],Wsad_Ofertowy[Kod],0),21)</f>
        <v>#VALUE!</v>
      </c>
      <c r="D774" s="95" t="e" cm="1">
        <f t="array" ref="D774">INDEX(Wsad_Ofertowy[],MATCH(Generowanie_Zamówienia[[#This Row],[KOD_XL]],Wsad_Ofertowy[Kod],0),$U$1)</f>
        <v>#VALUE!</v>
      </c>
      <c r="E774" t="str">
        <f ca="1">IFERROR(Generowanie_Zamówienia[[#This Row],[ILOŚĆ OP. ZAMAWIANA]]*Generowanie_Zamówienia[[#This Row],[ILOŚC W OP.]]*Generowanie_Zamówienia[[#This Row],[CENA]],"")</f>
        <v/>
      </c>
      <c r="F774" t="e">
        <f>INDEX(Wsad_Ofertowy[],MATCH(Generowanie_Zamówienia[[#This Row],[KOD_XL]],Wsad_Ofertowy[Kod],0),MATCH("nazwa pakietu",Wsad_Ofertowy[#Headers],0))</f>
        <v>#VALUE!</v>
      </c>
      <c r="G77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4" t="str">
        <f ca="1">IF(Generowanie_Zamówienia[[#This Row],[ILOŚĆ OP. ZAMAWIANA]]&gt;0,COUNTIFS($B$1:B774,"&gt;0"),"")</f>
        <v/>
      </c>
      <c r="I774" t="e">
        <f>INDEX(Wsad_Ofertowy[],MATCH(Generowanie_Zamówienia[[#This Row],[KOD_XL]],Wsad_Ofertowy[Kod],0),MATCH("Nazwa",Wsad_Ofertowy[#Headers],0))</f>
        <v>#VALUE!</v>
      </c>
      <c r="J774" t="e">
        <f ca="1">Generowanie_Zamówienia[[#This Row],[ILOŚĆ OP. ZAMAWIANA]]*Generowanie_Zamówienia[[#This Row],[ILOŚC W OP.]]</f>
        <v>#VALUE!</v>
      </c>
    </row>
    <row r="775" spans="1:10" x14ac:dyDescent="0.45">
      <c r="A775" t="e">
        <f>Wsad_Ofertowy[[#This Row],[Kod]]</f>
        <v>#VALUE!</v>
      </c>
      <c r="B7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5" t="e">
        <f>INDEX(Wsad_Ofertowy[],MATCH(Generowanie_Zamówienia[[#This Row],[KOD_XL]],Wsad_Ofertowy[Kod],0),21)</f>
        <v>#VALUE!</v>
      </c>
      <c r="D775" s="95" t="e" cm="1">
        <f t="array" ref="D775">INDEX(Wsad_Ofertowy[],MATCH(Generowanie_Zamówienia[[#This Row],[KOD_XL]],Wsad_Ofertowy[Kod],0),$U$1)</f>
        <v>#VALUE!</v>
      </c>
      <c r="E775" t="str">
        <f ca="1">IFERROR(Generowanie_Zamówienia[[#This Row],[ILOŚĆ OP. ZAMAWIANA]]*Generowanie_Zamówienia[[#This Row],[ILOŚC W OP.]]*Generowanie_Zamówienia[[#This Row],[CENA]],"")</f>
        <v/>
      </c>
      <c r="F775" t="e">
        <f>INDEX(Wsad_Ofertowy[],MATCH(Generowanie_Zamówienia[[#This Row],[KOD_XL]],Wsad_Ofertowy[Kod],0),MATCH("nazwa pakietu",Wsad_Ofertowy[#Headers],0))</f>
        <v>#VALUE!</v>
      </c>
      <c r="G77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5" t="str">
        <f ca="1">IF(Generowanie_Zamówienia[[#This Row],[ILOŚĆ OP. ZAMAWIANA]]&gt;0,COUNTIFS($B$1:B775,"&gt;0"),"")</f>
        <v/>
      </c>
      <c r="I775" t="e">
        <f>INDEX(Wsad_Ofertowy[],MATCH(Generowanie_Zamówienia[[#This Row],[KOD_XL]],Wsad_Ofertowy[Kod],0),MATCH("Nazwa",Wsad_Ofertowy[#Headers],0))</f>
        <v>#VALUE!</v>
      </c>
      <c r="J775" t="e">
        <f ca="1">Generowanie_Zamówienia[[#This Row],[ILOŚĆ OP. ZAMAWIANA]]*Generowanie_Zamówienia[[#This Row],[ILOŚC W OP.]]</f>
        <v>#VALUE!</v>
      </c>
    </row>
    <row r="776" spans="1:10" x14ac:dyDescent="0.45">
      <c r="A776" t="e">
        <f>Wsad_Ofertowy[[#This Row],[Kod]]</f>
        <v>#VALUE!</v>
      </c>
      <c r="B7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6" t="e">
        <f>INDEX(Wsad_Ofertowy[],MATCH(Generowanie_Zamówienia[[#This Row],[KOD_XL]],Wsad_Ofertowy[Kod],0),21)</f>
        <v>#VALUE!</v>
      </c>
      <c r="D776" s="95" t="e" cm="1">
        <f t="array" ref="D776">INDEX(Wsad_Ofertowy[],MATCH(Generowanie_Zamówienia[[#This Row],[KOD_XL]],Wsad_Ofertowy[Kod],0),$U$1)</f>
        <v>#VALUE!</v>
      </c>
      <c r="E776" t="str">
        <f ca="1">IFERROR(Generowanie_Zamówienia[[#This Row],[ILOŚĆ OP. ZAMAWIANA]]*Generowanie_Zamówienia[[#This Row],[ILOŚC W OP.]]*Generowanie_Zamówienia[[#This Row],[CENA]],"")</f>
        <v/>
      </c>
      <c r="F776" t="e">
        <f>INDEX(Wsad_Ofertowy[],MATCH(Generowanie_Zamówienia[[#This Row],[KOD_XL]],Wsad_Ofertowy[Kod],0),MATCH("nazwa pakietu",Wsad_Ofertowy[#Headers],0))</f>
        <v>#VALUE!</v>
      </c>
      <c r="G77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6" t="str">
        <f ca="1">IF(Generowanie_Zamówienia[[#This Row],[ILOŚĆ OP. ZAMAWIANA]]&gt;0,COUNTIFS($B$1:B776,"&gt;0"),"")</f>
        <v/>
      </c>
      <c r="I776" t="e">
        <f>INDEX(Wsad_Ofertowy[],MATCH(Generowanie_Zamówienia[[#This Row],[KOD_XL]],Wsad_Ofertowy[Kod],0),MATCH("Nazwa",Wsad_Ofertowy[#Headers],0))</f>
        <v>#VALUE!</v>
      </c>
      <c r="J776" t="e">
        <f ca="1">Generowanie_Zamówienia[[#This Row],[ILOŚĆ OP. ZAMAWIANA]]*Generowanie_Zamówienia[[#This Row],[ILOŚC W OP.]]</f>
        <v>#VALUE!</v>
      </c>
    </row>
    <row r="777" spans="1:10" x14ac:dyDescent="0.45">
      <c r="A777" t="e">
        <f>Wsad_Ofertowy[[#This Row],[Kod]]</f>
        <v>#VALUE!</v>
      </c>
      <c r="B7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7" t="e">
        <f>INDEX(Wsad_Ofertowy[],MATCH(Generowanie_Zamówienia[[#This Row],[KOD_XL]],Wsad_Ofertowy[Kod],0),21)</f>
        <v>#VALUE!</v>
      </c>
      <c r="D777" s="95" t="e" cm="1">
        <f t="array" ref="D777">INDEX(Wsad_Ofertowy[],MATCH(Generowanie_Zamówienia[[#This Row],[KOD_XL]],Wsad_Ofertowy[Kod],0),$U$1)</f>
        <v>#VALUE!</v>
      </c>
      <c r="E777" t="str">
        <f ca="1">IFERROR(Generowanie_Zamówienia[[#This Row],[ILOŚĆ OP. ZAMAWIANA]]*Generowanie_Zamówienia[[#This Row],[ILOŚC W OP.]]*Generowanie_Zamówienia[[#This Row],[CENA]],"")</f>
        <v/>
      </c>
      <c r="F777" t="e">
        <f>INDEX(Wsad_Ofertowy[],MATCH(Generowanie_Zamówienia[[#This Row],[KOD_XL]],Wsad_Ofertowy[Kod],0),MATCH("nazwa pakietu",Wsad_Ofertowy[#Headers],0))</f>
        <v>#VALUE!</v>
      </c>
      <c r="G77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7" t="str">
        <f ca="1">IF(Generowanie_Zamówienia[[#This Row],[ILOŚĆ OP. ZAMAWIANA]]&gt;0,COUNTIFS($B$1:B777,"&gt;0"),"")</f>
        <v/>
      </c>
      <c r="I777" t="e">
        <f>INDEX(Wsad_Ofertowy[],MATCH(Generowanie_Zamówienia[[#This Row],[KOD_XL]],Wsad_Ofertowy[Kod],0),MATCH("Nazwa",Wsad_Ofertowy[#Headers],0))</f>
        <v>#VALUE!</v>
      </c>
      <c r="J777" t="e">
        <f ca="1">Generowanie_Zamówienia[[#This Row],[ILOŚĆ OP. ZAMAWIANA]]*Generowanie_Zamówienia[[#This Row],[ILOŚC W OP.]]</f>
        <v>#VALUE!</v>
      </c>
    </row>
    <row r="778" spans="1:10" x14ac:dyDescent="0.45">
      <c r="A778" t="e">
        <f>Wsad_Ofertowy[[#This Row],[Kod]]</f>
        <v>#VALUE!</v>
      </c>
      <c r="B7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8" t="e">
        <f>INDEX(Wsad_Ofertowy[],MATCH(Generowanie_Zamówienia[[#This Row],[KOD_XL]],Wsad_Ofertowy[Kod],0),21)</f>
        <v>#VALUE!</v>
      </c>
      <c r="D778" s="95" t="e" cm="1">
        <f t="array" ref="D778">INDEX(Wsad_Ofertowy[],MATCH(Generowanie_Zamówienia[[#This Row],[KOD_XL]],Wsad_Ofertowy[Kod],0),$U$1)</f>
        <v>#VALUE!</v>
      </c>
      <c r="E778" t="str">
        <f ca="1">IFERROR(Generowanie_Zamówienia[[#This Row],[ILOŚĆ OP. ZAMAWIANA]]*Generowanie_Zamówienia[[#This Row],[ILOŚC W OP.]]*Generowanie_Zamówienia[[#This Row],[CENA]],"")</f>
        <v/>
      </c>
      <c r="F778" t="e">
        <f>INDEX(Wsad_Ofertowy[],MATCH(Generowanie_Zamówienia[[#This Row],[KOD_XL]],Wsad_Ofertowy[Kod],0),MATCH("nazwa pakietu",Wsad_Ofertowy[#Headers],0))</f>
        <v>#VALUE!</v>
      </c>
      <c r="G77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8" t="str">
        <f ca="1">IF(Generowanie_Zamówienia[[#This Row],[ILOŚĆ OP. ZAMAWIANA]]&gt;0,COUNTIFS($B$1:B778,"&gt;0"),"")</f>
        <v/>
      </c>
      <c r="I778" t="e">
        <f>INDEX(Wsad_Ofertowy[],MATCH(Generowanie_Zamówienia[[#This Row],[KOD_XL]],Wsad_Ofertowy[Kod],0),MATCH("Nazwa",Wsad_Ofertowy[#Headers],0))</f>
        <v>#VALUE!</v>
      </c>
      <c r="J778" t="e">
        <f ca="1">Generowanie_Zamówienia[[#This Row],[ILOŚĆ OP. ZAMAWIANA]]*Generowanie_Zamówienia[[#This Row],[ILOŚC W OP.]]</f>
        <v>#VALUE!</v>
      </c>
    </row>
    <row r="779" spans="1:10" x14ac:dyDescent="0.45">
      <c r="A779" t="e">
        <f>Wsad_Ofertowy[[#This Row],[Kod]]</f>
        <v>#VALUE!</v>
      </c>
      <c r="B7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79" t="e">
        <f>INDEX(Wsad_Ofertowy[],MATCH(Generowanie_Zamówienia[[#This Row],[KOD_XL]],Wsad_Ofertowy[Kod],0),21)</f>
        <v>#VALUE!</v>
      </c>
      <c r="D779" s="95" t="e" cm="1">
        <f t="array" ref="D779">INDEX(Wsad_Ofertowy[],MATCH(Generowanie_Zamówienia[[#This Row],[KOD_XL]],Wsad_Ofertowy[Kod],0),$U$1)</f>
        <v>#VALUE!</v>
      </c>
      <c r="E779" t="str">
        <f ca="1">IFERROR(Generowanie_Zamówienia[[#This Row],[ILOŚĆ OP. ZAMAWIANA]]*Generowanie_Zamówienia[[#This Row],[ILOŚC W OP.]]*Generowanie_Zamówienia[[#This Row],[CENA]],"")</f>
        <v/>
      </c>
      <c r="F779" t="e">
        <f>INDEX(Wsad_Ofertowy[],MATCH(Generowanie_Zamówienia[[#This Row],[KOD_XL]],Wsad_Ofertowy[Kod],0),MATCH("nazwa pakietu",Wsad_Ofertowy[#Headers],0))</f>
        <v>#VALUE!</v>
      </c>
      <c r="G77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79" t="str">
        <f ca="1">IF(Generowanie_Zamówienia[[#This Row],[ILOŚĆ OP. ZAMAWIANA]]&gt;0,COUNTIFS($B$1:B779,"&gt;0"),"")</f>
        <v/>
      </c>
      <c r="I779" t="e">
        <f>INDEX(Wsad_Ofertowy[],MATCH(Generowanie_Zamówienia[[#This Row],[KOD_XL]],Wsad_Ofertowy[Kod],0),MATCH("Nazwa",Wsad_Ofertowy[#Headers],0))</f>
        <v>#VALUE!</v>
      </c>
      <c r="J779" t="e">
        <f ca="1">Generowanie_Zamówienia[[#This Row],[ILOŚĆ OP. ZAMAWIANA]]*Generowanie_Zamówienia[[#This Row],[ILOŚC W OP.]]</f>
        <v>#VALUE!</v>
      </c>
    </row>
    <row r="780" spans="1:10" x14ac:dyDescent="0.45">
      <c r="A780" t="e">
        <f>Wsad_Ofertowy[[#This Row],[Kod]]</f>
        <v>#VALUE!</v>
      </c>
      <c r="B7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0" t="e">
        <f>INDEX(Wsad_Ofertowy[],MATCH(Generowanie_Zamówienia[[#This Row],[KOD_XL]],Wsad_Ofertowy[Kod],0),21)</f>
        <v>#VALUE!</v>
      </c>
      <c r="D780" s="95" t="e" cm="1">
        <f t="array" ref="D780">INDEX(Wsad_Ofertowy[],MATCH(Generowanie_Zamówienia[[#This Row],[KOD_XL]],Wsad_Ofertowy[Kod],0),$U$1)</f>
        <v>#VALUE!</v>
      </c>
      <c r="E780" t="str">
        <f ca="1">IFERROR(Generowanie_Zamówienia[[#This Row],[ILOŚĆ OP. ZAMAWIANA]]*Generowanie_Zamówienia[[#This Row],[ILOŚC W OP.]]*Generowanie_Zamówienia[[#This Row],[CENA]],"")</f>
        <v/>
      </c>
      <c r="F780" t="e">
        <f>INDEX(Wsad_Ofertowy[],MATCH(Generowanie_Zamówienia[[#This Row],[KOD_XL]],Wsad_Ofertowy[Kod],0),MATCH("nazwa pakietu",Wsad_Ofertowy[#Headers],0))</f>
        <v>#VALUE!</v>
      </c>
      <c r="G78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0" t="str">
        <f ca="1">IF(Generowanie_Zamówienia[[#This Row],[ILOŚĆ OP. ZAMAWIANA]]&gt;0,COUNTIFS($B$1:B780,"&gt;0"),"")</f>
        <v/>
      </c>
      <c r="I780" t="e">
        <f>INDEX(Wsad_Ofertowy[],MATCH(Generowanie_Zamówienia[[#This Row],[KOD_XL]],Wsad_Ofertowy[Kod],0),MATCH("Nazwa",Wsad_Ofertowy[#Headers],0))</f>
        <v>#VALUE!</v>
      </c>
      <c r="J780" t="e">
        <f ca="1">Generowanie_Zamówienia[[#This Row],[ILOŚĆ OP. ZAMAWIANA]]*Generowanie_Zamówienia[[#This Row],[ILOŚC W OP.]]</f>
        <v>#VALUE!</v>
      </c>
    </row>
    <row r="781" spans="1:10" x14ac:dyDescent="0.45">
      <c r="A781" t="e">
        <f>Wsad_Ofertowy[[#This Row],[Kod]]</f>
        <v>#VALUE!</v>
      </c>
      <c r="B7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1" t="e">
        <f>INDEX(Wsad_Ofertowy[],MATCH(Generowanie_Zamówienia[[#This Row],[KOD_XL]],Wsad_Ofertowy[Kod],0),21)</f>
        <v>#VALUE!</v>
      </c>
      <c r="D781" s="95" t="e" cm="1">
        <f t="array" ref="D781">INDEX(Wsad_Ofertowy[],MATCH(Generowanie_Zamówienia[[#This Row],[KOD_XL]],Wsad_Ofertowy[Kod],0),$U$1)</f>
        <v>#VALUE!</v>
      </c>
      <c r="E781" t="str">
        <f ca="1">IFERROR(Generowanie_Zamówienia[[#This Row],[ILOŚĆ OP. ZAMAWIANA]]*Generowanie_Zamówienia[[#This Row],[ILOŚC W OP.]]*Generowanie_Zamówienia[[#This Row],[CENA]],"")</f>
        <v/>
      </c>
      <c r="F781" t="e">
        <f>INDEX(Wsad_Ofertowy[],MATCH(Generowanie_Zamówienia[[#This Row],[KOD_XL]],Wsad_Ofertowy[Kod],0),MATCH("nazwa pakietu",Wsad_Ofertowy[#Headers],0))</f>
        <v>#VALUE!</v>
      </c>
      <c r="G78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1" t="str">
        <f ca="1">IF(Generowanie_Zamówienia[[#This Row],[ILOŚĆ OP. ZAMAWIANA]]&gt;0,COUNTIFS($B$1:B781,"&gt;0"),"")</f>
        <v/>
      </c>
      <c r="I781" t="e">
        <f>INDEX(Wsad_Ofertowy[],MATCH(Generowanie_Zamówienia[[#This Row],[KOD_XL]],Wsad_Ofertowy[Kod],0),MATCH("Nazwa",Wsad_Ofertowy[#Headers],0))</f>
        <v>#VALUE!</v>
      </c>
      <c r="J781" t="e">
        <f ca="1">Generowanie_Zamówienia[[#This Row],[ILOŚĆ OP. ZAMAWIANA]]*Generowanie_Zamówienia[[#This Row],[ILOŚC W OP.]]</f>
        <v>#VALUE!</v>
      </c>
    </row>
    <row r="782" spans="1:10" x14ac:dyDescent="0.45">
      <c r="A782" t="e">
        <f>Wsad_Ofertowy[[#This Row],[Kod]]</f>
        <v>#VALUE!</v>
      </c>
      <c r="B7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2" t="e">
        <f>INDEX(Wsad_Ofertowy[],MATCH(Generowanie_Zamówienia[[#This Row],[KOD_XL]],Wsad_Ofertowy[Kod],0),21)</f>
        <v>#VALUE!</v>
      </c>
      <c r="D782" s="95" t="e" cm="1">
        <f t="array" ref="D782">INDEX(Wsad_Ofertowy[],MATCH(Generowanie_Zamówienia[[#This Row],[KOD_XL]],Wsad_Ofertowy[Kod],0),$U$1)</f>
        <v>#VALUE!</v>
      </c>
      <c r="E782" t="str">
        <f ca="1">IFERROR(Generowanie_Zamówienia[[#This Row],[ILOŚĆ OP. ZAMAWIANA]]*Generowanie_Zamówienia[[#This Row],[ILOŚC W OP.]]*Generowanie_Zamówienia[[#This Row],[CENA]],"")</f>
        <v/>
      </c>
      <c r="F782" t="e">
        <f>INDEX(Wsad_Ofertowy[],MATCH(Generowanie_Zamówienia[[#This Row],[KOD_XL]],Wsad_Ofertowy[Kod],0),MATCH("nazwa pakietu",Wsad_Ofertowy[#Headers],0))</f>
        <v>#VALUE!</v>
      </c>
      <c r="G78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2" t="str">
        <f ca="1">IF(Generowanie_Zamówienia[[#This Row],[ILOŚĆ OP. ZAMAWIANA]]&gt;0,COUNTIFS($B$1:B782,"&gt;0"),"")</f>
        <v/>
      </c>
      <c r="I782" t="e">
        <f>INDEX(Wsad_Ofertowy[],MATCH(Generowanie_Zamówienia[[#This Row],[KOD_XL]],Wsad_Ofertowy[Kod],0),MATCH("Nazwa",Wsad_Ofertowy[#Headers],0))</f>
        <v>#VALUE!</v>
      </c>
      <c r="J782" t="e">
        <f ca="1">Generowanie_Zamówienia[[#This Row],[ILOŚĆ OP. ZAMAWIANA]]*Generowanie_Zamówienia[[#This Row],[ILOŚC W OP.]]</f>
        <v>#VALUE!</v>
      </c>
    </row>
    <row r="783" spans="1:10" x14ac:dyDescent="0.45">
      <c r="A783" t="e">
        <f>Wsad_Ofertowy[[#This Row],[Kod]]</f>
        <v>#VALUE!</v>
      </c>
      <c r="B7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3" t="e">
        <f>INDEX(Wsad_Ofertowy[],MATCH(Generowanie_Zamówienia[[#This Row],[KOD_XL]],Wsad_Ofertowy[Kod],0),21)</f>
        <v>#VALUE!</v>
      </c>
      <c r="D783" s="95" t="e" cm="1">
        <f t="array" ref="D783">INDEX(Wsad_Ofertowy[],MATCH(Generowanie_Zamówienia[[#This Row],[KOD_XL]],Wsad_Ofertowy[Kod],0),$U$1)</f>
        <v>#VALUE!</v>
      </c>
      <c r="E783" t="str">
        <f ca="1">IFERROR(Generowanie_Zamówienia[[#This Row],[ILOŚĆ OP. ZAMAWIANA]]*Generowanie_Zamówienia[[#This Row],[ILOŚC W OP.]]*Generowanie_Zamówienia[[#This Row],[CENA]],"")</f>
        <v/>
      </c>
      <c r="F783" t="e">
        <f>INDEX(Wsad_Ofertowy[],MATCH(Generowanie_Zamówienia[[#This Row],[KOD_XL]],Wsad_Ofertowy[Kod],0),MATCH("nazwa pakietu",Wsad_Ofertowy[#Headers],0))</f>
        <v>#VALUE!</v>
      </c>
      <c r="G78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3" t="str">
        <f ca="1">IF(Generowanie_Zamówienia[[#This Row],[ILOŚĆ OP. ZAMAWIANA]]&gt;0,COUNTIFS($B$1:B783,"&gt;0"),"")</f>
        <v/>
      </c>
      <c r="I783" t="e">
        <f>INDEX(Wsad_Ofertowy[],MATCH(Generowanie_Zamówienia[[#This Row],[KOD_XL]],Wsad_Ofertowy[Kod],0),MATCH("Nazwa",Wsad_Ofertowy[#Headers],0))</f>
        <v>#VALUE!</v>
      </c>
      <c r="J783" t="e">
        <f ca="1">Generowanie_Zamówienia[[#This Row],[ILOŚĆ OP. ZAMAWIANA]]*Generowanie_Zamówienia[[#This Row],[ILOŚC W OP.]]</f>
        <v>#VALUE!</v>
      </c>
    </row>
    <row r="784" spans="1:10" x14ac:dyDescent="0.45">
      <c r="A784" t="e">
        <f>Wsad_Ofertowy[[#This Row],[Kod]]</f>
        <v>#VALUE!</v>
      </c>
      <c r="B7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4" t="e">
        <f>INDEX(Wsad_Ofertowy[],MATCH(Generowanie_Zamówienia[[#This Row],[KOD_XL]],Wsad_Ofertowy[Kod],0),21)</f>
        <v>#VALUE!</v>
      </c>
      <c r="D784" s="95" t="e" cm="1">
        <f t="array" ref="D784">INDEX(Wsad_Ofertowy[],MATCH(Generowanie_Zamówienia[[#This Row],[KOD_XL]],Wsad_Ofertowy[Kod],0),$U$1)</f>
        <v>#VALUE!</v>
      </c>
      <c r="E784" t="str">
        <f ca="1">IFERROR(Generowanie_Zamówienia[[#This Row],[ILOŚĆ OP. ZAMAWIANA]]*Generowanie_Zamówienia[[#This Row],[ILOŚC W OP.]]*Generowanie_Zamówienia[[#This Row],[CENA]],"")</f>
        <v/>
      </c>
      <c r="F784" t="e">
        <f>INDEX(Wsad_Ofertowy[],MATCH(Generowanie_Zamówienia[[#This Row],[KOD_XL]],Wsad_Ofertowy[Kod],0),MATCH("nazwa pakietu",Wsad_Ofertowy[#Headers],0))</f>
        <v>#VALUE!</v>
      </c>
      <c r="G78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4" t="str">
        <f ca="1">IF(Generowanie_Zamówienia[[#This Row],[ILOŚĆ OP. ZAMAWIANA]]&gt;0,COUNTIFS($B$1:B784,"&gt;0"),"")</f>
        <v/>
      </c>
      <c r="I784" t="e">
        <f>INDEX(Wsad_Ofertowy[],MATCH(Generowanie_Zamówienia[[#This Row],[KOD_XL]],Wsad_Ofertowy[Kod],0),MATCH("Nazwa",Wsad_Ofertowy[#Headers],0))</f>
        <v>#VALUE!</v>
      </c>
      <c r="J784" t="e">
        <f ca="1">Generowanie_Zamówienia[[#This Row],[ILOŚĆ OP. ZAMAWIANA]]*Generowanie_Zamówienia[[#This Row],[ILOŚC W OP.]]</f>
        <v>#VALUE!</v>
      </c>
    </row>
    <row r="785" spans="1:10" x14ac:dyDescent="0.45">
      <c r="A785" t="e">
        <f>Wsad_Ofertowy[[#This Row],[Kod]]</f>
        <v>#VALUE!</v>
      </c>
      <c r="B7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5" t="e">
        <f>INDEX(Wsad_Ofertowy[],MATCH(Generowanie_Zamówienia[[#This Row],[KOD_XL]],Wsad_Ofertowy[Kod],0),21)</f>
        <v>#VALUE!</v>
      </c>
      <c r="D785" s="95" t="e" cm="1">
        <f t="array" ref="D785">INDEX(Wsad_Ofertowy[],MATCH(Generowanie_Zamówienia[[#This Row],[KOD_XL]],Wsad_Ofertowy[Kod],0),$U$1)</f>
        <v>#VALUE!</v>
      </c>
      <c r="E785" t="str">
        <f ca="1">IFERROR(Generowanie_Zamówienia[[#This Row],[ILOŚĆ OP. ZAMAWIANA]]*Generowanie_Zamówienia[[#This Row],[ILOŚC W OP.]]*Generowanie_Zamówienia[[#This Row],[CENA]],"")</f>
        <v/>
      </c>
      <c r="F785" t="e">
        <f>INDEX(Wsad_Ofertowy[],MATCH(Generowanie_Zamówienia[[#This Row],[KOD_XL]],Wsad_Ofertowy[Kod],0),MATCH("nazwa pakietu",Wsad_Ofertowy[#Headers],0))</f>
        <v>#VALUE!</v>
      </c>
      <c r="G78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5" t="str">
        <f ca="1">IF(Generowanie_Zamówienia[[#This Row],[ILOŚĆ OP. ZAMAWIANA]]&gt;0,COUNTIFS($B$1:B785,"&gt;0"),"")</f>
        <v/>
      </c>
      <c r="I785" t="e">
        <f>INDEX(Wsad_Ofertowy[],MATCH(Generowanie_Zamówienia[[#This Row],[KOD_XL]],Wsad_Ofertowy[Kod],0),MATCH("Nazwa",Wsad_Ofertowy[#Headers],0))</f>
        <v>#VALUE!</v>
      </c>
      <c r="J785" t="e">
        <f ca="1">Generowanie_Zamówienia[[#This Row],[ILOŚĆ OP. ZAMAWIANA]]*Generowanie_Zamówienia[[#This Row],[ILOŚC W OP.]]</f>
        <v>#VALUE!</v>
      </c>
    </row>
    <row r="786" spans="1:10" x14ac:dyDescent="0.45">
      <c r="A786" t="e">
        <f>Wsad_Ofertowy[[#This Row],[Kod]]</f>
        <v>#VALUE!</v>
      </c>
      <c r="B7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6" t="e">
        <f>INDEX(Wsad_Ofertowy[],MATCH(Generowanie_Zamówienia[[#This Row],[KOD_XL]],Wsad_Ofertowy[Kod],0),21)</f>
        <v>#VALUE!</v>
      </c>
      <c r="D786" s="95" t="e" cm="1">
        <f t="array" ref="D786">INDEX(Wsad_Ofertowy[],MATCH(Generowanie_Zamówienia[[#This Row],[KOD_XL]],Wsad_Ofertowy[Kod],0),$U$1)</f>
        <v>#VALUE!</v>
      </c>
      <c r="E786" t="str">
        <f ca="1">IFERROR(Generowanie_Zamówienia[[#This Row],[ILOŚĆ OP. ZAMAWIANA]]*Generowanie_Zamówienia[[#This Row],[ILOŚC W OP.]]*Generowanie_Zamówienia[[#This Row],[CENA]],"")</f>
        <v/>
      </c>
      <c r="F786" t="e">
        <f>INDEX(Wsad_Ofertowy[],MATCH(Generowanie_Zamówienia[[#This Row],[KOD_XL]],Wsad_Ofertowy[Kod],0),MATCH("nazwa pakietu",Wsad_Ofertowy[#Headers],0))</f>
        <v>#VALUE!</v>
      </c>
      <c r="G78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6" t="str">
        <f ca="1">IF(Generowanie_Zamówienia[[#This Row],[ILOŚĆ OP. ZAMAWIANA]]&gt;0,COUNTIFS($B$1:B786,"&gt;0"),"")</f>
        <v/>
      </c>
      <c r="I786" t="e">
        <f>INDEX(Wsad_Ofertowy[],MATCH(Generowanie_Zamówienia[[#This Row],[KOD_XL]],Wsad_Ofertowy[Kod],0),MATCH("Nazwa",Wsad_Ofertowy[#Headers],0))</f>
        <v>#VALUE!</v>
      </c>
      <c r="J786" t="e">
        <f ca="1">Generowanie_Zamówienia[[#This Row],[ILOŚĆ OP. ZAMAWIANA]]*Generowanie_Zamówienia[[#This Row],[ILOŚC W OP.]]</f>
        <v>#VALUE!</v>
      </c>
    </row>
    <row r="787" spans="1:10" x14ac:dyDescent="0.45">
      <c r="A787" t="e">
        <f>Wsad_Ofertowy[[#This Row],[Kod]]</f>
        <v>#VALUE!</v>
      </c>
      <c r="B7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7" t="e">
        <f>INDEX(Wsad_Ofertowy[],MATCH(Generowanie_Zamówienia[[#This Row],[KOD_XL]],Wsad_Ofertowy[Kod],0),21)</f>
        <v>#VALUE!</v>
      </c>
      <c r="D787" s="95" t="e" cm="1">
        <f t="array" ref="D787">INDEX(Wsad_Ofertowy[],MATCH(Generowanie_Zamówienia[[#This Row],[KOD_XL]],Wsad_Ofertowy[Kod],0),$U$1)</f>
        <v>#VALUE!</v>
      </c>
      <c r="E787" t="str">
        <f ca="1">IFERROR(Generowanie_Zamówienia[[#This Row],[ILOŚĆ OP. ZAMAWIANA]]*Generowanie_Zamówienia[[#This Row],[ILOŚC W OP.]]*Generowanie_Zamówienia[[#This Row],[CENA]],"")</f>
        <v/>
      </c>
      <c r="F787" t="e">
        <f>INDEX(Wsad_Ofertowy[],MATCH(Generowanie_Zamówienia[[#This Row],[KOD_XL]],Wsad_Ofertowy[Kod],0),MATCH("nazwa pakietu",Wsad_Ofertowy[#Headers],0))</f>
        <v>#VALUE!</v>
      </c>
      <c r="G78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7" t="str">
        <f ca="1">IF(Generowanie_Zamówienia[[#This Row],[ILOŚĆ OP. ZAMAWIANA]]&gt;0,COUNTIFS($B$1:B787,"&gt;0"),"")</f>
        <v/>
      </c>
      <c r="I787" t="e">
        <f>INDEX(Wsad_Ofertowy[],MATCH(Generowanie_Zamówienia[[#This Row],[KOD_XL]],Wsad_Ofertowy[Kod],0),MATCH("Nazwa",Wsad_Ofertowy[#Headers],0))</f>
        <v>#VALUE!</v>
      </c>
      <c r="J787" t="e">
        <f ca="1">Generowanie_Zamówienia[[#This Row],[ILOŚĆ OP. ZAMAWIANA]]*Generowanie_Zamówienia[[#This Row],[ILOŚC W OP.]]</f>
        <v>#VALUE!</v>
      </c>
    </row>
    <row r="788" spans="1:10" x14ac:dyDescent="0.45">
      <c r="A788" t="e">
        <f>Wsad_Ofertowy[[#This Row],[Kod]]</f>
        <v>#VALUE!</v>
      </c>
      <c r="B7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8" t="e">
        <f>INDEX(Wsad_Ofertowy[],MATCH(Generowanie_Zamówienia[[#This Row],[KOD_XL]],Wsad_Ofertowy[Kod],0),21)</f>
        <v>#VALUE!</v>
      </c>
      <c r="D788" s="95" t="e" cm="1">
        <f t="array" ref="D788">INDEX(Wsad_Ofertowy[],MATCH(Generowanie_Zamówienia[[#This Row],[KOD_XL]],Wsad_Ofertowy[Kod],0),$U$1)</f>
        <v>#VALUE!</v>
      </c>
      <c r="E788" t="str">
        <f ca="1">IFERROR(Generowanie_Zamówienia[[#This Row],[ILOŚĆ OP. ZAMAWIANA]]*Generowanie_Zamówienia[[#This Row],[ILOŚC W OP.]]*Generowanie_Zamówienia[[#This Row],[CENA]],"")</f>
        <v/>
      </c>
      <c r="F788" t="e">
        <f>INDEX(Wsad_Ofertowy[],MATCH(Generowanie_Zamówienia[[#This Row],[KOD_XL]],Wsad_Ofertowy[Kod],0),MATCH("nazwa pakietu",Wsad_Ofertowy[#Headers],0))</f>
        <v>#VALUE!</v>
      </c>
      <c r="G78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8" t="str">
        <f ca="1">IF(Generowanie_Zamówienia[[#This Row],[ILOŚĆ OP. ZAMAWIANA]]&gt;0,COUNTIFS($B$1:B788,"&gt;0"),"")</f>
        <v/>
      </c>
      <c r="I788" t="e">
        <f>INDEX(Wsad_Ofertowy[],MATCH(Generowanie_Zamówienia[[#This Row],[KOD_XL]],Wsad_Ofertowy[Kod],0),MATCH("Nazwa",Wsad_Ofertowy[#Headers],0))</f>
        <v>#VALUE!</v>
      </c>
      <c r="J788" t="e">
        <f ca="1">Generowanie_Zamówienia[[#This Row],[ILOŚĆ OP. ZAMAWIANA]]*Generowanie_Zamówienia[[#This Row],[ILOŚC W OP.]]</f>
        <v>#VALUE!</v>
      </c>
    </row>
    <row r="789" spans="1:10" x14ac:dyDescent="0.45">
      <c r="A789" t="e">
        <f>Wsad_Ofertowy[[#This Row],[Kod]]</f>
        <v>#VALUE!</v>
      </c>
      <c r="B7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89" t="e">
        <f>INDEX(Wsad_Ofertowy[],MATCH(Generowanie_Zamówienia[[#This Row],[KOD_XL]],Wsad_Ofertowy[Kod],0),21)</f>
        <v>#VALUE!</v>
      </c>
      <c r="D789" s="95" t="e" cm="1">
        <f t="array" ref="D789">INDEX(Wsad_Ofertowy[],MATCH(Generowanie_Zamówienia[[#This Row],[KOD_XL]],Wsad_Ofertowy[Kod],0),$U$1)</f>
        <v>#VALUE!</v>
      </c>
      <c r="E789" t="str">
        <f ca="1">IFERROR(Generowanie_Zamówienia[[#This Row],[ILOŚĆ OP. ZAMAWIANA]]*Generowanie_Zamówienia[[#This Row],[ILOŚC W OP.]]*Generowanie_Zamówienia[[#This Row],[CENA]],"")</f>
        <v/>
      </c>
      <c r="F789" t="e">
        <f>INDEX(Wsad_Ofertowy[],MATCH(Generowanie_Zamówienia[[#This Row],[KOD_XL]],Wsad_Ofertowy[Kod],0),MATCH("nazwa pakietu",Wsad_Ofertowy[#Headers],0))</f>
        <v>#VALUE!</v>
      </c>
      <c r="G78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89" t="str">
        <f ca="1">IF(Generowanie_Zamówienia[[#This Row],[ILOŚĆ OP. ZAMAWIANA]]&gt;0,COUNTIFS($B$1:B789,"&gt;0"),"")</f>
        <v/>
      </c>
      <c r="I789" t="e">
        <f>INDEX(Wsad_Ofertowy[],MATCH(Generowanie_Zamówienia[[#This Row],[KOD_XL]],Wsad_Ofertowy[Kod],0),MATCH("Nazwa",Wsad_Ofertowy[#Headers],0))</f>
        <v>#VALUE!</v>
      </c>
      <c r="J789" t="e">
        <f ca="1">Generowanie_Zamówienia[[#This Row],[ILOŚĆ OP. ZAMAWIANA]]*Generowanie_Zamówienia[[#This Row],[ILOŚC W OP.]]</f>
        <v>#VALUE!</v>
      </c>
    </row>
    <row r="790" spans="1:10" x14ac:dyDescent="0.45">
      <c r="A790" t="e">
        <f>Wsad_Ofertowy[[#This Row],[Kod]]</f>
        <v>#VALUE!</v>
      </c>
      <c r="B7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0" t="e">
        <f>INDEX(Wsad_Ofertowy[],MATCH(Generowanie_Zamówienia[[#This Row],[KOD_XL]],Wsad_Ofertowy[Kod],0),21)</f>
        <v>#VALUE!</v>
      </c>
      <c r="D790" s="95" t="e" cm="1">
        <f t="array" ref="D790">INDEX(Wsad_Ofertowy[],MATCH(Generowanie_Zamówienia[[#This Row],[KOD_XL]],Wsad_Ofertowy[Kod],0),$U$1)</f>
        <v>#VALUE!</v>
      </c>
      <c r="E790" t="str">
        <f ca="1">IFERROR(Generowanie_Zamówienia[[#This Row],[ILOŚĆ OP. ZAMAWIANA]]*Generowanie_Zamówienia[[#This Row],[ILOŚC W OP.]]*Generowanie_Zamówienia[[#This Row],[CENA]],"")</f>
        <v/>
      </c>
      <c r="F790" t="e">
        <f>INDEX(Wsad_Ofertowy[],MATCH(Generowanie_Zamówienia[[#This Row],[KOD_XL]],Wsad_Ofertowy[Kod],0),MATCH("nazwa pakietu",Wsad_Ofertowy[#Headers],0))</f>
        <v>#VALUE!</v>
      </c>
      <c r="G79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0" t="str">
        <f ca="1">IF(Generowanie_Zamówienia[[#This Row],[ILOŚĆ OP. ZAMAWIANA]]&gt;0,COUNTIFS($B$1:B790,"&gt;0"),"")</f>
        <v/>
      </c>
      <c r="I790" t="e">
        <f>INDEX(Wsad_Ofertowy[],MATCH(Generowanie_Zamówienia[[#This Row],[KOD_XL]],Wsad_Ofertowy[Kod],0),MATCH("Nazwa",Wsad_Ofertowy[#Headers],0))</f>
        <v>#VALUE!</v>
      </c>
      <c r="J790" t="e">
        <f ca="1">Generowanie_Zamówienia[[#This Row],[ILOŚĆ OP. ZAMAWIANA]]*Generowanie_Zamówienia[[#This Row],[ILOŚC W OP.]]</f>
        <v>#VALUE!</v>
      </c>
    </row>
    <row r="791" spans="1:10" x14ac:dyDescent="0.45">
      <c r="A791" t="e">
        <f>Wsad_Ofertowy[[#This Row],[Kod]]</f>
        <v>#VALUE!</v>
      </c>
      <c r="B7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1" t="e">
        <f>INDEX(Wsad_Ofertowy[],MATCH(Generowanie_Zamówienia[[#This Row],[KOD_XL]],Wsad_Ofertowy[Kod],0),21)</f>
        <v>#VALUE!</v>
      </c>
      <c r="D791" s="95" t="e" cm="1">
        <f t="array" ref="D791">INDEX(Wsad_Ofertowy[],MATCH(Generowanie_Zamówienia[[#This Row],[KOD_XL]],Wsad_Ofertowy[Kod],0),$U$1)</f>
        <v>#VALUE!</v>
      </c>
      <c r="E791" t="str">
        <f ca="1">IFERROR(Generowanie_Zamówienia[[#This Row],[ILOŚĆ OP. ZAMAWIANA]]*Generowanie_Zamówienia[[#This Row],[ILOŚC W OP.]]*Generowanie_Zamówienia[[#This Row],[CENA]],"")</f>
        <v/>
      </c>
      <c r="F791" t="e">
        <f>INDEX(Wsad_Ofertowy[],MATCH(Generowanie_Zamówienia[[#This Row],[KOD_XL]],Wsad_Ofertowy[Kod],0),MATCH("nazwa pakietu",Wsad_Ofertowy[#Headers],0))</f>
        <v>#VALUE!</v>
      </c>
      <c r="G79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1" t="str">
        <f ca="1">IF(Generowanie_Zamówienia[[#This Row],[ILOŚĆ OP. ZAMAWIANA]]&gt;0,COUNTIFS($B$1:B791,"&gt;0"),"")</f>
        <v/>
      </c>
      <c r="I791" t="e">
        <f>INDEX(Wsad_Ofertowy[],MATCH(Generowanie_Zamówienia[[#This Row],[KOD_XL]],Wsad_Ofertowy[Kod],0),MATCH("Nazwa",Wsad_Ofertowy[#Headers],0))</f>
        <v>#VALUE!</v>
      </c>
      <c r="J791" t="e">
        <f ca="1">Generowanie_Zamówienia[[#This Row],[ILOŚĆ OP. ZAMAWIANA]]*Generowanie_Zamówienia[[#This Row],[ILOŚC W OP.]]</f>
        <v>#VALUE!</v>
      </c>
    </row>
    <row r="792" spans="1:10" x14ac:dyDescent="0.45">
      <c r="A792" t="e">
        <f>Wsad_Ofertowy[[#This Row],[Kod]]</f>
        <v>#VALUE!</v>
      </c>
      <c r="B7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2" t="e">
        <f>INDEX(Wsad_Ofertowy[],MATCH(Generowanie_Zamówienia[[#This Row],[KOD_XL]],Wsad_Ofertowy[Kod],0),21)</f>
        <v>#VALUE!</v>
      </c>
      <c r="D792" s="95" t="e" cm="1">
        <f t="array" ref="D792">INDEX(Wsad_Ofertowy[],MATCH(Generowanie_Zamówienia[[#This Row],[KOD_XL]],Wsad_Ofertowy[Kod],0),$U$1)</f>
        <v>#VALUE!</v>
      </c>
      <c r="E792" t="str">
        <f ca="1">IFERROR(Generowanie_Zamówienia[[#This Row],[ILOŚĆ OP. ZAMAWIANA]]*Generowanie_Zamówienia[[#This Row],[ILOŚC W OP.]]*Generowanie_Zamówienia[[#This Row],[CENA]],"")</f>
        <v/>
      </c>
      <c r="F792" t="e">
        <f>INDEX(Wsad_Ofertowy[],MATCH(Generowanie_Zamówienia[[#This Row],[KOD_XL]],Wsad_Ofertowy[Kod],0),MATCH("nazwa pakietu",Wsad_Ofertowy[#Headers],0))</f>
        <v>#VALUE!</v>
      </c>
      <c r="G79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2" t="str">
        <f ca="1">IF(Generowanie_Zamówienia[[#This Row],[ILOŚĆ OP. ZAMAWIANA]]&gt;0,COUNTIFS($B$1:B792,"&gt;0"),"")</f>
        <v/>
      </c>
      <c r="I792" t="e">
        <f>INDEX(Wsad_Ofertowy[],MATCH(Generowanie_Zamówienia[[#This Row],[KOD_XL]],Wsad_Ofertowy[Kod],0),MATCH("Nazwa",Wsad_Ofertowy[#Headers],0))</f>
        <v>#VALUE!</v>
      </c>
      <c r="J792" t="e">
        <f ca="1">Generowanie_Zamówienia[[#This Row],[ILOŚĆ OP. ZAMAWIANA]]*Generowanie_Zamówienia[[#This Row],[ILOŚC W OP.]]</f>
        <v>#VALUE!</v>
      </c>
    </row>
    <row r="793" spans="1:10" x14ac:dyDescent="0.45">
      <c r="A793" t="e">
        <f>Wsad_Ofertowy[[#This Row],[Kod]]</f>
        <v>#VALUE!</v>
      </c>
      <c r="B7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3" t="e">
        <f>INDEX(Wsad_Ofertowy[],MATCH(Generowanie_Zamówienia[[#This Row],[KOD_XL]],Wsad_Ofertowy[Kod],0),21)</f>
        <v>#VALUE!</v>
      </c>
      <c r="D793" s="95" t="e" cm="1">
        <f t="array" ref="D793">INDEX(Wsad_Ofertowy[],MATCH(Generowanie_Zamówienia[[#This Row],[KOD_XL]],Wsad_Ofertowy[Kod],0),$U$1)</f>
        <v>#VALUE!</v>
      </c>
      <c r="E793" t="str">
        <f ca="1">IFERROR(Generowanie_Zamówienia[[#This Row],[ILOŚĆ OP. ZAMAWIANA]]*Generowanie_Zamówienia[[#This Row],[ILOŚC W OP.]]*Generowanie_Zamówienia[[#This Row],[CENA]],"")</f>
        <v/>
      </c>
      <c r="F793" t="e">
        <f>INDEX(Wsad_Ofertowy[],MATCH(Generowanie_Zamówienia[[#This Row],[KOD_XL]],Wsad_Ofertowy[Kod],0),MATCH("nazwa pakietu",Wsad_Ofertowy[#Headers],0))</f>
        <v>#VALUE!</v>
      </c>
      <c r="G79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3" t="str">
        <f ca="1">IF(Generowanie_Zamówienia[[#This Row],[ILOŚĆ OP. ZAMAWIANA]]&gt;0,COUNTIFS($B$1:B793,"&gt;0"),"")</f>
        <v/>
      </c>
      <c r="I793" t="e">
        <f>INDEX(Wsad_Ofertowy[],MATCH(Generowanie_Zamówienia[[#This Row],[KOD_XL]],Wsad_Ofertowy[Kod],0),MATCH("Nazwa",Wsad_Ofertowy[#Headers],0))</f>
        <v>#VALUE!</v>
      </c>
      <c r="J793" t="e">
        <f ca="1">Generowanie_Zamówienia[[#This Row],[ILOŚĆ OP. ZAMAWIANA]]*Generowanie_Zamówienia[[#This Row],[ILOŚC W OP.]]</f>
        <v>#VALUE!</v>
      </c>
    </row>
    <row r="794" spans="1:10" x14ac:dyDescent="0.45">
      <c r="A794" t="e">
        <f>Wsad_Ofertowy[[#This Row],[Kod]]</f>
        <v>#VALUE!</v>
      </c>
      <c r="B7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4" t="e">
        <f>INDEX(Wsad_Ofertowy[],MATCH(Generowanie_Zamówienia[[#This Row],[KOD_XL]],Wsad_Ofertowy[Kod],0),21)</f>
        <v>#VALUE!</v>
      </c>
      <c r="D794" s="95" t="e" cm="1">
        <f t="array" ref="D794">INDEX(Wsad_Ofertowy[],MATCH(Generowanie_Zamówienia[[#This Row],[KOD_XL]],Wsad_Ofertowy[Kod],0),$U$1)</f>
        <v>#VALUE!</v>
      </c>
      <c r="E794" t="str">
        <f ca="1">IFERROR(Generowanie_Zamówienia[[#This Row],[ILOŚĆ OP. ZAMAWIANA]]*Generowanie_Zamówienia[[#This Row],[ILOŚC W OP.]]*Generowanie_Zamówienia[[#This Row],[CENA]],"")</f>
        <v/>
      </c>
      <c r="F794" t="e">
        <f>INDEX(Wsad_Ofertowy[],MATCH(Generowanie_Zamówienia[[#This Row],[KOD_XL]],Wsad_Ofertowy[Kod],0),MATCH("nazwa pakietu",Wsad_Ofertowy[#Headers],0))</f>
        <v>#VALUE!</v>
      </c>
      <c r="G79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4" t="str">
        <f ca="1">IF(Generowanie_Zamówienia[[#This Row],[ILOŚĆ OP. ZAMAWIANA]]&gt;0,COUNTIFS($B$1:B794,"&gt;0"),"")</f>
        <v/>
      </c>
      <c r="I794" t="e">
        <f>INDEX(Wsad_Ofertowy[],MATCH(Generowanie_Zamówienia[[#This Row],[KOD_XL]],Wsad_Ofertowy[Kod],0),MATCH("Nazwa",Wsad_Ofertowy[#Headers],0))</f>
        <v>#VALUE!</v>
      </c>
      <c r="J794" t="e">
        <f ca="1">Generowanie_Zamówienia[[#This Row],[ILOŚĆ OP. ZAMAWIANA]]*Generowanie_Zamówienia[[#This Row],[ILOŚC W OP.]]</f>
        <v>#VALUE!</v>
      </c>
    </row>
    <row r="795" spans="1:10" x14ac:dyDescent="0.45">
      <c r="A795" t="e">
        <f>Wsad_Ofertowy[[#This Row],[Kod]]</f>
        <v>#VALUE!</v>
      </c>
      <c r="B7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5" t="e">
        <f>INDEX(Wsad_Ofertowy[],MATCH(Generowanie_Zamówienia[[#This Row],[KOD_XL]],Wsad_Ofertowy[Kod],0),21)</f>
        <v>#VALUE!</v>
      </c>
      <c r="D795" s="95" t="e" cm="1">
        <f t="array" ref="D795">INDEX(Wsad_Ofertowy[],MATCH(Generowanie_Zamówienia[[#This Row],[KOD_XL]],Wsad_Ofertowy[Kod],0),$U$1)</f>
        <v>#VALUE!</v>
      </c>
      <c r="E795" t="str">
        <f ca="1">IFERROR(Generowanie_Zamówienia[[#This Row],[ILOŚĆ OP. ZAMAWIANA]]*Generowanie_Zamówienia[[#This Row],[ILOŚC W OP.]]*Generowanie_Zamówienia[[#This Row],[CENA]],"")</f>
        <v/>
      </c>
      <c r="F795" t="e">
        <f>INDEX(Wsad_Ofertowy[],MATCH(Generowanie_Zamówienia[[#This Row],[KOD_XL]],Wsad_Ofertowy[Kod],0),MATCH("nazwa pakietu",Wsad_Ofertowy[#Headers],0))</f>
        <v>#VALUE!</v>
      </c>
      <c r="G79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5" t="str">
        <f ca="1">IF(Generowanie_Zamówienia[[#This Row],[ILOŚĆ OP. ZAMAWIANA]]&gt;0,COUNTIFS($B$1:B795,"&gt;0"),"")</f>
        <v/>
      </c>
      <c r="I795" t="e">
        <f>INDEX(Wsad_Ofertowy[],MATCH(Generowanie_Zamówienia[[#This Row],[KOD_XL]],Wsad_Ofertowy[Kod],0),MATCH("Nazwa",Wsad_Ofertowy[#Headers],0))</f>
        <v>#VALUE!</v>
      </c>
      <c r="J795" t="e">
        <f ca="1">Generowanie_Zamówienia[[#This Row],[ILOŚĆ OP. ZAMAWIANA]]*Generowanie_Zamówienia[[#This Row],[ILOŚC W OP.]]</f>
        <v>#VALUE!</v>
      </c>
    </row>
    <row r="796" spans="1:10" x14ac:dyDescent="0.45">
      <c r="A796" t="e">
        <f>Wsad_Ofertowy[[#This Row],[Kod]]</f>
        <v>#VALUE!</v>
      </c>
      <c r="B7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6" t="e">
        <f>INDEX(Wsad_Ofertowy[],MATCH(Generowanie_Zamówienia[[#This Row],[KOD_XL]],Wsad_Ofertowy[Kod],0),21)</f>
        <v>#VALUE!</v>
      </c>
      <c r="D796" s="95" t="e" cm="1">
        <f t="array" ref="D796">INDEX(Wsad_Ofertowy[],MATCH(Generowanie_Zamówienia[[#This Row],[KOD_XL]],Wsad_Ofertowy[Kod],0),$U$1)</f>
        <v>#VALUE!</v>
      </c>
      <c r="E796" t="str">
        <f ca="1">IFERROR(Generowanie_Zamówienia[[#This Row],[ILOŚĆ OP. ZAMAWIANA]]*Generowanie_Zamówienia[[#This Row],[ILOŚC W OP.]]*Generowanie_Zamówienia[[#This Row],[CENA]],"")</f>
        <v/>
      </c>
      <c r="F796" t="e">
        <f>INDEX(Wsad_Ofertowy[],MATCH(Generowanie_Zamówienia[[#This Row],[KOD_XL]],Wsad_Ofertowy[Kod],0),MATCH("nazwa pakietu",Wsad_Ofertowy[#Headers],0))</f>
        <v>#VALUE!</v>
      </c>
      <c r="G79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6" t="str">
        <f ca="1">IF(Generowanie_Zamówienia[[#This Row],[ILOŚĆ OP. ZAMAWIANA]]&gt;0,COUNTIFS($B$1:B796,"&gt;0"),"")</f>
        <v/>
      </c>
      <c r="I796" t="e">
        <f>INDEX(Wsad_Ofertowy[],MATCH(Generowanie_Zamówienia[[#This Row],[KOD_XL]],Wsad_Ofertowy[Kod],0),MATCH("Nazwa",Wsad_Ofertowy[#Headers],0))</f>
        <v>#VALUE!</v>
      </c>
      <c r="J796" t="e">
        <f ca="1">Generowanie_Zamówienia[[#This Row],[ILOŚĆ OP. ZAMAWIANA]]*Generowanie_Zamówienia[[#This Row],[ILOŚC W OP.]]</f>
        <v>#VALUE!</v>
      </c>
    </row>
    <row r="797" spans="1:10" x14ac:dyDescent="0.45">
      <c r="A797" t="e">
        <f>Wsad_Ofertowy[[#This Row],[Kod]]</f>
        <v>#VALUE!</v>
      </c>
      <c r="B7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7" t="e">
        <f>INDEX(Wsad_Ofertowy[],MATCH(Generowanie_Zamówienia[[#This Row],[KOD_XL]],Wsad_Ofertowy[Kod],0),21)</f>
        <v>#VALUE!</v>
      </c>
      <c r="D797" s="95" t="e" cm="1">
        <f t="array" ref="D797">INDEX(Wsad_Ofertowy[],MATCH(Generowanie_Zamówienia[[#This Row],[KOD_XL]],Wsad_Ofertowy[Kod],0),$U$1)</f>
        <v>#VALUE!</v>
      </c>
      <c r="E797" t="str">
        <f ca="1">IFERROR(Generowanie_Zamówienia[[#This Row],[ILOŚĆ OP. ZAMAWIANA]]*Generowanie_Zamówienia[[#This Row],[ILOŚC W OP.]]*Generowanie_Zamówienia[[#This Row],[CENA]],"")</f>
        <v/>
      </c>
      <c r="F797" t="e">
        <f>INDEX(Wsad_Ofertowy[],MATCH(Generowanie_Zamówienia[[#This Row],[KOD_XL]],Wsad_Ofertowy[Kod],0),MATCH("nazwa pakietu",Wsad_Ofertowy[#Headers],0))</f>
        <v>#VALUE!</v>
      </c>
      <c r="G79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7" t="str">
        <f ca="1">IF(Generowanie_Zamówienia[[#This Row],[ILOŚĆ OP. ZAMAWIANA]]&gt;0,COUNTIFS($B$1:B797,"&gt;0"),"")</f>
        <v/>
      </c>
      <c r="I797" t="e">
        <f>INDEX(Wsad_Ofertowy[],MATCH(Generowanie_Zamówienia[[#This Row],[KOD_XL]],Wsad_Ofertowy[Kod],0),MATCH("Nazwa",Wsad_Ofertowy[#Headers],0))</f>
        <v>#VALUE!</v>
      </c>
      <c r="J797" t="e">
        <f ca="1">Generowanie_Zamówienia[[#This Row],[ILOŚĆ OP. ZAMAWIANA]]*Generowanie_Zamówienia[[#This Row],[ILOŚC W OP.]]</f>
        <v>#VALUE!</v>
      </c>
    </row>
    <row r="798" spans="1:10" x14ac:dyDescent="0.45">
      <c r="A798" t="e">
        <f>Wsad_Ofertowy[[#This Row],[Kod]]</f>
        <v>#VALUE!</v>
      </c>
      <c r="B7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8" t="e">
        <f>INDEX(Wsad_Ofertowy[],MATCH(Generowanie_Zamówienia[[#This Row],[KOD_XL]],Wsad_Ofertowy[Kod],0),21)</f>
        <v>#VALUE!</v>
      </c>
      <c r="D798" s="95" t="e" cm="1">
        <f t="array" ref="D798">INDEX(Wsad_Ofertowy[],MATCH(Generowanie_Zamówienia[[#This Row],[KOD_XL]],Wsad_Ofertowy[Kod],0),$U$1)</f>
        <v>#VALUE!</v>
      </c>
      <c r="E798" t="str">
        <f ca="1">IFERROR(Generowanie_Zamówienia[[#This Row],[ILOŚĆ OP. ZAMAWIANA]]*Generowanie_Zamówienia[[#This Row],[ILOŚC W OP.]]*Generowanie_Zamówienia[[#This Row],[CENA]],"")</f>
        <v/>
      </c>
      <c r="F798" t="e">
        <f>INDEX(Wsad_Ofertowy[],MATCH(Generowanie_Zamówienia[[#This Row],[KOD_XL]],Wsad_Ofertowy[Kod],0),MATCH("nazwa pakietu",Wsad_Ofertowy[#Headers],0))</f>
        <v>#VALUE!</v>
      </c>
      <c r="G79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8" t="str">
        <f ca="1">IF(Generowanie_Zamówienia[[#This Row],[ILOŚĆ OP. ZAMAWIANA]]&gt;0,COUNTIFS($B$1:B798,"&gt;0"),"")</f>
        <v/>
      </c>
      <c r="I798" t="e">
        <f>INDEX(Wsad_Ofertowy[],MATCH(Generowanie_Zamówienia[[#This Row],[KOD_XL]],Wsad_Ofertowy[Kod],0),MATCH("Nazwa",Wsad_Ofertowy[#Headers],0))</f>
        <v>#VALUE!</v>
      </c>
      <c r="J798" t="e">
        <f ca="1">Generowanie_Zamówienia[[#This Row],[ILOŚĆ OP. ZAMAWIANA]]*Generowanie_Zamówienia[[#This Row],[ILOŚC W OP.]]</f>
        <v>#VALUE!</v>
      </c>
    </row>
    <row r="799" spans="1:10" x14ac:dyDescent="0.45">
      <c r="A799" t="e">
        <f>Wsad_Ofertowy[[#This Row],[Kod]]</f>
        <v>#VALUE!</v>
      </c>
      <c r="B7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799" t="e">
        <f>INDEX(Wsad_Ofertowy[],MATCH(Generowanie_Zamówienia[[#This Row],[KOD_XL]],Wsad_Ofertowy[Kod],0),21)</f>
        <v>#VALUE!</v>
      </c>
      <c r="D799" s="95" t="e" cm="1">
        <f t="array" ref="D799">INDEX(Wsad_Ofertowy[],MATCH(Generowanie_Zamówienia[[#This Row],[KOD_XL]],Wsad_Ofertowy[Kod],0),$U$1)</f>
        <v>#VALUE!</v>
      </c>
      <c r="E799" t="str">
        <f ca="1">IFERROR(Generowanie_Zamówienia[[#This Row],[ILOŚĆ OP. ZAMAWIANA]]*Generowanie_Zamówienia[[#This Row],[ILOŚC W OP.]]*Generowanie_Zamówienia[[#This Row],[CENA]],"")</f>
        <v/>
      </c>
      <c r="F799" t="e">
        <f>INDEX(Wsad_Ofertowy[],MATCH(Generowanie_Zamówienia[[#This Row],[KOD_XL]],Wsad_Ofertowy[Kod],0),MATCH("nazwa pakietu",Wsad_Ofertowy[#Headers],0))</f>
        <v>#VALUE!</v>
      </c>
      <c r="G79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799" t="str">
        <f ca="1">IF(Generowanie_Zamówienia[[#This Row],[ILOŚĆ OP. ZAMAWIANA]]&gt;0,COUNTIFS($B$1:B799,"&gt;0"),"")</f>
        <v/>
      </c>
      <c r="I799" t="e">
        <f>INDEX(Wsad_Ofertowy[],MATCH(Generowanie_Zamówienia[[#This Row],[KOD_XL]],Wsad_Ofertowy[Kod],0),MATCH("Nazwa",Wsad_Ofertowy[#Headers],0))</f>
        <v>#VALUE!</v>
      </c>
      <c r="J799" t="e">
        <f ca="1">Generowanie_Zamówienia[[#This Row],[ILOŚĆ OP. ZAMAWIANA]]*Generowanie_Zamówienia[[#This Row],[ILOŚC W OP.]]</f>
        <v>#VALUE!</v>
      </c>
    </row>
    <row r="800" spans="1:10" x14ac:dyDescent="0.45">
      <c r="A800" t="e">
        <f>Wsad_Ofertowy[[#This Row],[Kod]]</f>
        <v>#VALUE!</v>
      </c>
      <c r="B8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0" t="e">
        <f>INDEX(Wsad_Ofertowy[],MATCH(Generowanie_Zamówienia[[#This Row],[KOD_XL]],Wsad_Ofertowy[Kod],0),21)</f>
        <v>#VALUE!</v>
      </c>
      <c r="D800" s="95" t="e" cm="1">
        <f t="array" ref="D800">INDEX(Wsad_Ofertowy[],MATCH(Generowanie_Zamówienia[[#This Row],[KOD_XL]],Wsad_Ofertowy[Kod],0),$U$1)</f>
        <v>#VALUE!</v>
      </c>
      <c r="E800" t="str">
        <f ca="1">IFERROR(Generowanie_Zamówienia[[#This Row],[ILOŚĆ OP. ZAMAWIANA]]*Generowanie_Zamówienia[[#This Row],[ILOŚC W OP.]]*Generowanie_Zamówienia[[#This Row],[CENA]],"")</f>
        <v/>
      </c>
      <c r="F800" t="e">
        <f>INDEX(Wsad_Ofertowy[],MATCH(Generowanie_Zamówienia[[#This Row],[KOD_XL]],Wsad_Ofertowy[Kod],0),MATCH("nazwa pakietu",Wsad_Ofertowy[#Headers],0))</f>
        <v>#VALUE!</v>
      </c>
      <c r="G80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0" t="str">
        <f ca="1">IF(Generowanie_Zamówienia[[#This Row],[ILOŚĆ OP. ZAMAWIANA]]&gt;0,COUNTIFS($B$1:B800,"&gt;0"),"")</f>
        <v/>
      </c>
      <c r="I800" t="e">
        <f>INDEX(Wsad_Ofertowy[],MATCH(Generowanie_Zamówienia[[#This Row],[KOD_XL]],Wsad_Ofertowy[Kod],0),MATCH("Nazwa",Wsad_Ofertowy[#Headers],0))</f>
        <v>#VALUE!</v>
      </c>
      <c r="J800" t="e">
        <f ca="1">Generowanie_Zamówienia[[#This Row],[ILOŚĆ OP. ZAMAWIANA]]*Generowanie_Zamówienia[[#This Row],[ILOŚC W OP.]]</f>
        <v>#VALUE!</v>
      </c>
    </row>
    <row r="801" spans="1:10" x14ac:dyDescent="0.45">
      <c r="A801" t="e">
        <f>Wsad_Ofertowy[[#This Row],[Kod]]</f>
        <v>#VALUE!</v>
      </c>
      <c r="B8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1" t="e">
        <f>INDEX(Wsad_Ofertowy[],MATCH(Generowanie_Zamówienia[[#This Row],[KOD_XL]],Wsad_Ofertowy[Kod],0),21)</f>
        <v>#VALUE!</v>
      </c>
      <c r="D801" s="95" t="e" cm="1">
        <f t="array" ref="D801">INDEX(Wsad_Ofertowy[],MATCH(Generowanie_Zamówienia[[#This Row],[KOD_XL]],Wsad_Ofertowy[Kod],0),$U$1)</f>
        <v>#VALUE!</v>
      </c>
      <c r="E801" t="str">
        <f ca="1">IFERROR(Generowanie_Zamówienia[[#This Row],[ILOŚĆ OP. ZAMAWIANA]]*Generowanie_Zamówienia[[#This Row],[ILOŚC W OP.]]*Generowanie_Zamówienia[[#This Row],[CENA]],"")</f>
        <v/>
      </c>
      <c r="F801" t="e">
        <f>INDEX(Wsad_Ofertowy[],MATCH(Generowanie_Zamówienia[[#This Row],[KOD_XL]],Wsad_Ofertowy[Kod],0),MATCH("nazwa pakietu",Wsad_Ofertowy[#Headers],0))</f>
        <v>#VALUE!</v>
      </c>
      <c r="G80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1" t="str">
        <f ca="1">IF(Generowanie_Zamówienia[[#This Row],[ILOŚĆ OP. ZAMAWIANA]]&gt;0,COUNTIFS($B$1:B801,"&gt;0"),"")</f>
        <v/>
      </c>
      <c r="I801" t="e">
        <f>INDEX(Wsad_Ofertowy[],MATCH(Generowanie_Zamówienia[[#This Row],[KOD_XL]],Wsad_Ofertowy[Kod],0),MATCH("Nazwa",Wsad_Ofertowy[#Headers],0))</f>
        <v>#VALUE!</v>
      </c>
      <c r="J801" t="e">
        <f ca="1">Generowanie_Zamówienia[[#This Row],[ILOŚĆ OP. ZAMAWIANA]]*Generowanie_Zamówienia[[#This Row],[ILOŚC W OP.]]</f>
        <v>#VALUE!</v>
      </c>
    </row>
    <row r="802" spans="1:10" x14ac:dyDescent="0.45">
      <c r="A802" t="e">
        <f>Wsad_Ofertowy[[#This Row],[Kod]]</f>
        <v>#VALUE!</v>
      </c>
      <c r="B8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2" t="e">
        <f>INDEX(Wsad_Ofertowy[],MATCH(Generowanie_Zamówienia[[#This Row],[KOD_XL]],Wsad_Ofertowy[Kod],0),21)</f>
        <v>#VALUE!</v>
      </c>
      <c r="D802" s="95" t="e" cm="1">
        <f t="array" ref="D802">INDEX(Wsad_Ofertowy[],MATCH(Generowanie_Zamówienia[[#This Row],[KOD_XL]],Wsad_Ofertowy[Kod],0),$U$1)</f>
        <v>#VALUE!</v>
      </c>
      <c r="E802" t="str">
        <f ca="1">IFERROR(Generowanie_Zamówienia[[#This Row],[ILOŚĆ OP. ZAMAWIANA]]*Generowanie_Zamówienia[[#This Row],[ILOŚC W OP.]]*Generowanie_Zamówienia[[#This Row],[CENA]],"")</f>
        <v/>
      </c>
      <c r="F802" t="e">
        <f>INDEX(Wsad_Ofertowy[],MATCH(Generowanie_Zamówienia[[#This Row],[KOD_XL]],Wsad_Ofertowy[Kod],0),MATCH("nazwa pakietu",Wsad_Ofertowy[#Headers],0))</f>
        <v>#VALUE!</v>
      </c>
      <c r="G80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2" t="str">
        <f ca="1">IF(Generowanie_Zamówienia[[#This Row],[ILOŚĆ OP. ZAMAWIANA]]&gt;0,COUNTIFS($B$1:B802,"&gt;0"),"")</f>
        <v/>
      </c>
      <c r="I802" t="e">
        <f>INDEX(Wsad_Ofertowy[],MATCH(Generowanie_Zamówienia[[#This Row],[KOD_XL]],Wsad_Ofertowy[Kod],0),MATCH("Nazwa",Wsad_Ofertowy[#Headers],0))</f>
        <v>#VALUE!</v>
      </c>
      <c r="J802" t="e">
        <f ca="1">Generowanie_Zamówienia[[#This Row],[ILOŚĆ OP. ZAMAWIANA]]*Generowanie_Zamówienia[[#This Row],[ILOŚC W OP.]]</f>
        <v>#VALUE!</v>
      </c>
    </row>
    <row r="803" spans="1:10" x14ac:dyDescent="0.45">
      <c r="A803" t="e">
        <f>Wsad_Ofertowy[[#This Row],[Kod]]</f>
        <v>#VALUE!</v>
      </c>
      <c r="B8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3" t="e">
        <f>INDEX(Wsad_Ofertowy[],MATCH(Generowanie_Zamówienia[[#This Row],[KOD_XL]],Wsad_Ofertowy[Kod],0),21)</f>
        <v>#VALUE!</v>
      </c>
      <c r="D803" s="95" t="e" cm="1">
        <f t="array" ref="D803">INDEX(Wsad_Ofertowy[],MATCH(Generowanie_Zamówienia[[#This Row],[KOD_XL]],Wsad_Ofertowy[Kod],0),$U$1)</f>
        <v>#VALUE!</v>
      </c>
      <c r="E803" t="str">
        <f ca="1">IFERROR(Generowanie_Zamówienia[[#This Row],[ILOŚĆ OP. ZAMAWIANA]]*Generowanie_Zamówienia[[#This Row],[ILOŚC W OP.]]*Generowanie_Zamówienia[[#This Row],[CENA]],"")</f>
        <v/>
      </c>
      <c r="F803" t="e">
        <f>INDEX(Wsad_Ofertowy[],MATCH(Generowanie_Zamówienia[[#This Row],[KOD_XL]],Wsad_Ofertowy[Kod],0),MATCH("nazwa pakietu",Wsad_Ofertowy[#Headers],0))</f>
        <v>#VALUE!</v>
      </c>
      <c r="G80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3" t="str">
        <f ca="1">IF(Generowanie_Zamówienia[[#This Row],[ILOŚĆ OP. ZAMAWIANA]]&gt;0,COUNTIFS($B$1:B803,"&gt;0"),"")</f>
        <v/>
      </c>
      <c r="I803" t="e">
        <f>INDEX(Wsad_Ofertowy[],MATCH(Generowanie_Zamówienia[[#This Row],[KOD_XL]],Wsad_Ofertowy[Kod],0),MATCH("Nazwa",Wsad_Ofertowy[#Headers],0))</f>
        <v>#VALUE!</v>
      </c>
      <c r="J803" t="e">
        <f ca="1">Generowanie_Zamówienia[[#This Row],[ILOŚĆ OP. ZAMAWIANA]]*Generowanie_Zamówienia[[#This Row],[ILOŚC W OP.]]</f>
        <v>#VALUE!</v>
      </c>
    </row>
    <row r="804" spans="1:10" x14ac:dyDescent="0.45">
      <c r="A804" t="e">
        <f>Wsad_Ofertowy[[#This Row],[Kod]]</f>
        <v>#VALUE!</v>
      </c>
      <c r="B8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4" t="e">
        <f>INDEX(Wsad_Ofertowy[],MATCH(Generowanie_Zamówienia[[#This Row],[KOD_XL]],Wsad_Ofertowy[Kod],0),21)</f>
        <v>#VALUE!</v>
      </c>
      <c r="D804" s="95" t="e" cm="1">
        <f t="array" ref="D804">INDEX(Wsad_Ofertowy[],MATCH(Generowanie_Zamówienia[[#This Row],[KOD_XL]],Wsad_Ofertowy[Kod],0),$U$1)</f>
        <v>#VALUE!</v>
      </c>
      <c r="E804" t="str">
        <f ca="1">IFERROR(Generowanie_Zamówienia[[#This Row],[ILOŚĆ OP. ZAMAWIANA]]*Generowanie_Zamówienia[[#This Row],[ILOŚC W OP.]]*Generowanie_Zamówienia[[#This Row],[CENA]],"")</f>
        <v/>
      </c>
      <c r="F804" t="e">
        <f>INDEX(Wsad_Ofertowy[],MATCH(Generowanie_Zamówienia[[#This Row],[KOD_XL]],Wsad_Ofertowy[Kod],0),MATCH("nazwa pakietu",Wsad_Ofertowy[#Headers],0))</f>
        <v>#VALUE!</v>
      </c>
      <c r="G80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4" t="str">
        <f ca="1">IF(Generowanie_Zamówienia[[#This Row],[ILOŚĆ OP. ZAMAWIANA]]&gt;0,COUNTIFS($B$1:B804,"&gt;0"),"")</f>
        <v/>
      </c>
      <c r="I804" t="e">
        <f>INDEX(Wsad_Ofertowy[],MATCH(Generowanie_Zamówienia[[#This Row],[KOD_XL]],Wsad_Ofertowy[Kod],0),MATCH("Nazwa",Wsad_Ofertowy[#Headers],0))</f>
        <v>#VALUE!</v>
      </c>
      <c r="J804" t="e">
        <f ca="1">Generowanie_Zamówienia[[#This Row],[ILOŚĆ OP. ZAMAWIANA]]*Generowanie_Zamówienia[[#This Row],[ILOŚC W OP.]]</f>
        <v>#VALUE!</v>
      </c>
    </row>
    <row r="805" spans="1:10" x14ac:dyDescent="0.45">
      <c r="A805" t="e">
        <f>Wsad_Ofertowy[[#This Row],[Kod]]</f>
        <v>#VALUE!</v>
      </c>
      <c r="B8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5" t="e">
        <f>INDEX(Wsad_Ofertowy[],MATCH(Generowanie_Zamówienia[[#This Row],[KOD_XL]],Wsad_Ofertowy[Kod],0),21)</f>
        <v>#VALUE!</v>
      </c>
      <c r="D805" s="95" t="e" cm="1">
        <f t="array" ref="D805">INDEX(Wsad_Ofertowy[],MATCH(Generowanie_Zamówienia[[#This Row],[KOD_XL]],Wsad_Ofertowy[Kod],0),$U$1)</f>
        <v>#VALUE!</v>
      </c>
      <c r="E805" t="str">
        <f ca="1">IFERROR(Generowanie_Zamówienia[[#This Row],[ILOŚĆ OP. ZAMAWIANA]]*Generowanie_Zamówienia[[#This Row],[ILOŚC W OP.]]*Generowanie_Zamówienia[[#This Row],[CENA]],"")</f>
        <v/>
      </c>
      <c r="F805" t="e">
        <f>INDEX(Wsad_Ofertowy[],MATCH(Generowanie_Zamówienia[[#This Row],[KOD_XL]],Wsad_Ofertowy[Kod],0),MATCH("nazwa pakietu",Wsad_Ofertowy[#Headers],0))</f>
        <v>#VALUE!</v>
      </c>
      <c r="G80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5" t="str">
        <f ca="1">IF(Generowanie_Zamówienia[[#This Row],[ILOŚĆ OP. ZAMAWIANA]]&gt;0,COUNTIFS($B$1:B805,"&gt;0"),"")</f>
        <v/>
      </c>
      <c r="I805" t="e">
        <f>INDEX(Wsad_Ofertowy[],MATCH(Generowanie_Zamówienia[[#This Row],[KOD_XL]],Wsad_Ofertowy[Kod],0),MATCH("Nazwa",Wsad_Ofertowy[#Headers],0))</f>
        <v>#VALUE!</v>
      </c>
      <c r="J805" t="e">
        <f ca="1">Generowanie_Zamówienia[[#This Row],[ILOŚĆ OP. ZAMAWIANA]]*Generowanie_Zamówienia[[#This Row],[ILOŚC W OP.]]</f>
        <v>#VALUE!</v>
      </c>
    </row>
    <row r="806" spans="1:10" x14ac:dyDescent="0.45">
      <c r="A806" t="e">
        <f>Wsad_Ofertowy[[#This Row],[Kod]]</f>
        <v>#VALUE!</v>
      </c>
      <c r="B8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6" t="e">
        <f>INDEX(Wsad_Ofertowy[],MATCH(Generowanie_Zamówienia[[#This Row],[KOD_XL]],Wsad_Ofertowy[Kod],0),21)</f>
        <v>#VALUE!</v>
      </c>
      <c r="D806" s="95" t="e" cm="1">
        <f t="array" ref="D806">INDEX(Wsad_Ofertowy[],MATCH(Generowanie_Zamówienia[[#This Row],[KOD_XL]],Wsad_Ofertowy[Kod],0),$U$1)</f>
        <v>#VALUE!</v>
      </c>
      <c r="E806" t="str">
        <f ca="1">IFERROR(Generowanie_Zamówienia[[#This Row],[ILOŚĆ OP. ZAMAWIANA]]*Generowanie_Zamówienia[[#This Row],[ILOŚC W OP.]]*Generowanie_Zamówienia[[#This Row],[CENA]],"")</f>
        <v/>
      </c>
      <c r="F806" t="e">
        <f>INDEX(Wsad_Ofertowy[],MATCH(Generowanie_Zamówienia[[#This Row],[KOD_XL]],Wsad_Ofertowy[Kod],0),MATCH("nazwa pakietu",Wsad_Ofertowy[#Headers],0))</f>
        <v>#VALUE!</v>
      </c>
      <c r="G80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6" t="str">
        <f ca="1">IF(Generowanie_Zamówienia[[#This Row],[ILOŚĆ OP. ZAMAWIANA]]&gt;0,COUNTIFS($B$1:B806,"&gt;0"),"")</f>
        <v/>
      </c>
      <c r="I806" t="e">
        <f>INDEX(Wsad_Ofertowy[],MATCH(Generowanie_Zamówienia[[#This Row],[KOD_XL]],Wsad_Ofertowy[Kod],0),MATCH("Nazwa",Wsad_Ofertowy[#Headers],0))</f>
        <v>#VALUE!</v>
      </c>
      <c r="J806" t="e">
        <f ca="1">Generowanie_Zamówienia[[#This Row],[ILOŚĆ OP. ZAMAWIANA]]*Generowanie_Zamówienia[[#This Row],[ILOŚC W OP.]]</f>
        <v>#VALUE!</v>
      </c>
    </row>
    <row r="807" spans="1:10" x14ac:dyDescent="0.45">
      <c r="A807" t="e">
        <f>Wsad_Ofertowy[[#This Row],[Kod]]</f>
        <v>#VALUE!</v>
      </c>
      <c r="B8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7" t="e">
        <f>INDEX(Wsad_Ofertowy[],MATCH(Generowanie_Zamówienia[[#This Row],[KOD_XL]],Wsad_Ofertowy[Kod],0),21)</f>
        <v>#VALUE!</v>
      </c>
      <c r="D807" s="95" t="e" cm="1">
        <f t="array" ref="D807">INDEX(Wsad_Ofertowy[],MATCH(Generowanie_Zamówienia[[#This Row],[KOD_XL]],Wsad_Ofertowy[Kod],0),$U$1)</f>
        <v>#VALUE!</v>
      </c>
      <c r="E807" t="str">
        <f ca="1">IFERROR(Generowanie_Zamówienia[[#This Row],[ILOŚĆ OP. ZAMAWIANA]]*Generowanie_Zamówienia[[#This Row],[ILOŚC W OP.]]*Generowanie_Zamówienia[[#This Row],[CENA]],"")</f>
        <v/>
      </c>
      <c r="F807" t="e">
        <f>INDEX(Wsad_Ofertowy[],MATCH(Generowanie_Zamówienia[[#This Row],[KOD_XL]],Wsad_Ofertowy[Kod],0),MATCH("nazwa pakietu",Wsad_Ofertowy[#Headers],0))</f>
        <v>#VALUE!</v>
      </c>
      <c r="G80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7" t="str">
        <f ca="1">IF(Generowanie_Zamówienia[[#This Row],[ILOŚĆ OP. ZAMAWIANA]]&gt;0,COUNTIFS($B$1:B807,"&gt;0"),"")</f>
        <v/>
      </c>
      <c r="I807" t="e">
        <f>INDEX(Wsad_Ofertowy[],MATCH(Generowanie_Zamówienia[[#This Row],[KOD_XL]],Wsad_Ofertowy[Kod],0),MATCH("Nazwa",Wsad_Ofertowy[#Headers],0))</f>
        <v>#VALUE!</v>
      </c>
      <c r="J807" t="e">
        <f ca="1">Generowanie_Zamówienia[[#This Row],[ILOŚĆ OP. ZAMAWIANA]]*Generowanie_Zamówienia[[#This Row],[ILOŚC W OP.]]</f>
        <v>#VALUE!</v>
      </c>
    </row>
    <row r="808" spans="1:10" x14ac:dyDescent="0.45">
      <c r="A808" t="e">
        <f>Wsad_Ofertowy[[#This Row],[Kod]]</f>
        <v>#VALUE!</v>
      </c>
      <c r="B8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8" t="e">
        <f>INDEX(Wsad_Ofertowy[],MATCH(Generowanie_Zamówienia[[#This Row],[KOD_XL]],Wsad_Ofertowy[Kod],0),21)</f>
        <v>#VALUE!</v>
      </c>
      <c r="D808" s="95" t="e" cm="1">
        <f t="array" ref="D808">INDEX(Wsad_Ofertowy[],MATCH(Generowanie_Zamówienia[[#This Row],[KOD_XL]],Wsad_Ofertowy[Kod],0),$U$1)</f>
        <v>#VALUE!</v>
      </c>
      <c r="E808" t="str">
        <f ca="1">IFERROR(Generowanie_Zamówienia[[#This Row],[ILOŚĆ OP. ZAMAWIANA]]*Generowanie_Zamówienia[[#This Row],[ILOŚC W OP.]]*Generowanie_Zamówienia[[#This Row],[CENA]],"")</f>
        <v/>
      </c>
      <c r="F808" t="e">
        <f>INDEX(Wsad_Ofertowy[],MATCH(Generowanie_Zamówienia[[#This Row],[KOD_XL]],Wsad_Ofertowy[Kod],0),MATCH("nazwa pakietu",Wsad_Ofertowy[#Headers],0))</f>
        <v>#VALUE!</v>
      </c>
      <c r="G80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8" t="str">
        <f ca="1">IF(Generowanie_Zamówienia[[#This Row],[ILOŚĆ OP. ZAMAWIANA]]&gt;0,COUNTIFS($B$1:B808,"&gt;0"),"")</f>
        <v/>
      </c>
      <c r="I808" t="e">
        <f>INDEX(Wsad_Ofertowy[],MATCH(Generowanie_Zamówienia[[#This Row],[KOD_XL]],Wsad_Ofertowy[Kod],0),MATCH("Nazwa",Wsad_Ofertowy[#Headers],0))</f>
        <v>#VALUE!</v>
      </c>
      <c r="J808" t="e">
        <f ca="1">Generowanie_Zamówienia[[#This Row],[ILOŚĆ OP. ZAMAWIANA]]*Generowanie_Zamówienia[[#This Row],[ILOŚC W OP.]]</f>
        <v>#VALUE!</v>
      </c>
    </row>
    <row r="809" spans="1:10" x14ac:dyDescent="0.45">
      <c r="A809" t="e">
        <f>Wsad_Ofertowy[[#This Row],[Kod]]</f>
        <v>#VALUE!</v>
      </c>
      <c r="B8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09" t="e">
        <f>INDEX(Wsad_Ofertowy[],MATCH(Generowanie_Zamówienia[[#This Row],[KOD_XL]],Wsad_Ofertowy[Kod],0),21)</f>
        <v>#VALUE!</v>
      </c>
      <c r="D809" s="95" t="e" cm="1">
        <f t="array" ref="D809">INDEX(Wsad_Ofertowy[],MATCH(Generowanie_Zamówienia[[#This Row],[KOD_XL]],Wsad_Ofertowy[Kod],0),$U$1)</f>
        <v>#VALUE!</v>
      </c>
      <c r="E809" t="str">
        <f ca="1">IFERROR(Generowanie_Zamówienia[[#This Row],[ILOŚĆ OP. ZAMAWIANA]]*Generowanie_Zamówienia[[#This Row],[ILOŚC W OP.]]*Generowanie_Zamówienia[[#This Row],[CENA]],"")</f>
        <v/>
      </c>
      <c r="F809" t="e">
        <f>INDEX(Wsad_Ofertowy[],MATCH(Generowanie_Zamówienia[[#This Row],[KOD_XL]],Wsad_Ofertowy[Kod],0),MATCH("nazwa pakietu",Wsad_Ofertowy[#Headers],0))</f>
        <v>#VALUE!</v>
      </c>
      <c r="G80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09" t="str">
        <f ca="1">IF(Generowanie_Zamówienia[[#This Row],[ILOŚĆ OP. ZAMAWIANA]]&gt;0,COUNTIFS($B$1:B809,"&gt;0"),"")</f>
        <v/>
      </c>
      <c r="I809" t="e">
        <f>INDEX(Wsad_Ofertowy[],MATCH(Generowanie_Zamówienia[[#This Row],[KOD_XL]],Wsad_Ofertowy[Kod],0),MATCH("Nazwa",Wsad_Ofertowy[#Headers],0))</f>
        <v>#VALUE!</v>
      </c>
      <c r="J809" t="e">
        <f ca="1">Generowanie_Zamówienia[[#This Row],[ILOŚĆ OP. ZAMAWIANA]]*Generowanie_Zamówienia[[#This Row],[ILOŚC W OP.]]</f>
        <v>#VALUE!</v>
      </c>
    </row>
    <row r="810" spans="1:10" x14ac:dyDescent="0.45">
      <c r="A810" t="e">
        <f>Wsad_Ofertowy[[#This Row],[Kod]]</f>
        <v>#VALUE!</v>
      </c>
      <c r="B8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0" t="e">
        <f>INDEX(Wsad_Ofertowy[],MATCH(Generowanie_Zamówienia[[#This Row],[KOD_XL]],Wsad_Ofertowy[Kod],0),21)</f>
        <v>#VALUE!</v>
      </c>
      <c r="D810" s="95" t="e" cm="1">
        <f t="array" ref="D810">INDEX(Wsad_Ofertowy[],MATCH(Generowanie_Zamówienia[[#This Row],[KOD_XL]],Wsad_Ofertowy[Kod],0),$U$1)</f>
        <v>#VALUE!</v>
      </c>
      <c r="E810" t="str">
        <f ca="1">IFERROR(Generowanie_Zamówienia[[#This Row],[ILOŚĆ OP. ZAMAWIANA]]*Generowanie_Zamówienia[[#This Row],[ILOŚC W OP.]]*Generowanie_Zamówienia[[#This Row],[CENA]],"")</f>
        <v/>
      </c>
      <c r="F810" t="e">
        <f>INDEX(Wsad_Ofertowy[],MATCH(Generowanie_Zamówienia[[#This Row],[KOD_XL]],Wsad_Ofertowy[Kod],0),MATCH("nazwa pakietu",Wsad_Ofertowy[#Headers],0))</f>
        <v>#VALUE!</v>
      </c>
      <c r="G81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0" t="str">
        <f ca="1">IF(Generowanie_Zamówienia[[#This Row],[ILOŚĆ OP. ZAMAWIANA]]&gt;0,COUNTIFS($B$1:B810,"&gt;0"),"")</f>
        <v/>
      </c>
      <c r="I810" t="e">
        <f>INDEX(Wsad_Ofertowy[],MATCH(Generowanie_Zamówienia[[#This Row],[KOD_XL]],Wsad_Ofertowy[Kod],0),MATCH("Nazwa",Wsad_Ofertowy[#Headers],0))</f>
        <v>#VALUE!</v>
      </c>
      <c r="J810" t="e">
        <f ca="1">Generowanie_Zamówienia[[#This Row],[ILOŚĆ OP. ZAMAWIANA]]*Generowanie_Zamówienia[[#This Row],[ILOŚC W OP.]]</f>
        <v>#VALUE!</v>
      </c>
    </row>
    <row r="811" spans="1:10" x14ac:dyDescent="0.45">
      <c r="A811" t="e">
        <f>Wsad_Ofertowy[[#This Row],[Kod]]</f>
        <v>#VALUE!</v>
      </c>
      <c r="B8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1" t="e">
        <f>INDEX(Wsad_Ofertowy[],MATCH(Generowanie_Zamówienia[[#This Row],[KOD_XL]],Wsad_Ofertowy[Kod],0),21)</f>
        <v>#VALUE!</v>
      </c>
      <c r="D811" s="95" t="e" cm="1">
        <f t="array" ref="D811">INDEX(Wsad_Ofertowy[],MATCH(Generowanie_Zamówienia[[#This Row],[KOD_XL]],Wsad_Ofertowy[Kod],0),$U$1)</f>
        <v>#VALUE!</v>
      </c>
      <c r="E811" t="str">
        <f ca="1">IFERROR(Generowanie_Zamówienia[[#This Row],[ILOŚĆ OP. ZAMAWIANA]]*Generowanie_Zamówienia[[#This Row],[ILOŚC W OP.]]*Generowanie_Zamówienia[[#This Row],[CENA]],"")</f>
        <v/>
      </c>
      <c r="F811" t="e">
        <f>INDEX(Wsad_Ofertowy[],MATCH(Generowanie_Zamówienia[[#This Row],[KOD_XL]],Wsad_Ofertowy[Kod],0),MATCH("nazwa pakietu",Wsad_Ofertowy[#Headers],0))</f>
        <v>#VALUE!</v>
      </c>
      <c r="G81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1" t="str">
        <f ca="1">IF(Generowanie_Zamówienia[[#This Row],[ILOŚĆ OP. ZAMAWIANA]]&gt;0,COUNTIFS($B$1:B811,"&gt;0"),"")</f>
        <v/>
      </c>
      <c r="I811" t="e">
        <f>INDEX(Wsad_Ofertowy[],MATCH(Generowanie_Zamówienia[[#This Row],[KOD_XL]],Wsad_Ofertowy[Kod],0),MATCH("Nazwa",Wsad_Ofertowy[#Headers],0))</f>
        <v>#VALUE!</v>
      </c>
      <c r="J811" t="e">
        <f ca="1">Generowanie_Zamówienia[[#This Row],[ILOŚĆ OP. ZAMAWIANA]]*Generowanie_Zamówienia[[#This Row],[ILOŚC W OP.]]</f>
        <v>#VALUE!</v>
      </c>
    </row>
    <row r="812" spans="1:10" x14ac:dyDescent="0.45">
      <c r="A812" t="e">
        <f>Wsad_Ofertowy[[#This Row],[Kod]]</f>
        <v>#VALUE!</v>
      </c>
      <c r="B8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2" t="e">
        <f>INDEX(Wsad_Ofertowy[],MATCH(Generowanie_Zamówienia[[#This Row],[KOD_XL]],Wsad_Ofertowy[Kod],0),21)</f>
        <v>#VALUE!</v>
      </c>
      <c r="D812" s="95" t="e" cm="1">
        <f t="array" ref="D812">INDEX(Wsad_Ofertowy[],MATCH(Generowanie_Zamówienia[[#This Row],[KOD_XL]],Wsad_Ofertowy[Kod],0),$U$1)</f>
        <v>#VALUE!</v>
      </c>
      <c r="E812" t="str">
        <f ca="1">IFERROR(Generowanie_Zamówienia[[#This Row],[ILOŚĆ OP. ZAMAWIANA]]*Generowanie_Zamówienia[[#This Row],[ILOŚC W OP.]]*Generowanie_Zamówienia[[#This Row],[CENA]],"")</f>
        <v/>
      </c>
      <c r="F812" t="e">
        <f>INDEX(Wsad_Ofertowy[],MATCH(Generowanie_Zamówienia[[#This Row],[KOD_XL]],Wsad_Ofertowy[Kod],0),MATCH("nazwa pakietu",Wsad_Ofertowy[#Headers],0))</f>
        <v>#VALUE!</v>
      </c>
      <c r="G81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2" t="str">
        <f ca="1">IF(Generowanie_Zamówienia[[#This Row],[ILOŚĆ OP. ZAMAWIANA]]&gt;0,COUNTIFS($B$1:B812,"&gt;0"),"")</f>
        <v/>
      </c>
      <c r="I812" t="e">
        <f>INDEX(Wsad_Ofertowy[],MATCH(Generowanie_Zamówienia[[#This Row],[KOD_XL]],Wsad_Ofertowy[Kod],0),MATCH("Nazwa",Wsad_Ofertowy[#Headers],0))</f>
        <v>#VALUE!</v>
      </c>
      <c r="J812" t="e">
        <f ca="1">Generowanie_Zamówienia[[#This Row],[ILOŚĆ OP. ZAMAWIANA]]*Generowanie_Zamówienia[[#This Row],[ILOŚC W OP.]]</f>
        <v>#VALUE!</v>
      </c>
    </row>
    <row r="813" spans="1:10" x14ac:dyDescent="0.45">
      <c r="A813" t="e">
        <f>Wsad_Ofertowy[[#This Row],[Kod]]</f>
        <v>#VALUE!</v>
      </c>
      <c r="B8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3" t="e">
        <f>INDEX(Wsad_Ofertowy[],MATCH(Generowanie_Zamówienia[[#This Row],[KOD_XL]],Wsad_Ofertowy[Kod],0),21)</f>
        <v>#VALUE!</v>
      </c>
      <c r="D813" s="95" t="e" cm="1">
        <f t="array" ref="D813">INDEX(Wsad_Ofertowy[],MATCH(Generowanie_Zamówienia[[#This Row],[KOD_XL]],Wsad_Ofertowy[Kod],0),$U$1)</f>
        <v>#VALUE!</v>
      </c>
      <c r="E813" t="str">
        <f ca="1">IFERROR(Generowanie_Zamówienia[[#This Row],[ILOŚĆ OP. ZAMAWIANA]]*Generowanie_Zamówienia[[#This Row],[ILOŚC W OP.]]*Generowanie_Zamówienia[[#This Row],[CENA]],"")</f>
        <v/>
      </c>
      <c r="F813" t="e">
        <f>INDEX(Wsad_Ofertowy[],MATCH(Generowanie_Zamówienia[[#This Row],[KOD_XL]],Wsad_Ofertowy[Kod],0),MATCH("nazwa pakietu",Wsad_Ofertowy[#Headers],0))</f>
        <v>#VALUE!</v>
      </c>
      <c r="G81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3" t="str">
        <f ca="1">IF(Generowanie_Zamówienia[[#This Row],[ILOŚĆ OP. ZAMAWIANA]]&gt;0,COUNTIFS($B$1:B813,"&gt;0"),"")</f>
        <v/>
      </c>
      <c r="I813" t="e">
        <f>INDEX(Wsad_Ofertowy[],MATCH(Generowanie_Zamówienia[[#This Row],[KOD_XL]],Wsad_Ofertowy[Kod],0),MATCH("Nazwa",Wsad_Ofertowy[#Headers],0))</f>
        <v>#VALUE!</v>
      </c>
      <c r="J813" t="e">
        <f ca="1">Generowanie_Zamówienia[[#This Row],[ILOŚĆ OP. ZAMAWIANA]]*Generowanie_Zamówienia[[#This Row],[ILOŚC W OP.]]</f>
        <v>#VALUE!</v>
      </c>
    </row>
    <row r="814" spans="1:10" x14ac:dyDescent="0.45">
      <c r="A814" t="e">
        <f>Wsad_Ofertowy[[#This Row],[Kod]]</f>
        <v>#VALUE!</v>
      </c>
      <c r="B8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4" t="e">
        <f>INDEX(Wsad_Ofertowy[],MATCH(Generowanie_Zamówienia[[#This Row],[KOD_XL]],Wsad_Ofertowy[Kod],0),21)</f>
        <v>#VALUE!</v>
      </c>
      <c r="D814" s="95" t="e" cm="1">
        <f t="array" ref="D814">INDEX(Wsad_Ofertowy[],MATCH(Generowanie_Zamówienia[[#This Row],[KOD_XL]],Wsad_Ofertowy[Kod],0),$U$1)</f>
        <v>#VALUE!</v>
      </c>
      <c r="E814" t="str">
        <f ca="1">IFERROR(Generowanie_Zamówienia[[#This Row],[ILOŚĆ OP. ZAMAWIANA]]*Generowanie_Zamówienia[[#This Row],[ILOŚC W OP.]]*Generowanie_Zamówienia[[#This Row],[CENA]],"")</f>
        <v/>
      </c>
      <c r="F814" t="e">
        <f>INDEX(Wsad_Ofertowy[],MATCH(Generowanie_Zamówienia[[#This Row],[KOD_XL]],Wsad_Ofertowy[Kod],0),MATCH("nazwa pakietu",Wsad_Ofertowy[#Headers],0))</f>
        <v>#VALUE!</v>
      </c>
      <c r="G81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4" t="str">
        <f ca="1">IF(Generowanie_Zamówienia[[#This Row],[ILOŚĆ OP. ZAMAWIANA]]&gt;0,COUNTIFS($B$1:B814,"&gt;0"),"")</f>
        <v/>
      </c>
      <c r="I814" t="e">
        <f>INDEX(Wsad_Ofertowy[],MATCH(Generowanie_Zamówienia[[#This Row],[KOD_XL]],Wsad_Ofertowy[Kod],0),MATCH("Nazwa",Wsad_Ofertowy[#Headers],0))</f>
        <v>#VALUE!</v>
      </c>
      <c r="J814" t="e">
        <f ca="1">Generowanie_Zamówienia[[#This Row],[ILOŚĆ OP. ZAMAWIANA]]*Generowanie_Zamówienia[[#This Row],[ILOŚC W OP.]]</f>
        <v>#VALUE!</v>
      </c>
    </row>
    <row r="815" spans="1:10" x14ac:dyDescent="0.45">
      <c r="A815" t="e">
        <f>Wsad_Ofertowy[[#This Row],[Kod]]</f>
        <v>#VALUE!</v>
      </c>
      <c r="B8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5" t="e">
        <f>INDEX(Wsad_Ofertowy[],MATCH(Generowanie_Zamówienia[[#This Row],[KOD_XL]],Wsad_Ofertowy[Kod],0),21)</f>
        <v>#VALUE!</v>
      </c>
      <c r="D815" s="95" t="e" cm="1">
        <f t="array" ref="D815">INDEX(Wsad_Ofertowy[],MATCH(Generowanie_Zamówienia[[#This Row],[KOD_XL]],Wsad_Ofertowy[Kod],0),$U$1)</f>
        <v>#VALUE!</v>
      </c>
      <c r="E815" t="str">
        <f ca="1">IFERROR(Generowanie_Zamówienia[[#This Row],[ILOŚĆ OP. ZAMAWIANA]]*Generowanie_Zamówienia[[#This Row],[ILOŚC W OP.]]*Generowanie_Zamówienia[[#This Row],[CENA]],"")</f>
        <v/>
      </c>
      <c r="F815" t="e">
        <f>INDEX(Wsad_Ofertowy[],MATCH(Generowanie_Zamówienia[[#This Row],[KOD_XL]],Wsad_Ofertowy[Kod],0),MATCH("nazwa pakietu",Wsad_Ofertowy[#Headers],0))</f>
        <v>#VALUE!</v>
      </c>
      <c r="G81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5" t="str">
        <f ca="1">IF(Generowanie_Zamówienia[[#This Row],[ILOŚĆ OP. ZAMAWIANA]]&gt;0,COUNTIFS($B$1:B815,"&gt;0"),"")</f>
        <v/>
      </c>
      <c r="I815" t="e">
        <f>INDEX(Wsad_Ofertowy[],MATCH(Generowanie_Zamówienia[[#This Row],[KOD_XL]],Wsad_Ofertowy[Kod],0),MATCH("Nazwa",Wsad_Ofertowy[#Headers],0))</f>
        <v>#VALUE!</v>
      </c>
      <c r="J815" t="e">
        <f ca="1">Generowanie_Zamówienia[[#This Row],[ILOŚĆ OP. ZAMAWIANA]]*Generowanie_Zamówienia[[#This Row],[ILOŚC W OP.]]</f>
        <v>#VALUE!</v>
      </c>
    </row>
    <row r="816" spans="1:10" x14ac:dyDescent="0.45">
      <c r="A816" t="e">
        <f>Wsad_Ofertowy[[#This Row],[Kod]]</f>
        <v>#VALUE!</v>
      </c>
      <c r="B8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6" t="e">
        <f>INDEX(Wsad_Ofertowy[],MATCH(Generowanie_Zamówienia[[#This Row],[KOD_XL]],Wsad_Ofertowy[Kod],0),21)</f>
        <v>#VALUE!</v>
      </c>
      <c r="D816" s="95" t="e" cm="1">
        <f t="array" ref="D816">INDEX(Wsad_Ofertowy[],MATCH(Generowanie_Zamówienia[[#This Row],[KOD_XL]],Wsad_Ofertowy[Kod],0),$U$1)</f>
        <v>#VALUE!</v>
      </c>
      <c r="E816" t="str">
        <f ca="1">IFERROR(Generowanie_Zamówienia[[#This Row],[ILOŚĆ OP. ZAMAWIANA]]*Generowanie_Zamówienia[[#This Row],[ILOŚC W OP.]]*Generowanie_Zamówienia[[#This Row],[CENA]],"")</f>
        <v/>
      </c>
      <c r="F816" t="e">
        <f>INDEX(Wsad_Ofertowy[],MATCH(Generowanie_Zamówienia[[#This Row],[KOD_XL]],Wsad_Ofertowy[Kod],0),MATCH("nazwa pakietu",Wsad_Ofertowy[#Headers],0))</f>
        <v>#VALUE!</v>
      </c>
      <c r="G81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6" t="str">
        <f ca="1">IF(Generowanie_Zamówienia[[#This Row],[ILOŚĆ OP. ZAMAWIANA]]&gt;0,COUNTIFS($B$1:B816,"&gt;0"),"")</f>
        <v/>
      </c>
      <c r="I816" t="e">
        <f>INDEX(Wsad_Ofertowy[],MATCH(Generowanie_Zamówienia[[#This Row],[KOD_XL]],Wsad_Ofertowy[Kod],0),MATCH("Nazwa",Wsad_Ofertowy[#Headers],0))</f>
        <v>#VALUE!</v>
      </c>
      <c r="J816" t="e">
        <f ca="1">Generowanie_Zamówienia[[#This Row],[ILOŚĆ OP. ZAMAWIANA]]*Generowanie_Zamówienia[[#This Row],[ILOŚC W OP.]]</f>
        <v>#VALUE!</v>
      </c>
    </row>
    <row r="817" spans="1:10" x14ac:dyDescent="0.45">
      <c r="A817" t="e">
        <f>Wsad_Ofertowy[[#This Row],[Kod]]</f>
        <v>#VALUE!</v>
      </c>
      <c r="B8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7" t="e">
        <f>INDEX(Wsad_Ofertowy[],MATCH(Generowanie_Zamówienia[[#This Row],[KOD_XL]],Wsad_Ofertowy[Kod],0),21)</f>
        <v>#VALUE!</v>
      </c>
      <c r="D817" s="95" t="e" cm="1">
        <f t="array" ref="D817">INDEX(Wsad_Ofertowy[],MATCH(Generowanie_Zamówienia[[#This Row],[KOD_XL]],Wsad_Ofertowy[Kod],0),$U$1)</f>
        <v>#VALUE!</v>
      </c>
      <c r="E817" t="str">
        <f ca="1">IFERROR(Generowanie_Zamówienia[[#This Row],[ILOŚĆ OP. ZAMAWIANA]]*Generowanie_Zamówienia[[#This Row],[ILOŚC W OP.]]*Generowanie_Zamówienia[[#This Row],[CENA]],"")</f>
        <v/>
      </c>
      <c r="F817" t="e">
        <f>INDEX(Wsad_Ofertowy[],MATCH(Generowanie_Zamówienia[[#This Row],[KOD_XL]],Wsad_Ofertowy[Kod],0),MATCH("nazwa pakietu",Wsad_Ofertowy[#Headers],0))</f>
        <v>#VALUE!</v>
      </c>
      <c r="G81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7" t="str">
        <f ca="1">IF(Generowanie_Zamówienia[[#This Row],[ILOŚĆ OP. ZAMAWIANA]]&gt;0,COUNTIFS($B$1:B817,"&gt;0"),"")</f>
        <v/>
      </c>
      <c r="I817" t="e">
        <f>INDEX(Wsad_Ofertowy[],MATCH(Generowanie_Zamówienia[[#This Row],[KOD_XL]],Wsad_Ofertowy[Kod],0),MATCH("Nazwa",Wsad_Ofertowy[#Headers],0))</f>
        <v>#VALUE!</v>
      </c>
      <c r="J817" t="e">
        <f ca="1">Generowanie_Zamówienia[[#This Row],[ILOŚĆ OP. ZAMAWIANA]]*Generowanie_Zamówienia[[#This Row],[ILOŚC W OP.]]</f>
        <v>#VALUE!</v>
      </c>
    </row>
    <row r="818" spans="1:10" x14ac:dyDescent="0.45">
      <c r="A818" t="e">
        <f>Wsad_Ofertowy[[#This Row],[Kod]]</f>
        <v>#VALUE!</v>
      </c>
      <c r="B8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8" t="e">
        <f>INDEX(Wsad_Ofertowy[],MATCH(Generowanie_Zamówienia[[#This Row],[KOD_XL]],Wsad_Ofertowy[Kod],0),21)</f>
        <v>#VALUE!</v>
      </c>
      <c r="D818" s="95" t="e" cm="1">
        <f t="array" ref="D818">INDEX(Wsad_Ofertowy[],MATCH(Generowanie_Zamówienia[[#This Row],[KOD_XL]],Wsad_Ofertowy[Kod],0),$U$1)</f>
        <v>#VALUE!</v>
      </c>
      <c r="E818" t="str">
        <f ca="1">IFERROR(Generowanie_Zamówienia[[#This Row],[ILOŚĆ OP. ZAMAWIANA]]*Generowanie_Zamówienia[[#This Row],[ILOŚC W OP.]]*Generowanie_Zamówienia[[#This Row],[CENA]],"")</f>
        <v/>
      </c>
      <c r="F818" t="e">
        <f>INDEX(Wsad_Ofertowy[],MATCH(Generowanie_Zamówienia[[#This Row],[KOD_XL]],Wsad_Ofertowy[Kod],0),MATCH("nazwa pakietu",Wsad_Ofertowy[#Headers],0))</f>
        <v>#VALUE!</v>
      </c>
      <c r="G81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8" t="str">
        <f ca="1">IF(Generowanie_Zamówienia[[#This Row],[ILOŚĆ OP. ZAMAWIANA]]&gt;0,COUNTIFS($B$1:B818,"&gt;0"),"")</f>
        <v/>
      </c>
      <c r="I818" t="e">
        <f>INDEX(Wsad_Ofertowy[],MATCH(Generowanie_Zamówienia[[#This Row],[KOD_XL]],Wsad_Ofertowy[Kod],0),MATCH("Nazwa",Wsad_Ofertowy[#Headers],0))</f>
        <v>#VALUE!</v>
      </c>
      <c r="J818" t="e">
        <f ca="1">Generowanie_Zamówienia[[#This Row],[ILOŚĆ OP. ZAMAWIANA]]*Generowanie_Zamówienia[[#This Row],[ILOŚC W OP.]]</f>
        <v>#VALUE!</v>
      </c>
    </row>
    <row r="819" spans="1:10" x14ac:dyDescent="0.45">
      <c r="A819" t="e">
        <f>Wsad_Ofertowy[[#This Row],[Kod]]</f>
        <v>#VALUE!</v>
      </c>
      <c r="B8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19" t="e">
        <f>INDEX(Wsad_Ofertowy[],MATCH(Generowanie_Zamówienia[[#This Row],[KOD_XL]],Wsad_Ofertowy[Kod],0),21)</f>
        <v>#VALUE!</v>
      </c>
      <c r="D819" s="95" t="e" cm="1">
        <f t="array" ref="D819">INDEX(Wsad_Ofertowy[],MATCH(Generowanie_Zamówienia[[#This Row],[KOD_XL]],Wsad_Ofertowy[Kod],0),$U$1)</f>
        <v>#VALUE!</v>
      </c>
      <c r="E819" t="str">
        <f ca="1">IFERROR(Generowanie_Zamówienia[[#This Row],[ILOŚĆ OP. ZAMAWIANA]]*Generowanie_Zamówienia[[#This Row],[ILOŚC W OP.]]*Generowanie_Zamówienia[[#This Row],[CENA]],"")</f>
        <v/>
      </c>
      <c r="F819" t="e">
        <f>INDEX(Wsad_Ofertowy[],MATCH(Generowanie_Zamówienia[[#This Row],[KOD_XL]],Wsad_Ofertowy[Kod],0),MATCH("nazwa pakietu",Wsad_Ofertowy[#Headers],0))</f>
        <v>#VALUE!</v>
      </c>
      <c r="G81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19" t="str">
        <f ca="1">IF(Generowanie_Zamówienia[[#This Row],[ILOŚĆ OP. ZAMAWIANA]]&gt;0,COUNTIFS($B$1:B819,"&gt;0"),"")</f>
        <v/>
      </c>
      <c r="I819" t="e">
        <f>INDEX(Wsad_Ofertowy[],MATCH(Generowanie_Zamówienia[[#This Row],[KOD_XL]],Wsad_Ofertowy[Kod],0),MATCH("Nazwa",Wsad_Ofertowy[#Headers],0))</f>
        <v>#VALUE!</v>
      </c>
      <c r="J819" t="e">
        <f ca="1">Generowanie_Zamówienia[[#This Row],[ILOŚĆ OP. ZAMAWIANA]]*Generowanie_Zamówienia[[#This Row],[ILOŚC W OP.]]</f>
        <v>#VALUE!</v>
      </c>
    </row>
    <row r="820" spans="1:10" x14ac:dyDescent="0.45">
      <c r="A820" t="e">
        <f>Wsad_Ofertowy[[#This Row],[Kod]]</f>
        <v>#VALUE!</v>
      </c>
      <c r="B8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0" t="e">
        <f>INDEX(Wsad_Ofertowy[],MATCH(Generowanie_Zamówienia[[#This Row],[KOD_XL]],Wsad_Ofertowy[Kod],0),21)</f>
        <v>#VALUE!</v>
      </c>
      <c r="D820" s="95" t="e" cm="1">
        <f t="array" ref="D820">INDEX(Wsad_Ofertowy[],MATCH(Generowanie_Zamówienia[[#This Row],[KOD_XL]],Wsad_Ofertowy[Kod],0),$U$1)</f>
        <v>#VALUE!</v>
      </c>
      <c r="E820" t="str">
        <f ca="1">IFERROR(Generowanie_Zamówienia[[#This Row],[ILOŚĆ OP. ZAMAWIANA]]*Generowanie_Zamówienia[[#This Row],[ILOŚC W OP.]]*Generowanie_Zamówienia[[#This Row],[CENA]],"")</f>
        <v/>
      </c>
      <c r="F820" t="e">
        <f>INDEX(Wsad_Ofertowy[],MATCH(Generowanie_Zamówienia[[#This Row],[KOD_XL]],Wsad_Ofertowy[Kod],0),MATCH("nazwa pakietu",Wsad_Ofertowy[#Headers],0))</f>
        <v>#VALUE!</v>
      </c>
      <c r="G82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0" t="str">
        <f ca="1">IF(Generowanie_Zamówienia[[#This Row],[ILOŚĆ OP. ZAMAWIANA]]&gt;0,COUNTIFS($B$1:B820,"&gt;0"),"")</f>
        <v/>
      </c>
      <c r="I820" t="e">
        <f>INDEX(Wsad_Ofertowy[],MATCH(Generowanie_Zamówienia[[#This Row],[KOD_XL]],Wsad_Ofertowy[Kod],0),MATCH("Nazwa",Wsad_Ofertowy[#Headers],0))</f>
        <v>#VALUE!</v>
      </c>
      <c r="J820" t="e">
        <f ca="1">Generowanie_Zamówienia[[#This Row],[ILOŚĆ OP. ZAMAWIANA]]*Generowanie_Zamówienia[[#This Row],[ILOŚC W OP.]]</f>
        <v>#VALUE!</v>
      </c>
    </row>
    <row r="821" spans="1:10" x14ac:dyDescent="0.45">
      <c r="A821" t="e">
        <f>Wsad_Ofertowy[[#This Row],[Kod]]</f>
        <v>#VALUE!</v>
      </c>
      <c r="B8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1" t="e">
        <f>INDEX(Wsad_Ofertowy[],MATCH(Generowanie_Zamówienia[[#This Row],[KOD_XL]],Wsad_Ofertowy[Kod],0),21)</f>
        <v>#VALUE!</v>
      </c>
      <c r="D821" s="95" t="e" cm="1">
        <f t="array" ref="D821">INDEX(Wsad_Ofertowy[],MATCH(Generowanie_Zamówienia[[#This Row],[KOD_XL]],Wsad_Ofertowy[Kod],0),$U$1)</f>
        <v>#VALUE!</v>
      </c>
      <c r="E821" t="str">
        <f ca="1">IFERROR(Generowanie_Zamówienia[[#This Row],[ILOŚĆ OP. ZAMAWIANA]]*Generowanie_Zamówienia[[#This Row],[ILOŚC W OP.]]*Generowanie_Zamówienia[[#This Row],[CENA]],"")</f>
        <v/>
      </c>
      <c r="F821" t="e">
        <f>INDEX(Wsad_Ofertowy[],MATCH(Generowanie_Zamówienia[[#This Row],[KOD_XL]],Wsad_Ofertowy[Kod],0),MATCH("nazwa pakietu",Wsad_Ofertowy[#Headers],0))</f>
        <v>#VALUE!</v>
      </c>
      <c r="G82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1" t="str">
        <f ca="1">IF(Generowanie_Zamówienia[[#This Row],[ILOŚĆ OP. ZAMAWIANA]]&gt;0,COUNTIFS($B$1:B821,"&gt;0"),"")</f>
        <v/>
      </c>
      <c r="I821" t="e">
        <f>INDEX(Wsad_Ofertowy[],MATCH(Generowanie_Zamówienia[[#This Row],[KOD_XL]],Wsad_Ofertowy[Kod],0),MATCH("Nazwa",Wsad_Ofertowy[#Headers],0))</f>
        <v>#VALUE!</v>
      </c>
      <c r="J821" t="e">
        <f ca="1">Generowanie_Zamówienia[[#This Row],[ILOŚĆ OP. ZAMAWIANA]]*Generowanie_Zamówienia[[#This Row],[ILOŚC W OP.]]</f>
        <v>#VALUE!</v>
      </c>
    </row>
    <row r="822" spans="1:10" x14ac:dyDescent="0.45">
      <c r="A822" t="e">
        <f>Wsad_Ofertowy[[#This Row],[Kod]]</f>
        <v>#VALUE!</v>
      </c>
      <c r="B8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2" t="e">
        <f>INDEX(Wsad_Ofertowy[],MATCH(Generowanie_Zamówienia[[#This Row],[KOD_XL]],Wsad_Ofertowy[Kod],0),21)</f>
        <v>#VALUE!</v>
      </c>
      <c r="D822" s="95" t="e" cm="1">
        <f t="array" ref="D822">INDEX(Wsad_Ofertowy[],MATCH(Generowanie_Zamówienia[[#This Row],[KOD_XL]],Wsad_Ofertowy[Kod],0),$U$1)</f>
        <v>#VALUE!</v>
      </c>
      <c r="E822" t="str">
        <f ca="1">IFERROR(Generowanie_Zamówienia[[#This Row],[ILOŚĆ OP. ZAMAWIANA]]*Generowanie_Zamówienia[[#This Row],[ILOŚC W OP.]]*Generowanie_Zamówienia[[#This Row],[CENA]],"")</f>
        <v/>
      </c>
      <c r="F822" t="e">
        <f>INDEX(Wsad_Ofertowy[],MATCH(Generowanie_Zamówienia[[#This Row],[KOD_XL]],Wsad_Ofertowy[Kod],0),MATCH("nazwa pakietu",Wsad_Ofertowy[#Headers],0))</f>
        <v>#VALUE!</v>
      </c>
      <c r="G82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2" t="str">
        <f ca="1">IF(Generowanie_Zamówienia[[#This Row],[ILOŚĆ OP. ZAMAWIANA]]&gt;0,COUNTIFS($B$1:B822,"&gt;0"),"")</f>
        <v/>
      </c>
      <c r="I822" t="e">
        <f>INDEX(Wsad_Ofertowy[],MATCH(Generowanie_Zamówienia[[#This Row],[KOD_XL]],Wsad_Ofertowy[Kod],0),MATCH("Nazwa",Wsad_Ofertowy[#Headers],0))</f>
        <v>#VALUE!</v>
      </c>
      <c r="J822" t="e">
        <f ca="1">Generowanie_Zamówienia[[#This Row],[ILOŚĆ OP. ZAMAWIANA]]*Generowanie_Zamówienia[[#This Row],[ILOŚC W OP.]]</f>
        <v>#VALUE!</v>
      </c>
    </row>
    <row r="823" spans="1:10" x14ac:dyDescent="0.45">
      <c r="A823" t="e">
        <f>Wsad_Ofertowy[[#This Row],[Kod]]</f>
        <v>#VALUE!</v>
      </c>
      <c r="B8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3" t="e">
        <f>INDEX(Wsad_Ofertowy[],MATCH(Generowanie_Zamówienia[[#This Row],[KOD_XL]],Wsad_Ofertowy[Kod],0),21)</f>
        <v>#VALUE!</v>
      </c>
      <c r="D823" s="95" t="e" cm="1">
        <f t="array" ref="D823">INDEX(Wsad_Ofertowy[],MATCH(Generowanie_Zamówienia[[#This Row],[KOD_XL]],Wsad_Ofertowy[Kod],0),$U$1)</f>
        <v>#VALUE!</v>
      </c>
      <c r="E823" t="str">
        <f ca="1">IFERROR(Generowanie_Zamówienia[[#This Row],[ILOŚĆ OP. ZAMAWIANA]]*Generowanie_Zamówienia[[#This Row],[ILOŚC W OP.]]*Generowanie_Zamówienia[[#This Row],[CENA]],"")</f>
        <v/>
      </c>
      <c r="F823" t="e">
        <f>INDEX(Wsad_Ofertowy[],MATCH(Generowanie_Zamówienia[[#This Row],[KOD_XL]],Wsad_Ofertowy[Kod],0),MATCH("nazwa pakietu",Wsad_Ofertowy[#Headers],0))</f>
        <v>#VALUE!</v>
      </c>
      <c r="G82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3" t="str">
        <f ca="1">IF(Generowanie_Zamówienia[[#This Row],[ILOŚĆ OP. ZAMAWIANA]]&gt;0,COUNTIFS($B$1:B823,"&gt;0"),"")</f>
        <v/>
      </c>
      <c r="I823" t="e">
        <f>INDEX(Wsad_Ofertowy[],MATCH(Generowanie_Zamówienia[[#This Row],[KOD_XL]],Wsad_Ofertowy[Kod],0),MATCH("Nazwa",Wsad_Ofertowy[#Headers],0))</f>
        <v>#VALUE!</v>
      </c>
      <c r="J823" t="e">
        <f ca="1">Generowanie_Zamówienia[[#This Row],[ILOŚĆ OP. ZAMAWIANA]]*Generowanie_Zamówienia[[#This Row],[ILOŚC W OP.]]</f>
        <v>#VALUE!</v>
      </c>
    </row>
    <row r="824" spans="1:10" x14ac:dyDescent="0.45">
      <c r="A824" t="e">
        <f>Wsad_Ofertowy[[#This Row],[Kod]]</f>
        <v>#VALUE!</v>
      </c>
      <c r="B8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4" t="e">
        <f>INDEX(Wsad_Ofertowy[],MATCH(Generowanie_Zamówienia[[#This Row],[KOD_XL]],Wsad_Ofertowy[Kod],0),21)</f>
        <v>#VALUE!</v>
      </c>
      <c r="D824" s="95" t="e" cm="1">
        <f t="array" ref="D824">INDEX(Wsad_Ofertowy[],MATCH(Generowanie_Zamówienia[[#This Row],[KOD_XL]],Wsad_Ofertowy[Kod],0),$U$1)</f>
        <v>#VALUE!</v>
      </c>
      <c r="E824" t="str">
        <f ca="1">IFERROR(Generowanie_Zamówienia[[#This Row],[ILOŚĆ OP. ZAMAWIANA]]*Generowanie_Zamówienia[[#This Row],[ILOŚC W OP.]]*Generowanie_Zamówienia[[#This Row],[CENA]],"")</f>
        <v/>
      </c>
      <c r="F824" t="e">
        <f>INDEX(Wsad_Ofertowy[],MATCH(Generowanie_Zamówienia[[#This Row],[KOD_XL]],Wsad_Ofertowy[Kod],0),MATCH("nazwa pakietu",Wsad_Ofertowy[#Headers],0))</f>
        <v>#VALUE!</v>
      </c>
      <c r="G82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4" t="str">
        <f ca="1">IF(Generowanie_Zamówienia[[#This Row],[ILOŚĆ OP. ZAMAWIANA]]&gt;0,COUNTIFS($B$1:B824,"&gt;0"),"")</f>
        <v/>
      </c>
      <c r="I824" t="e">
        <f>INDEX(Wsad_Ofertowy[],MATCH(Generowanie_Zamówienia[[#This Row],[KOD_XL]],Wsad_Ofertowy[Kod],0),MATCH("Nazwa",Wsad_Ofertowy[#Headers],0))</f>
        <v>#VALUE!</v>
      </c>
      <c r="J824" t="e">
        <f ca="1">Generowanie_Zamówienia[[#This Row],[ILOŚĆ OP. ZAMAWIANA]]*Generowanie_Zamówienia[[#This Row],[ILOŚC W OP.]]</f>
        <v>#VALUE!</v>
      </c>
    </row>
    <row r="825" spans="1:10" x14ac:dyDescent="0.45">
      <c r="A825" t="e">
        <f>Wsad_Ofertowy[[#This Row],[Kod]]</f>
        <v>#VALUE!</v>
      </c>
      <c r="B8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5" t="e">
        <f>INDEX(Wsad_Ofertowy[],MATCH(Generowanie_Zamówienia[[#This Row],[KOD_XL]],Wsad_Ofertowy[Kod],0),21)</f>
        <v>#VALUE!</v>
      </c>
      <c r="D825" s="95" t="e" cm="1">
        <f t="array" ref="D825">INDEX(Wsad_Ofertowy[],MATCH(Generowanie_Zamówienia[[#This Row],[KOD_XL]],Wsad_Ofertowy[Kod],0),$U$1)</f>
        <v>#VALUE!</v>
      </c>
      <c r="E825" t="str">
        <f ca="1">IFERROR(Generowanie_Zamówienia[[#This Row],[ILOŚĆ OP. ZAMAWIANA]]*Generowanie_Zamówienia[[#This Row],[ILOŚC W OP.]]*Generowanie_Zamówienia[[#This Row],[CENA]],"")</f>
        <v/>
      </c>
      <c r="F825" t="e">
        <f>INDEX(Wsad_Ofertowy[],MATCH(Generowanie_Zamówienia[[#This Row],[KOD_XL]],Wsad_Ofertowy[Kod],0),MATCH("nazwa pakietu",Wsad_Ofertowy[#Headers],0))</f>
        <v>#VALUE!</v>
      </c>
      <c r="G82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5" t="str">
        <f ca="1">IF(Generowanie_Zamówienia[[#This Row],[ILOŚĆ OP. ZAMAWIANA]]&gt;0,COUNTIFS($B$1:B825,"&gt;0"),"")</f>
        <v/>
      </c>
      <c r="I825" t="e">
        <f>INDEX(Wsad_Ofertowy[],MATCH(Generowanie_Zamówienia[[#This Row],[KOD_XL]],Wsad_Ofertowy[Kod],0),MATCH("Nazwa",Wsad_Ofertowy[#Headers],0))</f>
        <v>#VALUE!</v>
      </c>
      <c r="J825" t="e">
        <f ca="1">Generowanie_Zamówienia[[#This Row],[ILOŚĆ OP. ZAMAWIANA]]*Generowanie_Zamówienia[[#This Row],[ILOŚC W OP.]]</f>
        <v>#VALUE!</v>
      </c>
    </row>
    <row r="826" spans="1:10" x14ac:dyDescent="0.45">
      <c r="A826" t="e">
        <f>Wsad_Ofertowy[[#This Row],[Kod]]</f>
        <v>#VALUE!</v>
      </c>
      <c r="B8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6" t="e">
        <f>INDEX(Wsad_Ofertowy[],MATCH(Generowanie_Zamówienia[[#This Row],[KOD_XL]],Wsad_Ofertowy[Kod],0),21)</f>
        <v>#VALUE!</v>
      </c>
      <c r="D826" s="95" t="e" cm="1">
        <f t="array" ref="D826">INDEX(Wsad_Ofertowy[],MATCH(Generowanie_Zamówienia[[#This Row],[KOD_XL]],Wsad_Ofertowy[Kod],0),$U$1)</f>
        <v>#VALUE!</v>
      </c>
      <c r="E826" t="str">
        <f ca="1">IFERROR(Generowanie_Zamówienia[[#This Row],[ILOŚĆ OP. ZAMAWIANA]]*Generowanie_Zamówienia[[#This Row],[ILOŚC W OP.]]*Generowanie_Zamówienia[[#This Row],[CENA]],"")</f>
        <v/>
      </c>
      <c r="F826" t="e">
        <f>INDEX(Wsad_Ofertowy[],MATCH(Generowanie_Zamówienia[[#This Row],[KOD_XL]],Wsad_Ofertowy[Kod],0),MATCH("nazwa pakietu",Wsad_Ofertowy[#Headers],0))</f>
        <v>#VALUE!</v>
      </c>
      <c r="G82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6" t="str">
        <f ca="1">IF(Generowanie_Zamówienia[[#This Row],[ILOŚĆ OP. ZAMAWIANA]]&gt;0,COUNTIFS($B$1:B826,"&gt;0"),"")</f>
        <v/>
      </c>
      <c r="I826" t="e">
        <f>INDEX(Wsad_Ofertowy[],MATCH(Generowanie_Zamówienia[[#This Row],[KOD_XL]],Wsad_Ofertowy[Kod],0),MATCH("Nazwa",Wsad_Ofertowy[#Headers],0))</f>
        <v>#VALUE!</v>
      </c>
      <c r="J826" t="e">
        <f ca="1">Generowanie_Zamówienia[[#This Row],[ILOŚĆ OP. ZAMAWIANA]]*Generowanie_Zamówienia[[#This Row],[ILOŚC W OP.]]</f>
        <v>#VALUE!</v>
      </c>
    </row>
    <row r="827" spans="1:10" x14ac:dyDescent="0.45">
      <c r="A827" t="e">
        <f>Wsad_Ofertowy[[#This Row],[Kod]]</f>
        <v>#VALUE!</v>
      </c>
      <c r="B8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7" t="e">
        <f>INDEX(Wsad_Ofertowy[],MATCH(Generowanie_Zamówienia[[#This Row],[KOD_XL]],Wsad_Ofertowy[Kod],0),21)</f>
        <v>#VALUE!</v>
      </c>
      <c r="D827" s="95" t="e" cm="1">
        <f t="array" ref="D827">INDEX(Wsad_Ofertowy[],MATCH(Generowanie_Zamówienia[[#This Row],[KOD_XL]],Wsad_Ofertowy[Kod],0),$U$1)</f>
        <v>#VALUE!</v>
      </c>
      <c r="E827" t="str">
        <f ca="1">IFERROR(Generowanie_Zamówienia[[#This Row],[ILOŚĆ OP. ZAMAWIANA]]*Generowanie_Zamówienia[[#This Row],[ILOŚC W OP.]]*Generowanie_Zamówienia[[#This Row],[CENA]],"")</f>
        <v/>
      </c>
      <c r="F827" t="e">
        <f>INDEX(Wsad_Ofertowy[],MATCH(Generowanie_Zamówienia[[#This Row],[KOD_XL]],Wsad_Ofertowy[Kod],0),MATCH("nazwa pakietu",Wsad_Ofertowy[#Headers],0))</f>
        <v>#VALUE!</v>
      </c>
      <c r="G82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7" t="str">
        <f ca="1">IF(Generowanie_Zamówienia[[#This Row],[ILOŚĆ OP. ZAMAWIANA]]&gt;0,COUNTIFS($B$1:B827,"&gt;0"),"")</f>
        <v/>
      </c>
      <c r="I827" t="e">
        <f>INDEX(Wsad_Ofertowy[],MATCH(Generowanie_Zamówienia[[#This Row],[KOD_XL]],Wsad_Ofertowy[Kod],0),MATCH("Nazwa",Wsad_Ofertowy[#Headers],0))</f>
        <v>#VALUE!</v>
      </c>
      <c r="J827" t="e">
        <f ca="1">Generowanie_Zamówienia[[#This Row],[ILOŚĆ OP. ZAMAWIANA]]*Generowanie_Zamówienia[[#This Row],[ILOŚC W OP.]]</f>
        <v>#VALUE!</v>
      </c>
    </row>
    <row r="828" spans="1:10" x14ac:dyDescent="0.45">
      <c r="A828" t="e">
        <f>Wsad_Ofertowy[[#This Row],[Kod]]</f>
        <v>#VALUE!</v>
      </c>
      <c r="B8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8" t="e">
        <f>INDEX(Wsad_Ofertowy[],MATCH(Generowanie_Zamówienia[[#This Row],[KOD_XL]],Wsad_Ofertowy[Kod],0),21)</f>
        <v>#VALUE!</v>
      </c>
      <c r="D828" s="95" t="e" cm="1">
        <f t="array" ref="D828">INDEX(Wsad_Ofertowy[],MATCH(Generowanie_Zamówienia[[#This Row],[KOD_XL]],Wsad_Ofertowy[Kod],0),$U$1)</f>
        <v>#VALUE!</v>
      </c>
      <c r="E828" t="str">
        <f ca="1">IFERROR(Generowanie_Zamówienia[[#This Row],[ILOŚĆ OP. ZAMAWIANA]]*Generowanie_Zamówienia[[#This Row],[ILOŚC W OP.]]*Generowanie_Zamówienia[[#This Row],[CENA]],"")</f>
        <v/>
      </c>
      <c r="F828" t="e">
        <f>INDEX(Wsad_Ofertowy[],MATCH(Generowanie_Zamówienia[[#This Row],[KOD_XL]],Wsad_Ofertowy[Kod],0),MATCH("nazwa pakietu",Wsad_Ofertowy[#Headers],0))</f>
        <v>#VALUE!</v>
      </c>
      <c r="G82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8" t="str">
        <f ca="1">IF(Generowanie_Zamówienia[[#This Row],[ILOŚĆ OP. ZAMAWIANA]]&gt;0,COUNTIFS($B$1:B828,"&gt;0"),"")</f>
        <v/>
      </c>
      <c r="I828" t="e">
        <f>INDEX(Wsad_Ofertowy[],MATCH(Generowanie_Zamówienia[[#This Row],[KOD_XL]],Wsad_Ofertowy[Kod],0),MATCH("Nazwa",Wsad_Ofertowy[#Headers],0))</f>
        <v>#VALUE!</v>
      </c>
      <c r="J828" t="e">
        <f ca="1">Generowanie_Zamówienia[[#This Row],[ILOŚĆ OP. ZAMAWIANA]]*Generowanie_Zamówienia[[#This Row],[ILOŚC W OP.]]</f>
        <v>#VALUE!</v>
      </c>
    </row>
    <row r="829" spans="1:10" x14ac:dyDescent="0.45">
      <c r="A829" t="e">
        <f>Wsad_Ofertowy[[#This Row],[Kod]]</f>
        <v>#VALUE!</v>
      </c>
      <c r="B8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29" t="e">
        <f>INDEX(Wsad_Ofertowy[],MATCH(Generowanie_Zamówienia[[#This Row],[KOD_XL]],Wsad_Ofertowy[Kod],0),21)</f>
        <v>#VALUE!</v>
      </c>
      <c r="D829" s="95" t="e" cm="1">
        <f t="array" ref="D829">INDEX(Wsad_Ofertowy[],MATCH(Generowanie_Zamówienia[[#This Row],[KOD_XL]],Wsad_Ofertowy[Kod],0),$U$1)</f>
        <v>#VALUE!</v>
      </c>
      <c r="E829" t="str">
        <f ca="1">IFERROR(Generowanie_Zamówienia[[#This Row],[ILOŚĆ OP. ZAMAWIANA]]*Generowanie_Zamówienia[[#This Row],[ILOŚC W OP.]]*Generowanie_Zamówienia[[#This Row],[CENA]],"")</f>
        <v/>
      </c>
      <c r="F829" t="e">
        <f>INDEX(Wsad_Ofertowy[],MATCH(Generowanie_Zamówienia[[#This Row],[KOD_XL]],Wsad_Ofertowy[Kod],0),MATCH("nazwa pakietu",Wsad_Ofertowy[#Headers],0))</f>
        <v>#VALUE!</v>
      </c>
      <c r="G82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29" t="str">
        <f ca="1">IF(Generowanie_Zamówienia[[#This Row],[ILOŚĆ OP. ZAMAWIANA]]&gt;0,COUNTIFS($B$1:B829,"&gt;0"),"")</f>
        <v/>
      </c>
      <c r="I829" t="e">
        <f>INDEX(Wsad_Ofertowy[],MATCH(Generowanie_Zamówienia[[#This Row],[KOD_XL]],Wsad_Ofertowy[Kod],0),MATCH("Nazwa",Wsad_Ofertowy[#Headers],0))</f>
        <v>#VALUE!</v>
      </c>
      <c r="J829" t="e">
        <f ca="1">Generowanie_Zamówienia[[#This Row],[ILOŚĆ OP. ZAMAWIANA]]*Generowanie_Zamówienia[[#This Row],[ILOŚC W OP.]]</f>
        <v>#VALUE!</v>
      </c>
    </row>
    <row r="830" spans="1:10" x14ac:dyDescent="0.45">
      <c r="A830" t="e">
        <f>Wsad_Ofertowy[[#This Row],[Kod]]</f>
        <v>#VALUE!</v>
      </c>
      <c r="B8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0" t="e">
        <f>INDEX(Wsad_Ofertowy[],MATCH(Generowanie_Zamówienia[[#This Row],[KOD_XL]],Wsad_Ofertowy[Kod],0),21)</f>
        <v>#VALUE!</v>
      </c>
      <c r="D830" s="95" t="e" cm="1">
        <f t="array" ref="D830">INDEX(Wsad_Ofertowy[],MATCH(Generowanie_Zamówienia[[#This Row],[KOD_XL]],Wsad_Ofertowy[Kod],0),$U$1)</f>
        <v>#VALUE!</v>
      </c>
      <c r="E830" t="str">
        <f ca="1">IFERROR(Generowanie_Zamówienia[[#This Row],[ILOŚĆ OP. ZAMAWIANA]]*Generowanie_Zamówienia[[#This Row],[ILOŚC W OP.]]*Generowanie_Zamówienia[[#This Row],[CENA]],"")</f>
        <v/>
      </c>
      <c r="F830" t="e">
        <f>INDEX(Wsad_Ofertowy[],MATCH(Generowanie_Zamówienia[[#This Row],[KOD_XL]],Wsad_Ofertowy[Kod],0),MATCH("nazwa pakietu",Wsad_Ofertowy[#Headers],0))</f>
        <v>#VALUE!</v>
      </c>
      <c r="G83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0" t="str">
        <f ca="1">IF(Generowanie_Zamówienia[[#This Row],[ILOŚĆ OP. ZAMAWIANA]]&gt;0,COUNTIFS($B$1:B830,"&gt;0"),"")</f>
        <v/>
      </c>
      <c r="I830" t="e">
        <f>INDEX(Wsad_Ofertowy[],MATCH(Generowanie_Zamówienia[[#This Row],[KOD_XL]],Wsad_Ofertowy[Kod],0),MATCH("Nazwa",Wsad_Ofertowy[#Headers],0))</f>
        <v>#VALUE!</v>
      </c>
      <c r="J830" t="e">
        <f ca="1">Generowanie_Zamówienia[[#This Row],[ILOŚĆ OP. ZAMAWIANA]]*Generowanie_Zamówienia[[#This Row],[ILOŚC W OP.]]</f>
        <v>#VALUE!</v>
      </c>
    </row>
    <row r="831" spans="1:10" x14ac:dyDescent="0.45">
      <c r="A831" t="e">
        <f>Wsad_Ofertowy[[#This Row],[Kod]]</f>
        <v>#VALUE!</v>
      </c>
      <c r="B8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1" t="e">
        <f>INDEX(Wsad_Ofertowy[],MATCH(Generowanie_Zamówienia[[#This Row],[KOD_XL]],Wsad_Ofertowy[Kod],0),21)</f>
        <v>#VALUE!</v>
      </c>
      <c r="D831" s="95" t="e" cm="1">
        <f t="array" ref="D831">INDEX(Wsad_Ofertowy[],MATCH(Generowanie_Zamówienia[[#This Row],[KOD_XL]],Wsad_Ofertowy[Kod],0),$U$1)</f>
        <v>#VALUE!</v>
      </c>
      <c r="E831" t="str">
        <f ca="1">IFERROR(Generowanie_Zamówienia[[#This Row],[ILOŚĆ OP. ZAMAWIANA]]*Generowanie_Zamówienia[[#This Row],[ILOŚC W OP.]]*Generowanie_Zamówienia[[#This Row],[CENA]],"")</f>
        <v/>
      </c>
      <c r="F831" t="e">
        <f>INDEX(Wsad_Ofertowy[],MATCH(Generowanie_Zamówienia[[#This Row],[KOD_XL]],Wsad_Ofertowy[Kod],0),MATCH("nazwa pakietu",Wsad_Ofertowy[#Headers],0))</f>
        <v>#VALUE!</v>
      </c>
      <c r="G83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1" t="str">
        <f ca="1">IF(Generowanie_Zamówienia[[#This Row],[ILOŚĆ OP. ZAMAWIANA]]&gt;0,COUNTIFS($B$1:B831,"&gt;0"),"")</f>
        <v/>
      </c>
      <c r="I831" t="e">
        <f>INDEX(Wsad_Ofertowy[],MATCH(Generowanie_Zamówienia[[#This Row],[KOD_XL]],Wsad_Ofertowy[Kod],0),MATCH("Nazwa",Wsad_Ofertowy[#Headers],0))</f>
        <v>#VALUE!</v>
      </c>
      <c r="J831" t="e">
        <f ca="1">Generowanie_Zamówienia[[#This Row],[ILOŚĆ OP. ZAMAWIANA]]*Generowanie_Zamówienia[[#This Row],[ILOŚC W OP.]]</f>
        <v>#VALUE!</v>
      </c>
    </row>
    <row r="832" spans="1:10" x14ac:dyDescent="0.45">
      <c r="A832" t="e">
        <f>Wsad_Ofertowy[[#This Row],[Kod]]</f>
        <v>#VALUE!</v>
      </c>
      <c r="B8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2" t="e">
        <f>INDEX(Wsad_Ofertowy[],MATCH(Generowanie_Zamówienia[[#This Row],[KOD_XL]],Wsad_Ofertowy[Kod],0),21)</f>
        <v>#VALUE!</v>
      </c>
      <c r="D832" s="95" t="e" cm="1">
        <f t="array" ref="D832">INDEX(Wsad_Ofertowy[],MATCH(Generowanie_Zamówienia[[#This Row],[KOD_XL]],Wsad_Ofertowy[Kod],0),$U$1)</f>
        <v>#VALUE!</v>
      </c>
      <c r="E832" t="str">
        <f ca="1">IFERROR(Generowanie_Zamówienia[[#This Row],[ILOŚĆ OP. ZAMAWIANA]]*Generowanie_Zamówienia[[#This Row],[ILOŚC W OP.]]*Generowanie_Zamówienia[[#This Row],[CENA]],"")</f>
        <v/>
      </c>
      <c r="F832" t="e">
        <f>INDEX(Wsad_Ofertowy[],MATCH(Generowanie_Zamówienia[[#This Row],[KOD_XL]],Wsad_Ofertowy[Kod],0),MATCH("nazwa pakietu",Wsad_Ofertowy[#Headers],0))</f>
        <v>#VALUE!</v>
      </c>
      <c r="G83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2" t="str">
        <f ca="1">IF(Generowanie_Zamówienia[[#This Row],[ILOŚĆ OP. ZAMAWIANA]]&gt;0,COUNTIFS($B$1:B832,"&gt;0"),"")</f>
        <v/>
      </c>
      <c r="I832" t="e">
        <f>INDEX(Wsad_Ofertowy[],MATCH(Generowanie_Zamówienia[[#This Row],[KOD_XL]],Wsad_Ofertowy[Kod],0),MATCH("Nazwa",Wsad_Ofertowy[#Headers],0))</f>
        <v>#VALUE!</v>
      </c>
      <c r="J832" t="e">
        <f ca="1">Generowanie_Zamówienia[[#This Row],[ILOŚĆ OP. ZAMAWIANA]]*Generowanie_Zamówienia[[#This Row],[ILOŚC W OP.]]</f>
        <v>#VALUE!</v>
      </c>
    </row>
    <row r="833" spans="1:10" x14ac:dyDescent="0.45">
      <c r="A833" t="e">
        <f>Wsad_Ofertowy[[#This Row],[Kod]]</f>
        <v>#VALUE!</v>
      </c>
      <c r="B8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3" t="e">
        <f>INDEX(Wsad_Ofertowy[],MATCH(Generowanie_Zamówienia[[#This Row],[KOD_XL]],Wsad_Ofertowy[Kod],0),21)</f>
        <v>#VALUE!</v>
      </c>
      <c r="D833" s="95" t="e" cm="1">
        <f t="array" ref="D833">INDEX(Wsad_Ofertowy[],MATCH(Generowanie_Zamówienia[[#This Row],[KOD_XL]],Wsad_Ofertowy[Kod],0),$U$1)</f>
        <v>#VALUE!</v>
      </c>
      <c r="E833" t="str">
        <f ca="1">IFERROR(Generowanie_Zamówienia[[#This Row],[ILOŚĆ OP. ZAMAWIANA]]*Generowanie_Zamówienia[[#This Row],[ILOŚC W OP.]]*Generowanie_Zamówienia[[#This Row],[CENA]],"")</f>
        <v/>
      </c>
      <c r="F833" t="e">
        <f>INDEX(Wsad_Ofertowy[],MATCH(Generowanie_Zamówienia[[#This Row],[KOD_XL]],Wsad_Ofertowy[Kod],0),MATCH("nazwa pakietu",Wsad_Ofertowy[#Headers],0))</f>
        <v>#VALUE!</v>
      </c>
      <c r="G83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3" t="str">
        <f ca="1">IF(Generowanie_Zamówienia[[#This Row],[ILOŚĆ OP. ZAMAWIANA]]&gt;0,COUNTIFS($B$1:B833,"&gt;0"),"")</f>
        <v/>
      </c>
      <c r="I833" t="e">
        <f>INDEX(Wsad_Ofertowy[],MATCH(Generowanie_Zamówienia[[#This Row],[KOD_XL]],Wsad_Ofertowy[Kod],0),MATCH("Nazwa",Wsad_Ofertowy[#Headers],0))</f>
        <v>#VALUE!</v>
      </c>
      <c r="J833" t="e">
        <f ca="1">Generowanie_Zamówienia[[#This Row],[ILOŚĆ OP. ZAMAWIANA]]*Generowanie_Zamówienia[[#This Row],[ILOŚC W OP.]]</f>
        <v>#VALUE!</v>
      </c>
    </row>
    <row r="834" spans="1:10" x14ac:dyDescent="0.45">
      <c r="A834" t="e">
        <f>Wsad_Ofertowy[[#This Row],[Kod]]</f>
        <v>#VALUE!</v>
      </c>
      <c r="B8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4" t="e">
        <f>INDEX(Wsad_Ofertowy[],MATCH(Generowanie_Zamówienia[[#This Row],[KOD_XL]],Wsad_Ofertowy[Kod],0),21)</f>
        <v>#VALUE!</v>
      </c>
      <c r="D834" s="95" t="e" cm="1">
        <f t="array" ref="D834">INDEX(Wsad_Ofertowy[],MATCH(Generowanie_Zamówienia[[#This Row],[KOD_XL]],Wsad_Ofertowy[Kod],0),$U$1)</f>
        <v>#VALUE!</v>
      </c>
      <c r="E834" t="str">
        <f ca="1">IFERROR(Generowanie_Zamówienia[[#This Row],[ILOŚĆ OP. ZAMAWIANA]]*Generowanie_Zamówienia[[#This Row],[ILOŚC W OP.]]*Generowanie_Zamówienia[[#This Row],[CENA]],"")</f>
        <v/>
      </c>
      <c r="F834" t="e">
        <f>INDEX(Wsad_Ofertowy[],MATCH(Generowanie_Zamówienia[[#This Row],[KOD_XL]],Wsad_Ofertowy[Kod],0),MATCH("nazwa pakietu",Wsad_Ofertowy[#Headers],0))</f>
        <v>#VALUE!</v>
      </c>
      <c r="G83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4" t="str">
        <f ca="1">IF(Generowanie_Zamówienia[[#This Row],[ILOŚĆ OP. ZAMAWIANA]]&gt;0,COUNTIFS($B$1:B834,"&gt;0"),"")</f>
        <v/>
      </c>
      <c r="I834" t="e">
        <f>INDEX(Wsad_Ofertowy[],MATCH(Generowanie_Zamówienia[[#This Row],[KOD_XL]],Wsad_Ofertowy[Kod],0),MATCH("Nazwa",Wsad_Ofertowy[#Headers],0))</f>
        <v>#VALUE!</v>
      </c>
      <c r="J834" t="e">
        <f ca="1">Generowanie_Zamówienia[[#This Row],[ILOŚĆ OP. ZAMAWIANA]]*Generowanie_Zamówienia[[#This Row],[ILOŚC W OP.]]</f>
        <v>#VALUE!</v>
      </c>
    </row>
    <row r="835" spans="1:10" x14ac:dyDescent="0.45">
      <c r="A835" t="e">
        <f>Wsad_Ofertowy[[#This Row],[Kod]]</f>
        <v>#VALUE!</v>
      </c>
      <c r="B8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5" t="e">
        <f>INDEX(Wsad_Ofertowy[],MATCH(Generowanie_Zamówienia[[#This Row],[KOD_XL]],Wsad_Ofertowy[Kod],0),21)</f>
        <v>#VALUE!</v>
      </c>
      <c r="D835" s="95" t="e" cm="1">
        <f t="array" ref="D835">INDEX(Wsad_Ofertowy[],MATCH(Generowanie_Zamówienia[[#This Row],[KOD_XL]],Wsad_Ofertowy[Kod],0),$U$1)</f>
        <v>#VALUE!</v>
      </c>
      <c r="E835" t="str">
        <f ca="1">IFERROR(Generowanie_Zamówienia[[#This Row],[ILOŚĆ OP. ZAMAWIANA]]*Generowanie_Zamówienia[[#This Row],[ILOŚC W OP.]]*Generowanie_Zamówienia[[#This Row],[CENA]],"")</f>
        <v/>
      </c>
      <c r="F835" t="e">
        <f>INDEX(Wsad_Ofertowy[],MATCH(Generowanie_Zamówienia[[#This Row],[KOD_XL]],Wsad_Ofertowy[Kod],0),MATCH("nazwa pakietu",Wsad_Ofertowy[#Headers],0))</f>
        <v>#VALUE!</v>
      </c>
      <c r="G83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5" t="str">
        <f ca="1">IF(Generowanie_Zamówienia[[#This Row],[ILOŚĆ OP. ZAMAWIANA]]&gt;0,COUNTIFS($B$1:B835,"&gt;0"),"")</f>
        <v/>
      </c>
      <c r="I835" t="e">
        <f>INDEX(Wsad_Ofertowy[],MATCH(Generowanie_Zamówienia[[#This Row],[KOD_XL]],Wsad_Ofertowy[Kod],0),MATCH("Nazwa",Wsad_Ofertowy[#Headers],0))</f>
        <v>#VALUE!</v>
      </c>
      <c r="J835" t="e">
        <f ca="1">Generowanie_Zamówienia[[#This Row],[ILOŚĆ OP. ZAMAWIANA]]*Generowanie_Zamówienia[[#This Row],[ILOŚC W OP.]]</f>
        <v>#VALUE!</v>
      </c>
    </row>
    <row r="836" spans="1:10" x14ac:dyDescent="0.45">
      <c r="A836" t="e">
        <f>Wsad_Ofertowy[[#This Row],[Kod]]</f>
        <v>#VALUE!</v>
      </c>
      <c r="B8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6" t="e">
        <f>INDEX(Wsad_Ofertowy[],MATCH(Generowanie_Zamówienia[[#This Row],[KOD_XL]],Wsad_Ofertowy[Kod],0),21)</f>
        <v>#VALUE!</v>
      </c>
      <c r="D836" s="95" t="e" cm="1">
        <f t="array" ref="D836">INDEX(Wsad_Ofertowy[],MATCH(Generowanie_Zamówienia[[#This Row],[KOD_XL]],Wsad_Ofertowy[Kod],0),$U$1)</f>
        <v>#VALUE!</v>
      </c>
      <c r="E836" t="str">
        <f ca="1">IFERROR(Generowanie_Zamówienia[[#This Row],[ILOŚĆ OP. ZAMAWIANA]]*Generowanie_Zamówienia[[#This Row],[ILOŚC W OP.]]*Generowanie_Zamówienia[[#This Row],[CENA]],"")</f>
        <v/>
      </c>
      <c r="F836" t="e">
        <f>INDEX(Wsad_Ofertowy[],MATCH(Generowanie_Zamówienia[[#This Row],[KOD_XL]],Wsad_Ofertowy[Kod],0),MATCH("nazwa pakietu",Wsad_Ofertowy[#Headers],0))</f>
        <v>#VALUE!</v>
      </c>
      <c r="G83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6" t="str">
        <f ca="1">IF(Generowanie_Zamówienia[[#This Row],[ILOŚĆ OP. ZAMAWIANA]]&gt;0,COUNTIFS($B$1:B836,"&gt;0"),"")</f>
        <v/>
      </c>
      <c r="I836" t="e">
        <f>INDEX(Wsad_Ofertowy[],MATCH(Generowanie_Zamówienia[[#This Row],[KOD_XL]],Wsad_Ofertowy[Kod],0),MATCH("Nazwa",Wsad_Ofertowy[#Headers],0))</f>
        <v>#VALUE!</v>
      </c>
      <c r="J836" t="e">
        <f ca="1">Generowanie_Zamówienia[[#This Row],[ILOŚĆ OP. ZAMAWIANA]]*Generowanie_Zamówienia[[#This Row],[ILOŚC W OP.]]</f>
        <v>#VALUE!</v>
      </c>
    </row>
    <row r="837" spans="1:10" x14ac:dyDescent="0.45">
      <c r="A837" t="e">
        <f>Wsad_Ofertowy[[#This Row],[Kod]]</f>
        <v>#VALUE!</v>
      </c>
      <c r="B8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7" t="e">
        <f>INDEX(Wsad_Ofertowy[],MATCH(Generowanie_Zamówienia[[#This Row],[KOD_XL]],Wsad_Ofertowy[Kod],0),21)</f>
        <v>#VALUE!</v>
      </c>
      <c r="D837" s="95" t="e" cm="1">
        <f t="array" ref="D837">INDEX(Wsad_Ofertowy[],MATCH(Generowanie_Zamówienia[[#This Row],[KOD_XL]],Wsad_Ofertowy[Kod],0),$U$1)</f>
        <v>#VALUE!</v>
      </c>
      <c r="E837" t="str">
        <f ca="1">IFERROR(Generowanie_Zamówienia[[#This Row],[ILOŚĆ OP. ZAMAWIANA]]*Generowanie_Zamówienia[[#This Row],[ILOŚC W OP.]]*Generowanie_Zamówienia[[#This Row],[CENA]],"")</f>
        <v/>
      </c>
      <c r="F837" t="e">
        <f>INDEX(Wsad_Ofertowy[],MATCH(Generowanie_Zamówienia[[#This Row],[KOD_XL]],Wsad_Ofertowy[Kod],0),MATCH("nazwa pakietu",Wsad_Ofertowy[#Headers],0))</f>
        <v>#VALUE!</v>
      </c>
      <c r="G83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7" t="str">
        <f ca="1">IF(Generowanie_Zamówienia[[#This Row],[ILOŚĆ OP. ZAMAWIANA]]&gt;0,COUNTIFS($B$1:B837,"&gt;0"),"")</f>
        <v/>
      </c>
      <c r="I837" t="e">
        <f>INDEX(Wsad_Ofertowy[],MATCH(Generowanie_Zamówienia[[#This Row],[KOD_XL]],Wsad_Ofertowy[Kod],0),MATCH("Nazwa",Wsad_Ofertowy[#Headers],0))</f>
        <v>#VALUE!</v>
      </c>
      <c r="J837" t="e">
        <f ca="1">Generowanie_Zamówienia[[#This Row],[ILOŚĆ OP. ZAMAWIANA]]*Generowanie_Zamówienia[[#This Row],[ILOŚC W OP.]]</f>
        <v>#VALUE!</v>
      </c>
    </row>
    <row r="838" spans="1:10" x14ac:dyDescent="0.45">
      <c r="A838" t="e">
        <f>Wsad_Ofertowy[[#This Row],[Kod]]</f>
        <v>#VALUE!</v>
      </c>
      <c r="B8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8" t="e">
        <f>INDEX(Wsad_Ofertowy[],MATCH(Generowanie_Zamówienia[[#This Row],[KOD_XL]],Wsad_Ofertowy[Kod],0),21)</f>
        <v>#VALUE!</v>
      </c>
      <c r="D838" s="95" t="e" cm="1">
        <f t="array" ref="D838">INDEX(Wsad_Ofertowy[],MATCH(Generowanie_Zamówienia[[#This Row],[KOD_XL]],Wsad_Ofertowy[Kod],0),$U$1)</f>
        <v>#VALUE!</v>
      </c>
      <c r="E838" t="str">
        <f ca="1">IFERROR(Generowanie_Zamówienia[[#This Row],[ILOŚĆ OP. ZAMAWIANA]]*Generowanie_Zamówienia[[#This Row],[ILOŚC W OP.]]*Generowanie_Zamówienia[[#This Row],[CENA]],"")</f>
        <v/>
      </c>
      <c r="F838" t="e">
        <f>INDEX(Wsad_Ofertowy[],MATCH(Generowanie_Zamówienia[[#This Row],[KOD_XL]],Wsad_Ofertowy[Kod],0),MATCH("nazwa pakietu",Wsad_Ofertowy[#Headers],0))</f>
        <v>#VALUE!</v>
      </c>
      <c r="G83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8" t="str">
        <f ca="1">IF(Generowanie_Zamówienia[[#This Row],[ILOŚĆ OP. ZAMAWIANA]]&gt;0,COUNTIFS($B$1:B838,"&gt;0"),"")</f>
        <v/>
      </c>
      <c r="I838" t="e">
        <f>INDEX(Wsad_Ofertowy[],MATCH(Generowanie_Zamówienia[[#This Row],[KOD_XL]],Wsad_Ofertowy[Kod],0),MATCH("Nazwa",Wsad_Ofertowy[#Headers],0))</f>
        <v>#VALUE!</v>
      </c>
      <c r="J838" t="e">
        <f ca="1">Generowanie_Zamówienia[[#This Row],[ILOŚĆ OP. ZAMAWIANA]]*Generowanie_Zamówienia[[#This Row],[ILOŚC W OP.]]</f>
        <v>#VALUE!</v>
      </c>
    </row>
    <row r="839" spans="1:10" x14ac:dyDescent="0.45">
      <c r="A839" t="e">
        <f>Wsad_Ofertowy[[#This Row],[Kod]]</f>
        <v>#VALUE!</v>
      </c>
      <c r="B8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39" t="e">
        <f>INDEX(Wsad_Ofertowy[],MATCH(Generowanie_Zamówienia[[#This Row],[KOD_XL]],Wsad_Ofertowy[Kod],0),21)</f>
        <v>#VALUE!</v>
      </c>
      <c r="D839" s="95" t="e" cm="1">
        <f t="array" ref="D839">INDEX(Wsad_Ofertowy[],MATCH(Generowanie_Zamówienia[[#This Row],[KOD_XL]],Wsad_Ofertowy[Kod],0),$U$1)</f>
        <v>#VALUE!</v>
      </c>
      <c r="E839" t="str">
        <f ca="1">IFERROR(Generowanie_Zamówienia[[#This Row],[ILOŚĆ OP. ZAMAWIANA]]*Generowanie_Zamówienia[[#This Row],[ILOŚC W OP.]]*Generowanie_Zamówienia[[#This Row],[CENA]],"")</f>
        <v/>
      </c>
      <c r="F839" t="e">
        <f>INDEX(Wsad_Ofertowy[],MATCH(Generowanie_Zamówienia[[#This Row],[KOD_XL]],Wsad_Ofertowy[Kod],0),MATCH("nazwa pakietu",Wsad_Ofertowy[#Headers],0))</f>
        <v>#VALUE!</v>
      </c>
      <c r="G83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39" t="str">
        <f ca="1">IF(Generowanie_Zamówienia[[#This Row],[ILOŚĆ OP. ZAMAWIANA]]&gt;0,COUNTIFS($B$1:B839,"&gt;0"),"")</f>
        <v/>
      </c>
      <c r="I839" t="e">
        <f>INDEX(Wsad_Ofertowy[],MATCH(Generowanie_Zamówienia[[#This Row],[KOD_XL]],Wsad_Ofertowy[Kod],0),MATCH("Nazwa",Wsad_Ofertowy[#Headers],0))</f>
        <v>#VALUE!</v>
      </c>
      <c r="J839" t="e">
        <f ca="1">Generowanie_Zamówienia[[#This Row],[ILOŚĆ OP. ZAMAWIANA]]*Generowanie_Zamówienia[[#This Row],[ILOŚC W OP.]]</f>
        <v>#VALUE!</v>
      </c>
    </row>
    <row r="840" spans="1:10" x14ac:dyDescent="0.45">
      <c r="A840" t="e">
        <f>Wsad_Ofertowy[[#This Row],[Kod]]</f>
        <v>#VALUE!</v>
      </c>
      <c r="B8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0" t="e">
        <f>INDEX(Wsad_Ofertowy[],MATCH(Generowanie_Zamówienia[[#This Row],[KOD_XL]],Wsad_Ofertowy[Kod],0),21)</f>
        <v>#VALUE!</v>
      </c>
      <c r="D840" s="95" t="e" cm="1">
        <f t="array" ref="D840">INDEX(Wsad_Ofertowy[],MATCH(Generowanie_Zamówienia[[#This Row],[KOD_XL]],Wsad_Ofertowy[Kod],0),$U$1)</f>
        <v>#VALUE!</v>
      </c>
      <c r="E840" t="str">
        <f ca="1">IFERROR(Generowanie_Zamówienia[[#This Row],[ILOŚĆ OP. ZAMAWIANA]]*Generowanie_Zamówienia[[#This Row],[ILOŚC W OP.]]*Generowanie_Zamówienia[[#This Row],[CENA]],"")</f>
        <v/>
      </c>
      <c r="F840" t="e">
        <f>INDEX(Wsad_Ofertowy[],MATCH(Generowanie_Zamówienia[[#This Row],[KOD_XL]],Wsad_Ofertowy[Kod],0),MATCH("nazwa pakietu",Wsad_Ofertowy[#Headers],0))</f>
        <v>#VALUE!</v>
      </c>
      <c r="G84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0" t="str">
        <f ca="1">IF(Generowanie_Zamówienia[[#This Row],[ILOŚĆ OP. ZAMAWIANA]]&gt;0,COUNTIFS($B$1:B840,"&gt;0"),"")</f>
        <v/>
      </c>
      <c r="I840" t="e">
        <f>INDEX(Wsad_Ofertowy[],MATCH(Generowanie_Zamówienia[[#This Row],[KOD_XL]],Wsad_Ofertowy[Kod],0),MATCH("Nazwa",Wsad_Ofertowy[#Headers],0))</f>
        <v>#VALUE!</v>
      </c>
      <c r="J840" t="e">
        <f ca="1">Generowanie_Zamówienia[[#This Row],[ILOŚĆ OP. ZAMAWIANA]]*Generowanie_Zamówienia[[#This Row],[ILOŚC W OP.]]</f>
        <v>#VALUE!</v>
      </c>
    </row>
    <row r="841" spans="1:10" x14ac:dyDescent="0.45">
      <c r="A841" t="e">
        <f>Wsad_Ofertowy[[#This Row],[Kod]]</f>
        <v>#VALUE!</v>
      </c>
      <c r="B8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1" t="e">
        <f>INDEX(Wsad_Ofertowy[],MATCH(Generowanie_Zamówienia[[#This Row],[KOD_XL]],Wsad_Ofertowy[Kod],0),21)</f>
        <v>#VALUE!</v>
      </c>
      <c r="D841" s="95" t="e" cm="1">
        <f t="array" ref="D841">INDEX(Wsad_Ofertowy[],MATCH(Generowanie_Zamówienia[[#This Row],[KOD_XL]],Wsad_Ofertowy[Kod],0),$U$1)</f>
        <v>#VALUE!</v>
      </c>
      <c r="E841" t="str">
        <f ca="1">IFERROR(Generowanie_Zamówienia[[#This Row],[ILOŚĆ OP. ZAMAWIANA]]*Generowanie_Zamówienia[[#This Row],[ILOŚC W OP.]]*Generowanie_Zamówienia[[#This Row],[CENA]],"")</f>
        <v/>
      </c>
      <c r="F841" t="e">
        <f>INDEX(Wsad_Ofertowy[],MATCH(Generowanie_Zamówienia[[#This Row],[KOD_XL]],Wsad_Ofertowy[Kod],0),MATCH("nazwa pakietu",Wsad_Ofertowy[#Headers],0))</f>
        <v>#VALUE!</v>
      </c>
      <c r="G84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1" t="str">
        <f ca="1">IF(Generowanie_Zamówienia[[#This Row],[ILOŚĆ OP. ZAMAWIANA]]&gt;0,COUNTIFS($B$1:B841,"&gt;0"),"")</f>
        <v/>
      </c>
      <c r="I841" t="e">
        <f>INDEX(Wsad_Ofertowy[],MATCH(Generowanie_Zamówienia[[#This Row],[KOD_XL]],Wsad_Ofertowy[Kod],0),MATCH("Nazwa",Wsad_Ofertowy[#Headers],0))</f>
        <v>#VALUE!</v>
      </c>
      <c r="J841" t="e">
        <f ca="1">Generowanie_Zamówienia[[#This Row],[ILOŚĆ OP. ZAMAWIANA]]*Generowanie_Zamówienia[[#This Row],[ILOŚC W OP.]]</f>
        <v>#VALUE!</v>
      </c>
    </row>
    <row r="842" spans="1:10" x14ac:dyDescent="0.45">
      <c r="A842" t="e">
        <f>Wsad_Ofertowy[[#This Row],[Kod]]</f>
        <v>#VALUE!</v>
      </c>
      <c r="B8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2" t="e">
        <f>INDEX(Wsad_Ofertowy[],MATCH(Generowanie_Zamówienia[[#This Row],[KOD_XL]],Wsad_Ofertowy[Kod],0),21)</f>
        <v>#VALUE!</v>
      </c>
      <c r="D842" s="95" t="e" cm="1">
        <f t="array" ref="D842">INDEX(Wsad_Ofertowy[],MATCH(Generowanie_Zamówienia[[#This Row],[KOD_XL]],Wsad_Ofertowy[Kod],0),$U$1)</f>
        <v>#VALUE!</v>
      </c>
      <c r="E842" t="str">
        <f ca="1">IFERROR(Generowanie_Zamówienia[[#This Row],[ILOŚĆ OP. ZAMAWIANA]]*Generowanie_Zamówienia[[#This Row],[ILOŚC W OP.]]*Generowanie_Zamówienia[[#This Row],[CENA]],"")</f>
        <v/>
      </c>
      <c r="F842" t="e">
        <f>INDEX(Wsad_Ofertowy[],MATCH(Generowanie_Zamówienia[[#This Row],[KOD_XL]],Wsad_Ofertowy[Kod],0),MATCH("nazwa pakietu",Wsad_Ofertowy[#Headers],0))</f>
        <v>#VALUE!</v>
      </c>
      <c r="G84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2" t="str">
        <f ca="1">IF(Generowanie_Zamówienia[[#This Row],[ILOŚĆ OP. ZAMAWIANA]]&gt;0,COUNTIFS($B$1:B842,"&gt;0"),"")</f>
        <v/>
      </c>
      <c r="I842" t="e">
        <f>INDEX(Wsad_Ofertowy[],MATCH(Generowanie_Zamówienia[[#This Row],[KOD_XL]],Wsad_Ofertowy[Kod],0),MATCH("Nazwa",Wsad_Ofertowy[#Headers],0))</f>
        <v>#VALUE!</v>
      </c>
      <c r="J842" t="e">
        <f ca="1">Generowanie_Zamówienia[[#This Row],[ILOŚĆ OP. ZAMAWIANA]]*Generowanie_Zamówienia[[#This Row],[ILOŚC W OP.]]</f>
        <v>#VALUE!</v>
      </c>
    </row>
    <row r="843" spans="1:10" x14ac:dyDescent="0.45">
      <c r="A843" t="e">
        <f>Wsad_Ofertowy[[#This Row],[Kod]]</f>
        <v>#VALUE!</v>
      </c>
      <c r="B8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3" t="e">
        <f>INDEX(Wsad_Ofertowy[],MATCH(Generowanie_Zamówienia[[#This Row],[KOD_XL]],Wsad_Ofertowy[Kod],0),21)</f>
        <v>#VALUE!</v>
      </c>
      <c r="D843" s="95" t="e" cm="1">
        <f t="array" ref="D843">INDEX(Wsad_Ofertowy[],MATCH(Generowanie_Zamówienia[[#This Row],[KOD_XL]],Wsad_Ofertowy[Kod],0),$U$1)</f>
        <v>#VALUE!</v>
      </c>
      <c r="E843" t="str">
        <f ca="1">IFERROR(Generowanie_Zamówienia[[#This Row],[ILOŚĆ OP. ZAMAWIANA]]*Generowanie_Zamówienia[[#This Row],[ILOŚC W OP.]]*Generowanie_Zamówienia[[#This Row],[CENA]],"")</f>
        <v/>
      </c>
      <c r="F843" t="e">
        <f>INDEX(Wsad_Ofertowy[],MATCH(Generowanie_Zamówienia[[#This Row],[KOD_XL]],Wsad_Ofertowy[Kod],0),MATCH("nazwa pakietu",Wsad_Ofertowy[#Headers],0))</f>
        <v>#VALUE!</v>
      </c>
      <c r="G84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3" t="str">
        <f ca="1">IF(Generowanie_Zamówienia[[#This Row],[ILOŚĆ OP. ZAMAWIANA]]&gt;0,COUNTIFS($B$1:B843,"&gt;0"),"")</f>
        <v/>
      </c>
      <c r="I843" t="e">
        <f>INDEX(Wsad_Ofertowy[],MATCH(Generowanie_Zamówienia[[#This Row],[KOD_XL]],Wsad_Ofertowy[Kod],0),MATCH("Nazwa",Wsad_Ofertowy[#Headers],0))</f>
        <v>#VALUE!</v>
      </c>
      <c r="J843" t="e">
        <f ca="1">Generowanie_Zamówienia[[#This Row],[ILOŚĆ OP. ZAMAWIANA]]*Generowanie_Zamówienia[[#This Row],[ILOŚC W OP.]]</f>
        <v>#VALUE!</v>
      </c>
    </row>
    <row r="844" spans="1:10" x14ac:dyDescent="0.45">
      <c r="A844" t="e">
        <f>Wsad_Ofertowy[[#This Row],[Kod]]</f>
        <v>#VALUE!</v>
      </c>
      <c r="B8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4" t="e">
        <f>INDEX(Wsad_Ofertowy[],MATCH(Generowanie_Zamówienia[[#This Row],[KOD_XL]],Wsad_Ofertowy[Kod],0),21)</f>
        <v>#VALUE!</v>
      </c>
      <c r="D844" s="95" t="e" cm="1">
        <f t="array" ref="D844">INDEX(Wsad_Ofertowy[],MATCH(Generowanie_Zamówienia[[#This Row],[KOD_XL]],Wsad_Ofertowy[Kod],0),$U$1)</f>
        <v>#VALUE!</v>
      </c>
      <c r="E844" t="str">
        <f ca="1">IFERROR(Generowanie_Zamówienia[[#This Row],[ILOŚĆ OP. ZAMAWIANA]]*Generowanie_Zamówienia[[#This Row],[ILOŚC W OP.]]*Generowanie_Zamówienia[[#This Row],[CENA]],"")</f>
        <v/>
      </c>
      <c r="F844" t="e">
        <f>INDEX(Wsad_Ofertowy[],MATCH(Generowanie_Zamówienia[[#This Row],[KOD_XL]],Wsad_Ofertowy[Kod],0),MATCH("nazwa pakietu",Wsad_Ofertowy[#Headers],0))</f>
        <v>#VALUE!</v>
      </c>
      <c r="G84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4" t="str">
        <f ca="1">IF(Generowanie_Zamówienia[[#This Row],[ILOŚĆ OP. ZAMAWIANA]]&gt;0,COUNTIFS($B$1:B844,"&gt;0"),"")</f>
        <v/>
      </c>
      <c r="I844" t="e">
        <f>INDEX(Wsad_Ofertowy[],MATCH(Generowanie_Zamówienia[[#This Row],[KOD_XL]],Wsad_Ofertowy[Kod],0),MATCH("Nazwa",Wsad_Ofertowy[#Headers],0))</f>
        <v>#VALUE!</v>
      </c>
      <c r="J844" t="e">
        <f ca="1">Generowanie_Zamówienia[[#This Row],[ILOŚĆ OP. ZAMAWIANA]]*Generowanie_Zamówienia[[#This Row],[ILOŚC W OP.]]</f>
        <v>#VALUE!</v>
      </c>
    </row>
    <row r="845" spans="1:10" x14ac:dyDescent="0.45">
      <c r="A845" t="e">
        <f>Wsad_Ofertowy[[#This Row],[Kod]]</f>
        <v>#VALUE!</v>
      </c>
      <c r="B8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5" t="e">
        <f>INDEX(Wsad_Ofertowy[],MATCH(Generowanie_Zamówienia[[#This Row],[KOD_XL]],Wsad_Ofertowy[Kod],0),21)</f>
        <v>#VALUE!</v>
      </c>
      <c r="D845" s="95" t="e" cm="1">
        <f t="array" ref="D845">INDEX(Wsad_Ofertowy[],MATCH(Generowanie_Zamówienia[[#This Row],[KOD_XL]],Wsad_Ofertowy[Kod],0),$U$1)</f>
        <v>#VALUE!</v>
      </c>
      <c r="E845" t="str">
        <f ca="1">IFERROR(Generowanie_Zamówienia[[#This Row],[ILOŚĆ OP. ZAMAWIANA]]*Generowanie_Zamówienia[[#This Row],[ILOŚC W OP.]]*Generowanie_Zamówienia[[#This Row],[CENA]],"")</f>
        <v/>
      </c>
      <c r="F845" t="e">
        <f>INDEX(Wsad_Ofertowy[],MATCH(Generowanie_Zamówienia[[#This Row],[KOD_XL]],Wsad_Ofertowy[Kod],0),MATCH("nazwa pakietu",Wsad_Ofertowy[#Headers],0))</f>
        <v>#VALUE!</v>
      </c>
      <c r="G84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5" t="str">
        <f ca="1">IF(Generowanie_Zamówienia[[#This Row],[ILOŚĆ OP. ZAMAWIANA]]&gt;0,COUNTIFS($B$1:B845,"&gt;0"),"")</f>
        <v/>
      </c>
      <c r="I845" t="e">
        <f>INDEX(Wsad_Ofertowy[],MATCH(Generowanie_Zamówienia[[#This Row],[KOD_XL]],Wsad_Ofertowy[Kod],0),MATCH("Nazwa",Wsad_Ofertowy[#Headers],0))</f>
        <v>#VALUE!</v>
      </c>
      <c r="J845" t="e">
        <f ca="1">Generowanie_Zamówienia[[#This Row],[ILOŚĆ OP. ZAMAWIANA]]*Generowanie_Zamówienia[[#This Row],[ILOŚC W OP.]]</f>
        <v>#VALUE!</v>
      </c>
    </row>
    <row r="846" spans="1:10" x14ac:dyDescent="0.45">
      <c r="A846" t="e">
        <f>Wsad_Ofertowy[[#This Row],[Kod]]</f>
        <v>#VALUE!</v>
      </c>
      <c r="B8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6" t="e">
        <f>INDEX(Wsad_Ofertowy[],MATCH(Generowanie_Zamówienia[[#This Row],[KOD_XL]],Wsad_Ofertowy[Kod],0),21)</f>
        <v>#VALUE!</v>
      </c>
      <c r="D846" s="95" t="e" cm="1">
        <f t="array" ref="D846">INDEX(Wsad_Ofertowy[],MATCH(Generowanie_Zamówienia[[#This Row],[KOD_XL]],Wsad_Ofertowy[Kod],0),$U$1)</f>
        <v>#VALUE!</v>
      </c>
      <c r="E846" t="str">
        <f ca="1">IFERROR(Generowanie_Zamówienia[[#This Row],[ILOŚĆ OP. ZAMAWIANA]]*Generowanie_Zamówienia[[#This Row],[ILOŚC W OP.]]*Generowanie_Zamówienia[[#This Row],[CENA]],"")</f>
        <v/>
      </c>
      <c r="F846" t="e">
        <f>INDEX(Wsad_Ofertowy[],MATCH(Generowanie_Zamówienia[[#This Row],[KOD_XL]],Wsad_Ofertowy[Kod],0),MATCH("nazwa pakietu",Wsad_Ofertowy[#Headers],0))</f>
        <v>#VALUE!</v>
      </c>
      <c r="G84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6" t="str">
        <f ca="1">IF(Generowanie_Zamówienia[[#This Row],[ILOŚĆ OP. ZAMAWIANA]]&gt;0,COUNTIFS($B$1:B846,"&gt;0"),"")</f>
        <v/>
      </c>
      <c r="I846" t="e">
        <f>INDEX(Wsad_Ofertowy[],MATCH(Generowanie_Zamówienia[[#This Row],[KOD_XL]],Wsad_Ofertowy[Kod],0),MATCH("Nazwa",Wsad_Ofertowy[#Headers],0))</f>
        <v>#VALUE!</v>
      </c>
      <c r="J846" t="e">
        <f ca="1">Generowanie_Zamówienia[[#This Row],[ILOŚĆ OP. ZAMAWIANA]]*Generowanie_Zamówienia[[#This Row],[ILOŚC W OP.]]</f>
        <v>#VALUE!</v>
      </c>
    </row>
    <row r="847" spans="1:10" x14ac:dyDescent="0.45">
      <c r="A847" t="e">
        <f>Wsad_Ofertowy[[#This Row],[Kod]]</f>
        <v>#VALUE!</v>
      </c>
      <c r="B8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7" t="e">
        <f>INDEX(Wsad_Ofertowy[],MATCH(Generowanie_Zamówienia[[#This Row],[KOD_XL]],Wsad_Ofertowy[Kod],0),21)</f>
        <v>#VALUE!</v>
      </c>
      <c r="D847" s="95" t="e" cm="1">
        <f t="array" ref="D847">INDEX(Wsad_Ofertowy[],MATCH(Generowanie_Zamówienia[[#This Row],[KOD_XL]],Wsad_Ofertowy[Kod],0),$U$1)</f>
        <v>#VALUE!</v>
      </c>
      <c r="E847" t="str">
        <f ca="1">IFERROR(Generowanie_Zamówienia[[#This Row],[ILOŚĆ OP. ZAMAWIANA]]*Generowanie_Zamówienia[[#This Row],[ILOŚC W OP.]]*Generowanie_Zamówienia[[#This Row],[CENA]],"")</f>
        <v/>
      </c>
      <c r="F847" t="e">
        <f>INDEX(Wsad_Ofertowy[],MATCH(Generowanie_Zamówienia[[#This Row],[KOD_XL]],Wsad_Ofertowy[Kod],0),MATCH("nazwa pakietu",Wsad_Ofertowy[#Headers],0))</f>
        <v>#VALUE!</v>
      </c>
      <c r="G84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7" t="str">
        <f ca="1">IF(Generowanie_Zamówienia[[#This Row],[ILOŚĆ OP. ZAMAWIANA]]&gt;0,COUNTIFS($B$1:B847,"&gt;0"),"")</f>
        <v/>
      </c>
      <c r="I847" t="e">
        <f>INDEX(Wsad_Ofertowy[],MATCH(Generowanie_Zamówienia[[#This Row],[KOD_XL]],Wsad_Ofertowy[Kod],0),MATCH("Nazwa",Wsad_Ofertowy[#Headers],0))</f>
        <v>#VALUE!</v>
      </c>
      <c r="J847" t="e">
        <f ca="1">Generowanie_Zamówienia[[#This Row],[ILOŚĆ OP. ZAMAWIANA]]*Generowanie_Zamówienia[[#This Row],[ILOŚC W OP.]]</f>
        <v>#VALUE!</v>
      </c>
    </row>
    <row r="848" spans="1:10" x14ac:dyDescent="0.45">
      <c r="A848" t="e">
        <f>Wsad_Ofertowy[[#This Row],[Kod]]</f>
        <v>#VALUE!</v>
      </c>
      <c r="B8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8" t="e">
        <f>INDEX(Wsad_Ofertowy[],MATCH(Generowanie_Zamówienia[[#This Row],[KOD_XL]],Wsad_Ofertowy[Kod],0),21)</f>
        <v>#VALUE!</v>
      </c>
      <c r="D848" s="95" t="e" cm="1">
        <f t="array" ref="D848">INDEX(Wsad_Ofertowy[],MATCH(Generowanie_Zamówienia[[#This Row],[KOD_XL]],Wsad_Ofertowy[Kod],0),$U$1)</f>
        <v>#VALUE!</v>
      </c>
      <c r="E848" t="str">
        <f ca="1">IFERROR(Generowanie_Zamówienia[[#This Row],[ILOŚĆ OP. ZAMAWIANA]]*Generowanie_Zamówienia[[#This Row],[ILOŚC W OP.]]*Generowanie_Zamówienia[[#This Row],[CENA]],"")</f>
        <v/>
      </c>
      <c r="F848" t="e">
        <f>INDEX(Wsad_Ofertowy[],MATCH(Generowanie_Zamówienia[[#This Row],[KOD_XL]],Wsad_Ofertowy[Kod],0),MATCH("nazwa pakietu",Wsad_Ofertowy[#Headers],0))</f>
        <v>#VALUE!</v>
      </c>
      <c r="G84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8" t="str">
        <f ca="1">IF(Generowanie_Zamówienia[[#This Row],[ILOŚĆ OP. ZAMAWIANA]]&gt;0,COUNTIFS($B$1:B848,"&gt;0"),"")</f>
        <v/>
      </c>
      <c r="I848" t="e">
        <f>INDEX(Wsad_Ofertowy[],MATCH(Generowanie_Zamówienia[[#This Row],[KOD_XL]],Wsad_Ofertowy[Kod],0),MATCH("Nazwa",Wsad_Ofertowy[#Headers],0))</f>
        <v>#VALUE!</v>
      </c>
      <c r="J848" t="e">
        <f ca="1">Generowanie_Zamówienia[[#This Row],[ILOŚĆ OP. ZAMAWIANA]]*Generowanie_Zamówienia[[#This Row],[ILOŚC W OP.]]</f>
        <v>#VALUE!</v>
      </c>
    </row>
    <row r="849" spans="1:10" x14ac:dyDescent="0.45">
      <c r="A849" t="e">
        <f>Wsad_Ofertowy[[#This Row],[Kod]]</f>
        <v>#VALUE!</v>
      </c>
      <c r="B8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49" t="e">
        <f>INDEX(Wsad_Ofertowy[],MATCH(Generowanie_Zamówienia[[#This Row],[KOD_XL]],Wsad_Ofertowy[Kod],0),21)</f>
        <v>#VALUE!</v>
      </c>
      <c r="D849" s="95" t="e" cm="1">
        <f t="array" ref="D849">INDEX(Wsad_Ofertowy[],MATCH(Generowanie_Zamówienia[[#This Row],[KOD_XL]],Wsad_Ofertowy[Kod],0),$U$1)</f>
        <v>#VALUE!</v>
      </c>
      <c r="E849" t="str">
        <f ca="1">IFERROR(Generowanie_Zamówienia[[#This Row],[ILOŚĆ OP. ZAMAWIANA]]*Generowanie_Zamówienia[[#This Row],[ILOŚC W OP.]]*Generowanie_Zamówienia[[#This Row],[CENA]],"")</f>
        <v/>
      </c>
      <c r="F849" t="e">
        <f>INDEX(Wsad_Ofertowy[],MATCH(Generowanie_Zamówienia[[#This Row],[KOD_XL]],Wsad_Ofertowy[Kod],0),MATCH("nazwa pakietu",Wsad_Ofertowy[#Headers],0))</f>
        <v>#VALUE!</v>
      </c>
      <c r="G84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49" t="str">
        <f ca="1">IF(Generowanie_Zamówienia[[#This Row],[ILOŚĆ OP. ZAMAWIANA]]&gt;0,COUNTIFS($B$1:B849,"&gt;0"),"")</f>
        <v/>
      </c>
      <c r="I849" t="e">
        <f>INDEX(Wsad_Ofertowy[],MATCH(Generowanie_Zamówienia[[#This Row],[KOD_XL]],Wsad_Ofertowy[Kod],0),MATCH("Nazwa",Wsad_Ofertowy[#Headers],0))</f>
        <v>#VALUE!</v>
      </c>
      <c r="J849" t="e">
        <f ca="1">Generowanie_Zamówienia[[#This Row],[ILOŚĆ OP. ZAMAWIANA]]*Generowanie_Zamówienia[[#This Row],[ILOŚC W OP.]]</f>
        <v>#VALUE!</v>
      </c>
    </row>
    <row r="850" spans="1:10" x14ac:dyDescent="0.45">
      <c r="A850" t="e">
        <f>Wsad_Ofertowy[[#This Row],[Kod]]</f>
        <v>#VALUE!</v>
      </c>
      <c r="B8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0" t="e">
        <f>INDEX(Wsad_Ofertowy[],MATCH(Generowanie_Zamówienia[[#This Row],[KOD_XL]],Wsad_Ofertowy[Kod],0),21)</f>
        <v>#VALUE!</v>
      </c>
      <c r="D850" s="95" t="e" cm="1">
        <f t="array" ref="D850">INDEX(Wsad_Ofertowy[],MATCH(Generowanie_Zamówienia[[#This Row],[KOD_XL]],Wsad_Ofertowy[Kod],0),$U$1)</f>
        <v>#VALUE!</v>
      </c>
      <c r="E850" t="str">
        <f ca="1">IFERROR(Generowanie_Zamówienia[[#This Row],[ILOŚĆ OP. ZAMAWIANA]]*Generowanie_Zamówienia[[#This Row],[ILOŚC W OP.]]*Generowanie_Zamówienia[[#This Row],[CENA]],"")</f>
        <v/>
      </c>
      <c r="F850" t="e">
        <f>INDEX(Wsad_Ofertowy[],MATCH(Generowanie_Zamówienia[[#This Row],[KOD_XL]],Wsad_Ofertowy[Kod],0),MATCH("nazwa pakietu",Wsad_Ofertowy[#Headers],0))</f>
        <v>#VALUE!</v>
      </c>
      <c r="G85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0" t="str">
        <f ca="1">IF(Generowanie_Zamówienia[[#This Row],[ILOŚĆ OP. ZAMAWIANA]]&gt;0,COUNTIFS($B$1:B850,"&gt;0"),"")</f>
        <v/>
      </c>
      <c r="I850" t="e">
        <f>INDEX(Wsad_Ofertowy[],MATCH(Generowanie_Zamówienia[[#This Row],[KOD_XL]],Wsad_Ofertowy[Kod],0),MATCH("Nazwa",Wsad_Ofertowy[#Headers],0))</f>
        <v>#VALUE!</v>
      </c>
      <c r="J850" t="e">
        <f ca="1">Generowanie_Zamówienia[[#This Row],[ILOŚĆ OP. ZAMAWIANA]]*Generowanie_Zamówienia[[#This Row],[ILOŚC W OP.]]</f>
        <v>#VALUE!</v>
      </c>
    </row>
    <row r="851" spans="1:10" x14ac:dyDescent="0.45">
      <c r="A851" t="e">
        <f>Wsad_Ofertowy[[#This Row],[Kod]]</f>
        <v>#VALUE!</v>
      </c>
      <c r="B8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1" t="e">
        <f>INDEX(Wsad_Ofertowy[],MATCH(Generowanie_Zamówienia[[#This Row],[KOD_XL]],Wsad_Ofertowy[Kod],0),21)</f>
        <v>#VALUE!</v>
      </c>
      <c r="D851" s="95" t="e" cm="1">
        <f t="array" ref="D851">INDEX(Wsad_Ofertowy[],MATCH(Generowanie_Zamówienia[[#This Row],[KOD_XL]],Wsad_Ofertowy[Kod],0),$U$1)</f>
        <v>#VALUE!</v>
      </c>
      <c r="E851" t="str">
        <f ca="1">IFERROR(Generowanie_Zamówienia[[#This Row],[ILOŚĆ OP. ZAMAWIANA]]*Generowanie_Zamówienia[[#This Row],[ILOŚC W OP.]]*Generowanie_Zamówienia[[#This Row],[CENA]],"")</f>
        <v/>
      </c>
      <c r="F851" t="e">
        <f>INDEX(Wsad_Ofertowy[],MATCH(Generowanie_Zamówienia[[#This Row],[KOD_XL]],Wsad_Ofertowy[Kod],0),MATCH("nazwa pakietu",Wsad_Ofertowy[#Headers],0))</f>
        <v>#VALUE!</v>
      </c>
      <c r="G85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1" t="str">
        <f ca="1">IF(Generowanie_Zamówienia[[#This Row],[ILOŚĆ OP. ZAMAWIANA]]&gt;0,COUNTIFS($B$1:B851,"&gt;0"),"")</f>
        <v/>
      </c>
      <c r="I851" t="e">
        <f>INDEX(Wsad_Ofertowy[],MATCH(Generowanie_Zamówienia[[#This Row],[KOD_XL]],Wsad_Ofertowy[Kod],0),MATCH("Nazwa",Wsad_Ofertowy[#Headers],0))</f>
        <v>#VALUE!</v>
      </c>
      <c r="J851" t="e">
        <f ca="1">Generowanie_Zamówienia[[#This Row],[ILOŚĆ OP. ZAMAWIANA]]*Generowanie_Zamówienia[[#This Row],[ILOŚC W OP.]]</f>
        <v>#VALUE!</v>
      </c>
    </row>
    <row r="852" spans="1:10" x14ac:dyDescent="0.45">
      <c r="A852" t="e">
        <f>Wsad_Ofertowy[[#This Row],[Kod]]</f>
        <v>#VALUE!</v>
      </c>
      <c r="B8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2" t="e">
        <f>INDEX(Wsad_Ofertowy[],MATCH(Generowanie_Zamówienia[[#This Row],[KOD_XL]],Wsad_Ofertowy[Kod],0),21)</f>
        <v>#VALUE!</v>
      </c>
      <c r="D852" s="95" t="e" cm="1">
        <f t="array" ref="D852">INDEX(Wsad_Ofertowy[],MATCH(Generowanie_Zamówienia[[#This Row],[KOD_XL]],Wsad_Ofertowy[Kod],0),$U$1)</f>
        <v>#VALUE!</v>
      </c>
      <c r="E852" t="str">
        <f ca="1">IFERROR(Generowanie_Zamówienia[[#This Row],[ILOŚĆ OP. ZAMAWIANA]]*Generowanie_Zamówienia[[#This Row],[ILOŚC W OP.]]*Generowanie_Zamówienia[[#This Row],[CENA]],"")</f>
        <v/>
      </c>
      <c r="F852" t="e">
        <f>INDEX(Wsad_Ofertowy[],MATCH(Generowanie_Zamówienia[[#This Row],[KOD_XL]],Wsad_Ofertowy[Kod],0),MATCH("nazwa pakietu",Wsad_Ofertowy[#Headers],0))</f>
        <v>#VALUE!</v>
      </c>
      <c r="G85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2" t="str">
        <f ca="1">IF(Generowanie_Zamówienia[[#This Row],[ILOŚĆ OP. ZAMAWIANA]]&gt;0,COUNTIFS($B$1:B852,"&gt;0"),"")</f>
        <v/>
      </c>
      <c r="I852" t="e">
        <f>INDEX(Wsad_Ofertowy[],MATCH(Generowanie_Zamówienia[[#This Row],[KOD_XL]],Wsad_Ofertowy[Kod],0),MATCH("Nazwa",Wsad_Ofertowy[#Headers],0))</f>
        <v>#VALUE!</v>
      </c>
      <c r="J852" t="e">
        <f ca="1">Generowanie_Zamówienia[[#This Row],[ILOŚĆ OP. ZAMAWIANA]]*Generowanie_Zamówienia[[#This Row],[ILOŚC W OP.]]</f>
        <v>#VALUE!</v>
      </c>
    </row>
    <row r="853" spans="1:10" x14ac:dyDescent="0.45">
      <c r="A853" t="e">
        <f>Wsad_Ofertowy[[#This Row],[Kod]]</f>
        <v>#VALUE!</v>
      </c>
      <c r="B8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3" t="e">
        <f>INDEX(Wsad_Ofertowy[],MATCH(Generowanie_Zamówienia[[#This Row],[KOD_XL]],Wsad_Ofertowy[Kod],0),21)</f>
        <v>#VALUE!</v>
      </c>
      <c r="D853" s="95" t="e" cm="1">
        <f t="array" ref="D853">INDEX(Wsad_Ofertowy[],MATCH(Generowanie_Zamówienia[[#This Row],[KOD_XL]],Wsad_Ofertowy[Kod],0),$U$1)</f>
        <v>#VALUE!</v>
      </c>
      <c r="E853" t="str">
        <f ca="1">IFERROR(Generowanie_Zamówienia[[#This Row],[ILOŚĆ OP. ZAMAWIANA]]*Generowanie_Zamówienia[[#This Row],[ILOŚC W OP.]]*Generowanie_Zamówienia[[#This Row],[CENA]],"")</f>
        <v/>
      </c>
      <c r="F853" t="e">
        <f>INDEX(Wsad_Ofertowy[],MATCH(Generowanie_Zamówienia[[#This Row],[KOD_XL]],Wsad_Ofertowy[Kod],0),MATCH("nazwa pakietu",Wsad_Ofertowy[#Headers],0))</f>
        <v>#VALUE!</v>
      </c>
      <c r="G85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3" t="str">
        <f ca="1">IF(Generowanie_Zamówienia[[#This Row],[ILOŚĆ OP. ZAMAWIANA]]&gt;0,COUNTIFS($B$1:B853,"&gt;0"),"")</f>
        <v/>
      </c>
      <c r="I853" t="e">
        <f>INDEX(Wsad_Ofertowy[],MATCH(Generowanie_Zamówienia[[#This Row],[KOD_XL]],Wsad_Ofertowy[Kod],0),MATCH("Nazwa",Wsad_Ofertowy[#Headers],0))</f>
        <v>#VALUE!</v>
      </c>
      <c r="J853" t="e">
        <f ca="1">Generowanie_Zamówienia[[#This Row],[ILOŚĆ OP. ZAMAWIANA]]*Generowanie_Zamówienia[[#This Row],[ILOŚC W OP.]]</f>
        <v>#VALUE!</v>
      </c>
    </row>
    <row r="854" spans="1:10" x14ac:dyDescent="0.45">
      <c r="A854" t="e">
        <f>Wsad_Ofertowy[[#This Row],[Kod]]</f>
        <v>#VALUE!</v>
      </c>
      <c r="B8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4" t="e">
        <f>INDEX(Wsad_Ofertowy[],MATCH(Generowanie_Zamówienia[[#This Row],[KOD_XL]],Wsad_Ofertowy[Kod],0),21)</f>
        <v>#VALUE!</v>
      </c>
      <c r="D854" s="95" t="e" cm="1">
        <f t="array" ref="D854">INDEX(Wsad_Ofertowy[],MATCH(Generowanie_Zamówienia[[#This Row],[KOD_XL]],Wsad_Ofertowy[Kod],0),$U$1)</f>
        <v>#VALUE!</v>
      </c>
      <c r="E854" t="str">
        <f ca="1">IFERROR(Generowanie_Zamówienia[[#This Row],[ILOŚĆ OP. ZAMAWIANA]]*Generowanie_Zamówienia[[#This Row],[ILOŚC W OP.]]*Generowanie_Zamówienia[[#This Row],[CENA]],"")</f>
        <v/>
      </c>
      <c r="F854" t="e">
        <f>INDEX(Wsad_Ofertowy[],MATCH(Generowanie_Zamówienia[[#This Row],[KOD_XL]],Wsad_Ofertowy[Kod],0),MATCH("nazwa pakietu",Wsad_Ofertowy[#Headers],0))</f>
        <v>#VALUE!</v>
      </c>
      <c r="G85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4" t="str">
        <f ca="1">IF(Generowanie_Zamówienia[[#This Row],[ILOŚĆ OP. ZAMAWIANA]]&gt;0,COUNTIFS($B$1:B854,"&gt;0"),"")</f>
        <v/>
      </c>
      <c r="I854" t="e">
        <f>INDEX(Wsad_Ofertowy[],MATCH(Generowanie_Zamówienia[[#This Row],[KOD_XL]],Wsad_Ofertowy[Kod],0),MATCH("Nazwa",Wsad_Ofertowy[#Headers],0))</f>
        <v>#VALUE!</v>
      </c>
      <c r="J854" t="e">
        <f ca="1">Generowanie_Zamówienia[[#This Row],[ILOŚĆ OP. ZAMAWIANA]]*Generowanie_Zamówienia[[#This Row],[ILOŚC W OP.]]</f>
        <v>#VALUE!</v>
      </c>
    </row>
    <row r="855" spans="1:10" x14ac:dyDescent="0.45">
      <c r="A855" t="e">
        <f>Wsad_Ofertowy[[#This Row],[Kod]]</f>
        <v>#VALUE!</v>
      </c>
      <c r="B8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5" t="e">
        <f>INDEX(Wsad_Ofertowy[],MATCH(Generowanie_Zamówienia[[#This Row],[KOD_XL]],Wsad_Ofertowy[Kod],0),21)</f>
        <v>#VALUE!</v>
      </c>
      <c r="D855" s="95" t="e" cm="1">
        <f t="array" ref="D855">INDEX(Wsad_Ofertowy[],MATCH(Generowanie_Zamówienia[[#This Row],[KOD_XL]],Wsad_Ofertowy[Kod],0),$U$1)</f>
        <v>#VALUE!</v>
      </c>
      <c r="E855" t="str">
        <f ca="1">IFERROR(Generowanie_Zamówienia[[#This Row],[ILOŚĆ OP. ZAMAWIANA]]*Generowanie_Zamówienia[[#This Row],[ILOŚC W OP.]]*Generowanie_Zamówienia[[#This Row],[CENA]],"")</f>
        <v/>
      </c>
      <c r="F855" t="e">
        <f>INDEX(Wsad_Ofertowy[],MATCH(Generowanie_Zamówienia[[#This Row],[KOD_XL]],Wsad_Ofertowy[Kod],0),MATCH("nazwa pakietu",Wsad_Ofertowy[#Headers],0))</f>
        <v>#VALUE!</v>
      </c>
      <c r="G85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5" t="str">
        <f ca="1">IF(Generowanie_Zamówienia[[#This Row],[ILOŚĆ OP. ZAMAWIANA]]&gt;0,COUNTIFS($B$1:B855,"&gt;0"),"")</f>
        <v/>
      </c>
      <c r="I855" t="e">
        <f>INDEX(Wsad_Ofertowy[],MATCH(Generowanie_Zamówienia[[#This Row],[KOD_XL]],Wsad_Ofertowy[Kod],0),MATCH("Nazwa",Wsad_Ofertowy[#Headers],0))</f>
        <v>#VALUE!</v>
      </c>
      <c r="J855" t="e">
        <f ca="1">Generowanie_Zamówienia[[#This Row],[ILOŚĆ OP. ZAMAWIANA]]*Generowanie_Zamówienia[[#This Row],[ILOŚC W OP.]]</f>
        <v>#VALUE!</v>
      </c>
    </row>
    <row r="856" spans="1:10" x14ac:dyDescent="0.45">
      <c r="A856" t="e">
        <f>Wsad_Ofertowy[[#This Row],[Kod]]</f>
        <v>#VALUE!</v>
      </c>
      <c r="B8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6" t="e">
        <f>INDEX(Wsad_Ofertowy[],MATCH(Generowanie_Zamówienia[[#This Row],[KOD_XL]],Wsad_Ofertowy[Kod],0),21)</f>
        <v>#VALUE!</v>
      </c>
      <c r="D856" s="95" t="e" cm="1">
        <f t="array" ref="D856">INDEX(Wsad_Ofertowy[],MATCH(Generowanie_Zamówienia[[#This Row],[KOD_XL]],Wsad_Ofertowy[Kod],0),$U$1)</f>
        <v>#VALUE!</v>
      </c>
      <c r="E856" t="str">
        <f ca="1">IFERROR(Generowanie_Zamówienia[[#This Row],[ILOŚĆ OP. ZAMAWIANA]]*Generowanie_Zamówienia[[#This Row],[ILOŚC W OP.]]*Generowanie_Zamówienia[[#This Row],[CENA]],"")</f>
        <v/>
      </c>
      <c r="F856" t="e">
        <f>INDEX(Wsad_Ofertowy[],MATCH(Generowanie_Zamówienia[[#This Row],[KOD_XL]],Wsad_Ofertowy[Kod],0),MATCH("nazwa pakietu",Wsad_Ofertowy[#Headers],0))</f>
        <v>#VALUE!</v>
      </c>
      <c r="G85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6" t="str">
        <f ca="1">IF(Generowanie_Zamówienia[[#This Row],[ILOŚĆ OP. ZAMAWIANA]]&gt;0,COUNTIFS($B$1:B856,"&gt;0"),"")</f>
        <v/>
      </c>
      <c r="I856" t="e">
        <f>INDEX(Wsad_Ofertowy[],MATCH(Generowanie_Zamówienia[[#This Row],[KOD_XL]],Wsad_Ofertowy[Kod],0),MATCH("Nazwa",Wsad_Ofertowy[#Headers],0))</f>
        <v>#VALUE!</v>
      </c>
      <c r="J856" t="e">
        <f ca="1">Generowanie_Zamówienia[[#This Row],[ILOŚĆ OP. ZAMAWIANA]]*Generowanie_Zamówienia[[#This Row],[ILOŚC W OP.]]</f>
        <v>#VALUE!</v>
      </c>
    </row>
    <row r="857" spans="1:10" x14ac:dyDescent="0.45">
      <c r="A857" t="e">
        <f>Wsad_Ofertowy[[#This Row],[Kod]]</f>
        <v>#VALUE!</v>
      </c>
      <c r="B8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7" t="e">
        <f>INDEX(Wsad_Ofertowy[],MATCH(Generowanie_Zamówienia[[#This Row],[KOD_XL]],Wsad_Ofertowy[Kod],0),21)</f>
        <v>#VALUE!</v>
      </c>
      <c r="D857" s="95" t="e" cm="1">
        <f t="array" ref="D857">INDEX(Wsad_Ofertowy[],MATCH(Generowanie_Zamówienia[[#This Row],[KOD_XL]],Wsad_Ofertowy[Kod],0),$U$1)</f>
        <v>#VALUE!</v>
      </c>
      <c r="E857" t="str">
        <f ca="1">IFERROR(Generowanie_Zamówienia[[#This Row],[ILOŚĆ OP. ZAMAWIANA]]*Generowanie_Zamówienia[[#This Row],[ILOŚC W OP.]]*Generowanie_Zamówienia[[#This Row],[CENA]],"")</f>
        <v/>
      </c>
      <c r="F857" t="e">
        <f>INDEX(Wsad_Ofertowy[],MATCH(Generowanie_Zamówienia[[#This Row],[KOD_XL]],Wsad_Ofertowy[Kod],0),MATCH("nazwa pakietu",Wsad_Ofertowy[#Headers],0))</f>
        <v>#VALUE!</v>
      </c>
      <c r="G85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7" t="str">
        <f ca="1">IF(Generowanie_Zamówienia[[#This Row],[ILOŚĆ OP. ZAMAWIANA]]&gt;0,COUNTIFS($B$1:B857,"&gt;0"),"")</f>
        <v/>
      </c>
      <c r="I857" t="e">
        <f>INDEX(Wsad_Ofertowy[],MATCH(Generowanie_Zamówienia[[#This Row],[KOD_XL]],Wsad_Ofertowy[Kod],0),MATCH("Nazwa",Wsad_Ofertowy[#Headers],0))</f>
        <v>#VALUE!</v>
      </c>
      <c r="J857" t="e">
        <f ca="1">Generowanie_Zamówienia[[#This Row],[ILOŚĆ OP. ZAMAWIANA]]*Generowanie_Zamówienia[[#This Row],[ILOŚC W OP.]]</f>
        <v>#VALUE!</v>
      </c>
    </row>
    <row r="858" spans="1:10" x14ac:dyDescent="0.45">
      <c r="A858" t="e">
        <f>Wsad_Ofertowy[[#This Row],[Kod]]</f>
        <v>#VALUE!</v>
      </c>
      <c r="B8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8" t="e">
        <f>INDEX(Wsad_Ofertowy[],MATCH(Generowanie_Zamówienia[[#This Row],[KOD_XL]],Wsad_Ofertowy[Kod],0),21)</f>
        <v>#VALUE!</v>
      </c>
      <c r="D858" s="95" t="e" cm="1">
        <f t="array" ref="D858">INDEX(Wsad_Ofertowy[],MATCH(Generowanie_Zamówienia[[#This Row],[KOD_XL]],Wsad_Ofertowy[Kod],0),$U$1)</f>
        <v>#VALUE!</v>
      </c>
      <c r="E858" t="str">
        <f ca="1">IFERROR(Generowanie_Zamówienia[[#This Row],[ILOŚĆ OP. ZAMAWIANA]]*Generowanie_Zamówienia[[#This Row],[ILOŚC W OP.]]*Generowanie_Zamówienia[[#This Row],[CENA]],"")</f>
        <v/>
      </c>
      <c r="F858" t="e">
        <f>INDEX(Wsad_Ofertowy[],MATCH(Generowanie_Zamówienia[[#This Row],[KOD_XL]],Wsad_Ofertowy[Kod],0),MATCH("nazwa pakietu",Wsad_Ofertowy[#Headers],0))</f>
        <v>#VALUE!</v>
      </c>
      <c r="G85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8" t="str">
        <f ca="1">IF(Generowanie_Zamówienia[[#This Row],[ILOŚĆ OP. ZAMAWIANA]]&gt;0,COUNTIFS($B$1:B858,"&gt;0"),"")</f>
        <v/>
      </c>
      <c r="I858" t="e">
        <f>INDEX(Wsad_Ofertowy[],MATCH(Generowanie_Zamówienia[[#This Row],[KOD_XL]],Wsad_Ofertowy[Kod],0),MATCH("Nazwa",Wsad_Ofertowy[#Headers],0))</f>
        <v>#VALUE!</v>
      </c>
      <c r="J858" t="e">
        <f ca="1">Generowanie_Zamówienia[[#This Row],[ILOŚĆ OP. ZAMAWIANA]]*Generowanie_Zamówienia[[#This Row],[ILOŚC W OP.]]</f>
        <v>#VALUE!</v>
      </c>
    </row>
    <row r="859" spans="1:10" x14ac:dyDescent="0.45">
      <c r="A859" t="e">
        <f>Wsad_Ofertowy[[#This Row],[Kod]]</f>
        <v>#VALUE!</v>
      </c>
      <c r="B8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59" t="e">
        <f>INDEX(Wsad_Ofertowy[],MATCH(Generowanie_Zamówienia[[#This Row],[KOD_XL]],Wsad_Ofertowy[Kod],0),21)</f>
        <v>#VALUE!</v>
      </c>
      <c r="D859" s="95" t="e" cm="1">
        <f t="array" ref="D859">INDEX(Wsad_Ofertowy[],MATCH(Generowanie_Zamówienia[[#This Row],[KOD_XL]],Wsad_Ofertowy[Kod],0),$U$1)</f>
        <v>#VALUE!</v>
      </c>
      <c r="E859" t="str">
        <f ca="1">IFERROR(Generowanie_Zamówienia[[#This Row],[ILOŚĆ OP. ZAMAWIANA]]*Generowanie_Zamówienia[[#This Row],[ILOŚC W OP.]]*Generowanie_Zamówienia[[#This Row],[CENA]],"")</f>
        <v/>
      </c>
      <c r="F859" t="e">
        <f>INDEX(Wsad_Ofertowy[],MATCH(Generowanie_Zamówienia[[#This Row],[KOD_XL]],Wsad_Ofertowy[Kod],0),MATCH("nazwa pakietu",Wsad_Ofertowy[#Headers],0))</f>
        <v>#VALUE!</v>
      </c>
      <c r="G85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59" t="str">
        <f ca="1">IF(Generowanie_Zamówienia[[#This Row],[ILOŚĆ OP. ZAMAWIANA]]&gt;0,COUNTIFS($B$1:B859,"&gt;0"),"")</f>
        <v/>
      </c>
      <c r="I859" t="e">
        <f>INDEX(Wsad_Ofertowy[],MATCH(Generowanie_Zamówienia[[#This Row],[KOD_XL]],Wsad_Ofertowy[Kod],0),MATCH("Nazwa",Wsad_Ofertowy[#Headers],0))</f>
        <v>#VALUE!</v>
      </c>
      <c r="J859" t="e">
        <f ca="1">Generowanie_Zamówienia[[#This Row],[ILOŚĆ OP. ZAMAWIANA]]*Generowanie_Zamówienia[[#This Row],[ILOŚC W OP.]]</f>
        <v>#VALUE!</v>
      </c>
    </row>
    <row r="860" spans="1:10" x14ac:dyDescent="0.45">
      <c r="A860" t="e">
        <f>Wsad_Ofertowy[[#This Row],[Kod]]</f>
        <v>#VALUE!</v>
      </c>
      <c r="B8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0" t="e">
        <f>INDEX(Wsad_Ofertowy[],MATCH(Generowanie_Zamówienia[[#This Row],[KOD_XL]],Wsad_Ofertowy[Kod],0),21)</f>
        <v>#VALUE!</v>
      </c>
      <c r="D860" s="95" t="e" cm="1">
        <f t="array" ref="D860">INDEX(Wsad_Ofertowy[],MATCH(Generowanie_Zamówienia[[#This Row],[KOD_XL]],Wsad_Ofertowy[Kod],0),$U$1)</f>
        <v>#VALUE!</v>
      </c>
      <c r="E860" t="str">
        <f ca="1">IFERROR(Generowanie_Zamówienia[[#This Row],[ILOŚĆ OP. ZAMAWIANA]]*Generowanie_Zamówienia[[#This Row],[ILOŚC W OP.]]*Generowanie_Zamówienia[[#This Row],[CENA]],"")</f>
        <v/>
      </c>
      <c r="F860" t="e">
        <f>INDEX(Wsad_Ofertowy[],MATCH(Generowanie_Zamówienia[[#This Row],[KOD_XL]],Wsad_Ofertowy[Kod],0),MATCH("nazwa pakietu",Wsad_Ofertowy[#Headers],0))</f>
        <v>#VALUE!</v>
      </c>
      <c r="G86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0" t="str">
        <f ca="1">IF(Generowanie_Zamówienia[[#This Row],[ILOŚĆ OP. ZAMAWIANA]]&gt;0,COUNTIFS($B$1:B860,"&gt;0"),"")</f>
        <v/>
      </c>
      <c r="I860" t="e">
        <f>INDEX(Wsad_Ofertowy[],MATCH(Generowanie_Zamówienia[[#This Row],[KOD_XL]],Wsad_Ofertowy[Kod],0),MATCH("Nazwa",Wsad_Ofertowy[#Headers],0))</f>
        <v>#VALUE!</v>
      </c>
      <c r="J860" t="e">
        <f ca="1">Generowanie_Zamówienia[[#This Row],[ILOŚĆ OP. ZAMAWIANA]]*Generowanie_Zamówienia[[#This Row],[ILOŚC W OP.]]</f>
        <v>#VALUE!</v>
      </c>
    </row>
    <row r="861" spans="1:10" x14ac:dyDescent="0.45">
      <c r="A861" t="e">
        <f>Wsad_Ofertowy[[#This Row],[Kod]]</f>
        <v>#VALUE!</v>
      </c>
      <c r="B8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1" t="e">
        <f>INDEX(Wsad_Ofertowy[],MATCH(Generowanie_Zamówienia[[#This Row],[KOD_XL]],Wsad_Ofertowy[Kod],0),21)</f>
        <v>#VALUE!</v>
      </c>
      <c r="D861" s="95" t="e" cm="1">
        <f t="array" ref="D861">INDEX(Wsad_Ofertowy[],MATCH(Generowanie_Zamówienia[[#This Row],[KOD_XL]],Wsad_Ofertowy[Kod],0),$U$1)</f>
        <v>#VALUE!</v>
      </c>
      <c r="E861" t="str">
        <f ca="1">IFERROR(Generowanie_Zamówienia[[#This Row],[ILOŚĆ OP. ZAMAWIANA]]*Generowanie_Zamówienia[[#This Row],[ILOŚC W OP.]]*Generowanie_Zamówienia[[#This Row],[CENA]],"")</f>
        <v/>
      </c>
      <c r="F861" t="e">
        <f>INDEX(Wsad_Ofertowy[],MATCH(Generowanie_Zamówienia[[#This Row],[KOD_XL]],Wsad_Ofertowy[Kod],0),MATCH("nazwa pakietu",Wsad_Ofertowy[#Headers],0))</f>
        <v>#VALUE!</v>
      </c>
      <c r="G86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1" t="str">
        <f ca="1">IF(Generowanie_Zamówienia[[#This Row],[ILOŚĆ OP. ZAMAWIANA]]&gt;0,COUNTIFS($B$1:B861,"&gt;0"),"")</f>
        <v/>
      </c>
      <c r="I861" t="e">
        <f>INDEX(Wsad_Ofertowy[],MATCH(Generowanie_Zamówienia[[#This Row],[KOD_XL]],Wsad_Ofertowy[Kod],0),MATCH("Nazwa",Wsad_Ofertowy[#Headers],0))</f>
        <v>#VALUE!</v>
      </c>
      <c r="J861" t="e">
        <f ca="1">Generowanie_Zamówienia[[#This Row],[ILOŚĆ OP. ZAMAWIANA]]*Generowanie_Zamówienia[[#This Row],[ILOŚC W OP.]]</f>
        <v>#VALUE!</v>
      </c>
    </row>
    <row r="862" spans="1:10" x14ac:dyDescent="0.45">
      <c r="A862" t="e">
        <f>Wsad_Ofertowy[[#This Row],[Kod]]</f>
        <v>#VALUE!</v>
      </c>
      <c r="B8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2" t="e">
        <f>INDEX(Wsad_Ofertowy[],MATCH(Generowanie_Zamówienia[[#This Row],[KOD_XL]],Wsad_Ofertowy[Kod],0),21)</f>
        <v>#VALUE!</v>
      </c>
      <c r="D862" s="95" t="e" cm="1">
        <f t="array" ref="D862">INDEX(Wsad_Ofertowy[],MATCH(Generowanie_Zamówienia[[#This Row],[KOD_XL]],Wsad_Ofertowy[Kod],0),$U$1)</f>
        <v>#VALUE!</v>
      </c>
      <c r="E862" t="str">
        <f ca="1">IFERROR(Generowanie_Zamówienia[[#This Row],[ILOŚĆ OP. ZAMAWIANA]]*Generowanie_Zamówienia[[#This Row],[ILOŚC W OP.]]*Generowanie_Zamówienia[[#This Row],[CENA]],"")</f>
        <v/>
      </c>
      <c r="F862" t="e">
        <f>INDEX(Wsad_Ofertowy[],MATCH(Generowanie_Zamówienia[[#This Row],[KOD_XL]],Wsad_Ofertowy[Kod],0),MATCH("nazwa pakietu",Wsad_Ofertowy[#Headers],0))</f>
        <v>#VALUE!</v>
      </c>
      <c r="G86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2" t="str">
        <f ca="1">IF(Generowanie_Zamówienia[[#This Row],[ILOŚĆ OP. ZAMAWIANA]]&gt;0,COUNTIFS($B$1:B862,"&gt;0"),"")</f>
        <v/>
      </c>
      <c r="I862" t="e">
        <f>INDEX(Wsad_Ofertowy[],MATCH(Generowanie_Zamówienia[[#This Row],[KOD_XL]],Wsad_Ofertowy[Kod],0),MATCH("Nazwa",Wsad_Ofertowy[#Headers],0))</f>
        <v>#VALUE!</v>
      </c>
      <c r="J862" t="e">
        <f ca="1">Generowanie_Zamówienia[[#This Row],[ILOŚĆ OP. ZAMAWIANA]]*Generowanie_Zamówienia[[#This Row],[ILOŚC W OP.]]</f>
        <v>#VALUE!</v>
      </c>
    </row>
    <row r="863" spans="1:10" x14ac:dyDescent="0.45">
      <c r="A863" t="e">
        <f>Wsad_Ofertowy[[#This Row],[Kod]]</f>
        <v>#VALUE!</v>
      </c>
      <c r="B8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3" t="e">
        <f>INDEX(Wsad_Ofertowy[],MATCH(Generowanie_Zamówienia[[#This Row],[KOD_XL]],Wsad_Ofertowy[Kod],0),21)</f>
        <v>#VALUE!</v>
      </c>
      <c r="D863" s="95" t="e" cm="1">
        <f t="array" ref="D863">INDEX(Wsad_Ofertowy[],MATCH(Generowanie_Zamówienia[[#This Row],[KOD_XL]],Wsad_Ofertowy[Kod],0),$U$1)</f>
        <v>#VALUE!</v>
      </c>
      <c r="E863" t="str">
        <f ca="1">IFERROR(Generowanie_Zamówienia[[#This Row],[ILOŚĆ OP. ZAMAWIANA]]*Generowanie_Zamówienia[[#This Row],[ILOŚC W OP.]]*Generowanie_Zamówienia[[#This Row],[CENA]],"")</f>
        <v/>
      </c>
      <c r="F863" t="e">
        <f>INDEX(Wsad_Ofertowy[],MATCH(Generowanie_Zamówienia[[#This Row],[KOD_XL]],Wsad_Ofertowy[Kod],0),MATCH("nazwa pakietu",Wsad_Ofertowy[#Headers],0))</f>
        <v>#VALUE!</v>
      </c>
      <c r="G86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3" t="str">
        <f ca="1">IF(Generowanie_Zamówienia[[#This Row],[ILOŚĆ OP. ZAMAWIANA]]&gt;0,COUNTIFS($B$1:B863,"&gt;0"),"")</f>
        <v/>
      </c>
      <c r="I863" t="e">
        <f>INDEX(Wsad_Ofertowy[],MATCH(Generowanie_Zamówienia[[#This Row],[KOD_XL]],Wsad_Ofertowy[Kod],0),MATCH("Nazwa",Wsad_Ofertowy[#Headers],0))</f>
        <v>#VALUE!</v>
      </c>
      <c r="J863" t="e">
        <f ca="1">Generowanie_Zamówienia[[#This Row],[ILOŚĆ OP. ZAMAWIANA]]*Generowanie_Zamówienia[[#This Row],[ILOŚC W OP.]]</f>
        <v>#VALUE!</v>
      </c>
    </row>
    <row r="864" spans="1:10" x14ac:dyDescent="0.45">
      <c r="A864" t="e">
        <f>Wsad_Ofertowy[[#This Row],[Kod]]</f>
        <v>#VALUE!</v>
      </c>
      <c r="B8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4" t="e">
        <f>INDEX(Wsad_Ofertowy[],MATCH(Generowanie_Zamówienia[[#This Row],[KOD_XL]],Wsad_Ofertowy[Kod],0),21)</f>
        <v>#VALUE!</v>
      </c>
      <c r="D864" s="95" t="e" cm="1">
        <f t="array" ref="D864">INDEX(Wsad_Ofertowy[],MATCH(Generowanie_Zamówienia[[#This Row],[KOD_XL]],Wsad_Ofertowy[Kod],0),$U$1)</f>
        <v>#VALUE!</v>
      </c>
      <c r="E864" t="str">
        <f ca="1">IFERROR(Generowanie_Zamówienia[[#This Row],[ILOŚĆ OP. ZAMAWIANA]]*Generowanie_Zamówienia[[#This Row],[ILOŚC W OP.]]*Generowanie_Zamówienia[[#This Row],[CENA]],"")</f>
        <v/>
      </c>
      <c r="F864" t="e">
        <f>INDEX(Wsad_Ofertowy[],MATCH(Generowanie_Zamówienia[[#This Row],[KOD_XL]],Wsad_Ofertowy[Kod],0),MATCH("nazwa pakietu",Wsad_Ofertowy[#Headers],0))</f>
        <v>#VALUE!</v>
      </c>
      <c r="G86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4" t="str">
        <f ca="1">IF(Generowanie_Zamówienia[[#This Row],[ILOŚĆ OP. ZAMAWIANA]]&gt;0,COUNTIFS($B$1:B864,"&gt;0"),"")</f>
        <v/>
      </c>
      <c r="I864" t="e">
        <f>INDEX(Wsad_Ofertowy[],MATCH(Generowanie_Zamówienia[[#This Row],[KOD_XL]],Wsad_Ofertowy[Kod],0),MATCH("Nazwa",Wsad_Ofertowy[#Headers],0))</f>
        <v>#VALUE!</v>
      </c>
      <c r="J864" t="e">
        <f ca="1">Generowanie_Zamówienia[[#This Row],[ILOŚĆ OP. ZAMAWIANA]]*Generowanie_Zamówienia[[#This Row],[ILOŚC W OP.]]</f>
        <v>#VALUE!</v>
      </c>
    </row>
    <row r="865" spans="1:10" x14ac:dyDescent="0.45">
      <c r="A865" t="e">
        <f>Wsad_Ofertowy[[#This Row],[Kod]]</f>
        <v>#VALUE!</v>
      </c>
      <c r="B8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5" t="e">
        <f>INDEX(Wsad_Ofertowy[],MATCH(Generowanie_Zamówienia[[#This Row],[KOD_XL]],Wsad_Ofertowy[Kod],0),21)</f>
        <v>#VALUE!</v>
      </c>
      <c r="D865" s="95" t="e" cm="1">
        <f t="array" ref="D865">INDEX(Wsad_Ofertowy[],MATCH(Generowanie_Zamówienia[[#This Row],[KOD_XL]],Wsad_Ofertowy[Kod],0),$U$1)</f>
        <v>#VALUE!</v>
      </c>
      <c r="E865" t="str">
        <f ca="1">IFERROR(Generowanie_Zamówienia[[#This Row],[ILOŚĆ OP. ZAMAWIANA]]*Generowanie_Zamówienia[[#This Row],[ILOŚC W OP.]]*Generowanie_Zamówienia[[#This Row],[CENA]],"")</f>
        <v/>
      </c>
      <c r="F865" t="e">
        <f>INDEX(Wsad_Ofertowy[],MATCH(Generowanie_Zamówienia[[#This Row],[KOD_XL]],Wsad_Ofertowy[Kod],0),MATCH("nazwa pakietu",Wsad_Ofertowy[#Headers],0))</f>
        <v>#VALUE!</v>
      </c>
      <c r="G86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5" t="str">
        <f ca="1">IF(Generowanie_Zamówienia[[#This Row],[ILOŚĆ OP. ZAMAWIANA]]&gt;0,COUNTIFS($B$1:B865,"&gt;0"),"")</f>
        <v/>
      </c>
      <c r="I865" t="e">
        <f>INDEX(Wsad_Ofertowy[],MATCH(Generowanie_Zamówienia[[#This Row],[KOD_XL]],Wsad_Ofertowy[Kod],0),MATCH("Nazwa",Wsad_Ofertowy[#Headers],0))</f>
        <v>#VALUE!</v>
      </c>
      <c r="J865" t="e">
        <f ca="1">Generowanie_Zamówienia[[#This Row],[ILOŚĆ OP. ZAMAWIANA]]*Generowanie_Zamówienia[[#This Row],[ILOŚC W OP.]]</f>
        <v>#VALUE!</v>
      </c>
    </row>
    <row r="866" spans="1:10" x14ac:dyDescent="0.45">
      <c r="A866" t="e">
        <f>Wsad_Ofertowy[[#This Row],[Kod]]</f>
        <v>#VALUE!</v>
      </c>
      <c r="B8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6" t="e">
        <f>INDEX(Wsad_Ofertowy[],MATCH(Generowanie_Zamówienia[[#This Row],[KOD_XL]],Wsad_Ofertowy[Kod],0),21)</f>
        <v>#VALUE!</v>
      </c>
      <c r="D866" s="95" t="e" cm="1">
        <f t="array" ref="D866">INDEX(Wsad_Ofertowy[],MATCH(Generowanie_Zamówienia[[#This Row],[KOD_XL]],Wsad_Ofertowy[Kod],0),$U$1)</f>
        <v>#VALUE!</v>
      </c>
      <c r="E866" t="str">
        <f ca="1">IFERROR(Generowanie_Zamówienia[[#This Row],[ILOŚĆ OP. ZAMAWIANA]]*Generowanie_Zamówienia[[#This Row],[ILOŚC W OP.]]*Generowanie_Zamówienia[[#This Row],[CENA]],"")</f>
        <v/>
      </c>
      <c r="F866" t="e">
        <f>INDEX(Wsad_Ofertowy[],MATCH(Generowanie_Zamówienia[[#This Row],[KOD_XL]],Wsad_Ofertowy[Kod],0),MATCH("nazwa pakietu",Wsad_Ofertowy[#Headers],0))</f>
        <v>#VALUE!</v>
      </c>
      <c r="G86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6" t="str">
        <f ca="1">IF(Generowanie_Zamówienia[[#This Row],[ILOŚĆ OP. ZAMAWIANA]]&gt;0,COUNTIFS($B$1:B866,"&gt;0"),"")</f>
        <v/>
      </c>
      <c r="I866" t="e">
        <f>INDEX(Wsad_Ofertowy[],MATCH(Generowanie_Zamówienia[[#This Row],[KOD_XL]],Wsad_Ofertowy[Kod],0),MATCH("Nazwa",Wsad_Ofertowy[#Headers],0))</f>
        <v>#VALUE!</v>
      </c>
      <c r="J866" t="e">
        <f ca="1">Generowanie_Zamówienia[[#This Row],[ILOŚĆ OP. ZAMAWIANA]]*Generowanie_Zamówienia[[#This Row],[ILOŚC W OP.]]</f>
        <v>#VALUE!</v>
      </c>
    </row>
    <row r="867" spans="1:10" x14ac:dyDescent="0.45">
      <c r="A867" t="e">
        <f>Wsad_Ofertowy[[#This Row],[Kod]]</f>
        <v>#VALUE!</v>
      </c>
      <c r="B8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7" t="e">
        <f>INDEX(Wsad_Ofertowy[],MATCH(Generowanie_Zamówienia[[#This Row],[KOD_XL]],Wsad_Ofertowy[Kod],0),21)</f>
        <v>#VALUE!</v>
      </c>
      <c r="D867" s="95" t="e" cm="1">
        <f t="array" ref="D867">INDEX(Wsad_Ofertowy[],MATCH(Generowanie_Zamówienia[[#This Row],[KOD_XL]],Wsad_Ofertowy[Kod],0),$U$1)</f>
        <v>#VALUE!</v>
      </c>
      <c r="E867" t="str">
        <f ca="1">IFERROR(Generowanie_Zamówienia[[#This Row],[ILOŚĆ OP. ZAMAWIANA]]*Generowanie_Zamówienia[[#This Row],[ILOŚC W OP.]]*Generowanie_Zamówienia[[#This Row],[CENA]],"")</f>
        <v/>
      </c>
      <c r="F867" t="e">
        <f>INDEX(Wsad_Ofertowy[],MATCH(Generowanie_Zamówienia[[#This Row],[KOD_XL]],Wsad_Ofertowy[Kod],0),MATCH("nazwa pakietu",Wsad_Ofertowy[#Headers],0))</f>
        <v>#VALUE!</v>
      </c>
      <c r="G86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7" t="str">
        <f ca="1">IF(Generowanie_Zamówienia[[#This Row],[ILOŚĆ OP. ZAMAWIANA]]&gt;0,COUNTIFS($B$1:B867,"&gt;0"),"")</f>
        <v/>
      </c>
      <c r="I867" t="e">
        <f>INDEX(Wsad_Ofertowy[],MATCH(Generowanie_Zamówienia[[#This Row],[KOD_XL]],Wsad_Ofertowy[Kod],0),MATCH("Nazwa",Wsad_Ofertowy[#Headers],0))</f>
        <v>#VALUE!</v>
      </c>
      <c r="J867" t="e">
        <f ca="1">Generowanie_Zamówienia[[#This Row],[ILOŚĆ OP. ZAMAWIANA]]*Generowanie_Zamówienia[[#This Row],[ILOŚC W OP.]]</f>
        <v>#VALUE!</v>
      </c>
    </row>
    <row r="868" spans="1:10" x14ac:dyDescent="0.45">
      <c r="A868" t="e">
        <f>Wsad_Ofertowy[[#This Row],[Kod]]</f>
        <v>#VALUE!</v>
      </c>
      <c r="B8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8" t="e">
        <f>INDEX(Wsad_Ofertowy[],MATCH(Generowanie_Zamówienia[[#This Row],[KOD_XL]],Wsad_Ofertowy[Kod],0),21)</f>
        <v>#VALUE!</v>
      </c>
      <c r="D868" s="95" t="e" cm="1">
        <f t="array" ref="D868">INDEX(Wsad_Ofertowy[],MATCH(Generowanie_Zamówienia[[#This Row],[KOD_XL]],Wsad_Ofertowy[Kod],0),$U$1)</f>
        <v>#VALUE!</v>
      </c>
      <c r="E868" t="str">
        <f ca="1">IFERROR(Generowanie_Zamówienia[[#This Row],[ILOŚĆ OP. ZAMAWIANA]]*Generowanie_Zamówienia[[#This Row],[ILOŚC W OP.]]*Generowanie_Zamówienia[[#This Row],[CENA]],"")</f>
        <v/>
      </c>
      <c r="F868" t="e">
        <f>INDEX(Wsad_Ofertowy[],MATCH(Generowanie_Zamówienia[[#This Row],[KOD_XL]],Wsad_Ofertowy[Kod],0),MATCH("nazwa pakietu",Wsad_Ofertowy[#Headers],0))</f>
        <v>#VALUE!</v>
      </c>
      <c r="G86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8" t="str">
        <f ca="1">IF(Generowanie_Zamówienia[[#This Row],[ILOŚĆ OP. ZAMAWIANA]]&gt;0,COUNTIFS($B$1:B868,"&gt;0"),"")</f>
        <v/>
      </c>
      <c r="I868" t="e">
        <f>INDEX(Wsad_Ofertowy[],MATCH(Generowanie_Zamówienia[[#This Row],[KOD_XL]],Wsad_Ofertowy[Kod],0),MATCH("Nazwa",Wsad_Ofertowy[#Headers],0))</f>
        <v>#VALUE!</v>
      </c>
      <c r="J868" t="e">
        <f ca="1">Generowanie_Zamówienia[[#This Row],[ILOŚĆ OP. ZAMAWIANA]]*Generowanie_Zamówienia[[#This Row],[ILOŚC W OP.]]</f>
        <v>#VALUE!</v>
      </c>
    </row>
    <row r="869" spans="1:10" x14ac:dyDescent="0.45">
      <c r="A869" t="e">
        <f>Wsad_Ofertowy[[#This Row],[Kod]]</f>
        <v>#VALUE!</v>
      </c>
      <c r="B8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69" t="e">
        <f>INDEX(Wsad_Ofertowy[],MATCH(Generowanie_Zamówienia[[#This Row],[KOD_XL]],Wsad_Ofertowy[Kod],0),21)</f>
        <v>#VALUE!</v>
      </c>
      <c r="D869" s="95" t="e" cm="1">
        <f t="array" ref="D869">INDEX(Wsad_Ofertowy[],MATCH(Generowanie_Zamówienia[[#This Row],[KOD_XL]],Wsad_Ofertowy[Kod],0),$U$1)</f>
        <v>#VALUE!</v>
      </c>
      <c r="E869" t="str">
        <f ca="1">IFERROR(Generowanie_Zamówienia[[#This Row],[ILOŚĆ OP. ZAMAWIANA]]*Generowanie_Zamówienia[[#This Row],[ILOŚC W OP.]]*Generowanie_Zamówienia[[#This Row],[CENA]],"")</f>
        <v/>
      </c>
      <c r="F869" t="e">
        <f>INDEX(Wsad_Ofertowy[],MATCH(Generowanie_Zamówienia[[#This Row],[KOD_XL]],Wsad_Ofertowy[Kod],0),MATCH("nazwa pakietu",Wsad_Ofertowy[#Headers],0))</f>
        <v>#VALUE!</v>
      </c>
      <c r="G86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69" t="str">
        <f ca="1">IF(Generowanie_Zamówienia[[#This Row],[ILOŚĆ OP. ZAMAWIANA]]&gt;0,COUNTIFS($B$1:B869,"&gt;0"),"")</f>
        <v/>
      </c>
      <c r="I869" t="e">
        <f>INDEX(Wsad_Ofertowy[],MATCH(Generowanie_Zamówienia[[#This Row],[KOD_XL]],Wsad_Ofertowy[Kod],0),MATCH("Nazwa",Wsad_Ofertowy[#Headers],0))</f>
        <v>#VALUE!</v>
      </c>
      <c r="J869" t="e">
        <f ca="1">Generowanie_Zamówienia[[#This Row],[ILOŚĆ OP. ZAMAWIANA]]*Generowanie_Zamówienia[[#This Row],[ILOŚC W OP.]]</f>
        <v>#VALUE!</v>
      </c>
    </row>
    <row r="870" spans="1:10" x14ac:dyDescent="0.45">
      <c r="A870" t="e">
        <f>Wsad_Ofertowy[[#This Row],[Kod]]</f>
        <v>#VALUE!</v>
      </c>
      <c r="B8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0" t="e">
        <f>INDEX(Wsad_Ofertowy[],MATCH(Generowanie_Zamówienia[[#This Row],[KOD_XL]],Wsad_Ofertowy[Kod],0),21)</f>
        <v>#VALUE!</v>
      </c>
      <c r="D870" s="95" t="e" cm="1">
        <f t="array" ref="D870">INDEX(Wsad_Ofertowy[],MATCH(Generowanie_Zamówienia[[#This Row],[KOD_XL]],Wsad_Ofertowy[Kod],0),$U$1)</f>
        <v>#VALUE!</v>
      </c>
      <c r="E870" t="str">
        <f ca="1">IFERROR(Generowanie_Zamówienia[[#This Row],[ILOŚĆ OP. ZAMAWIANA]]*Generowanie_Zamówienia[[#This Row],[ILOŚC W OP.]]*Generowanie_Zamówienia[[#This Row],[CENA]],"")</f>
        <v/>
      </c>
      <c r="F870" t="e">
        <f>INDEX(Wsad_Ofertowy[],MATCH(Generowanie_Zamówienia[[#This Row],[KOD_XL]],Wsad_Ofertowy[Kod],0),MATCH("nazwa pakietu",Wsad_Ofertowy[#Headers],0))</f>
        <v>#VALUE!</v>
      </c>
      <c r="G87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0" t="str">
        <f ca="1">IF(Generowanie_Zamówienia[[#This Row],[ILOŚĆ OP. ZAMAWIANA]]&gt;0,COUNTIFS($B$1:B870,"&gt;0"),"")</f>
        <v/>
      </c>
      <c r="I870" t="e">
        <f>INDEX(Wsad_Ofertowy[],MATCH(Generowanie_Zamówienia[[#This Row],[KOD_XL]],Wsad_Ofertowy[Kod],0),MATCH("Nazwa",Wsad_Ofertowy[#Headers],0))</f>
        <v>#VALUE!</v>
      </c>
      <c r="J870" t="e">
        <f ca="1">Generowanie_Zamówienia[[#This Row],[ILOŚĆ OP. ZAMAWIANA]]*Generowanie_Zamówienia[[#This Row],[ILOŚC W OP.]]</f>
        <v>#VALUE!</v>
      </c>
    </row>
    <row r="871" spans="1:10" x14ac:dyDescent="0.45">
      <c r="A871" t="e">
        <f>Wsad_Ofertowy[[#This Row],[Kod]]</f>
        <v>#VALUE!</v>
      </c>
      <c r="B8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1" t="e">
        <f>INDEX(Wsad_Ofertowy[],MATCH(Generowanie_Zamówienia[[#This Row],[KOD_XL]],Wsad_Ofertowy[Kod],0),21)</f>
        <v>#VALUE!</v>
      </c>
      <c r="D871" s="95" t="e" cm="1">
        <f t="array" ref="D871">INDEX(Wsad_Ofertowy[],MATCH(Generowanie_Zamówienia[[#This Row],[KOD_XL]],Wsad_Ofertowy[Kod],0),$U$1)</f>
        <v>#VALUE!</v>
      </c>
      <c r="E871" t="str">
        <f ca="1">IFERROR(Generowanie_Zamówienia[[#This Row],[ILOŚĆ OP. ZAMAWIANA]]*Generowanie_Zamówienia[[#This Row],[ILOŚC W OP.]]*Generowanie_Zamówienia[[#This Row],[CENA]],"")</f>
        <v/>
      </c>
      <c r="F871" t="e">
        <f>INDEX(Wsad_Ofertowy[],MATCH(Generowanie_Zamówienia[[#This Row],[KOD_XL]],Wsad_Ofertowy[Kod],0),MATCH("nazwa pakietu",Wsad_Ofertowy[#Headers],0))</f>
        <v>#VALUE!</v>
      </c>
      <c r="G87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1" t="str">
        <f ca="1">IF(Generowanie_Zamówienia[[#This Row],[ILOŚĆ OP. ZAMAWIANA]]&gt;0,COUNTIFS($B$1:B871,"&gt;0"),"")</f>
        <v/>
      </c>
      <c r="I871" t="e">
        <f>INDEX(Wsad_Ofertowy[],MATCH(Generowanie_Zamówienia[[#This Row],[KOD_XL]],Wsad_Ofertowy[Kod],0),MATCH("Nazwa",Wsad_Ofertowy[#Headers],0))</f>
        <v>#VALUE!</v>
      </c>
      <c r="J871" t="e">
        <f ca="1">Generowanie_Zamówienia[[#This Row],[ILOŚĆ OP. ZAMAWIANA]]*Generowanie_Zamówienia[[#This Row],[ILOŚC W OP.]]</f>
        <v>#VALUE!</v>
      </c>
    </row>
    <row r="872" spans="1:10" x14ac:dyDescent="0.45">
      <c r="A872" t="e">
        <f>Wsad_Ofertowy[[#This Row],[Kod]]</f>
        <v>#VALUE!</v>
      </c>
      <c r="B8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2" t="e">
        <f>INDEX(Wsad_Ofertowy[],MATCH(Generowanie_Zamówienia[[#This Row],[KOD_XL]],Wsad_Ofertowy[Kod],0),21)</f>
        <v>#VALUE!</v>
      </c>
      <c r="D872" s="95" t="e" cm="1">
        <f t="array" ref="D872">INDEX(Wsad_Ofertowy[],MATCH(Generowanie_Zamówienia[[#This Row],[KOD_XL]],Wsad_Ofertowy[Kod],0),$U$1)</f>
        <v>#VALUE!</v>
      </c>
      <c r="E872" t="str">
        <f ca="1">IFERROR(Generowanie_Zamówienia[[#This Row],[ILOŚĆ OP. ZAMAWIANA]]*Generowanie_Zamówienia[[#This Row],[ILOŚC W OP.]]*Generowanie_Zamówienia[[#This Row],[CENA]],"")</f>
        <v/>
      </c>
      <c r="F872" t="e">
        <f>INDEX(Wsad_Ofertowy[],MATCH(Generowanie_Zamówienia[[#This Row],[KOD_XL]],Wsad_Ofertowy[Kod],0),MATCH("nazwa pakietu",Wsad_Ofertowy[#Headers],0))</f>
        <v>#VALUE!</v>
      </c>
      <c r="G87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2" t="str">
        <f ca="1">IF(Generowanie_Zamówienia[[#This Row],[ILOŚĆ OP. ZAMAWIANA]]&gt;0,COUNTIFS($B$1:B872,"&gt;0"),"")</f>
        <v/>
      </c>
      <c r="I872" t="e">
        <f>INDEX(Wsad_Ofertowy[],MATCH(Generowanie_Zamówienia[[#This Row],[KOD_XL]],Wsad_Ofertowy[Kod],0),MATCH("Nazwa",Wsad_Ofertowy[#Headers],0))</f>
        <v>#VALUE!</v>
      </c>
      <c r="J872" t="e">
        <f ca="1">Generowanie_Zamówienia[[#This Row],[ILOŚĆ OP. ZAMAWIANA]]*Generowanie_Zamówienia[[#This Row],[ILOŚC W OP.]]</f>
        <v>#VALUE!</v>
      </c>
    </row>
    <row r="873" spans="1:10" x14ac:dyDescent="0.45">
      <c r="A873" t="e">
        <f>Wsad_Ofertowy[[#This Row],[Kod]]</f>
        <v>#VALUE!</v>
      </c>
      <c r="B8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3" t="e">
        <f>INDEX(Wsad_Ofertowy[],MATCH(Generowanie_Zamówienia[[#This Row],[KOD_XL]],Wsad_Ofertowy[Kod],0),21)</f>
        <v>#VALUE!</v>
      </c>
      <c r="D873" s="95" t="e" cm="1">
        <f t="array" ref="D873">INDEX(Wsad_Ofertowy[],MATCH(Generowanie_Zamówienia[[#This Row],[KOD_XL]],Wsad_Ofertowy[Kod],0),$U$1)</f>
        <v>#VALUE!</v>
      </c>
      <c r="E873" t="str">
        <f ca="1">IFERROR(Generowanie_Zamówienia[[#This Row],[ILOŚĆ OP. ZAMAWIANA]]*Generowanie_Zamówienia[[#This Row],[ILOŚC W OP.]]*Generowanie_Zamówienia[[#This Row],[CENA]],"")</f>
        <v/>
      </c>
      <c r="F873" t="e">
        <f>INDEX(Wsad_Ofertowy[],MATCH(Generowanie_Zamówienia[[#This Row],[KOD_XL]],Wsad_Ofertowy[Kod],0),MATCH("nazwa pakietu",Wsad_Ofertowy[#Headers],0))</f>
        <v>#VALUE!</v>
      </c>
      <c r="G87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3" t="str">
        <f ca="1">IF(Generowanie_Zamówienia[[#This Row],[ILOŚĆ OP. ZAMAWIANA]]&gt;0,COUNTIFS($B$1:B873,"&gt;0"),"")</f>
        <v/>
      </c>
      <c r="I873" t="e">
        <f>INDEX(Wsad_Ofertowy[],MATCH(Generowanie_Zamówienia[[#This Row],[KOD_XL]],Wsad_Ofertowy[Kod],0),MATCH("Nazwa",Wsad_Ofertowy[#Headers],0))</f>
        <v>#VALUE!</v>
      </c>
      <c r="J873" t="e">
        <f ca="1">Generowanie_Zamówienia[[#This Row],[ILOŚĆ OP. ZAMAWIANA]]*Generowanie_Zamówienia[[#This Row],[ILOŚC W OP.]]</f>
        <v>#VALUE!</v>
      </c>
    </row>
    <row r="874" spans="1:10" x14ac:dyDescent="0.45">
      <c r="A874" t="e">
        <f>Wsad_Ofertowy[[#This Row],[Kod]]</f>
        <v>#VALUE!</v>
      </c>
      <c r="B8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4" t="e">
        <f>INDEX(Wsad_Ofertowy[],MATCH(Generowanie_Zamówienia[[#This Row],[KOD_XL]],Wsad_Ofertowy[Kod],0),21)</f>
        <v>#VALUE!</v>
      </c>
      <c r="D874" s="95" t="e" cm="1">
        <f t="array" ref="D874">INDEX(Wsad_Ofertowy[],MATCH(Generowanie_Zamówienia[[#This Row],[KOD_XL]],Wsad_Ofertowy[Kod],0),$U$1)</f>
        <v>#VALUE!</v>
      </c>
      <c r="E874" t="str">
        <f ca="1">IFERROR(Generowanie_Zamówienia[[#This Row],[ILOŚĆ OP. ZAMAWIANA]]*Generowanie_Zamówienia[[#This Row],[ILOŚC W OP.]]*Generowanie_Zamówienia[[#This Row],[CENA]],"")</f>
        <v/>
      </c>
      <c r="F874" t="e">
        <f>INDEX(Wsad_Ofertowy[],MATCH(Generowanie_Zamówienia[[#This Row],[KOD_XL]],Wsad_Ofertowy[Kod],0),MATCH("nazwa pakietu",Wsad_Ofertowy[#Headers],0))</f>
        <v>#VALUE!</v>
      </c>
      <c r="G87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4" t="str">
        <f ca="1">IF(Generowanie_Zamówienia[[#This Row],[ILOŚĆ OP. ZAMAWIANA]]&gt;0,COUNTIFS($B$1:B874,"&gt;0"),"")</f>
        <v/>
      </c>
      <c r="I874" t="e">
        <f>INDEX(Wsad_Ofertowy[],MATCH(Generowanie_Zamówienia[[#This Row],[KOD_XL]],Wsad_Ofertowy[Kod],0),MATCH("Nazwa",Wsad_Ofertowy[#Headers],0))</f>
        <v>#VALUE!</v>
      </c>
      <c r="J874" t="e">
        <f ca="1">Generowanie_Zamówienia[[#This Row],[ILOŚĆ OP. ZAMAWIANA]]*Generowanie_Zamówienia[[#This Row],[ILOŚC W OP.]]</f>
        <v>#VALUE!</v>
      </c>
    </row>
    <row r="875" spans="1:10" x14ac:dyDescent="0.45">
      <c r="A875" t="e">
        <f>Wsad_Ofertowy[[#This Row],[Kod]]</f>
        <v>#VALUE!</v>
      </c>
      <c r="B8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5" t="e">
        <f>INDEX(Wsad_Ofertowy[],MATCH(Generowanie_Zamówienia[[#This Row],[KOD_XL]],Wsad_Ofertowy[Kod],0),21)</f>
        <v>#VALUE!</v>
      </c>
      <c r="D875" s="95" t="e" cm="1">
        <f t="array" ref="D875">INDEX(Wsad_Ofertowy[],MATCH(Generowanie_Zamówienia[[#This Row],[KOD_XL]],Wsad_Ofertowy[Kod],0),$U$1)</f>
        <v>#VALUE!</v>
      </c>
      <c r="E875" t="str">
        <f ca="1">IFERROR(Generowanie_Zamówienia[[#This Row],[ILOŚĆ OP. ZAMAWIANA]]*Generowanie_Zamówienia[[#This Row],[ILOŚC W OP.]]*Generowanie_Zamówienia[[#This Row],[CENA]],"")</f>
        <v/>
      </c>
      <c r="F875" t="e">
        <f>INDEX(Wsad_Ofertowy[],MATCH(Generowanie_Zamówienia[[#This Row],[KOD_XL]],Wsad_Ofertowy[Kod],0),MATCH("nazwa pakietu",Wsad_Ofertowy[#Headers],0))</f>
        <v>#VALUE!</v>
      </c>
      <c r="G87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5" t="str">
        <f ca="1">IF(Generowanie_Zamówienia[[#This Row],[ILOŚĆ OP. ZAMAWIANA]]&gt;0,COUNTIFS($B$1:B875,"&gt;0"),"")</f>
        <v/>
      </c>
      <c r="I875" t="e">
        <f>INDEX(Wsad_Ofertowy[],MATCH(Generowanie_Zamówienia[[#This Row],[KOD_XL]],Wsad_Ofertowy[Kod],0),MATCH("Nazwa",Wsad_Ofertowy[#Headers],0))</f>
        <v>#VALUE!</v>
      </c>
      <c r="J875" t="e">
        <f ca="1">Generowanie_Zamówienia[[#This Row],[ILOŚĆ OP. ZAMAWIANA]]*Generowanie_Zamówienia[[#This Row],[ILOŚC W OP.]]</f>
        <v>#VALUE!</v>
      </c>
    </row>
    <row r="876" spans="1:10" x14ac:dyDescent="0.45">
      <c r="A876" t="e">
        <f>Wsad_Ofertowy[[#This Row],[Kod]]</f>
        <v>#VALUE!</v>
      </c>
      <c r="B8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6" t="e">
        <f>INDEX(Wsad_Ofertowy[],MATCH(Generowanie_Zamówienia[[#This Row],[KOD_XL]],Wsad_Ofertowy[Kod],0),21)</f>
        <v>#VALUE!</v>
      </c>
      <c r="D876" s="95" t="e" cm="1">
        <f t="array" ref="D876">INDEX(Wsad_Ofertowy[],MATCH(Generowanie_Zamówienia[[#This Row],[KOD_XL]],Wsad_Ofertowy[Kod],0),$U$1)</f>
        <v>#VALUE!</v>
      </c>
      <c r="E876" t="str">
        <f ca="1">IFERROR(Generowanie_Zamówienia[[#This Row],[ILOŚĆ OP. ZAMAWIANA]]*Generowanie_Zamówienia[[#This Row],[ILOŚC W OP.]]*Generowanie_Zamówienia[[#This Row],[CENA]],"")</f>
        <v/>
      </c>
      <c r="F876" t="e">
        <f>INDEX(Wsad_Ofertowy[],MATCH(Generowanie_Zamówienia[[#This Row],[KOD_XL]],Wsad_Ofertowy[Kod],0),MATCH("nazwa pakietu",Wsad_Ofertowy[#Headers],0))</f>
        <v>#VALUE!</v>
      </c>
      <c r="G87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6" t="str">
        <f ca="1">IF(Generowanie_Zamówienia[[#This Row],[ILOŚĆ OP. ZAMAWIANA]]&gt;0,COUNTIFS($B$1:B876,"&gt;0"),"")</f>
        <v/>
      </c>
      <c r="I876" t="e">
        <f>INDEX(Wsad_Ofertowy[],MATCH(Generowanie_Zamówienia[[#This Row],[KOD_XL]],Wsad_Ofertowy[Kod],0),MATCH("Nazwa",Wsad_Ofertowy[#Headers],0))</f>
        <v>#VALUE!</v>
      </c>
      <c r="J876" t="e">
        <f ca="1">Generowanie_Zamówienia[[#This Row],[ILOŚĆ OP. ZAMAWIANA]]*Generowanie_Zamówienia[[#This Row],[ILOŚC W OP.]]</f>
        <v>#VALUE!</v>
      </c>
    </row>
    <row r="877" spans="1:10" x14ac:dyDescent="0.45">
      <c r="A877" t="e">
        <f>Wsad_Ofertowy[[#This Row],[Kod]]</f>
        <v>#VALUE!</v>
      </c>
      <c r="B8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7" t="e">
        <f>INDEX(Wsad_Ofertowy[],MATCH(Generowanie_Zamówienia[[#This Row],[KOD_XL]],Wsad_Ofertowy[Kod],0),21)</f>
        <v>#VALUE!</v>
      </c>
      <c r="D877" s="95" t="e" cm="1">
        <f t="array" ref="D877">INDEX(Wsad_Ofertowy[],MATCH(Generowanie_Zamówienia[[#This Row],[KOD_XL]],Wsad_Ofertowy[Kod],0),$U$1)</f>
        <v>#VALUE!</v>
      </c>
      <c r="E877" t="str">
        <f ca="1">IFERROR(Generowanie_Zamówienia[[#This Row],[ILOŚĆ OP. ZAMAWIANA]]*Generowanie_Zamówienia[[#This Row],[ILOŚC W OP.]]*Generowanie_Zamówienia[[#This Row],[CENA]],"")</f>
        <v/>
      </c>
      <c r="F877" t="e">
        <f>INDEX(Wsad_Ofertowy[],MATCH(Generowanie_Zamówienia[[#This Row],[KOD_XL]],Wsad_Ofertowy[Kod],0),MATCH("nazwa pakietu",Wsad_Ofertowy[#Headers],0))</f>
        <v>#VALUE!</v>
      </c>
      <c r="G87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7" t="str">
        <f ca="1">IF(Generowanie_Zamówienia[[#This Row],[ILOŚĆ OP. ZAMAWIANA]]&gt;0,COUNTIFS($B$1:B877,"&gt;0"),"")</f>
        <v/>
      </c>
      <c r="I877" t="e">
        <f>INDEX(Wsad_Ofertowy[],MATCH(Generowanie_Zamówienia[[#This Row],[KOD_XL]],Wsad_Ofertowy[Kod],0),MATCH("Nazwa",Wsad_Ofertowy[#Headers],0))</f>
        <v>#VALUE!</v>
      </c>
      <c r="J877" t="e">
        <f ca="1">Generowanie_Zamówienia[[#This Row],[ILOŚĆ OP. ZAMAWIANA]]*Generowanie_Zamówienia[[#This Row],[ILOŚC W OP.]]</f>
        <v>#VALUE!</v>
      </c>
    </row>
    <row r="878" spans="1:10" x14ac:dyDescent="0.45">
      <c r="A878" t="e">
        <f>Wsad_Ofertowy[[#This Row],[Kod]]</f>
        <v>#VALUE!</v>
      </c>
      <c r="B8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8" t="e">
        <f>INDEX(Wsad_Ofertowy[],MATCH(Generowanie_Zamówienia[[#This Row],[KOD_XL]],Wsad_Ofertowy[Kod],0),21)</f>
        <v>#VALUE!</v>
      </c>
      <c r="D878" s="95" t="e" cm="1">
        <f t="array" ref="D878">INDEX(Wsad_Ofertowy[],MATCH(Generowanie_Zamówienia[[#This Row],[KOD_XL]],Wsad_Ofertowy[Kod],0),$U$1)</f>
        <v>#VALUE!</v>
      </c>
      <c r="E878" t="str">
        <f ca="1">IFERROR(Generowanie_Zamówienia[[#This Row],[ILOŚĆ OP. ZAMAWIANA]]*Generowanie_Zamówienia[[#This Row],[ILOŚC W OP.]]*Generowanie_Zamówienia[[#This Row],[CENA]],"")</f>
        <v/>
      </c>
      <c r="F878" t="e">
        <f>INDEX(Wsad_Ofertowy[],MATCH(Generowanie_Zamówienia[[#This Row],[KOD_XL]],Wsad_Ofertowy[Kod],0),MATCH("nazwa pakietu",Wsad_Ofertowy[#Headers],0))</f>
        <v>#VALUE!</v>
      </c>
      <c r="G87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8" t="str">
        <f ca="1">IF(Generowanie_Zamówienia[[#This Row],[ILOŚĆ OP. ZAMAWIANA]]&gt;0,COUNTIFS($B$1:B878,"&gt;0"),"")</f>
        <v/>
      </c>
      <c r="I878" t="e">
        <f>INDEX(Wsad_Ofertowy[],MATCH(Generowanie_Zamówienia[[#This Row],[KOD_XL]],Wsad_Ofertowy[Kod],0),MATCH("Nazwa",Wsad_Ofertowy[#Headers],0))</f>
        <v>#VALUE!</v>
      </c>
      <c r="J878" t="e">
        <f ca="1">Generowanie_Zamówienia[[#This Row],[ILOŚĆ OP. ZAMAWIANA]]*Generowanie_Zamówienia[[#This Row],[ILOŚC W OP.]]</f>
        <v>#VALUE!</v>
      </c>
    </row>
    <row r="879" spans="1:10" x14ac:dyDescent="0.45">
      <c r="A879" t="e">
        <f>Wsad_Ofertowy[[#This Row],[Kod]]</f>
        <v>#VALUE!</v>
      </c>
      <c r="B8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79" t="e">
        <f>INDEX(Wsad_Ofertowy[],MATCH(Generowanie_Zamówienia[[#This Row],[KOD_XL]],Wsad_Ofertowy[Kod],0),21)</f>
        <v>#VALUE!</v>
      </c>
      <c r="D879" s="95" t="e" cm="1">
        <f t="array" ref="D879">INDEX(Wsad_Ofertowy[],MATCH(Generowanie_Zamówienia[[#This Row],[KOD_XL]],Wsad_Ofertowy[Kod],0),$U$1)</f>
        <v>#VALUE!</v>
      </c>
      <c r="E879" t="str">
        <f ca="1">IFERROR(Generowanie_Zamówienia[[#This Row],[ILOŚĆ OP. ZAMAWIANA]]*Generowanie_Zamówienia[[#This Row],[ILOŚC W OP.]]*Generowanie_Zamówienia[[#This Row],[CENA]],"")</f>
        <v/>
      </c>
      <c r="F879" t="e">
        <f>INDEX(Wsad_Ofertowy[],MATCH(Generowanie_Zamówienia[[#This Row],[KOD_XL]],Wsad_Ofertowy[Kod],0),MATCH("nazwa pakietu",Wsad_Ofertowy[#Headers],0))</f>
        <v>#VALUE!</v>
      </c>
      <c r="G87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79" t="str">
        <f ca="1">IF(Generowanie_Zamówienia[[#This Row],[ILOŚĆ OP. ZAMAWIANA]]&gt;0,COUNTIFS($B$1:B879,"&gt;0"),"")</f>
        <v/>
      </c>
      <c r="I879" t="e">
        <f>INDEX(Wsad_Ofertowy[],MATCH(Generowanie_Zamówienia[[#This Row],[KOD_XL]],Wsad_Ofertowy[Kod],0),MATCH("Nazwa",Wsad_Ofertowy[#Headers],0))</f>
        <v>#VALUE!</v>
      </c>
      <c r="J879" t="e">
        <f ca="1">Generowanie_Zamówienia[[#This Row],[ILOŚĆ OP. ZAMAWIANA]]*Generowanie_Zamówienia[[#This Row],[ILOŚC W OP.]]</f>
        <v>#VALUE!</v>
      </c>
    </row>
    <row r="880" spans="1:10" x14ac:dyDescent="0.45">
      <c r="A880" t="e">
        <f>Wsad_Ofertowy[[#This Row],[Kod]]</f>
        <v>#VALUE!</v>
      </c>
      <c r="B8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0" t="e">
        <f>INDEX(Wsad_Ofertowy[],MATCH(Generowanie_Zamówienia[[#This Row],[KOD_XL]],Wsad_Ofertowy[Kod],0),21)</f>
        <v>#VALUE!</v>
      </c>
      <c r="D880" s="95" t="e" cm="1">
        <f t="array" ref="D880">INDEX(Wsad_Ofertowy[],MATCH(Generowanie_Zamówienia[[#This Row],[KOD_XL]],Wsad_Ofertowy[Kod],0),$U$1)</f>
        <v>#VALUE!</v>
      </c>
      <c r="E880" t="str">
        <f ca="1">IFERROR(Generowanie_Zamówienia[[#This Row],[ILOŚĆ OP. ZAMAWIANA]]*Generowanie_Zamówienia[[#This Row],[ILOŚC W OP.]]*Generowanie_Zamówienia[[#This Row],[CENA]],"")</f>
        <v/>
      </c>
      <c r="F880" t="e">
        <f>INDEX(Wsad_Ofertowy[],MATCH(Generowanie_Zamówienia[[#This Row],[KOD_XL]],Wsad_Ofertowy[Kod],0),MATCH("nazwa pakietu",Wsad_Ofertowy[#Headers],0))</f>
        <v>#VALUE!</v>
      </c>
      <c r="G88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0" t="str">
        <f ca="1">IF(Generowanie_Zamówienia[[#This Row],[ILOŚĆ OP. ZAMAWIANA]]&gt;0,COUNTIFS($B$1:B880,"&gt;0"),"")</f>
        <v/>
      </c>
      <c r="I880" t="e">
        <f>INDEX(Wsad_Ofertowy[],MATCH(Generowanie_Zamówienia[[#This Row],[KOD_XL]],Wsad_Ofertowy[Kod],0),MATCH("Nazwa",Wsad_Ofertowy[#Headers],0))</f>
        <v>#VALUE!</v>
      </c>
      <c r="J880" t="e">
        <f ca="1">Generowanie_Zamówienia[[#This Row],[ILOŚĆ OP. ZAMAWIANA]]*Generowanie_Zamówienia[[#This Row],[ILOŚC W OP.]]</f>
        <v>#VALUE!</v>
      </c>
    </row>
    <row r="881" spans="1:10" x14ac:dyDescent="0.45">
      <c r="A881" t="e">
        <f>Wsad_Ofertowy[[#This Row],[Kod]]</f>
        <v>#VALUE!</v>
      </c>
      <c r="B8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1" t="e">
        <f>INDEX(Wsad_Ofertowy[],MATCH(Generowanie_Zamówienia[[#This Row],[KOD_XL]],Wsad_Ofertowy[Kod],0),21)</f>
        <v>#VALUE!</v>
      </c>
      <c r="D881" s="95" t="e" cm="1">
        <f t="array" ref="D881">INDEX(Wsad_Ofertowy[],MATCH(Generowanie_Zamówienia[[#This Row],[KOD_XL]],Wsad_Ofertowy[Kod],0),$U$1)</f>
        <v>#VALUE!</v>
      </c>
      <c r="E881" t="str">
        <f ca="1">IFERROR(Generowanie_Zamówienia[[#This Row],[ILOŚĆ OP. ZAMAWIANA]]*Generowanie_Zamówienia[[#This Row],[ILOŚC W OP.]]*Generowanie_Zamówienia[[#This Row],[CENA]],"")</f>
        <v/>
      </c>
      <c r="F881" t="e">
        <f>INDEX(Wsad_Ofertowy[],MATCH(Generowanie_Zamówienia[[#This Row],[KOD_XL]],Wsad_Ofertowy[Kod],0),MATCH("nazwa pakietu",Wsad_Ofertowy[#Headers],0))</f>
        <v>#VALUE!</v>
      </c>
      <c r="G88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1" t="str">
        <f ca="1">IF(Generowanie_Zamówienia[[#This Row],[ILOŚĆ OP. ZAMAWIANA]]&gt;0,COUNTIFS($B$1:B881,"&gt;0"),"")</f>
        <v/>
      </c>
      <c r="I881" t="e">
        <f>INDEX(Wsad_Ofertowy[],MATCH(Generowanie_Zamówienia[[#This Row],[KOD_XL]],Wsad_Ofertowy[Kod],0),MATCH("Nazwa",Wsad_Ofertowy[#Headers],0))</f>
        <v>#VALUE!</v>
      </c>
      <c r="J881" t="e">
        <f ca="1">Generowanie_Zamówienia[[#This Row],[ILOŚĆ OP. ZAMAWIANA]]*Generowanie_Zamówienia[[#This Row],[ILOŚC W OP.]]</f>
        <v>#VALUE!</v>
      </c>
    </row>
    <row r="882" spans="1:10" x14ac:dyDescent="0.45">
      <c r="A882" t="e">
        <f>Wsad_Ofertowy[[#This Row],[Kod]]</f>
        <v>#VALUE!</v>
      </c>
      <c r="B8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2" t="e">
        <f>INDEX(Wsad_Ofertowy[],MATCH(Generowanie_Zamówienia[[#This Row],[KOD_XL]],Wsad_Ofertowy[Kod],0),21)</f>
        <v>#VALUE!</v>
      </c>
      <c r="D882" s="95" t="e" cm="1">
        <f t="array" ref="D882">INDEX(Wsad_Ofertowy[],MATCH(Generowanie_Zamówienia[[#This Row],[KOD_XL]],Wsad_Ofertowy[Kod],0),$U$1)</f>
        <v>#VALUE!</v>
      </c>
      <c r="E882" t="str">
        <f ca="1">IFERROR(Generowanie_Zamówienia[[#This Row],[ILOŚĆ OP. ZAMAWIANA]]*Generowanie_Zamówienia[[#This Row],[ILOŚC W OP.]]*Generowanie_Zamówienia[[#This Row],[CENA]],"")</f>
        <v/>
      </c>
      <c r="F882" t="e">
        <f>INDEX(Wsad_Ofertowy[],MATCH(Generowanie_Zamówienia[[#This Row],[KOD_XL]],Wsad_Ofertowy[Kod],0),MATCH("nazwa pakietu",Wsad_Ofertowy[#Headers],0))</f>
        <v>#VALUE!</v>
      </c>
      <c r="G88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2" t="str">
        <f ca="1">IF(Generowanie_Zamówienia[[#This Row],[ILOŚĆ OP. ZAMAWIANA]]&gt;0,COUNTIFS($B$1:B882,"&gt;0"),"")</f>
        <v/>
      </c>
      <c r="I882" t="e">
        <f>INDEX(Wsad_Ofertowy[],MATCH(Generowanie_Zamówienia[[#This Row],[KOD_XL]],Wsad_Ofertowy[Kod],0),MATCH("Nazwa",Wsad_Ofertowy[#Headers],0))</f>
        <v>#VALUE!</v>
      </c>
      <c r="J882" t="e">
        <f ca="1">Generowanie_Zamówienia[[#This Row],[ILOŚĆ OP. ZAMAWIANA]]*Generowanie_Zamówienia[[#This Row],[ILOŚC W OP.]]</f>
        <v>#VALUE!</v>
      </c>
    </row>
    <row r="883" spans="1:10" x14ac:dyDescent="0.45">
      <c r="A883" t="e">
        <f>Wsad_Ofertowy[[#This Row],[Kod]]</f>
        <v>#VALUE!</v>
      </c>
      <c r="B8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3" t="e">
        <f>INDEX(Wsad_Ofertowy[],MATCH(Generowanie_Zamówienia[[#This Row],[KOD_XL]],Wsad_Ofertowy[Kod],0),21)</f>
        <v>#VALUE!</v>
      </c>
      <c r="D883" s="95" t="e" cm="1">
        <f t="array" ref="D883">INDEX(Wsad_Ofertowy[],MATCH(Generowanie_Zamówienia[[#This Row],[KOD_XL]],Wsad_Ofertowy[Kod],0),$U$1)</f>
        <v>#VALUE!</v>
      </c>
      <c r="E883" t="str">
        <f ca="1">IFERROR(Generowanie_Zamówienia[[#This Row],[ILOŚĆ OP. ZAMAWIANA]]*Generowanie_Zamówienia[[#This Row],[ILOŚC W OP.]]*Generowanie_Zamówienia[[#This Row],[CENA]],"")</f>
        <v/>
      </c>
      <c r="F883" t="e">
        <f>INDEX(Wsad_Ofertowy[],MATCH(Generowanie_Zamówienia[[#This Row],[KOD_XL]],Wsad_Ofertowy[Kod],0),MATCH("nazwa pakietu",Wsad_Ofertowy[#Headers],0))</f>
        <v>#VALUE!</v>
      </c>
      <c r="G88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3" t="str">
        <f ca="1">IF(Generowanie_Zamówienia[[#This Row],[ILOŚĆ OP. ZAMAWIANA]]&gt;0,COUNTIFS($B$1:B883,"&gt;0"),"")</f>
        <v/>
      </c>
      <c r="I883" t="e">
        <f>INDEX(Wsad_Ofertowy[],MATCH(Generowanie_Zamówienia[[#This Row],[KOD_XL]],Wsad_Ofertowy[Kod],0),MATCH("Nazwa",Wsad_Ofertowy[#Headers],0))</f>
        <v>#VALUE!</v>
      </c>
      <c r="J883" t="e">
        <f ca="1">Generowanie_Zamówienia[[#This Row],[ILOŚĆ OP. ZAMAWIANA]]*Generowanie_Zamówienia[[#This Row],[ILOŚC W OP.]]</f>
        <v>#VALUE!</v>
      </c>
    </row>
    <row r="884" spans="1:10" x14ac:dyDescent="0.45">
      <c r="A884" t="e">
        <f>Wsad_Ofertowy[[#This Row],[Kod]]</f>
        <v>#VALUE!</v>
      </c>
      <c r="B8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4" t="e">
        <f>INDEX(Wsad_Ofertowy[],MATCH(Generowanie_Zamówienia[[#This Row],[KOD_XL]],Wsad_Ofertowy[Kod],0),21)</f>
        <v>#VALUE!</v>
      </c>
      <c r="D884" s="95" t="e" cm="1">
        <f t="array" ref="D884">INDEX(Wsad_Ofertowy[],MATCH(Generowanie_Zamówienia[[#This Row],[KOD_XL]],Wsad_Ofertowy[Kod],0),$U$1)</f>
        <v>#VALUE!</v>
      </c>
      <c r="E884" t="str">
        <f ca="1">IFERROR(Generowanie_Zamówienia[[#This Row],[ILOŚĆ OP. ZAMAWIANA]]*Generowanie_Zamówienia[[#This Row],[ILOŚC W OP.]]*Generowanie_Zamówienia[[#This Row],[CENA]],"")</f>
        <v/>
      </c>
      <c r="F884" t="e">
        <f>INDEX(Wsad_Ofertowy[],MATCH(Generowanie_Zamówienia[[#This Row],[KOD_XL]],Wsad_Ofertowy[Kod],0),MATCH("nazwa pakietu",Wsad_Ofertowy[#Headers],0))</f>
        <v>#VALUE!</v>
      </c>
      <c r="G88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4" t="str">
        <f ca="1">IF(Generowanie_Zamówienia[[#This Row],[ILOŚĆ OP. ZAMAWIANA]]&gt;0,COUNTIFS($B$1:B884,"&gt;0"),"")</f>
        <v/>
      </c>
      <c r="I884" t="e">
        <f>INDEX(Wsad_Ofertowy[],MATCH(Generowanie_Zamówienia[[#This Row],[KOD_XL]],Wsad_Ofertowy[Kod],0),MATCH("Nazwa",Wsad_Ofertowy[#Headers],0))</f>
        <v>#VALUE!</v>
      </c>
      <c r="J884" t="e">
        <f ca="1">Generowanie_Zamówienia[[#This Row],[ILOŚĆ OP. ZAMAWIANA]]*Generowanie_Zamówienia[[#This Row],[ILOŚC W OP.]]</f>
        <v>#VALUE!</v>
      </c>
    </row>
    <row r="885" spans="1:10" x14ac:dyDescent="0.45">
      <c r="A885" t="e">
        <f>Wsad_Ofertowy[[#This Row],[Kod]]</f>
        <v>#VALUE!</v>
      </c>
      <c r="B8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5" t="e">
        <f>INDEX(Wsad_Ofertowy[],MATCH(Generowanie_Zamówienia[[#This Row],[KOD_XL]],Wsad_Ofertowy[Kod],0),21)</f>
        <v>#VALUE!</v>
      </c>
      <c r="D885" s="95" t="e" cm="1">
        <f t="array" ref="D885">INDEX(Wsad_Ofertowy[],MATCH(Generowanie_Zamówienia[[#This Row],[KOD_XL]],Wsad_Ofertowy[Kod],0),$U$1)</f>
        <v>#VALUE!</v>
      </c>
      <c r="E885" t="str">
        <f ca="1">IFERROR(Generowanie_Zamówienia[[#This Row],[ILOŚĆ OP. ZAMAWIANA]]*Generowanie_Zamówienia[[#This Row],[ILOŚC W OP.]]*Generowanie_Zamówienia[[#This Row],[CENA]],"")</f>
        <v/>
      </c>
      <c r="F885" t="e">
        <f>INDEX(Wsad_Ofertowy[],MATCH(Generowanie_Zamówienia[[#This Row],[KOD_XL]],Wsad_Ofertowy[Kod],0),MATCH("nazwa pakietu",Wsad_Ofertowy[#Headers],0))</f>
        <v>#VALUE!</v>
      </c>
      <c r="G88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5" t="str">
        <f ca="1">IF(Generowanie_Zamówienia[[#This Row],[ILOŚĆ OP. ZAMAWIANA]]&gt;0,COUNTIFS($B$1:B885,"&gt;0"),"")</f>
        <v/>
      </c>
      <c r="I885" t="e">
        <f>INDEX(Wsad_Ofertowy[],MATCH(Generowanie_Zamówienia[[#This Row],[KOD_XL]],Wsad_Ofertowy[Kod],0),MATCH("Nazwa",Wsad_Ofertowy[#Headers],0))</f>
        <v>#VALUE!</v>
      </c>
      <c r="J885" t="e">
        <f ca="1">Generowanie_Zamówienia[[#This Row],[ILOŚĆ OP. ZAMAWIANA]]*Generowanie_Zamówienia[[#This Row],[ILOŚC W OP.]]</f>
        <v>#VALUE!</v>
      </c>
    </row>
    <row r="886" spans="1:10" x14ac:dyDescent="0.45">
      <c r="A886" t="e">
        <f>Wsad_Ofertowy[[#This Row],[Kod]]</f>
        <v>#VALUE!</v>
      </c>
      <c r="B8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6" t="e">
        <f>INDEX(Wsad_Ofertowy[],MATCH(Generowanie_Zamówienia[[#This Row],[KOD_XL]],Wsad_Ofertowy[Kod],0),21)</f>
        <v>#VALUE!</v>
      </c>
      <c r="D886" s="95" t="e" cm="1">
        <f t="array" ref="D886">INDEX(Wsad_Ofertowy[],MATCH(Generowanie_Zamówienia[[#This Row],[KOD_XL]],Wsad_Ofertowy[Kod],0),$U$1)</f>
        <v>#VALUE!</v>
      </c>
      <c r="E886" t="str">
        <f ca="1">IFERROR(Generowanie_Zamówienia[[#This Row],[ILOŚĆ OP. ZAMAWIANA]]*Generowanie_Zamówienia[[#This Row],[ILOŚC W OP.]]*Generowanie_Zamówienia[[#This Row],[CENA]],"")</f>
        <v/>
      </c>
      <c r="F886" t="e">
        <f>INDEX(Wsad_Ofertowy[],MATCH(Generowanie_Zamówienia[[#This Row],[KOD_XL]],Wsad_Ofertowy[Kod],0),MATCH("nazwa pakietu",Wsad_Ofertowy[#Headers],0))</f>
        <v>#VALUE!</v>
      </c>
      <c r="G88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6" t="str">
        <f ca="1">IF(Generowanie_Zamówienia[[#This Row],[ILOŚĆ OP. ZAMAWIANA]]&gt;0,COUNTIFS($B$1:B886,"&gt;0"),"")</f>
        <v/>
      </c>
      <c r="I886" t="e">
        <f>INDEX(Wsad_Ofertowy[],MATCH(Generowanie_Zamówienia[[#This Row],[KOD_XL]],Wsad_Ofertowy[Kod],0),MATCH("Nazwa",Wsad_Ofertowy[#Headers],0))</f>
        <v>#VALUE!</v>
      </c>
      <c r="J886" t="e">
        <f ca="1">Generowanie_Zamówienia[[#This Row],[ILOŚĆ OP. ZAMAWIANA]]*Generowanie_Zamówienia[[#This Row],[ILOŚC W OP.]]</f>
        <v>#VALUE!</v>
      </c>
    </row>
    <row r="887" spans="1:10" x14ac:dyDescent="0.45">
      <c r="A887" t="e">
        <f>Wsad_Ofertowy[[#This Row],[Kod]]</f>
        <v>#VALUE!</v>
      </c>
      <c r="B8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7" t="e">
        <f>INDEX(Wsad_Ofertowy[],MATCH(Generowanie_Zamówienia[[#This Row],[KOD_XL]],Wsad_Ofertowy[Kod],0),21)</f>
        <v>#VALUE!</v>
      </c>
      <c r="D887" s="95" t="e" cm="1">
        <f t="array" ref="D887">INDEX(Wsad_Ofertowy[],MATCH(Generowanie_Zamówienia[[#This Row],[KOD_XL]],Wsad_Ofertowy[Kod],0),$U$1)</f>
        <v>#VALUE!</v>
      </c>
      <c r="E887" t="str">
        <f ca="1">IFERROR(Generowanie_Zamówienia[[#This Row],[ILOŚĆ OP. ZAMAWIANA]]*Generowanie_Zamówienia[[#This Row],[ILOŚC W OP.]]*Generowanie_Zamówienia[[#This Row],[CENA]],"")</f>
        <v/>
      </c>
      <c r="F887" t="e">
        <f>INDEX(Wsad_Ofertowy[],MATCH(Generowanie_Zamówienia[[#This Row],[KOD_XL]],Wsad_Ofertowy[Kod],0),MATCH("nazwa pakietu",Wsad_Ofertowy[#Headers],0))</f>
        <v>#VALUE!</v>
      </c>
      <c r="G88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7" t="str">
        <f ca="1">IF(Generowanie_Zamówienia[[#This Row],[ILOŚĆ OP. ZAMAWIANA]]&gt;0,COUNTIFS($B$1:B887,"&gt;0"),"")</f>
        <v/>
      </c>
      <c r="I887" t="e">
        <f>INDEX(Wsad_Ofertowy[],MATCH(Generowanie_Zamówienia[[#This Row],[KOD_XL]],Wsad_Ofertowy[Kod],0),MATCH("Nazwa",Wsad_Ofertowy[#Headers],0))</f>
        <v>#VALUE!</v>
      </c>
      <c r="J887" t="e">
        <f ca="1">Generowanie_Zamówienia[[#This Row],[ILOŚĆ OP. ZAMAWIANA]]*Generowanie_Zamówienia[[#This Row],[ILOŚC W OP.]]</f>
        <v>#VALUE!</v>
      </c>
    </row>
    <row r="888" spans="1:10" x14ac:dyDescent="0.45">
      <c r="A888" t="e">
        <f>Wsad_Ofertowy[[#This Row],[Kod]]</f>
        <v>#VALUE!</v>
      </c>
      <c r="B8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8" t="e">
        <f>INDEX(Wsad_Ofertowy[],MATCH(Generowanie_Zamówienia[[#This Row],[KOD_XL]],Wsad_Ofertowy[Kod],0),21)</f>
        <v>#VALUE!</v>
      </c>
      <c r="D888" s="95" t="e" cm="1">
        <f t="array" ref="D888">INDEX(Wsad_Ofertowy[],MATCH(Generowanie_Zamówienia[[#This Row],[KOD_XL]],Wsad_Ofertowy[Kod],0),$U$1)</f>
        <v>#VALUE!</v>
      </c>
      <c r="E888" t="str">
        <f ca="1">IFERROR(Generowanie_Zamówienia[[#This Row],[ILOŚĆ OP. ZAMAWIANA]]*Generowanie_Zamówienia[[#This Row],[ILOŚC W OP.]]*Generowanie_Zamówienia[[#This Row],[CENA]],"")</f>
        <v/>
      </c>
      <c r="F888" t="e">
        <f>INDEX(Wsad_Ofertowy[],MATCH(Generowanie_Zamówienia[[#This Row],[KOD_XL]],Wsad_Ofertowy[Kod],0),MATCH("nazwa pakietu",Wsad_Ofertowy[#Headers],0))</f>
        <v>#VALUE!</v>
      </c>
      <c r="G88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8" t="str">
        <f ca="1">IF(Generowanie_Zamówienia[[#This Row],[ILOŚĆ OP. ZAMAWIANA]]&gt;0,COUNTIFS($B$1:B888,"&gt;0"),"")</f>
        <v/>
      </c>
      <c r="I888" t="e">
        <f>INDEX(Wsad_Ofertowy[],MATCH(Generowanie_Zamówienia[[#This Row],[KOD_XL]],Wsad_Ofertowy[Kod],0),MATCH("Nazwa",Wsad_Ofertowy[#Headers],0))</f>
        <v>#VALUE!</v>
      </c>
      <c r="J888" t="e">
        <f ca="1">Generowanie_Zamówienia[[#This Row],[ILOŚĆ OP. ZAMAWIANA]]*Generowanie_Zamówienia[[#This Row],[ILOŚC W OP.]]</f>
        <v>#VALUE!</v>
      </c>
    </row>
    <row r="889" spans="1:10" x14ac:dyDescent="0.45">
      <c r="A889" t="e">
        <f>Wsad_Ofertowy[[#This Row],[Kod]]</f>
        <v>#VALUE!</v>
      </c>
      <c r="B8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89" t="e">
        <f>INDEX(Wsad_Ofertowy[],MATCH(Generowanie_Zamówienia[[#This Row],[KOD_XL]],Wsad_Ofertowy[Kod],0),21)</f>
        <v>#VALUE!</v>
      </c>
      <c r="D889" s="95" t="e" cm="1">
        <f t="array" ref="D889">INDEX(Wsad_Ofertowy[],MATCH(Generowanie_Zamówienia[[#This Row],[KOD_XL]],Wsad_Ofertowy[Kod],0),$U$1)</f>
        <v>#VALUE!</v>
      </c>
      <c r="E889" t="str">
        <f ca="1">IFERROR(Generowanie_Zamówienia[[#This Row],[ILOŚĆ OP. ZAMAWIANA]]*Generowanie_Zamówienia[[#This Row],[ILOŚC W OP.]]*Generowanie_Zamówienia[[#This Row],[CENA]],"")</f>
        <v/>
      </c>
      <c r="F889" t="e">
        <f>INDEX(Wsad_Ofertowy[],MATCH(Generowanie_Zamówienia[[#This Row],[KOD_XL]],Wsad_Ofertowy[Kod],0),MATCH("nazwa pakietu",Wsad_Ofertowy[#Headers],0))</f>
        <v>#VALUE!</v>
      </c>
      <c r="G88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89" t="str">
        <f ca="1">IF(Generowanie_Zamówienia[[#This Row],[ILOŚĆ OP. ZAMAWIANA]]&gt;0,COUNTIFS($B$1:B889,"&gt;0"),"")</f>
        <v/>
      </c>
      <c r="I889" t="e">
        <f>INDEX(Wsad_Ofertowy[],MATCH(Generowanie_Zamówienia[[#This Row],[KOD_XL]],Wsad_Ofertowy[Kod],0),MATCH("Nazwa",Wsad_Ofertowy[#Headers],0))</f>
        <v>#VALUE!</v>
      </c>
      <c r="J889" t="e">
        <f ca="1">Generowanie_Zamówienia[[#This Row],[ILOŚĆ OP. ZAMAWIANA]]*Generowanie_Zamówienia[[#This Row],[ILOŚC W OP.]]</f>
        <v>#VALUE!</v>
      </c>
    </row>
    <row r="890" spans="1:10" x14ac:dyDescent="0.45">
      <c r="A890" t="e">
        <f>Wsad_Ofertowy[[#This Row],[Kod]]</f>
        <v>#VALUE!</v>
      </c>
      <c r="B8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0" t="e">
        <f>INDEX(Wsad_Ofertowy[],MATCH(Generowanie_Zamówienia[[#This Row],[KOD_XL]],Wsad_Ofertowy[Kod],0),21)</f>
        <v>#VALUE!</v>
      </c>
      <c r="D890" s="95" t="e" cm="1">
        <f t="array" ref="D890">INDEX(Wsad_Ofertowy[],MATCH(Generowanie_Zamówienia[[#This Row],[KOD_XL]],Wsad_Ofertowy[Kod],0),$U$1)</f>
        <v>#VALUE!</v>
      </c>
      <c r="E890" t="str">
        <f ca="1">IFERROR(Generowanie_Zamówienia[[#This Row],[ILOŚĆ OP. ZAMAWIANA]]*Generowanie_Zamówienia[[#This Row],[ILOŚC W OP.]]*Generowanie_Zamówienia[[#This Row],[CENA]],"")</f>
        <v/>
      </c>
      <c r="F890" t="e">
        <f>INDEX(Wsad_Ofertowy[],MATCH(Generowanie_Zamówienia[[#This Row],[KOD_XL]],Wsad_Ofertowy[Kod],0),MATCH("nazwa pakietu",Wsad_Ofertowy[#Headers],0))</f>
        <v>#VALUE!</v>
      </c>
      <c r="G89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0" t="str">
        <f ca="1">IF(Generowanie_Zamówienia[[#This Row],[ILOŚĆ OP. ZAMAWIANA]]&gt;0,COUNTIFS($B$1:B890,"&gt;0"),"")</f>
        <v/>
      </c>
      <c r="I890" t="e">
        <f>INDEX(Wsad_Ofertowy[],MATCH(Generowanie_Zamówienia[[#This Row],[KOD_XL]],Wsad_Ofertowy[Kod],0),MATCH("Nazwa",Wsad_Ofertowy[#Headers],0))</f>
        <v>#VALUE!</v>
      </c>
      <c r="J890" t="e">
        <f ca="1">Generowanie_Zamówienia[[#This Row],[ILOŚĆ OP. ZAMAWIANA]]*Generowanie_Zamówienia[[#This Row],[ILOŚC W OP.]]</f>
        <v>#VALUE!</v>
      </c>
    </row>
    <row r="891" spans="1:10" x14ac:dyDescent="0.45">
      <c r="A891" t="e">
        <f>Wsad_Ofertowy[[#This Row],[Kod]]</f>
        <v>#VALUE!</v>
      </c>
      <c r="B8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1" t="e">
        <f>INDEX(Wsad_Ofertowy[],MATCH(Generowanie_Zamówienia[[#This Row],[KOD_XL]],Wsad_Ofertowy[Kod],0),21)</f>
        <v>#VALUE!</v>
      </c>
      <c r="D891" s="95" t="e" cm="1">
        <f t="array" ref="D891">INDEX(Wsad_Ofertowy[],MATCH(Generowanie_Zamówienia[[#This Row],[KOD_XL]],Wsad_Ofertowy[Kod],0),$U$1)</f>
        <v>#VALUE!</v>
      </c>
      <c r="E891" t="str">
        <f ca="1">IFERROR(Generowanie_Zamówienia[[#This Row],[ILOŚĆ OP. ZAMAWIANA]]*Generowanie_Zamówienia[[#This Row],[ILOŚC W OP.]]*Generowanie_Zamówienia[[#This Row],[CENA]],"")</f>
        <v/>
      </c>
      <c r="F891" t="e">
        <f>INDEX(Wsad_Ofertowy[],MATCH(Generowanie_Zamówienia[[#This Row],[KOD_XL]],Wsad_Ofertowy[Kod],0),MATCH("nazwa pakietu",Wsad_Ofertowy[#Headers],0))</f>
        <v>#VALUE!</v>
      </c>
      <c r="G89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1" t="str">
        <f ca="1">IF(Generowanie_Zamówienia[[#This Row],[ILOŚĆ OP. ZAMAWIANA]]&gt;0,COUNTIFS($B$1:B891,"&gt;0"),"")</f>
        <v/>
      </c>
      <c r="I891" t="e">
        <f>INDEX(Wsad_Ofertowy[],MATCH(Generowanie_Zamówienia[[#This Row],[KOD_XL]],Wsad_Ofertowy[Kod],0),MATCH("Nazwa",Wsad_Ofertowy[#Headers],0))</f>
        <v>#VALUE!</v>
      </c>
      <c r="J891" t="e">
        <f ca="1">Generowanie_Zamówienia[[#This Row],[ILOŚĆ OP. ZAMAWIANA]]*Generowanie_Zamówienia[[#This Row],[ILOŚC W OP.]]</f>
        <v>#VALUE!</v>
      </c>
    </row>
    <row r="892" spans="1:10" x14ac:dyDescent="0.45">
      <c r="A892" t="e">
        <f>Wsad_Ofertowy[[#This Row],[Kod]]</f>
        <v>#VALUE!</v>
      </c>
      <c r="B8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2" t="e">
        <f>INDEX(Wsad_Ofertowy[],MATCH(Generowanie_Zamówienia[[#This Row],[KOD_XL]],Wsad_Ofertowy[Kod],0),21)</f>
        <v>#VALUE!</v>
      </c>
      <c r="D892" s="95" t="e" cm="1">
        <f t="array" ref="D892">INDEX(Wsad_Ofertowy[],MATCH(Generowanie_Zamówienia[[#This Row],[KOD_XL]],Wsad_Ofertowy[Kod],0),$U$1)</f>
        <v>#VALUE!</v>
      </c>
      <c r="E892" t="str">
        <f ca="1">IFERROR(Generowanie_Zamówienia[[#This Row],[ILOŚĆ OP. ZAMAWIANA]]*Generowanie_Zamówienia[[#This Row],[ILOŚC W OP.]]*Generowanie_Zamówienia[[#This Row],[CENA]],"")</f>
        <v/>
      </c>
      <c r="F892" t="e">
        <f>INDEX(Wsad_Ofertowy[],MATCH(Generowanie_Zamówienia[[#This Row],[KOD_XL]],Wsad_Ofertowy[Kod],0),MATCH("nazwa pakietu",Wsad_Ofertowy[#Headers],0))</f>
        <v>#VALUE!</v>
      </c>
      <c r="G89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2" t="str">
        <f ca="1">IF(Generowanie_Zamówienia[[#This Row],[ILOŚĆ OP. ZAMAWIANA]]&gt;0,COUNTIFS($B$1:B892,"&gt;0"),"")</f>
        <v/>
      </c>
      <c r="I892" t="e">
        <f>INDEX(Wsad_Ofertowy[],MATCH(Generowanie_Zamówienia[[#This Row],[KOD_XL]],Wsad_Ofertowy[Kod],0),MATCH("Nazwa",Wsad_Ofertowy[#Headers],0))</f>
        <v>#VALUE!</v>
      </c>
      <c r="J892" t="e">
        <f ca="1">Generowanie_Zamówienia[[#This Row],[ILOŚĆ OP. ZAMAWIANA]]*Generowanie_Zamówienia[[#This Row],[ILOŚC W OP.]]</f>
        <v>#VALUE!</v>
      </c>
    </row>
    <row r="893" spans="1:10" x14ac:dyDescent="0.45">
      <c r="A893" t="e">
        <f>Wsad_Ofertowy[[#This Row],[Kod]]</f>
        <v>#VALUE!</v>
      </c>
      <c r="B8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3" t="e">
        <f>INDEX(Wsad_Ofertowy[],MATCH(Generowanie_Zamówienia[[#This Row],[KOD_XL]],Wsad_Ofertowy[Kod],0),21)</f>
        <v>#VALUE!</v>
      </c>
      <c r="D893" s="95" t="e" cm="1">
        <f t="array" ref="D893">INDEX(Wsad_Ofertowy[],MATCH(Generowanie_Zamówienia[[#This Row],[KOD_XL]],Wsad_Ofertowy[Kod],0),$U$1)</f>
        <v>#VALUE!</v>
      </c>
      <c r="E893" t="str">
        <f ca="1">IFERROR(Generowanie_Zamówienia[[#This Row],[ILOŚĆ OP. ZAMAWIANA]]*Generowanie_Zamówienia[[#This Row],[ILOŚC W OP.]]*Generowanie_Zamówienia[[#This Row],[CENA]],"")</f>
        <v/>
      </c>
      <c r="F893" t="e">
        <f>INDEX(Wsad_Ofertowy[],MATCH(Generowanie_Zamówienia[[#This Row],[KOD_XL]],Wsad_Ofertowy[Kod],0),MATCH("nazwa pakietu",Wsad_Ofertowy[#Headers],0))</f>
        <v>#VALUE!</v>
      </c>
      <c r="G89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3" t="str">
        <f ca="1">IF(Generowanie_Zamówienia[[#This Row],[ILOŚĆ OP. ZAMAWIANA]]&gt;0,COUNTIFS($B$1:B893,"&gt;0"),"")</f>
        <v/>
      </c>
      <c r="I893" t="e">
        <f>INDEX(Wsad_Ofertowy[],MATCH(Generowanie_Zamówienia[[#This Row],[KOD_XL]],Wsad_Ofertowy[Kod],0),MATCH("Nazwa",Wsad_Ofertowy[#Headers],0))</f>
        <v>#VALUE!</v>
      </c>
      <c r="J893" t="e">
        <f ca="1">Generowanie_Zamówienia[[#This Row],[ILOŚĆ OP. ZAMAWIANA]]*Generowanie_Zamówienia[[#This Row],[ILOŚC W OP.]]</f>
        <v>#VALUE!</v>
      </c>
    </row>
    <row r="894" spans="1:10" x14ac:dyDescent="0.45">
      <c r="A894" t="e">
        <f>Wsad_Ofertowy[[#This Row],[Kod]]</f>
        <v>#VALUE!</v>
      </c>
      <c r="B8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4" t="e">
        <f>INDEX(Wsad_Ofertowy[],MATCH(Generowanie_Zamówienia[[#This Row],[KOD_XL]],Wsad_Ofertowy[Kod],0),21)</f>
        <v>#VALUE!</v>
      </c>
      <c r="D894" s="95" t="e" cm="1">
        <f t="array" ref="D894">INDEX(Wsad_Ofertowy[],MATCH(Generowanie_Zamówienia[[#This Row],[KOD_XL]],Wsad_Ofertowy[Kod],0),$U$1)</f>
        <v>#VALUE!</v>
      </c>
      <c r="E894" t="str">
        <f ca="1">IFERROR(Generowanie_Zamówienia[[#This Row],[ILOŚĆ OP. ZAMAWIANA]]*Generowanie_Zamówienia[[#This Row],[ILOŚC W OP.]]*Generowanie_Zamówienia[[#This Row],[CENA]],"")</f>
        <v/>
      </c>
      <c r="F894" t="e">
        <f>INDEX(Wsad_Ofertowy[],MATCH(Generowanie_Zamówienia[[#This Row],[KOD_XL]],Wsad_Ofertowy[Kod],0),MATCH("nazwa pakietu",Wsad_Ofertowy[#Headers],0))</f>
        <v>#VALUE!</v>
      </c>
      <c r="G89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4" t="str">
        <f ca="1">IF(Generowanie_Zamówienia[[#This Row],[ILOŚĆ OP. ZAMAWIANA]]&gt;0,COUNTIFS($B$1:B894,"&gt;0"),"")</f>
        <v/>
      </c>
      <c r="I894" t="e">
        <f>INDEX(Wsad_Ofertowy[],MATCH(Generowanie_Zamówienia[[#This Row],[KOD_XL]],Wsad_Ofertowy[Kod],0),MATCH("Nazwa",Wsad_Ofertowy[#Headers],0))</f>
        <v>#VALUE!</v>
      </c>
      <c r="J894" t="e">
        <f ca="1">Generowanie_Zamówienia[[#This Row],[ILOŚĆ OP. ZAMAWIANA]]*Generowanie_Zamówienia[[#This Row],[ILOŚC W OP.]]</f>
        <v>#VALUE!</v>
      </c>
    </row>
    <row r="895" spans="1:10" x14ac:dyDescent="0.45">
      <c r="A895" t="e">
        <f>Wsad_Ofertowy[[#This Row],[Kod]]</f>
        <v>#VALUE!</v>
      </c>
      <c r="B8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5" t="e">
        <f>INDEX(Wsad_Ofertowy[],MATCH(Generowanie_Zamówienia[[#This Row],[KOD_XL]],Wsad_Ofertowy[Kod],0),21)</f>
        <v>#VALUE!</v>
      </c>
      <c r="D895" s="95" t="e" cm="1">
        <f t="array" ref="D895">INDEX(Wsad_Ofertowy[],MATCH(Generowanie_Zamówienia[[#This Row],[KOD_XL]],Wsad_Ofertowy[Kod],0),$U$1)</f>
        <v>#VALUE!</v>
      </c>
      <c r="E895" t="str">
        <f ca="1">IFERROR(Generowanie_Zamówienia[[#This Row],[ILOŚĆ OP. ZAMAWIANA]]*Generowanie_Zamówienia[[#This Row],[ILOŚC W OP.]]*Generowanie_Zamówienia[[#This Row],[CENA]],"")</f>
        <v/>
      </c>
      <c r="F895" t="e">
        <f>INDEX(Wsad_Ofertowy[],MATCH(Generowanie_Zamówienia[[#This Row],[KOD_XL]],Wsad_Ofertowy[Kod],0),MATCH("nazwa pakietu",Wsad_Ofertowy[#Headers],0))</f>
        <v>#VALUE!</v>
      </c>
      <c r="G89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5" t="str">
        <f ca="1">IF(Generowanie_Zamówienia[[#This Row],[ILOŚĆ OP. ZAMAWIANA]]&gt;0,COUNTIFS($B$1:B895,"&gt;0"),"")</f>
        <v/>
      </c>
      <c r="I895" t="e">
        <f>INDEX(Wsad_Ofertowy[],MATCH(Generowanie_Zamówienia[[#This Row],[KOD_XL]],Wsad_Ofertowy[Kod],0),MATCH("Nazwa",Wsad_Ofertowy[#Headers],0))</f>
        <v>#VALUE!</v>
      </c>
      <c r="J895" t="e">
        <f ca="1">Generowanie_Zamówienia[[#This Row],[ILOŚĆ OP. ZAMAWIANA]]*Generowanie_Zamówienia[[#This Row],[ILOŚC W OP.]]</f>
        <v>#VALUE!</v>
      </c>
    </row>
    <row r="896" spans="1:10" x14ac:dyDescent="0.45">
      <c r="A896" t="e">
        <f>Wsad_Ofertowy[[#This Row],[Kod]]</f>
        <v>#VALUE!</v>
      </c>
      <c r="B8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6" t="e">
        <f>INDEX(Wsad_Ofertowy[],MATCH(Generowanie_Zamówienia[[#This Row],[KOD_XL]],Wsad_Ofertowy[Kod],0),21)</f>
        <v>#VALUE!</v>
      </c>
      <c r="D896" s="95" t="e" cm="1">
        <f t="array" ref="D896">INDEX(Wsad_Ofertowy[],MATCH(Generowanie_Zamówienia[[#This Row],[KOD_XL]],Wsad_Ofertowy[Kod],0),$U$1)</f>
        <v>#VALUE!</v>
      </c>
      <c r="E896" t="str">
        <f ca="1">IFERROR(Generowanie_Zamówienia[[#This Row],[ILOŚĆ OP. ZAMAWIANA]]*Generowanie_Zamówienia[[#This Row],[ILOŚC W OP.]]*Generowanie_Zamówienia[[#This Row],[CENA]],"")</f>
        <v/>
      </c>
      <c r="F896" t="e">
        <f>INDEX(Wsad_Ofertowy[],MATCH(Generowanie_Zamówienia[[#This Row],[KOD_XL]],Wsad_Ofertowy[Kod],0),MATCH("nazwa pakietu",Wsad_Ofertowy[#Headers],0))</f>
        <v>#VALUE!</v>
      </c>
      <c r="G89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6" t="str">
        <f ca="1">IF(Generowanie_Zamówienia[[#This Row],[ILOŚĆ OP. ZAMAWIANA]]&gt;0,COUNTIFS($B$1:B896,"&gt;0"),"")</f>
        <v/>
      </c>
      <c r="I896" t="e">
        <f>INDEX(Wsad_Ofertowy[],MATCH(Generowanie_Zamówienia[[#This Row],[KOD_XL]],Wsad_Ofertowy[Kod],0),MATCH("Nazwa",Wsad_Ofertowy[#Headers],0))</f>
        <v>#VALUE!</v>
      </c>
      <c r="J896" t="e">
        <f ca="1">Generowanie_Zamówienia[[#This Row],[ILOŚĆ OP. ZAMAWIANA]]*Generowanie_Zamówienia[[#This Row],[ILOŚC W OP.]]</f>
        <v>#VALUE!</v>
      </c>
    </row>
    <row r="897" spans="1:10" x14ac:dyDescent="0.45">
      <c r="A897" t="e">
        <f>Wsad_Ofertowy[[#This Row],[Kod]]</f>
        <v>#VALUE!</v>
      </c>
      <c r="B8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7" t="e">
        <f>INDEX(Wsad_Ofertowy[],MATCH(Generowanie_Zamówienia[[#This Row],[KOD_XL]],Wsad_Ofertowy[Kod],0),21)</f>
        <v>#VALUE!</v>
      </c>
      <c r="D897" s="95" t="e" cm="1">
        <f t="array" ref="D897">INDEX(Wsad_Ofertowy[],MATCH(Generowanie_Zamówienia[[#This Row],[KOD_XL]],Wsad_Ofertowy[Kod],0),$U$1)</f>
        <v>#VALUE!</v>
      </c>
      <c r="E897" t="str">
        <f ca="1">IFERROR(Generowanie_Zamówienia[[#This Row],[ILOŚĆ OP. ZAMAWIANA]]*Generowanie_Zamówienia[[#This Row],[ILOŚC W OP.]]*Generowanie_Zamówienia[[#This Row],[CENA]],"")</f>
        <v/>
      </c>
      <c r="F897" t="e">
        <f>INDEX(Wsad_Ofertowy[],MATCH(Generowanie_Zamówienia[[#This Row],[KOD_XL]],Wsad_Ofertowy[Kod],0),MATCH("nazwa pakietu",Wsad_Ofertowy[#Headers],0))</f>
        <v>#VALUE!</v>
      </c>
      <c r="G89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7" t="str">
        <f ca="1">IF(Generowanie_Zamówienia[[#This Row],[ILOŚĆ OP. ZAMAWIANA]]&gt;0,COUNTIFS($B$1:B897,"&gt;0"),"")</f>
        <v/>
      </c>
      <c r="I897" t="e">
        <f>INDEX(Wsad_Ofertowy[],MATCH(Generowanie_Zamówienia[[#This Row],[KOD_XL]],Wsad_Ofertowy[Kod],0),MATCH("Nazwa",Wsad_Ofertowy[#Headers],0))</f>
        <v>#VALUE!</v>
      </c>
      <c r="J897" t="e">
        <f ca="1">Generowanie_Zamówienia[[#This Row],[ILOŚĆ OP. ZAMAWIANA]]*Generowanie_Zamówienia[[#This Row],[ILOŚC W OP.]]</f>
        <v>#VALUE!</v>
      </c>
    </row>
    <row r="898" spans="1:10" x14ac:dyDescent="0.45">
      <c r="A898" t="e">
        <f>Wsad_Ofertowy[[#This Row],[Kod]]</f>
        <v>#VALUE!</v>
      </c>
      <c r="B8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8" t="e">
        <f>INDEX(Wsad_Ofertowy[],MATCH(Generowanie_Zamówienia[[#This Row],[KOD_XL]],Wsad_Ofertowy[Kod],0),21)</f>
        <v>#VALUE!</v>
      </c>
      <c r="D898" s="95" t="e" cm="1">
        <f t="array" ref="D898">INDEX(Wsad_Ofertowy[],MATCH(Generowanie_Zamówienia[[#This Row],[KOD_XL]],Wsad_Ofertowy[Kod],0),$U$1)</f>
        <v>#VALUE!</v>
      </c>
      <c r="E898" t="str">
        <f ca="1">IFERROR(Generowanie_Zamówienia[[#This Row],[ILOŚĆ OP. ZAMAWIANA]]*Generowanie_Zamówienia[[#This Row],[ILOŚC W OP.]]*Generowanie_Zamówienia[[#This Row],[CENA]],"")</f>
        <v/>
      </c>
      <c r="F898" t="e">
        <f>INDEX(Wsad_Ofertowy[],MATCH(Generowanie_Zamówienia[[#This Row],[KOD_XL]],Wsad_Ofertowy[Kod],0),MATCH("nazwa pakietu",Wsad_Ofertowy[#Headers],0))</f>
        <v>#VALUE!</v>
      </c>
      <c r="G89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8" t="str">
        <f ca="1">IF(Generowanie_Zamówienia[[#This Row],[ILOŚĆ OP. ZAMAWIANA]]&gt;0,COUNTIFS($B$1:B898,"&gt;0"),"")</f>
        <v/>
      </c>
      <c r="I898" t="e">
        <f>INDEX(Wsad_Ofertowy[],MATCH(Generowanie_Zamówienia[[#This Row],[KOD_XL]],Wsad_Ofertowy[Kod],0),MATCH("Nazwa",Wsad_Ofertowy[#Headers],0))</f>
        <v>#VALUE!</v>
      </c>
      <c r="J898" t="e">
        <f ca="1">Generowanie_Zamówienia[[#This Row],[ILOŚĆ OP. ZAMAWIANA]]*Generowanie_Zamówienia[[#This Row],[ILOŚC W OP.]]</f>
        <v>#VALUE!</v>
      </c>
    </row>
    <row r="899" spans="1:10" x14ac:dyDescent="0.45">
      <c r="A899" t="e">
        <f>Wsad_Ofertowy[[#This Row],[Kod]]</f>
        <v>#VALUE!</v>
      </c>
      <c r="B8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899" t="e">
        <f>INDEX(Wsad_Ofertowy[],MATCH(Generowanie_Zamówienia[[#This Row],[KOD_XL]],Wsad_Ofertowy[Kod],0),21)</f>
        <v>#VALUE!</v>
      </c>
      <c r="D899" s="95" t="e" cm="1">
        <f t="array" ref="D899">INDEX(Wsad_Ofertowy[],MATCH(Generowanie_Zamówienia[[#This Row],[KOD_XL]],Wsad_Ofertowy[Kod],0),$U$1)</f>
        <v>#VALUE!</v>
      </c>
      <c r="E899" t="str">
        <f ca="1">IFERROR(Generowanie_Zamówienia[[#This Row],[ILOŚĆ OP. ZAMAWIANA]]*Generowanie_Zamówienia[[#This Row],[ILOŚC W OP.]]*Generowanie_Zamówienia[[#This Row],[CENA]],"")</f>
        <v/>
      </c>
      <c r="F899" t="e">
        <f>INDEX(Wsad_Ofertowy[],MATCH(Generowanie_Zamówienia[[#This Row],[KOD_XL]],Wsad_Ofertowy[Kod],0),MATCH("nazwa pakietu",Wsad_Ofertowy[#Headers],0))</f>
        <v>#VALUE!</v>
      </c>
      <c r="G89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899" t="str">
        <f ca="1">IF(Generowanie_Zamówienia[[#This Row],[ILOŚĆ OP. ZAMAWIANA]]&gt;0,COUNTIFS($B$1:B899,"&gt;0"),"")</f>
        <v/>
      </c>
      <c r="I899" t="e">
        <f>INDEX(Wsad_Ofertowy[],MATCH(Generowanie_Zamówienia[[#This Row],[KOD_XL]],Wsad_Ofertowy[Kod],0),MATCH("Nazwa",Wsad_Ofertowy[#Headers],0))</f>
        <v>#VALUE!</v>
      </c>
      <c r="J899" t="e">
        <f ca="1">Generowanie_Zamówienia[[#This Row],[ILOŚĆ OP. ZAMAWIANA]]*Generowanie_Zamówienia[[#This Row],[ILOŚC W OP.]]</f>
        <v>#VALUE!</v>
      </c>
    </row>
    <row r="900" spans="1:10" x14ac:dyDescent="0.45">
      <c r="A900" t="e">
        <f>Wsad_Ofertowy[[#This Row],[Kod]]</f>
        <v>#VALUE!</v>
      </c>
      <c r="B9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0" t="e">
        <f>INDEX(Wsad_Ofertowy[],MATCH(Generowanie_Zamówienia[[#This Row],[KOD_XL]],Wsad_Ofertowy[Kod],0),21)</f>
        <v>#VALUE!</v>
      </c>
      <c r="D900" s="95" t="e" cm="1">
        <f t="array" ref="D900">INDEX(Wsad_Ofertowy[],MATCH(Generowanie_Zamówienia[[#This Row],[KOD_XL]],Wsad_Ofertowy[Kod],0),$U$1)</f>
        <v>#VALUE!</v>
      </c>
      <c r="E900" t="str">
        <f ca="1">IFERROR(Generowanie_Zamówienia[[#This Row],[ILOŚĆ OP. ZAMAWIANA]]*Generowanie_Zamówienia[[#This Row],[ILOŚC W OP.]]*Generowanie_Zamówienia[[#This Row],[CENA]],"")</f>
        <v/>
      </c>
      <c r="F900" t="e">
        <f>INDEX(Wsad_Ofertowy[],MATCH(Generowanie_Zamówienia[[#This Row],[KOD_XL]],Wsad_Ofertowy[Kod],0),MATCH("nazwa pakietu",Wsad_Ofertowy[#Headers],0))</f>
        <v>#VALUE!</v>
      </c>
      <c r="G90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0" t="str">
        <f ca="1">IF(Generowanie_Zamówienia[[#This Row],[ILOŚĆ OP. ZAMAWIANA]]&gt;0,COUNTIFS($B$1:B900,"&gt;0"),"")</f>
        <v/>
      </c>
      <c r="I900" t="e">
        <f>INDEX(Wsad_Ofertowy[],MATCH(Generowanie_Zamówienia[[#This Row],[KOD_XL]],Wsad_Ofertowy[Kod],0),MATCH("Nazwa",Wsad_Ofertowy[#Headers],0))</f>
        <v>#VALUE!</v>
      </c>
      <c r="J900" t="e">
        <f ca="1">Generowanie_Zamówienia[[#This Row],[ILOŚĆ OP. ZAMAWIANA]]*Generowanie_Zamówienia[[#This Row],[ILOŚC W OP.]]</f>
        <v>#VALUE!</v>
      </c>
    </row>
    <row r="901" spans="1:10" x14ac:dyDescent="0.45">
      <c r="A901" t="e">
        <f>Wsad_Ofertowy[[#This Row],[Kod]]</f>
        <v>#VALUE!</v>
      </c>
      <c r="B90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1" t="e">
        <f>INDEX(Wsad_Ofertowy[],MATCH(Generowanie_Zamówienia[[#This Row],[KOD_XL]],Wsad_Ofertowy[Kod],0),21)</f>
        <v>#VALUE!</v>
      </c>
      <c r="D901" s="95" t="e" cm="1">
        <f t="array" ref="D901">INDEX(Wsad_Ofertowy[],MATCH(Generowanie_Zamówienia[[#This Row],[KOD_XL]],Wsad_Ofertowy[Kod],0),$U$1)</f>
        <v>#VALUE!</v>
      </c>
      <c r="E901" t="str">
        <f ca="1">IFERROR(Generowanie_Zamówienia[[#This Row],[ILOŚĆ OP. ZAMAWIANA]]*Generowanie_Zamówienia[[#This Row],[ILOŚC W OP.]]*Generowanie_Zamówienia[[#This Row],[CENA]],"")</f>
        <v/>
      </c>
      <c r="F901" t="e">
        <f>INDEX(Wsad_Ofertowy[],MATCH(Generowanie_Zamówienia[[#This Row],[KOD_XL]],Wsad_Ofertowy[Kod],0),MATCH("nazwa pakietu",Wsad_Ofertowy[#Headers],0))</f>
        <v>#VALUE!</v>
      </c>
      <c r="G90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1" t="str">
        <f ca="1">IF(Generowanie_Zamówienia[[#This Row],[ILOŚĆ OP. ZAMAWIANA]]&gt;0,COUNTIFS($B$1:B901,"&gt;0"),"")</f>
        <v/>
      </c>
      <c r="I901" t="e">
        <f>INDEX(Wsad_Ofertowy[],MATCH(Generowanie_Zamówienia[[#This Row],[KOD_XL]],Wsad_Ofertowy[Kod],0),MATCH("Nazwa",Wsad_Ofertowy[#Headers],0))</f>
        <v>#VALUE!</v>
      </c>
      <c r="J901" t="e">
        <f ca="1">Generowanie_Zamówienia[[#This Row],[ILOŚĆ OP. ZAMAWIANA]]*Generowanie_Zamówienia[[#This Row],[ILOŚC W OP.]]</f>
        <v>#VALUE!</v>
      </c>
    </row>
    <row r="902" spans="1:10" x14ac:dyDescent="0.45">
      <c r="A902" t="e">
        <f>Wsad_Ofertowy[[#This Row],[Kod]]</f>
        <v>#VALUE!</v>
      </c>
      <c r="B90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2" t="e">
        <f>INDEX(Wsad_Ofertowy[],MATCH(Generowanie_Zamówienia[[#This Row],[KOD_XL]],Wsad_Ofertowy[Kod],0),21)</f>
        <v>#VALUE!</v>
      </c>
      <c r="D902" s="95" t="e" cm="1">
        <f t="array" ref="D902">INDEX(Wsad_Ofertowy[],MATCH(Generowanie_Zamówienia[[#This Row],[KOD_XL]],Wsad_Ofertowy[Kod],0),$U$1)</f>
        <v>#VALUE!</v>
      </c>
      <c r="E902" t="str">
        <f ca="1">IFERROR(Generowanie_Zamówienia[[#This Row],[ILOŚĆ OP. ZAMAWIANA]]*Generowanie_Zamówienia[[#This Row],[ILOŚC W OP.]]*Generowanie_Zamówienia[[#This Row],[CENA]],"")</f>
        <v/>
      </c>
      <c r="F902" t="e">
        <f>INDEX(Wsad_Ofertowy[],MATCH(Generowanie_Zamówienia[[#This Row],[KOD_XL]],Wsad_Ofertowy[Kod],0),MATCH("nazwa pakietu",Wsad_Ofertowy[#Headers],0))</f>
        <v>#VALUE!</v>
      </c>
      <c r="G90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2" t="str">
        <f ca="1">IF(Generowanie_Zamówienia[[#This Row],[ILOŚĆ OP. ZAMAWIANA]]&gt;0,COUNTIFS($B$1:B902,"&gt;0"),"")</f>
        <v/>
      </c>
      <c r="I902" t="e">
        <f>INDEX(Wsad_Ofertowy[],MATCH(Generowanie_Zamówienia[[#This Row],[KOD_XL]],Wsad_Ofertowy[Kod],0),MATCH("Nazwa",Wsad_Ofertowy[#Headers],0))</f>
        <v>#VALUE!</v>
      </c>
      <c r="J902" t="e">
        <f ca="1">Generowanie_Zamówienia[[#This Row],[ILOŚĆ OP. ZAMAWIANA]]*Generowanie_Zamówienia[[#This Row],[ILOŚC W OP.]]</f>
        <v>#VALUE!</v>
      </c>
    </row>
    <row r="903" spans="1:10" x14ac:dyDescent="0.45">
      <c r="A903" t="e">
        <f>Wsad_Ofertowy[[#This Row],[Kod]]</f>
        <v>#VALUE!</v>
      </c>
      <c r="B90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3" t="e">
        <f>INDEX(Wsad_Ofertowy[],MATCH(Generowanie_Zamówienia[[#This Row],[KOD_XL]],Wsad_Ofertowy[Kod],0),21)</f>
        <v>#VALUE!</v>
      </c>
      <c r="D903" s="95" t="e" cm="1">
        <f t="array" ref="D903">INDEX(Wsad_Ofertowy[],MATCH(Generowanie_Zamówienia[[#This Row],[KOD_XL]],Wsad_Ofertowy[Kod],0),$U$1)</f>
        <v>#VALUE!</v>
      </c>
      <c r="E903" t="str">
        <f ca="1">IFERROR(Generowanie_Zamówienia[[#This Row],[ILOŚĆ OP. ZAMAWIANA]]*Generowanie_Zamówienia[[#This Row],[ILOŚC W OP.]]*Generowanie_Zamówienia[[#This Row],[CENA]],"")</f>
        <v/>
      </c>
      <c r="F903" t="e">
        <f>INDEX(Wsad_Ofertowy[],MATCH(Generowanie_Zamówienia[[#This Row],[KOD_XL]],Wsad_Ofertowy[Kod],0),MATCH("nazwa pakietu",Wsad_Ofertowy[#Headers],0))</f>
        <v>#VALUE!</v>
      </c>
      <c r="G90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3" t="str">
        <f ca="1">IF(Generowanie_Zamówienia[[#This Row],[ILOŚĆ OP. ZAMAWIANA]]&gt;0,COUNTIFS($B$1:B903,"&gt;0"),"")</f>
        <v/>
      </c>
      <c r="I903" t="e">
        <f>INDEX(Wsad_Ofertowy[],MATCH(Generowanie_Zamówienia[[#This Row],[KOD_XL]],Wsad_Ofertowy[Kod],0),MATCH("Nazwa",Wsad_Ofertowy[#Headers],0))</f>
        <v>#VALUE!</v>
      </c>
      <c r="J903" t="e">
        <f ca="1">Generowanie_Zamówienia[[#This Row],[ILOŚĆ OP. ZAMAWIANA]]*Generowanie_Zamówienia[[#This Row],[ILOŚC W OP.]]</f>
        <v>#VALUE!</v>
      </c>
    </row>
    <row r="904" spans="1:10" x14ac:dyDescent="0.45">
      <c r="A904" t="e">
        <f>Wsad_Ofertowy[[#This Row],[Kod]]</f>
        <v>#VALUE!</v>
      </c>
      <c r="B90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4" t="e">
        <f>INDEX(Wsad_Ofertowy[],MATCH(Generowanie_Zamówienia[[#This Row],[KOD_XL]],Wsad_Ofertowy[Kod],0),21)</f>
        <v>#VALUE!</v>
      </c>
      <c r="D904" s="95" t="e" cm="1">
        <f t="array" ref="D904">INDEX(Wsad_Ofertowy[],MATCH(Generowanie_Zamówienia[[#This Row],[KOD_XL]],Wsad_Ofertowy[Kod],0),$U$1)</f>
        <v>#VALUE!</v>
      </c>
      <c r="E904" t="str">
        <f ca="1">IFERROR(Generowanie_Zamówienia[[#This Row],[ILOŚĆ OP. ZAMAWIANA]]*Generowanie_Zamówienia[[#This Row],[ILOŚC W OP.]]*Generowanie_Zamówienia[[#This Row],[CENA]],"")</f>
        <v/>
      </c>
      <c r="F904" t="e">
        <f>INDEX(Wsad_Ofertowy[],MATCH(Generowanie_Zamówienia[[#This Row],[KOD_XL]],Wsad_Ofertowy[Kod],0),MATCH("nazwa pakietu",Wsad_Ofertowy[#Headers],0))</f>
        <v>#VALUE!</v>
      </c>
      <c r="G90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4" t="str">
        <f ca="1">IF(Generowanie_Zamówienia[[#This Row],[ILOŚĆ OP. ZAMAWIANA]]&gt;0,COUNTIFS($B$1:B904,"&gt;0"),"")</f>
        <v/>
      </c>
      <c r="I904" t="e">
        <f>INDEX(Wsad_Ofertowy[],MATCH(Generowanie_Zamówienia[[#This Row],[KOD_XL]],Wsad_Ofertowy[Kod],0),MATCH("Nazwa",Wsad_Ofertowy[#Headers],0))</f>
        <v>#VALUE!</v>
      </c>
      <c r="J904" t="e">
        <f ca="1">Generowanie_Zamówienia[[#This Row],[ILOŚĆ OP. ZAMAWIANA]]*Generowanie_Zamówienia[[#This Row],[ILOŚC W OP.]]</f>
        <v>#VALUE!</v>
      </c>
    </row>
    <row r="905" spans="1:10" x14ac:dyDescent="0.45">
      <c r="A905" t="e">
        <f>Wsad_Ofertowy[[#This Row],[Kod]]</f>
        <v>#VALUE!</v>
      </c>
      <c r="B90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5" t="e">
        <f>INDEX(Wsad_Ofertowy[],MATCH(Generowanie_Zamówienia[[#This Row],[KOD_XL]],Wsad_Ofertowy[Kod],0),21)</f>
        <v>#VALUE!</v>
      </c>
      <c r="D905" s="95" t="e" cm="1">
        <f t="array" ref="D905">INDEX(Wsad_Ofertowy[],MATCH(Generowanie_Zamówienia[[#This Row],[KOD_XL]],Wsad_Ofertowy[Kod],0),$U$1)</f>
        <v>#VALUE!</v>
      </c>
      <c r="E905" t="str">
        <f ca="1">IFERROR(Generowanie_Zamówienia[[#This Row],[ILOŚĆ OP. ZAMAWIANA]]*Generowanie_Zamówienia[[#This Row],[ILOŚC W OP.]]*Generowanie_Zamówienia[[#This Row],[CENA]],"")</f>
        <v/>
      </c>
      <c r="F905" t="e">
        <f>INDEX(Wsad_Ofertowy[],MATCH(Generowanie_Zamówienia[[#This Row],[KOD_XL]],Wsad_Ofertowy[Kod],0),MATCH("nazwa pakietu",Wsad_Ofertowy[#Headers],0))</f>
        <v>#VALUE!</v>
      </c>
      <c r="G90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5" t="str">
        <f ca="1">IF(Generowanie_Zamówienia[[#This Row],[ILOŚĆ OP. ZAMAWIANA]]&gt;0,COUNTIFS($B$1:B905,"&gt;0"),"")</f>
        <v/>
      </c>
      <c r="I905" t="e">
        <f>INDEX(Wsad_Ofertowy[],MATCH(Generowanie_Zamówienia[[#This Row],[KOD_XL]],Wsad_Ofertowy[Kod],0),MATCH("Nazwa",Wsad_Ofertowy[#Headers],0))</f>
        <v>#VALUE!</v>
      </c>
      <c r="J905" t="e">
        <f ca="1">Generowanie_Zamówienia[[#This Row],[ILOŚĆ OP. ZAMAWIANA]]*Generowanie_Zamówienia[[#This Row],[ILOŚC W OP.]]</f>
        <v>#VALUE!</v>
      </c>
    </row>
    <row r="906" spans="1:10" x14ac:dyDescent="0.45">
      <c r="A906" t="e">
        <f>Wsad_Ofertowy[[#This Row],[Kod]]</f>
        <v>#VALUE!</v>
      </c>
      <c r="B90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6" t="e">
        <f>INDEX(Wsad_Ofertowy[],MATCH(Generowanie_Zamówienia[[#This Row],[KOD_XL]],Wsad_Ofertowy[Kod],0),21)</f>
        <v>#VALUE!</v>
      </c>
      <c r="D906" s="95" t="e" cm="1">
        <f t="array" ref="D906">INDEX(Wsad_Ofertowy[],MATCH(Generowanie_Zamówienia[[#This Row],[KOD_XL]],Wsad_Ofertowy[Kod],0),$U$1)</f>
        <v>#VALUE!</v>
      </c>
      <c r="E906" t="str">
        <f ca="1">IFERROR(Generowanie_Zamówienia[[#This Row],[ILOŚĆ OP. ZAMAWIANA]]*Generowanie_Zamówienia[[#This Row],[ILOŚC W OP.]]*Generowanie_Zamówienia[[#This Row],[CENA]],"")</f>
        <v/>
      </c>
      <c r="F906" t="e">
        <f>INDEX(Wsad_Ofertowy[],MATCH(Generowanie_Zamówienia[[#This Row],[KOD_XL]],Wsad_Ofertowy[Kod],0),MATCH("nazwa pakietu",Wsad_Ofertowy[#Headers],0))</f>
        <v>#VALUE!</v>
      </c>
      <c r="G90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6" t="str">
        <f ca="1">IF(Generowanie_Zamówienia[[#This Row],[ILOŚĆ OP. ZAMAWIANA]]&gt;0,COUNTIFS($B$1:B906,"&gt;0"),"")</f>
        <v/>
      </c>
      <c r="I906" t="e">
        <f>INDEX(Wsad_Ofertowy[],MATCH(Generowanie_Zamówienia[[#This Row],[KOD_XL]],Wsad_Ofertowy[Kod],0),MATCH("Nazwa",Wsad_Ofertowy[#Headers],0))</f>
        <v>#VALUE!</v>
      </c>
      <c r="J906" t="e">
        <f ca="1">Generowanie_Zamówienia[[#This Row],[ILOŚĆ OP. ZAMAWIANA]]*Generowanie_Zamówienia[[#This Row],[ILOŚC W OP.]]</f>
        <v>#VALUE!</v>
      </c>
    </row>
    <row r="907" spans="1:10" x14ac:dyDescent="0.45">
      <c r="A907" t="e">
        <f>Wsad_Ofertowy[[#This Row],[Kod]]</f>
        <v>#VALUE!</v>
      </c>
      <c r="B90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7" t="e">
        <f>INDEX(Wsad_Ofertowy[],MATCH(Generowanie_Zamówienia[[#This Row],[KOD_XL]],Wsad_Ofertowy[Kod],0),21)</f>
        <v>#VALUE!</v>
      </c>
      <c r="D907" s="95" t="e" cm="1">
        <f t="array" ref="D907">INDEX(Wsad_Ofertowy[],MATCH(Generowanie_Zamówienia[[#This Row],[KOD_XL]],Wsad_Ofertowy[Kod],0),$U$1)</f>
        <v>#VALUE!</v>
      </c>
      <c r="E907" t="str">
        <f ca="1">IFERROR(Generowanie_Zamówienia[[#This Row],[ILOŚĆ OP. ZAMAWIANA]]*Generowanie_Zamówienia[[#This Row],[ILOŚC W OP.]]*Generowanie_Zamówienia[[#This Row],[CENA]],"")</f>
        <v/>
      </c>
      <c r="F907" t="e">
        <f>INDEX(Wsad_Ofertowy[],MATCH(Generowanie_Zamówienia[[#This Row],[KOD_XL]],Wsad_Ofertowy[Kod],0),MATCH("nazwa pakietu",Wsad_Ofertowy[#Headers],0))</f>
        <v>#VALUE!</v>
      </c>
      <c r="G90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7" t="str">
        <f ca="1">IF(Generowanie_Zamówienia[[#This Row],[ILOŚĆ OP. ZAMAWIANA]]&gt;0,COUNTIFS($B$1:B907,"&gt;0"),"")</f>
        <v/>
      </c>
      <c r="I907" t="e">
        <f>INDEX(Wsad_Ofertowy[],MATCH(Generowanie_Zamówienia[[#This Row],[KOD_XL]],Wsad_Ofertowy[Kod],0),MATCH("Nazwa",Wsad_Ofertowy[#Headers],0))</f>
        <v>#VALUE!</v>
      </c>
      <c r="J907" t="e">
        <f ca="1">Generowanie_Zamówienia[[#This Row],[ILOŚĆ OP. ZAMAWIANA]]*Generowanie_Zamówienia[[#This Row],[ILOŚC W OP.]]</f>
        <v>#VALUE!</v>
      </c>
    </row>
    <row r="908" spans="1:10" x14ac:dyDescent="0.45">
      <c r="A908" t="e">
        <f>Wsad_Ofertowy[[#This Row],[Kod]]</f>
        <v>#VALUE!</v>
      </c>
      <c r="B90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8" t="e">
        <f>INDEX(Wsad_Ofertowy[],MATCH(Generowanie_Zamówienia[[#This Row],[KOD_XL]],Wsad_Ofertowy[Kod],0),21)</f>
        <v>#VALUE!</v>
      </c>
      <c r="D908" s="95" t="e" cm="1">
        <f t="array" ref="D908">INDEX(Wsad_Ofertowy[],MATCH(Generowanie_Zamówienia[[#This Row],[KOD_XL]],Wsad_Ofertowy[Kod],0),$U$1)</f>
        <v>#VALUE!</v>
      </c>
      <c r="E908" t="str">
        <f ca="1">IFERROR(Generowanie_Zamówienia[[#This Row],[ILOŚĆ OP. ZAMAWIANA]]*Generowanie_Zamówienia[[#This Row],[ILOŚC W OP.]]*Generowanie_Zamówienia[[#This Row],[CENA]],"")</f>
        <v/>
      </c>
      <c r="F908" t="e">
        <f>INDEX(Wsad_Ofertowy[],MATCH(Generowanie_Zamówienia[[#This Row],[KOD_XL]],Wsad_Ofertowy[Kod],0),MATCH("nazwa pakietu",Wsad_Ofertowy[#Headers],0))</f>
        <v>#VALUE!</v>
      </c>
      <c r="G90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8" t="str">
        <f ca="1">IF(Generowanie_Zamówienia[[#This Row],[ILOŚĆ OP. ZAMAWIANA]]&gt;0,COUNTIFS($B$1:B908,"&gt;0"),"")</f>
        <v/>
      </c>
      <c r="I908" t="e">
        <f>INDEX(Wsad_Ofertowy[],MATCH(Generowanie_Zamówienia[[#This Row],[KOD_XL]],Wsad_Ofertowy[Kod],0),MATCH("Nazwa",Wsad_Ofertowy[#Headers],0))</f>
        <v>#VALUE!</v>
      </c>
      <c r="J908" t="e">
        <f ca="1">Generowanie_Zamówienia[[#This Row],[ILOŚĆ OP. ZAMAWIANA]]*Generowanie_Zamówienia[[#This Row],[ILOŚC W OP.]]</f>
        <v>#VALUE!</v>
      </c>
    </row>
    <row r="909" spans="1:10" x14ac:dyDescent="0.45">
      <c r="A909" t="e">
        <f>Wsad_Ofertowy[[#This Row],[Kod]]</f>
        <v>#VALUE!</v>
      </c>
      <c r="B90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09" t="e">
        <f>INDEX(Wsad_Ofertowy[],MATCH(Generowanie_Zamówienia[[#This Row],[KOD_XL]],Wsad_Ofertowy[Kod],0),21)</f>
        <v>#VALUE!</v>
      </c>
      <c r="D909" s="95" t="e" cm="1">
        <f t="array" ref="D909">INDEX(Wsad_Ofertowy[],MATCH(Generowanie_Zamówienia[[#This Row],[KOD_XL]],Wsad_Ofertowy[Kod],0),$U$1)</f>
        <v>#VALUE!</v>
      </c>
      <c r="E909" t="str">
        <f ca="1">IFERROR(Generowanie_Zamówienia[[#This Row],[ILOŚĆ OP. ZAMAWIANA]]*Generowanie_Zamówienia[[#This Row],[ILOŚC W OP.]]*Generowanie_Zamówienia[[#This Row],[CENA]],"")</f>
        <v/>
      </c>
      <c r="F909" t="e">
        <f>INDEX(Wsad_Ofertowy[],MATCH(Generowanie_Zamówienia[[#This Row],[KOD_XL]],Wsad_Ofertowy[Kod],0),MATCH("nazwa pakietu",Wsad_Ofertowy[#Headers],0))</f>
        <v>#VALUE!</v>
      </c>
      <c r="G90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09" t="str">
        <f ca="1">IF(Generowanie_Zamówienia[[#This Row],[ILOŚĆ OP. ZAMAWIANA]]&gt;0,COUNTIFS($B$1:B909,"&gt;0"),"")</f>
        <v/>
      </c>
      <c r="I909" t="e">
        <f>INDEX(Wsad_Ofertowy[],MATCH(Generowanie_Zamówienia[[#This Row],[KOD_XL]],Wsad_Ofertowy[Kod],0),MATCH("Nazwa",Wsad_Ofertowy[#Headers],0))</f>
        <v>#VALUE!</v>
      </c>
      <c r="J909" t="e">
        <f ca="1">Generowanie_Zamówienia[[#This Row],[ILOŚĆ OP. ZAMAWIANA]]*Generowanie_Zamówienia[[#This Row],[ILOŚC W OP.]]</f>
        <v>#VALUE!</v>
      </c>
    </row>
    <row r="910" spans="1:10" x14ac:dyDescent="0.45">
      <c r="A910" t="e">
        <f>Wsad_Ofertowy[[#This Row],[Kod]]</f>
        <v>#VALUE!</v>
      </c>
      <c r="B91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0" t="e">
        <f>INDEX(Wsad_Ofertowy[],MATCH(Generowanie_Zamówienia[[#This Row],[KOD_XL]],Wsad_Ofertowy[Kod],0),21)</f>
        <v>#VALUE!</v>
      </c>
      <c r="D910" s="95" t="e" cm="1">
        <f t="array" ref="D910">INDEX(Wsad_Ofertowy[],MATCH(Generowanie_Zamówienia[[#This Row],[KOD_XL]],Wsad_Ofertowy[Kod],0),$U$1)</f>
        <v>#VALUE!</v>
      </c>
      <c r="E910" t="str">
        <f ca="1">IFERROR(Generowanie_Zamówienia[[#This Row],[ILOŚĆ OP. ZAMAWIANA]]*Generowanie_Zamówienia[[#This Row],[ILOŚC W OP.]]*Generowanie_Zamówienia[[#This Row],[CENA]],"")</f>
        <v/>
      </c>
      <c r="F910" t="e">
        <f>INDEX(Wsad_Ofertowy[],MATCH(Generowanie_Zamówienia[[#This Row],[KOD_XL]],Wsad_Ofertowy[Kod],0),MATCH("nazwa pakietu",Wsad_Ofertowy[#Headers],0))</f>
        <v>#VALUE!</v>
      </c>
      <c r="G91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0" t="str">
        <f ca="1">IF(Generowanie_Zamówienia[[#This Row],[ILOŚĆ OP. ZAMAWIANA]]&gt;0,COUNTIFS($B$1:B910,"&gt;0"),"")</f>
        <v/>
      </c>
      <c r="I910" t="e">
        <f>INDEX(Wsad_Ofertowy[],MATCH(Generowanie_Zamówienia[[#This Row],[KOD_XL]],Wsad_Ofertowy[Kod],0),MATCH("Nazwa",Wsad_Ofertowy[#Headers],0))</f>
        <v>#VALUE!</v>
      </c>
      <c r="J910" t="e">
        <f ca="1">Generowanie_Zamówienia[[#This Row],[ILOŚĆ OP. ZAMAWIANA]]*Generowanie_Zamówienia[[#This Row],[ILOŚC W OP.]]</f>
        <v>#VALUE!</v>
      </c>
    </row>
    <row r="911" spans="1:10" x14ac:dyDescent="0.45">
      <c r="A911" t="e">
        <f>Wsad_Ofertowy[[#This Row],[Kod]]</f>
        <v>#VALUE!</v>
      </c>
      <c r="B91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1" t="e">
        <f>INDEX(Wsad_Ofertowy[],MATCH(Generowanie_Zamówienia[[#This Row],[KOD_XL]],Wsad_Ofertowy[Kod],0),21)</f>
        <v>#VALUE!</v>
      </c>
      <c r="D911" s="95" t="e" cm="1">
        <f t="array" ref="D911">INDEX(Wsad_Ofertowy[],MATCH(Generowanie_Zamówienia[[#This Row],[KOD_XL]],Wsad_Ofertowy[Kod],0),$U$1)</f>
        <v>#VALUE!</v>
      </c>
      <c r="E911" t="str">
        <f ca="1">IFERROR(Generowanie_Zamówienia[[#This Row],[ILOŚĆ OP. ZAMAWIANA]]*Generowanie_Zamówienia[[#This Row],[ILOŚC W OP.]]*Generowanie_Zamówienia[[#This Row],[CENA]],"")</f>
        <v/>
      </c>
      <c r="F911" t="e">
        <f>INDEX(Wsad_Ofertowy[],MATCH(Generowanie_Zamówienia[[#This Row],[KOD_XL]],Wsad_Ofertowy[Kod],0),MATCH("nazwa pakietu",Wsad_Ofertowy[#Headers],0))</f>
        <v>#VALUE!</v>
      </c>
      <c r="G91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1" t="str">
        <f ca="1">IF(Generowanie_Zamówienia[[#This Row],[ILOŚĆ OP. ZAMAWIANA]]&gt;0,COUNTIFS($B$1:B911,"&gt;0"),"")</f>
        <v/>
      </c>
      <c r="I911" t="e">
        <f>INDEX(Wsad_Ofertowy[],MATCH(Generowanie_Zamówienia[[#This Row],[KOD_XL]],Wsad_Ofertowy[Kod],0),MATCH("Nazwa",Wsad_Ofertowy[#Headers],0))</f>
        <v>#VALUE!</v>
      </c>
      <c r="J911" t="e">
        <f ca="1">Generowanie_Zamówienia[[#This Row],[ILOŚĆ OP. ZAMAWIANA]]*Generowanie_Zamówienia[[#This Row],[ILOŚC W OP.]]</f>
        <v>#VALUE!</v>
      </c>
    </row>
    <row r="912" spans="1:10" x14ac:dyDescent="0.45">
      <c r="A912" t="e">
        <f>Wsad_Ofertowy[[#This Row],[Kod]]</f>
        <v>#VALUE!</v>
      </c>
      <c r="B91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2" t="e">
        <f>INDEX(Wsad_Ofertowy[],MATCH(Generowanie_Zamówienia[[#This Row],[KOD_XL]],Wsad_Ofertowy[Kod],0),21)</f>
        <v>#VALUE!</v>
      </c>
      <c r="D912" s="95" t="e" cm="1">
        <f t="array" ref="D912">INDEX(Wsad_Ofertowy[],MATCH(Generowanie_Zamówienia[[#This Row],[KOD_XL]],Wsad_Ofertowy[Kod],0),$U$1)</f>
        <v>#VALUE!</v>
      </c>
      <c r="E912" t="str">
        <f ca="1">IFERROR(Generowanie_Zamówienia[[#This Row],[ILOŚĆ OP. ZAMAWIANA]]*Generowanie_Zamówienia[[#This Row],[ILOŚC W OP.]]*Generowanie_Zamówienia[[#This Row],[CENA]],"")</f>
        <v/>
      </c>
      <c r="F912" t="e">
        <f>INDEX(Wsad_Ofertowy[],MATCH(Generowanie_Zamówienia[[#This Row],[KOD_XL]],Wsad_Ofertowy[Kod],0),MATCH("nazwa pakietu",Wsad_Ofertowy[#Headers],0))</f>
        <v>#VALUE!</v>
      </c>
      <c r="G91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2" t="str">
        <f ca="1">IF(Generowanie_Zamówienia[[#This Row],[ILOŚĆ OP. ZAMAWIANA]]&gt;0,COUNTIFS($B$1:B912,"&gt;0"),"")</f>
        <v/>
      </c>
      <c r="I912" t="e">
        <f>INDEX(Wsad_Ofertowy[],MATCH(Generowanie_Zamówienia[[#This Row],[KOD_XL]],Wsad_Ofertowy[Kod],0),MATCH("Nazwa",Wsad_Ofertowy[#Headers],0))</f>
        <v>#VALUE!</v>
      </c>
      <c r="J912" t="e">
        <f ca="1">Generowanie_Zamówienia[[#This Row],[ILOŚĆ OP. ZAMAWIANA]]*Generowanie_Zamówienia[[#This Row],[ILOŚC W OP.]]</f>
        <v>#VALUE!</v>
      </c>
    </row>
    <row r="913" spans="1:10" x14ac:dyDescent="0.45">
      <c r="A913" t="e">
        <f>Wsad_Ofertowy[[#This Row],[Kod]]</f>
        <v>#VALUE!</v>
      </c>
      <c r="B91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3" t="e">
        <f>INDEX(Wsad_Ofertowy[],MATCH(Generowanie_Zamówienia[[#This Row],[KOD_XL]],Wsad_Ofertowy[Kod],0),21)</f>
        <v>#VALUE!</v>
      </c>
      <c r="D913" s="95" t="e" cm="1">
        <f t="array" ref="D913">INDEX(Wsad_Ofertowy[],MATCH(Generowanie_Zamówienia[[#This Row],[KOD_XL]],Wsad_Ofertowy[Kod],0),$U$1)</f>
        <v>#VALUE!</v>
      </c>
      <c r="E913" t="str">
        <f ca="1">IFERROR(Generowanie_Zamówienia[[#This Row],[ILOŚĆ OP. ZAMAWIANA]]*Generowanie_Zamówienia[[#This Row],[ILOŚC W OP.]]*Generowanie_Zamówienia[[#This Row],[CENA]],"")</f>
        <v/>
      </c>
      <c r="F913" t="e">
        <f>INDEX(Wsad_Ofertowy[],MATCH(Generowanie_Zamówienia[[#This Row],[KOD_XL]],Wsad_Ofertowy[Kod],0),MATCH("nazwa pakietu",Wsad_Ofertowy[#Headers],0))</f>
        <v>#VALUE!</v>
      </c>
      <c r="G91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3" t="str">
        <f ca="1">IF(Generowanie_Zamówienia[[#This Row],[ILOŚĆ OP. ZAMAWIANA]]&gt;0,COUNTIFS($B$1:B913,"&gt;0"),"")</f>
        <v/>
      </c>
      <c r="I913" t="e">
        <f>INDEX(Wsad_Ofertowy[],MATCH(Generowanie_Zamówienia[[#This Row],[KOD_XL]],Wsad_Ofertowy[Kod],0),MATCH("Nazwa",Wsad_Ofertowy[#Headers],0))</f>
        <v>#VALUE!</v>
      </c>
      <c r="J913" t="e">
        <f ca="1">Generowanie_Zamówienia[[#This Row],[ILOŚĆ OP. ZAMAWIANA]]*Generowanie_Zamówienia[[#This Row],[ILOŚC W OP.]]</f>
        <v>#VALUE!</v>
      </c>
    </row>
    <row r="914" spans="1:10" x14ac:dyDescent="0.45">
      <c r="A914" t="e">
        <f>Wsad_Ofertowy[[#This Row],[Kod]]</f>
        <v>#VALUE!</v>
      </c>
      <c r="B91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4" t="e">
        <f>INDEX(Wsad_Ofertowy[],MATCH(Generowanie_Zamówienia[[#This Row],[KOD_XL]],Wsad_Ofertowy[Kod],0),21)</f>
        <v>#VALUE!</v>
      </c>
      <c r="D914" s="95" t="e" cm="1">
        <f t="array" ref="D914">INDEX(Wsad_Ofertowy[],MATCH(Generowanie_Zamówienia[[#This Row],[KOD_XL]],Wsad_Ofertowy[Kod],0),$U$1)</f>
        <v>#VALUE!</v>
      </c>
      <c r="E914" t="str">
        <f ca="1">IFERROR(Generowanie_Zamówienia[[#This Row],[ILOŚĆ OP. ZAMAWIANA]]*Generowanie_Zamówienia[[#This Row],[ILOŚC W OP.]]*Generowanie_Zamówienia[[#This Row],[CENA]],"")</f>
        <v/>
      </c>
      <c r="F914" t="e">
        <f>INDEX(Wsad_Ofertowy[],MATCH(Generowanie_Zamówienia[[#This Row],[KOD_XL]],Wsad_Ofertowy[Kod],0),MATCH("nazwa pakietu",Wsad_Ofertowy[#Headers],0))</f>
        <v>#VALUE!</v>
      </c>
      <c r="G91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4" t="str">
        <f ca="1">IF(Generowanie_Zamówienia[[#This Row],[ILOŚĆ OP. ZAMAWIANA]]&gt;0,COUNTIFS($B$1:B914,"&gt;0"),"")</f>
        <v/>
      </c>
      <c r="I914" t="e">
        <f>INDEX(Wsad_Ofertowy[],MATCH(Generowanie_Zamówienia[[#This Row],[KOD_XL]],Wsad_Ofertowy[Kod],0),MATCH("Nazwa",Wsad_Ofertowy[#Headers],0))</f>
        <v>#VALUE!</v>
      </c>
      <c r="J914" t="e">
        <f ca="1">Generowanie_Zamówienia[[#This Row],[ILOŚĆ OP. ZAMAWIANA]]*Generowanie_Zamówienia[[#This Row],[ILOŚC W OP.]]</f>
        <v>#VALUE!</v>
      </c>
    </row>
    <row r="915" spans="1:10" x14ac:dyDescent="0.45">
      <c r="A915" t="e">
        <f>Wsad_Ofertowy[[#This Row],[Kod]]</f>
        <v>#VALUE!</v>
      </c>
      <c r="B91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5" t="e">
        <f>INDEX(Wsad_Ofertowy[],MATCH(Generowanie_Zamówienia[[#This Row],[KOD_XL]],Wsad_Ofertowy[Kod],0),21)</f>
        <v>#VALUE!</v>
      </c>
      <c r="D915" s="95" t="e" cm="1">
        <f t="array" ref="D915">INDEX(Wsad_Ofertowy[],MATCH(Generowanie_Zamówienia[[#This Row],[KOD_XL]],Wsad_Ofertowy[Kod],0),$U$1)</f>
        <v>#VALUE!</v>
      </c>
      <c r="E915" t="str">
        <f ca="1">IFERROR(Generowanie_Zamówienia[[#This Row],[ILOŚĆ OP. ZAMAWIANA]]*Generowanie_Zamówienia[[#This Row],[ILOŚC W OP.]]*Generowanie_Zamówienia[[#This Row],[CENA]],"")</f>
        <v/>
      </c>
      <c r="F915" t="e">
        <f>INDEX(Wsad_Ofertowy[],MATCH(Generowanie_Zamówienia[[#This Row],[KOD_XL]],Wsad_Ofertowy[Kod],0),MATCH("nazwa pakietu",Wsad_Ofertowy[#Headers],0))</f>
        <v>#VALUE!</v>
      </c>
      <c r="G91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5" t="str">
        <f ca="1">IF(Generowanie_Zamówienia[[#This Row],[ILOŚĆ OP. ZAMAWIANA]]&gt;0,COUNTIFS($B$1:B915,"&gt;0"),"")</f>
        <v/>
      </c>
      <c r="I915" t="e">
        <f>INDEX(Wsad_Ofertowy[],MATCH(Generowanie_Zamówienia[[#This Row],[KOD_XL]],Wsad_Ofertowy[Kod],0),MATCH("Nazwa",Wsad_Ofertowy[#Headers],0))</f>
        <v>#VALUE!</v>
      </c>
      <c r="J915" t="e">
        <f ca="1">Generowanie_Zamówienia[[#This Row],[ILOŚĆ OP. ZAMAWIANA]]*Generowanie_Zamówienia[[#This Row],[ILOŚC W OP.]]</f>
        <v>#VALUE!</v>
      </c>
    </row>
    <row r="916" spans="1:10" x14ac:dyDescent="0.45">
      <c r="A916" t="e">
        <f>Wsad_Ofertowy[[#This Row],[Kod]]</f>
        <v>#VALUE!</v>
      </c>
      <c r="B91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6" t="e">
        <f>INDEX(Wsad_Ofertowy[],MATCH(Generowanie_Zamówienia[[#This Row],[KOD_XL]],Wsad_Ofertowy[Kod],0),21)</f>
        <v>#VALUE!</v>
      </c>
      <c r="D916" s="95" t="e" cm="1">
        <f t="array" ref="D916">INDEX(Wsad_Ofertowy[],MATCH(Generowanie_Zamówienia[[#This Row],[KOD_XL]],Wsad_Ofertowy[Kod],0),$U$1)</f>
        <v>#VALUE!</v>
      </c>
      <c r="E916" t="str">
        <f ca="1">IFERROR(Generowanie_Zamówienia[[#This Row],[ILOŚĆ OP. ZAMAWIANA]]*Generowanie_Zamówienia[[#This Row],[ILOŚC W OP.]]*Generowanie_Zamówienia[[#This Row],[CENA]],"")</f>
        <v/>
      </c>
      <c r="F916" t="e">
        <f>INDEX(Wsad_Ofertowy[],MATCH(Generowanie_Zamówienia[[#This Row],[KOD_XL]],Wsad_Ofertowy[Kod],0),MATCH("nazwa pakietu",Wsad_Ofertowy[#Headers],0))</f>
        <v>#VALUE!</v>
      </c>
      <c r="G91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6" t="str">
        <f ca="1">IF(Generowanie_Zamówienia[[#This Row],[ILOŚĆ OP. ZAMAWIANA]]&gt;0,COUNTIFS($B$1:B916,"&gt;0"),"")</f>
        <v/>
      </c>
      <c r="I916" t="e">
        <f>INDEX(Wsad_Ofertowy[],MATCH(Generowanie_Zamówienia[[#This Row],[KOD_XL]],Wsad_Ofertowy[Kod],0),MATCH("Nazwa",Wsad_Ofertowy[#Headers],0))</f>
        <v>#VALUE!</v>
      </c>
      <c r="J916" t="e">
        <f ca="1">Generowanie_Zamówienia[[#This Row],[ILOŚĆ OP. ZAMAWIANA]]*Generowanie_Zamówienia[[#This Row],[ILOŚC W OP.]]</f>
        <v>#VALUE!</v>
      </c>
    </row>
    <row r="917" spans="1:10" x14ac:dyDescent="0.45">
      <c r="A917" t="e">
        <f>Wsad_Ofertowy[[#This Row],[Kod]]</f>
        <v>#VALUE!</v>
      </c>
      <c r="B91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7" t="e">
        <f>INDEX(Wsad_Ofertowy[],MATCH(Generowanie_Zamówienia[[#This Row],[KOD_XL]],Wsad_Ofertowy[Kod],0),21)</f>
        <v>#VALUE!</v>
      </c>
      <c r="D917" s="95" t="e" cm="1">
        <f t="array" ref="D917">INDEX(Wsad_Ofertowy[],MATCH(Generowanie_Zamówienia[[#This Row],[KOD_XL]],Wsad_Ofertowy[Kod],0),$U$1)</f>
        <v>#VALUE!</v>
      </c>
      <c r="E917" t="str">
        <f ca="1">IFERROR(Generowanie_Zamówienia[[#This Row],[ILOŚĆ OP. ZAMAWIANA]]*Generowanie_Zamówienia[[#This Row],[ILOŚC W OP.]]*Generowanie_Zamówienia[[#This Row],[CENA]],"")</f>
        <v/>
      </c>
      <c r="F917" t="e">
        <f>INDEX(Wsad_Ofertowy[],MATCH(Generowanie_Zamówienia[[#This Row],[KOD_XL]],Wsad_Ofertowy[Kod],0),MATCH("nazwa pakietu",Wsad_Ofertowy[#Headers],0))</f>
        <v>#VALUE!</v>
      </c>
      <c r="G91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7" t="str">
        <f ca="1">IF(Generowanie_Zamówienia[[#This Row],[ILOŚĆ OP. ZAMAWIANA]]&gt;0,COUNTIFS($B$1:B917,"&gt;0"),"")</f>
        <v/>
      </c>
      <c r="I917" t="e">
        <f>INDEX(Wsad_Ofertowy[],MATCH(Generowanie_Zamówienia[[#This Row],[KOD_XL]],Wsad_Ofertowy[Kod],0),MATCH("Nazwa",Wsad_Ofertowy[#Headers],0))</f>
        <v>#VALUE!</v>
      </c>
      <c r="J917" t="e">
        <f ca="1">Generowanie_Zamówienia[[#This Row],[ILOŚĆ OP. ZAMAWIANA]]*Generowanie_Zamówienia[[#This Row],[ILOŚC W OP.]]</f>
        <v>#VALUE!</v>
      </c>
    </row>
    <row r="918" spans="1:10" x14ac:dyDescent="0.45">
      <c r="A918" t="e">
        <f>Wsad_Ofertowy[[#This Row],[Kod]]</f>
        <v>#VALUE!</v>
      </c>
      <c r="B91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8" t="e">
        <f>INDEX(Wsad_Ofertowy[],MATCH(Generowanie_Zamówienia[[#This Row],[KOD_XL]],Wsad_Ofertowy[Kod],0),21)</f>
        <v>#VALUE!</v>
      </c>
      <c r="D918" s="95" t="e" cm="1">
        <f t="array" ref="D918">INDEX(Wsad_Ofertowy[],MATCH(Generowanie_Zamówienia[[#This Row],[KOD_XL]],Wsad_Ofertowy[Kod],0),$U$1)</f>
        <v>#VALUE!</v>
      </c>
      <c r="E918" t="str">
        <f ca="1">IFERROR(Generowanie_Zamówienia[[#This Row],[ILOŚĆ OP. ZAMAWIANA]]*Generowanie_Zamówienia[[#This Row],[ILOŚC W OP.]]*Generowanie_Zamówienia[[#This Row],[CENA]],"")</f>
        <v/>
      </c>
      <c r="F918" t="e">
        <f>INDEX(Wsad_Ofertowy[],MATCH(Generowanie_Zamówienia[[#This Row],[KOD_XL]],Wsad_Ofertowy[Kod],0),MATCH("nazwa pakietu",Wsad_Ofertowy[#Headers],0))</f>
        <v>#VALUE!</v>
      </c>
      <c r="G91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8" t="str">
        <f ca="1">IF(Generowanie_Zamówienia[[#This Row],[ILOŚĆ OP. ZAMAWIANA]]&gt;0,COUNTIFS($B$1:B918,"&gt;0"),"")</f>
        <v/>
      </c>
      <c r="I918" t="e">
        <f>INDEX(Wsad_Ofertowy[],MATCH(Generowanie_Zamówienia[[#This Row],[KOD_XL]],Wsad_Ofertowy[Kod],0),MATCH("Nazwa",Wsad_Ofertowy[#Headers],0))</f>
        <v>#VALUE!</v>
      </c>
      <c r="J918" t="e">
        <f ca="1">Generowanie_Zamówienia[[#This Row],[ILOŚĆ OP. ZAMAWIANA]]*Generowanie_Zamówienia[[#This Row],[ILOŚC W OP.]]</f>
        <v>#VALUE!</v>
      </c>
    </row>
    <row r="919" spans="1:10" x14ac:dyDescent="0.45">
      <c r="A919" t="e">
        <f>Wsad_Ofertowy[[#This Row],[Kod]]</f>
        <v>#VALUE!</v>
      </c>
      <c r="B91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19" t="e">
        <f>INDEX(Wsad_Ofertowy[],MATCH(Generowanie_Zamówienia[[#This Row],[KOD_XL]],Wsad_Ofertowy[Kod],0),21)</f>
        <v>#VALUE!</v>
      </c>
      <c r="D919" s="95" t="e" cm="1">
        <f t="array" ref="D919">INDEX(Wsad_Ofertowy[],MATCH(Generowanie_Zamówienia[[#This Row],[KOD_XL]],Wsad_Ofertowy[Kod],0),$U$1)</f>
        <v>#VALUE!</v>
      </c>
      <c r="E919" t="str">
        <f ca="1">IFERROR(Generowanie_Zamówienia[[#This Row],[ILOŚĆ OP. ZAMAWIANA]]*Generowanie_Zamówienia[[#This Row],[ILOŚC W OP.]]*Generowanie_Zamówienia[[#This Row],[CENA]],"")</f>
        <v/>
      </c>
      <c r="F919" t="e">
        <f>INDEX(Wsad_Ofertowy[],MATCH(Generowanie_Zamówienia[[#This Row],[KOD_XL]],Wsad_Ofertowy[Kod],0),MATCH("nazwa pakietu",Wsad_Ofertowy[#Headers],0))</f>
        <v>#VALUE!</v>
      </c>
      <c r="G91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19" t="str">
        <f ca="1">IF(Generowanie_Zamówienia[[#This Row],[ILOŚĆ OP. ZAMAWIANA]]&gt;0,COUNTIFS($B$1:B919,"&gt;0"),"")</f>
        <v/>
      </c>
      <c r="I919" t="e">
        <f>INDEX(Wsad_Ofertowy[],MATCH(Generowanie_Zamówienia[[#This Row],[KOD_XL]],Wsad_Ofertowy[Kod],0),MATCH("Nazwa",Wsad_Ofertowy[#Headers],0))</f>
        <v>#VALUE!</v>
      </c>
      <c r="J919" t="e">
        <f ca="1">Generowanie_Zamówienia[[#This Row],[ILOŚĆ OP. ZAMAWIANA]]*Generowanie_Zamówienia[[#This Row],[ILOŚC W OP.]]</f>
        <v>#VALUE!</v>
      </c>
    </row>
    <row r="920" spans="1:10" x14ac:dyDescent="0.45">
      <c r="A920" t="e">
        <f>Wsad_Ofertowy[[#This Row],[Kod]]</f>
        <v>#VALUE!</v>
      </c>
      <c r="B92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0" t="e">
        <f>INDEX(Wsad_Ofertowy[],MATCH(Generowanie_Zamówienia[[#This Row],[KOD_XL]],Wsad_Ofertowy[Kod],0),21)</f>
        <v>#VALUE!</v>
      </c>
      <c r="D920" s="95" t="e" cm="1">
        <f t="array" ref="D920">INDEX(Wsad_Ofertowy[],MATCH(Generowanie_Zamówienia[[#This Row],[KOD_XL]],Wsad_Ofertowy[Kod],0),$U$1)</f>
        <v>#VALUE!</v>
      </c>
      <c r="E920" t="str">
        <f ca="1">IFERROR(Generowanie_Zamówienia[[#This Row],[ILOŚĆ OP. ZAMAWIANA]]*Generowanie_Zamówienia[[#This Row],[ILOŚC W OP.]]*Generowanie_Zamówienia[[#This Row],[CENA]],"")</f>
        <v/>
      </c>
      <c r="F920" t="e">
        <f>INDEX(Wsad_Ofertowy[],MATCH(Generowanie_Zamówienia[[#This Row],[KOD_XL]],Wsad_Ofertowy[Kod],0),MATCH("nazwa pakietu",Wsad_Ofertowy[#Headers],0))</f>
        <v>#VALUE!</v>
      </c>
      <c r="G92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0" t="str">
        <f ca="1">IF(Generowanie_Zamówienia[[#This Row],[ILOŚĆ OP. ZAMAWIANA]]&gt;0,COUNTIFS($B$1:B920,"&gt;0"),"")</f>
        <v/>
      </c>
      <c r="I920" t="e">
        <f>INDEX(Wsad_Ofertowy[],MATCH(Generowanie_Zamówienia[[#This Row],[KOD_XL]],Wsad_Ofertowy[Kod],0),MATCH("Nazwa",Wsad_Ofertowy[#Headers],0))</f>
        <v>#VALUE!</v>
      </c>
      <c r="J920" t="e">
        <f ca="1">Generowanie_Zamówienia[[#This Row],[ILOŚĆ OP. ZAMAWIANA]]*Generowanie_Zamówienia[[#This Row],[ILOŚC W OP.]]</f>
        <v>#VALUE!</v>
      </c>
    </row>
    <row r="921" spans="1:10" x14ac:dyDescent="0.45">
      <c r="A921" t="e">
        <f>Wsad_Ofertowy[[#This Row],[Kod]]</f>
        <v>#VALUE!</v>
      </c>
      <c r="B92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1" t="e">
        <f>INDEX(Wsad_Ofertowy[],MATCH(Generowanie_Zamówienia[[#This Row],[KOD_XL]],Wsad_Ofertowy[Kod],0),21)</f>
        <v>#VALUE!</v>
      </c>
      <c r="D921" s="95" t="e" cm="1">
        <f t="array" ref="D921">INDEX(Wsad_Ofertowy[],MATCH(Generowanie_Zamówienia[[#This Row],[KOD_XL]],Wsad_Ofertowy[Kod],0),$U$1)</f>
        <v>#VALUE!</v>
      </c>
      <c r="E921" t="str">
        <f ca="1">IFERROR(Generowanie_Zamówienia[[#This Row],[ILOŚĆ OP. ZAMAWIANA]]*Generowanie_Zamówienia[[#This Row],[ILOŚC W OP.]]*Generowanie_Zamówienia[[#This Row],[CENA]],"")</f>
        <v/>
      </c>
      <c r="F921" t="e">
        <f>INDEX(Wsad_Ofertowy[],MATCH(Generowanie_Zamówienia[[#This Row],[KOD_XL]],Wsad_Ofertowy[Kod],0),MATCH("nazwa pakietu",Wsad_Ofertowy[#Headers],0))</f>
        <v>#VALUE!</v>
      </c>
      <c r="G92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1" t="str">
        <f ca="1">IF(Generowanie_Zamówienia[[#This Row],[ILOŚĆ OP. ZAMAWIANA]]&gt;0,COUNTIFS($B$1:B921,"&gt;0"),"")</f>
        <v/>
      </c>
      <c r="I921" t="e">
        <f>INDEX(Wsad_Ofertowy[],MATCH(Generowanie_Zamówienia[[#This Row],[KOD_XL]],Wsad_Ofertowy[Kod],0),MATCH("Nazwa",Wsad_Ofertowy[#Headers],0))</f>
        <v>#VALUE!</v>
      </c>
      <c r="J921" t="e">
        <f ca="1">Generowanie_Zamówienia[[#This Row],[ILOŚĆ OP. ZAMAWIANA]]*Generowanie_Zamówienia[[#This Row],[ILOŚC W OP.]]</f>
        <v>#VALUE!</v>
      </c>
    </row>
    <row r="922" spans="1:10" x14ac:dyDescent="0.45">
      <c r="A922" t="e">
        <f>Wsad_Ofertowy[[#This Row],[Kod]]</f>
        <v>#VALUE!</v>
      </c>
      <c r="B92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2" t="e">
        <f>INDEX(Wsad_Ofertowy[],MATCH(Generowanie_Zamówienia[[#This Row],[KOD_XL]],Wsad_Ofertowy[Kod],0),21)</f>
        <v>#VALUE!</v>
      </c>
      <c r="D922" s="95" t="e" cm="1">
        <f t="array" ref="D922">INDEX(Wsad_Ofertowy[],MATCH(Generowanie_Zamówienia[[#This Row],[KOD_XL]],Wsad_Ofertowy[Kod],0),$U$1)</f>
        <v>#VALUE!</v>
      </c>
      <c r="E922" t="str">
        <f ca="1">IFERROR(Generowanie_Zamówienia[[#This Row],[ILOŚĆ OP. ZAMAWIANA]]*Generowanie_Zamówienia[[#This Row],[ILOŚC W OP.]]*Generowanie_Zamówienia[[#This Row],[CENA]],"")</f>
        <v/>
      </c>
      <c r="F922" t="e">
        <f>INDEX(Wsad_Ofertowy[],MATCH(Generowanie_Zamówienia[[#This Row],[KOD_XL]],Wsad_Ofertowy[Kod],0),MATCH("nazwa pakietu",Wsad_Ofertowy[#Headers],0))</f>
        <v>#VALUE!</v>
      </c>
      <c r="G92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2" t="str">
        <f ca="1">IF(Generowanie_Zamówienia[[#This Row],[ILOŚĆ OP. ZAMAWIANA]]&gt;0,COUNTIFS($B$1:B922,"&gt;0"),"")</f>
        <v/>
      </c>
      <c r="I922" t="e">
        <f>INDEX(Wsad_Ofertowy[],MATCH(Generowanie_Zamówienia[[#This Row],[KOD_XL]],Wsad_Ofertowy[Kod],0),MATCH("Nazwa",Wsad_Ofertowy[#Headers],0))</f>
        <v>#VALUE!</v>
      </c>
      <c r="J922" t="e">
        <f ca="1">Generowanie_Zamówienia[[#This Row],[ILOŚĆ OP. ZAMAWIANA]]*Generowanie_Zamówienia[[#This Row],[ILOŚC W OP.]]</f>
        <v>#VALUE!</v>
      </c>
    </row>
    <row r="923" spans="1:10" x14ac:dyDescent="0.45">
      <c r="A923" t="e">
        <f>Wsad_Ofertowy[[#This Row],[Kod]]</f>
        <v>#VALUE!</v>
      </c>
      <c r="B92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3" t="e">
        <f>INDEX(Wsad_Ofertowy[],MATCH(Generowanie_Zamówienia[[#This Row],[KOD_XL]],Wsad_Ofertowy[Kod],0),21)</f>
        <v>#VALUE!</v>
      </c>
      <c r="D923" s="95" t="e" cm="1">
        <f t="array" ref="D923">INDEX(Wsad_Ofertowy[],MATCH(Generowanie_Zamówienia[[#This Row],[KOD_XL]],Wsad_Ofertowy[Kod],0),$U$1)</f>
        <v>#VALUE!</v>
      </c>
      <c r="E923" t="str">
        <f ca="1">IFERROR(Generowanie_Zamówienia[[#This Row],[ILOŚĆ OP. ZAMAWIANA]]*Generowanie_Zamówienia[[#This Row],[ILOŚC W OP.]]*Generowanie_Zamówienia[[#This Row],[CENA]],"")</f>
        <v/>
      </c>
      <c r="F923" t="e">
        <f>INDEX(Wsad_Ofertowy[],MATCH(Generowanie_Zamówienia[[#This Row],[KOD_XL]],Wsad_Ofertowy[Kod],0),MATCH("nazwa pakietu",Wsad_Ofertowy[#Headers],0))</f>
        <v>#VALUE!</v>
      </c>
      <c r="G92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3" t="str">
        <f ca="1">IF(Generowanie_Zamówienia[[#This Row],[ILOŚĆ OP. ZAMAWIANA]]&gt;0,COUNTIFS($B$1:B923,"&gt;0"),"")</f>
        <v/>
      </c>
      <c r="I923" t="e">
        <f>INDEX(Wsad_Ofertowy[],MATCH(Generowanie_Zamówienia[[#This Row],[KOD_XL]],Wsad_Ofertowy[Kod],0),MATCH("Nazwa",Wsad_Ofertowy[#Headers],0))</f>
        <v>#VALUE!</v>
      </c>
      <c r="J923" t="e">
        <f ca="1">Generowanie_Zamówienia[[#This Row],[ILOŚĆ OP. ZAMAWIANA]]*Generowanie_Zamówienia[[#This Row],[ILOŚC W OP.]]</f>
        <v>#VALUE!</v>
      </c>
    </row>
    <row r="924" spans="1:10" x14ac:dyDescent="0.45">
      <c r="A924" t="e">
        <f>Wsad_Ofertowy[[#This Row],[Kod]]</f>
        <v>#VALUE!</v>
      </c>
      <c r="B92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4" t="e">
        <f>INDEX(Wsad_Ofertowy[],MATCH(Generowanie_Zamówienia[[#This Row],[KOD_XL]],Wsad_Ofertowy[Kod],0),21)</f>
        <v>#VALUE!</v>
      </c>
      <c r="D924" s="95" t="e" cm="1">
        <f t="array" ref="D924">INDEX(Wsad_Ofertowy[],MATCH(Generowanie_Zamówienia[[#This Row],[KOD_XL]],Wsad_Ofertowy[Kod],0),$U$1)</f>
        <v>#VALUE!</v>
      </c>
      <c r="E924" t="str">
        <f ca="1">IFERROR(Generowanie_Zamówienia[[#This Row],[ILOŚĆ OP. ZAMAWIANA]]*Generowanie_Zamówienia[[#This Row],[ILOŚC W OP.]]*Generowanie_Zamówienia[[#This Row],[CENA]],"")</f>
        <v/>
      </c>
      <c r="F924" t="e">
        <f>INDEX(Wsad_Ofertowy[],MATCH(Generowanie_Zamówienia[[#This Row],[KOD_XL]],Wsad_Ofertowy[Kod],0),MATCH("nazwa pakietu",Wsad_Ofertowy[#Headers],0))</f>
        <v>#VALUE!</v>
      </c>
      <c r="G92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4" t="str">
        <f ca="1">IF(Generowanie_Zamówienia[[#This Row],[ILOŚĆ OP. ZAMAWIANA]]&gt;0,COUNTIFS($B$1:B924,"&gt;0"),"")</f>
        <v/>
      </c>
      <c r="I924" t="e">
        <f>INDEX(Wsad_Ofertowy[],MATCH(Generowanie_Zamówienia[[#This Row],[KOD_XL]],Wsad_Ofertowy[Kod],0),MATCH("Nazwa",Wsad_Ofertowy[#Headers],0))</f>
        <v>#VALUE!</v>
      </c>
      <c r="J924" t="e">
        <f ca="1">Generowanie_Zamówienia[[#This Row],[ILOŚĆ OP. ZAMAWIANA]]*Generowanie_Zamówienia[[#This Row],[ILOŚC W OP.]]</f>
        <v>#VALUE!</v>
      </c>
    </row>
    <row r="925" spans="1:10" x14ac:dyDescent="0.45">
      <c r="A925" t="e">
        <f>Wsad_Ofertowy[[#This Row],[Kod]]</f>
        <v>#VALUE!</v>
      </c>
      <c r="B92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5" t="e">
        <f>INDEX(Wsad_Ofertowy[],MATCH(Generowanie_Zamówienia[[#This Row],[KOD_XL]],Wsad_Ofertowy[Kod],0),21)</f>
        <v>#VALUE!</v>
      </c>
      <c r="D925" s="95" t="e" cm="1">
        <f t="array" ref="D925">INDEX(Wsad_Ofertowy[],MATCH(Generowanie_Zamówienia[[#This Row],[KOD_XL]],Wsad_Ofertowy[Kod],0),$U$1)</f>
        <v>#VALUE!</v>
      </c>
      <c r="E925" t="str">
        <f ca="1">IFERROR(Generowanie_Zamówienia[[#This Row],[ILOŚĆ OP. ZAMAWIANA]]*Generowanie_Zamówienia[[#This Row],[ILOŚC W OP.]]*Generowanie_Zamówienia[[#This Row],[CENA]],"")</f>
        <v/>
      </c>
      <c r="F925" t="e">
        <f>INDEX(Wsad_Ofertowy[],MATCH(Generowanie_Zamówienia[[#This Row],[KOD_XL]],Wsad_Ofertowy[Kod],0),MATCH("nazwa pakietu",Wsad_Ofertowy[#Headers],0))</f>
        <v>#VALUE!</v>
      </c>
      <c r="G92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5" t="str">
        <f ca="1">IF(Generowanie_Zamówienia[[#This Row],[ILOŚĆ OP. ZAMAWIANA]]&gt;0,COUNTIFS($B$1:B925,"&gt;0"),"")</f>
        <v/>
      </c>
      <c r="I925" t="e">
        <f>INDEX(Wsad_Ofertowy[],MATCH(Generowanie_Zamówienia[[#This Row],[KOD_XL]],Wsad_Ofertowy[Kod],0),MATCH("Nazwa",Wsad_Ofertowy[#Headers],0))</f>
        <v>#VALUE!</v>
      </c>
      <c r="J925" t="e">
        <f ca="1">Generowanie_Zamówienia[[#This Row],[ILOŚĆ OP. ZAMAWIANA]]*Generowanie_Zamówienia[[#This Row],[ILOŚC W OP.]]</f>
        <v>#VALUE!</v>
      </c>
    </row>
    <row r="926" spans="1:10" x14ac:dyDescent="0.45">
      <c r="A926" t="e">
        <f>Wsad_Ofertowy[[#This Row],[Kod]]</f>
        <v>#VALUE!</v>
      </c>
      <c r="B92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6" t="e">
        <f>INDEX(Wsad_Ofertowy[],MATCH(Generowanie_Zamówienia[[#This Row],[KOD_XL]],Wsad_Ofertowy[Kod],0),21)</f>
        <v>#VALUE!</v>
      </c>
      <c r="D926" s="95" t="e" cm="1">
        <f t="array" ref="D926">INDEX(Wsad_Ofertowy[],MATCH(Generowanie_Zamówienia[[#This Row],[KOD_XL]],Wsad_Ofertowy[Kod],0),$U$1)</f>
        <v>#VALUE!</v>
      </c>
      <c r="E926" t="str">
        <f ca="1">IFERROR(Generowanie_Zamówienia[[#This Row],[ILOŚĆ OP. ZAMAWIANA]]*Generowanie_Zamówienia[[#This Row],[ILOŚC W OP.]]*Generowanie_Zamówienia[[#This Row],[CENA]],"")</f>
        <v/>
      </c>
      <c r="F926" t="e">
        <f>INDEX(Wsad_Ofertowy[],MATCH(Generowanie_Zamówienia[[#This Row],[KOD_XL]],Wsad_Ofertowy[Kod],0),MATCH("nazwa pakietu",Wsad_Ofertowy[#Headers],0))</f>
        <v>#VALUE!</v>
      </c>
      <c r="G92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6" t="str">
        <f ca="1">IF(Generowanie_Zamówienia[[#This Row],[ILOŚĆ OP. ZAMAWIANA]]&gt;0,COUNTIFS($B$1:B926,"&gt;0"),"")</f>
        <v/>
      </c>
      <c r="I926" t="e">
        <f>INDEX(Wsad_Ofertowy[],MATCH(Generowanie_Zamówienia[[#This Row],[KOD_XL]],Wsad_Ofertowy[Kod],0),MATCH("Nazwa",Wsad_Ofertowy[#Headers],0))</f>
        <v>#VALUE!</v>
      </c>
      <c r="J926" t="e">
        <f ca="1">Generowanie_Zamówienia[[#This Row],[ILOŚĆ OP. ZAMAWIANA]]*Generowanie_Zamówienia[[#This Row],[ILOŚC W OP.]]</f>
        <v>#VALUE!</v>
      </c>
    </row>
    <row r="927" spans="1:10" x14ac:dyDescent="0.45">
      <c r="A927" t="e">
        <f>Wsad_Ofertowy[[#This Row],[Kod]]</f>
        <v>#VALUE!</v>
      </c>
      <c r="B92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7" t="e">
        <f>INDEX(Wsad_Ofertowy[],MATCH(Generowanie_Zamówienia[[#This Row],[KOD_XL]],Wsad_Ofertowy[Kod],0),21)</f>
        <v>#VALUE!</v>
      </c>
      <c r="D927" s="95" t="e" cm="1">
        <f t="array" ref="D927">INDEX(Wsad_Ofertowy[],MATCH(Generowanie_Zamówienia[[#This Row],[KOD_XL]],Wsad_Ofertowy[Kod],0),$U$1)</f>
        <v>#VALUE!</v>
      </c>
      <c r="E927" t="str">
        <f ca="1">IFERROR(Generowanie_Zamówienia[[#This Row],[ILOŚĆ OP. ZAMAWIANA]]*Generowanie_Zamówienia[[#This Row],[ILOŚC W OP.]]*Generowanie_Zamówienia[[#This Row],[CENA]],"")</f>
        <v/>
      </c>
      <c r="F927" t="e">
        <f>INDEX(Wsad_Ofertowy[],MATCH(Generowanie_Zamówienia[[#This Row],[KOD_XL]],Wsad_Ofertowy[Kod],0),MATCH("nazwa pakietu",Wsad_Ofertowy[#Headers],0))</f>
        <v>#VALUE!</v>
      </c>
      <c r="G92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7" t="str">
        <f ca="1">IF(Generowanie_Zamówienia[[#This Row],[ILOŚĆ OP. ZAMAWIANA]]&gt;0,COUNTIFS($B$1:B927,"&gt;0"),"")</f>
        <v/>
      </c>
      <c r="I927" t="e">
        <f>INDEX(Wsad_Ofertowy[],MATCH(Generowanie_Zamówienia[[#This Row],[KOD_XL]],Wsad_Ofertowy[Kod],0),MATCH("Nazwa",Wsad_Ofertowy[#Headers],0))</f>
        <v>#VALUE!</v>
      </c>
      <c r="J927" t="e">
        <f ca="1">Generowanie_Zamówienia[[#This Row],[ILOŚĆ OP. ZAMAWIANA]]*Generowanie_Zamówienia[[#This Row],[ILOŚC W OP.]]</f>
        <v>#VALUE!</v>
      </c>
    </row>
    <row r="928" spans="1:10" x14ac:dyDescent="0.45">
      <c r="A928" t="e">
        <f>Wsad_Ofertowy[[#This Row],[Kod]]</f>
        <v>#VALUE!</v>
      </c>
      <c r="B92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8" t="e">
        <f>INDEX(Wsad_Ofertowy[],MATCH(Generowanie_Zamówienia[[#This Row],[KOD_XL]],Wsad_Ofertowy[Kod],0),21)</f>
        <v>#VALUE!</v>
      </c>
      <c r="D928" s="95" t="e" cm="1">
        <f t="array" ref="D928">INDEX(Wsad_Ofertowy[],MATCH(Generowanie_Zamówienia[[#This Row],[KOD_XL]],Wsad_Ofertowy[Kod],0),$U$1)</f>
        <v>#VALUE!</v>
      </c>
      <c r="E928" t="str">
        <f ca="1">IFERROR(Generowanie_Zamówienia[[#This Row],[ILOŚĆ OP. ZAMAWIANA]]*Generowanie_Zamówienia[[#This Row],[ILOŚC W OP.]]*Generowanie_Zamówienia[[#This Row],[CENA]],"")</f>
        <v/>
      </c>
      <c r="F928" t="e">
        <f>INDEX(Wsad_Ofertowy[],MATCH(Generowanie_Zamówienia[[#This Row],[KOD_XL]],Wsad_Ofertowy[Kod],0),MATCH("nazwa pakietu",Wsad_Ofertowy[#Headers],0))</f>
        <v>#VALUE!</v>
      </c>
      <c r="G92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8" t="str">
        <f ca="1">IF(Generowanie_Zamówienia[[#This Row],[ILOŚĆ OP. ZAMAWIANA]]&gt;0,COUNTIFS($B$1:B928,"&gt;0"),"")</f>
        <v/>
      </c>
      <c r="I928" t="e">
        <f>INDEX(Wsad_Ofertowy[],MATCH(Generowanie_Zamówienia[[#This Row],[KOD_XL]],Wsad_Ofertowy[Kod],0),MATCH("Nazwa",Wsad_Ofertowy[#Headers],0))</f>
        <v>#VALUE!</v>
      </c>
      <c r="J928" t="e">
        <f ca="1">Generowanie_Zamówienia[[#This Row],[ILOŚĆ OP. ZAMAWIANA]]*Generowanie_Zamówienia[[#This Row],[ILOŚC W OP.]]</f>
        <v>#VALUE!</v>
      </c>
    </row>
    <row r="929" spans="1:10" x14ac:dyDescent="0.45">
      <c r="A929" t="e">
        <f>Wsad_Ofertowy[[#This Row],[Kod]]</f>
        <v>#VALUE!</v>
      </c>
      <c r="B92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29" t="e">
        <f>INDEX(Wsad_Ofertowy[],MATCH(Generowanie_Zamówienia[[#This Row],[KOD_XL]],Wsad_Ofertowy[Kod],0),21)</f>
        <v>#VALUE!</v>
      </c>
      <c r="D929" s="95" t="e" cm="1">
        <f t="array" ref="D929">INDEX(Wsad_Ofertowy[],MATCH(Generowanie_Zamówienia[[#This Row],[KOD_XL]],Wsad_Ofertowy[Kod],0),$U$1)</f>
        <v>#VALUE!</v>
      </c>
      <c r="E929" t="str">
        <f ca="1">IFERROR(Generowanie_Zamówienia[[#This Row],[ILOŚĆ OP. ZAMAWIANA]]*Generowanie_Zamówienia[[#This Row],[ILOŚC W OP.]]*Generowanie_Zamówienia[[#This Row],[CENA]],"")</f>
        <v/>
      </c>
      <c r="F929" t="e">
        <f>INDEX(Wsad_Ofertowy[],MATCH(Generowanie_Zamówienia[[#This Row],[KOD_XL]],Wsad_Ofertowy[Kod],0),MATCH("nazwa pakietu",Wsad_Ofertowy[#Headers],0))</f>
        <v>#VALUE!</v>
      </c>
      <c r="G92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29" t="str">
        <f ca="1">IF(Generowanie_Zamówienia[[#This Row],[ILOŚĆ OP. ZAMAWIANA]]&gt;0,COUNTIFS($B$1:B929,"&gt;0"),"")</f>
        <v/>
      </c>
      <c r="I929" t="e">
        <f>INDEX(Wsad_Ofertowy[],MATCH(Generowanie_Zamówienia[[#This Row],[KOD_XL]],Wsad_Ofertowy[Kod],0),MATCH("Nazwa",Wsad_Ofertowy[#Headers],0))</f>
        <v>#VALUE!</v>
      </c>
      <c r="J929" t="e">
        <f ca="1">Generowanie_Zamówienia[[#This Row],[ILOŚĆ OP. ZAMAWIANA]]*Generowanie_Zamówienia[[#This Row],[ILOŚC W OP.]]</f>
        <v>#VALUE!</v>
      </c>
    </row>
    <row r="930" spans="1:10" x14ac:dyDescent="0.45">
      <c r="A930" t="e">
        <f>Wsad_Ofertowy[[#This Row],[Kod]]</f>
        <v>#VALUE!</v>
      </c>
      <c r="B93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0" t="e">
        <f>INDEX(Wsad_Ofertowy[],MATCH(Generowanie_Zamówienia[[#This Row],[KOD_XL]],Wsad_Ofertowy[Kod],0),21)</f>
        <v>#VALUE!</v>
      </c>
      <c r="D930" s="95" t="e" cm="1">
        <f t="array" ref="D930">INDEX(Wsad_Ofertowy[],MATCH(Generowanie_Zamówienia[[#This Row],[KOD_XL]],Wsad_Ofertowy[Kod],0),$U$1)</f>
        <v>#VALUE!</v>
      </c>
      <c r="E930" t="str">
        <f ca="1">IFERROR(Generowanie_Zamówienia[[#This Row],[ILOŚĆ OP. ZAMAWIANA]]*Generowanie_Zamówienia[[#This Row],[ILOŚC W OP.]]*Generowanie_Zamówienia[[#This Row],[CENA]],"")</f>
        <v/>
      </c>
      <c r="F930" t="e">
        <f>INDEX(Wsad_Ofertowy[],MATCH(Generowanie_Zamówienia[[#This Row],[KOD_XL]],Wsad_Ofertowy[Kod],0),MATCH("nazwa pakietu",Wsad_Ofertowy[#Headers],0))</f>
        <v>#VALUE!</v>
      </c>
      <c r="G93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0" t="str">
        <f ca="1">IF(Generowanie_Zamówienia[[#This Row],[ILOŚĆ OP. ZAMAWIANA]]&gt;0,COUNTIFS($B$1:B930,"&gt;0"),"")</f>
        <v/>
      </c>
      <c r="I930" t="e">
        <f>INDEX(Wsad_Ofertowy[],MATCH(Generowanie_Zamówienia[[#This Row],[KOD_XL]],Wsad_Ofertowy[Kod],0),MATCH("Nazwa",Wsad_Ofertowy[#Headers],0))</f>
        <v>#VALUE!</v>
      </c>
      <c r="J930" t="e">
        <f ca="1">Generowanie_Zamówienia[[#This Row],[ILOŚĆ OP. ZAMAWIANA]]*Generowanie_Zamówienia[[#This Row],[ILOŚC W OP.]]</f>
        <v>#VALUE!</v>
      </c>
    </row>
    <row r="931" spans="1:10" x14ac:dyDescent="0.45">
      <c r="A931" t="e">
        <f>Wsad_Ofertowy[[#This Row],[Kod]]</f>
        <v>#VALUE!</v>
      </c>
      <c r="B93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1" t="e">
        <f>INDEX(Wsad_Ofertowy[],MATCH(Generowanie_Zamówienia[[#This Row],[KOD_XL]],Wsad_Ofertowy[Kod],0),21)</f>
        <v>#VALUE!</v>
      </c>
      <c r="D931" s="95" t="e" cm="1">
        <f t="array" ref="D931">INDEX(Wsad_Ofertowy[],MATCH(Generowanie_Zamówienia[[#This Row],[KOD_XL]],Wsad_Ofertowy[Kod],0),$U$1)</f>
        <v>#VALUE!</v>
      </c>
      <c r="E931" t="str">
        <f ca="1">IFERROR(Generowanie_Zamówienia[[#This Row],[ILOŚĆ OP. ZAMAWIANA]]*Generowanie_Zamówienia[[#This Row],[ILOŚC W OP.]]*Generowanie_Zamówienia[[#This Row],[CENA]],"")</f>
        <v/>
      </c>
      <c r="F931" t="e">
        <f>INDEX(Wsad_Ofertowy[],MATCH(Generowanie_Zamówienia[[#This Row],[KOD_XL]],Wsad_Ofertowy[Kod],0),MATCH("nazwa pakietu",Wsad_Ofertowy[#Headers],0))</f>
        <v>#VALUE!</v>
      </c>
      <c r="G93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1" t="str">
        <f ca="1">IF(Generowanie_Zamówienia[[#This Row],[ILOŚĆ OP. ZAMAWIANA]]&gt;0,COUNTIFS($B$1:B931,"&gt;0"),"")</f>
        <v/>
      </c>
      <c r="I931" t="e">
        <f>INDEX(Wsad_Ofertowy[],MATCH(Generowanie_Zamówienia[[#This Row],[KOD_XL]],Wsad_Ofertowy[Kod],0),MATCH("Nazwa",Wsad_Ofertowy[#Headers],0))</f>
        <v>#VALUE!</v>
      </c>
      <c r="J931" t="e">
        <f ca="1">Generowanie_Zamówienia[[#This Row],[ILOŚĆ OP. ZAMAWIANA]]*Generowanie_Zamówienia[[#This Row],[ILOŚC W OP.]]</f>
        <v>#VALUE!</v>
      </c>
    </row>
    <row r="932" spans="1:10" x14ac:dyDescent="0.45">
      <c r="A932" t="e">
        <f>Wsad_Ofertowy[[#This Row],[Kod]]</f>
        <v>#VALUE!</v>
      </c>
      <c r="B93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2" t="e">
        <f>INDEX(Wsad_Ofertowy[],MATCH(Generowanie_Zamówienia[[#This Row],[KOD_XL]],Wsad_Ofertowy[Kod],0),21)</f>
        <v>#VALUE!</v>
      </c>
      <c r="D932" s="95" t="e" cm="1">
        <f t="array" ref="D932">INDEX(Wsad_Ofertowy[],MATCH(Generowanie_Zamówienia[[#This Row],[KOD_XL]],Wsad_Ofertowy[Kod],0),$U$1)</f>
        <v>#VALUE!</v>
      </c>
      <c r="E932" t="str">
        <f ca="1">IFERROR(Generowanie_Zamówienia[[#This Row],[ILOŚĆ OP. ZAMAWIANA]]*Generowanie_Zamówienia[[#This Row],[ILOŚC W OP.]]*Generowanie_Zamówienia[[#This Row],[CENA]],"")</f>
        <v/>
      </c>
      <c r="F932" t="e">
        <f>INDEX(Wsad_Ofertowy[],MATCH(Generowanie_Zamówienia[[#This Row],[KOD_XL]],Wsad_Ofertowy[Kod],0),MATCH("nazwa pakietu",Wsad_Ofertowy[#Headers],0))</f>
        <v>#VALUE!</v>
      </c>
      <c r="G93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2" t="str">
        <f ca="1">IF(Generowanie_Zamówienia[[#This Row],[ILOŚĆ OP. ZAMAWIANA]]&gt;0,COUNTIFS($B$1:B932,"&gt;0"),"")</f>
        <v/>
      </c>
      <c r="I932" t="e">
        <f>INDEX(Wsad_Ofertowy[],MATCH(Generowanie_Zamówienia[[#This Row],[KOD_XL]],Wsad_Ofertowy[Kod],0),MATCH("Nazwa",Wsad_Ofertowy[#Headers],0))</f>
        <v>#VALUE!</v>
      </c>
      <c r="J932" t="e">
        <f ca="1">Generowanie_Zamówienia[[#This Row],[ILOŚĆ OP. ZAMAWIANA]]*Generowanie_Zamówienia[[#This Row],[ILOŚC W OP.]]</f>
        <v>#VALUE!</v>
      </c>
    </row>
    <row r="933" spans="1:10" x14ac:dyDescent="0.45">
      <c r="A933" t="e">
        <f>Wsad_Ofertowy[[#This Row],[Kod]]</f>
        <v>#VALUE!</v>
      </c>
      <c r="B93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3" t="e">
        <f>INDEX(Wsad_Ofertowy[],MATCH(Generowanie_Zamówienia[[#This Row],[KOD_XL]],Wsad_Ofertowy[Kod],0),21)</f>
        <v>#VALUE!</v>
      </c>
      <c r="D933" s="95" t="e" cm="1">
        <f t="array" ref="D933">INDEX(Wsad_Ofertowy[],MATCH(Generowanie_Zamówienia[[#This Row],[KOD_XL]],Wsad_Ofertowy[Kod],0),$U$1)</f>
        <v>#VALUE!</v>
      </c>
      <c r="E933" t="str">
        <f ca="1">IFERROR(Generowanie_Zamówienia[[#This Row],[ILOŚĆ OP. ZAMAWIANA]]*Generowanie_Zamówienia[[#This Row],[ILOŚC W OP.]]*Generowanie_Zamówienia[[#This Row],[CENA]],"")</f>
        <v/>
      </c>
      <c r="F933" t="e">
        <f>INDEX(Wsad_Ofertowy[],MATCH(Generowanie_Zamówienia[[#This Row],[KOD_XL]],Wsad_Ofertowy[Kod],0),MATCH("nazwa pakietu",Wsad_Ofertowy[#Headers],0))</f>
        <v>#VALUE!</v>
      </c>
      <c r="G93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3" t="str">
        <f ca="1">IF(Generowanie_Zamówienia[[#This Row],[ILOŚĆ OP. ZAMAWIANA]]&gt;0,COUNTIFS($B$1:B933,"&gt;0"),"")</f>
        <v/>
      </c>
      <c r="I933" t="e">
        <f>INDEX(Wsad_Ofertowy[],MATCH(Generowanie_Zamówienia[[#This Row],[KOD_XL]],Wsad_Ofertowy[Kod],0),MATCH("Nazwa",Wsad_Ofertowy[#Headers],0))</f>
        <v>#VALUE!</v>
      </c>
      <c r="J933" t="e">
        <f ca="1">Generowanie_Zamówienia[[#This Row],[ILOŚĆ OP. ZAMAWIANA]]*Generowanie_Zamówienia[[#This Row],[ILOŚC W OP.]]</f>
        <v>#VALUE!</v>
      </c>
    </row>
    <row r="934" spans="1:10" x14ac:dyDescent="0.45">
      <c r="A934" t="e">
        <f>Wsad_Ofertowy[[#This Row],[Kod]]</f>
        <v>#VALUE!</v>
      </c>
      <c r="B93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4" t="e">
        <f>INDEX(Wsad_Ofertowy[],MATCH(Generowanie_Zamówienia[[#This Row],[KOD_XL]],Wsad_Ofertowy[Kod],0),21)</f>
        <v>#VALUE!</v>
      </c>
      <c r="D934" s="95" t="e" cm="1">
        <f t="array" ref="D934">INDEX(Wsad_Ofertowy[],MATCH(Generowanie_Zamówienia[[#This Row],[KOD_XL]],Wsad_Ofertowy[Kod],0),$U$1)</f>
        <v>#VALUE!</v>
      </c>
      <c r="E934" t="str">
        <f ca="1">IFERROR(Generowanie_Zamówienia[[#This Row],[ILOŚĆ OP. ZAMAWIANA]]*Generowanie_Zamówienia[[#This Row],[ILOŚC W OP.]]*Generowanie_Zamówienia[[#This Row],[CENA]],"")</f>
        <v/>
      </c>
      <c r="F934" t="e">
        <f>INDEX(Wsad_Ofertowy[],MATCH(Generowanie_Zamówienia[[#This Row],[KOD_XL]],Wsad_Ofertowy[Kod],0),MATCH("nazwa pakietu",Wsad_Ofertowy[#Headers],0))</f>
        <v>#VALUE!</v>
      </c>
      <c r="G93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4" t="str">
        <f ca="1">IF(Generowanie_Zamówienia[[#This Row],[ILOŚĆ OP. ZAMAWIANA]]&gt;0,COUNTIFS($B$1:B934,"&gt;0"),"")</f>
        <v/>
      </c>
      <c r="I934" t="e">
        <f>INDEX(Wsad_Ofertowy[],MATCH(Generowanie_Zamówienia[[#This Row],[KOD_XL]],Wsad_Ofertowy[Kod],0),MATCH("Nazwa",Wsad_Ofertowy[#Headers],0))</f>
        <v>#VALUE!</v>
      </c>
      <c r="J934" t="e">
        <f ca="1">Generowanie_Zamówienia[[#This Row],[ILOŚĆ OP. ZAMAWIANA]]*Generowanie_Zamówienia[[#This Row],[ILOŚC W OP.]]</f>
        <v>#VALUE!</v>
      </c>
    </row>
    <row r="935" spans="1:10" x14ac:dyDescent="0.45">
      <c r="A935" t="e">
        <f>Wsad_Ofertowy[[#This Row],[Kod]]</f>
        <v>#VALUE!</v>
      </c>
      <c r="B93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5" t="e">
        <f>INDEX(Wsad_Ofertowy[],MATCH(Generowanie_Zamówienia[[#This Row],[KOD_XL]],Wsad_Ofertowy[Kod],0),21)</f>
        <v>#VALUE!</v>
      </c>
      <c r="D935" s="95" t="e" cm="1">
        <f t="array" ref="D935">INDEX(Wsad_Ofertowy[],MATCH(Generowanie_Zamówienia[[#This Row],[KOD_XL]],Wsad_Ofertowy[Kod],0),$U$1)</f>
        <v>#VALUE!</v>
      </c>
      <c r="E935" t="str">
        <f ca="1">IFERROR(Generowanie_Zamówienia[[#This Row],[ILOŚĆ OP. ZAMAWIANA]]*Generowanie_Zamówienia[[#This Row],[ILOŚC W OP.]]*Generowanie_Zamówienia[[#This Row],[CENA]],"")</f>
        <v/>
      </c>
      <c r="F935" t="e">
        <f>INDEX(Wsad_Ofertowy[],MATCH(Generowanie_Zamówienia[[#This Row],[KOD_XL]],Wsad_Ofertowy[Kod],0),MATCH("nazwa pakietu",Wsad_Ofertowy[#Headers],0))</f>
        <v>#VALUE!</v>
      </c>
      <c r="G93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5" t="str">
        <f ca="1">IF(Generowanie_Zamówienia[[#This Row],[ILOŚĆ OP. ZAMAWIANA]]&gt;0,COUNTIFS($B$1:B935,"&gt;0"),"")</f>
        <v/>
      </c>
      <c r="I935" t="e">
        <f>INDEX(Wsad_Ofertowy[],MATCH(Generowanie_Zamówienia[[#This Row],[KOD_XL]],Wsad_Ofertowy[Kod],0),MATCH("Nazwa",Wsad_Ofertowy[#Headers],0))</f>
        <v>#VALUE!</v>
      </c>
      <c r="J935" t="e">
        <f ca="1">Generowanie_Zamówienia[[#This Row],[ILOŚĆ OP. ZAMAWIANA]]*Generowanie_Zamówienia[[#This Row],[ILOŚC W OP.]]</f>
        <v>#VALUE!</v>
      </c>
    </row>
    <row r="936" spans="1:10" x14ac:dyDescent="0.45">
      <c r="A936" t="e">
        <f>Wsad_Ofertowy[[#This Row],[Kod]]</f>
        <v>#VALUE!</v>
      </c>
      <c r="B93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6" t="e">
        <f>INDEX(Wsad_Ofertowy[],MATCH(Generowanie_Zamówienia[[#This Row],[KOD_XL]],Wsad_Ofertowy[Kod],0),21)</f>
        <v>#VALUE!</v>
      </c>
      <c r="D936" s="95" t="e" cm="1">
        <f t="array" ref="D936">INDEX(Wsad_Ofertowy[],MATCH(Generowanie_Zamówienia[[#This Row],[KOD_XL]],Wsad_Ofertowy[Kod],0),$U$1)</f>
        <v>#VALUE!</v>
      </c>
      <c r="E936" t="str">
        <f ca="1">IFERROR(Generowanie_Zamówienia[[#This Row],[ILOŚĆ OP. ZAMAWIANA]]*Generowanie_Zamówienia[[#This Row],[ILOŚC W OP.]]*Generowanie_Zamówienia[[#This Row],[CENA]],"")</f>
        <v/>
      </c>
      <c r="F936" t="e">
        <f>INDEX(Wsad_Ofertowy[],MATCH(Generowanie_Zamówienia[[#This Row],[KOD_XL]],Wsad_Ofertowy[Kod],0),MATCH("nazwa pakietu",Wsad_Ofertowy[#Headers],0))</f>
        <v>#VALUE!</v>
      </c>
      <c r="G93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6" t="str">
        <f ca="1">IF(Generowanie_Zamówienia[[#This Row],[ILOŚĆ OP. ZAMAWIANA]]&gt;0,COUNTIFS($B$1:B936,"&gt;0"),"")</f>
        <v/>
      </c>
      <c r="I936" t="e">
        <f>INDEX(Wsad_Ofertowy[],MATCH(Generowanie_Zamówienia[[#This Row],[KOD_XL]],Wsad_Ofertowy[Kod],0),MATCH("Nazwa",Wsad_Ofertowy[#Headers],0))</f>
        <v>#VALUE!</v>
      </c>
      <c r="J936" t="e">
        <f ca="1">Generowanie_Zamówienia[[#This Row],[ILOŚĆ OP. ZAMAWIANA]]*Generowanie_Zamówienia[[#This Row],[ILOŚC W OP.]]</f>
        <v>#VALUE!</v>
      </c>
    </row>
    <row r="937" spans="1:10" x14ac:dyDescent="0.45">
      <c r="A937" t="e">
        <f>Wsad_Ofertowy[[#This Row],[Kod]]</f>
        <v>#VALUE!</v>
      </c>
      <c r="B93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7" t="e">
        <f>INDEX(Wsad_Ofertowy[],MATCH(Generowanie_Zamówienia[[#This Row],[KOD_XL]],Wsad_Ofertowy[Kod],0),21)</f>
        <v>#VALUE!</v>
      </c>
      <c r="D937" s="95" t="e" cm="1">
        <f t="array" ref="D937">INDEX(Wsad_Ofertowy[],MATCH(Generowanie_Zamówienia[[#This Row],[KOD_XL]],Wsad_Ofertowy[Kod],0),$U$1)</f>
        <v>#VALUE!</v>
      </c>
      <c r="E937" t="str">
        <f ca="1">IFERROR(Generowanie_Zamówienia[[#This Row],[ILOŚĆ OP. ZAMAWIANA]]*Generowanie_Zamówienia[[#This Row],[ILOŚC W OP.]]*Generowanie_Zamówienia[[#This Row],[CENA]],"")</f>
        <v/>
      </c>
      <c r="F937" t="e">
        <f>INDEX(Wsad_Ofertowy[],MATCH(Generowanie_Zamówienia[[#This Row],[KOD_XL]],Wsad_Ofertowy[Kod],0),MATCH("nazwa pakietu",Wsad_Ofertowy[#Headers],0))</f>
        <v>#VALUE!</v>
      </c>
      <c r="G93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7" t="str">
        <f ca="1">IF(Generowanie_Zamówienia[[#This Row],[ILOŚĆ OP. ZAMAWIANA]]&gt;0,COUNTIFS($B$1:B937,"&gt;0"),"")</f>
        <v/>
      </c>
      <c r="I937" t="e">
        <f>INDEX(Wsad_Ofertowy[],MATCH(Generowanie_Zamówienia[[#This Row],[KOD_XL]],Wsad_Ofertowy[Kod],0),MATCH("Nazwa",Wsad_Ofertowy[#Headers],0))</f>
        <v>#VALUE!</v>
      </c>
      <c r="J937" t="e">
        <f ca="1">Generowanie_Zamówienia[[#This Row],[ILOŚĆ OP. ZAMAWIANA]]*Generowanie_Zamówienia[[#This Row],[ILOŚC W OP.]]</f>
        <v>#VALUE!</v>
      </c>
    </row>
    <row r="938" spans="1:10" x14ac:dyDescent="0.45">
      <c r="A938" t="e">
        <f>Wsad_Ofertowy[[#This Row],[Kod]]</f>
        <v>#VALUE!</v>
      </c>
      <c r="B93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8" t="e">
        <f>INDEX(Wsad_Ofertowy[],MATCH(Generowanie_Zamówienia[[#This Row],[KOD_XL]],Wsad_Ofertowy[Kod],0),21)</f>
        <v>#VALUE!</v>
      </c>
      <c r="D938" s="95" t="e" cm="1">
        <f t="array" ref="D938">INDEX(Wsad_Ofertowy[],MATCH(Generowanie_Zamówienia[[#This Row],[KOD_XL]],Wsad_Ofertowy[Kod],0),$U$1)</f>
        <v>#VALUE!</v>
      </c>
      <c r="E938" t="str">
        <f ca="1">IFERROR(Generowanie_Zamówienia[[#This Row],[ILOŚĆ OP. ZAMAWIANA]]*Generowanie_Zamówienia[[#This Row],[ILOŚC W OP.]]*Generowanie_Zamówienia[[#This Row],[CENA]],"")</f>
        <v/>
      </c>
      <c r="F938" t="e">
        <f>INDEX(Wsad_Ofertowy[],MATCH(Generowanie_Zamówienia[[#This Row],[KOD_XL]],Wsad_Ofertowy[Kod],0),MATCH("nazwa pakietu",Wsad_Ofertowy[#Headers],0))</f>
        <v>#VALUE!</v>
      </c>
      <c r="G93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8" t="str">
        <f ca="1">IF(Generowanie_Zamówienia[[#This Row],[ILOŚĆ OP. ZAMAWIANA]]&gt;0,COUNTIFS($B$1:B938,"&gt;0"),"")</f>
        <v/>
      </c>
      <c r="I938" t="e">
        <f>INDEX(Wsad_Ofertowy[],MATCH(Generowanie_Zamówienia[[#This Row],[KOD_XL]],Wsad_Ofertowy[Kod],0),MATCH("Nazwa",Wsad_Ofertowy[#Headers],0))</f>
        <v>#VALUE!</v>
      </c>
      <c r="J938" t="e">
        <f ca="1">Generowanie_Zamówienia[[#This Row],[ILOŚĆ OP. ZAMAWIANA]]*Generowanie_Zamówienia[[#This Row],[ILOŚC W OP.]]</f>
        <v>#VALUE!</v>
      </c>
    </row>
    <row r="939" spans="1:10" x14ac:dyDescent="0.45">
      <c r="A939" t="e">
        <f>Wsad_Ofertowy[[#This Row],[Kod]]</f>
        <v>#VALUE!</v>
      </c>
      <c r="B93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39" t="e">
        <f>INDEX(Wsad_Ofertowy[],MATCH(Generowanie_Zamówienia[[#This Row],[KOD_XL]],Wsad_Ofertowy[Kod],0),21)</f>
        <v>#VALUE!</v>
      </c>
      <c r="D939" s="95" t="e" cm="1">
        <f t="array" ref="D939">INDEX(Wsad_Ofertowy[],MATCH(Generowanie_Zamówienia[[#This Row],[KOD_XL]],Wsad_Ofertowy[Kod],0),$U$1)</f>
        <v>#VALUE!</v>
      </c>
      <c r="E939" t="str">
        <f ca="1">IFERROR(Generowanie_Zamówienia[[#This Row],[ILOŚĆ OP. ZAMAWIANA]]*Generowanie_Zamówienia[[#This Row],[ILOŚC W OP.]]*Generowanie_Zamówienia[[#This Row],[CENA]],"")</f>
        <v/>
      </c>
      <c r="F939" t="e">
        <f>INDEX(Wsad_Ofertowy[],MATCH(Generowanie_Zamówienia[[#This Row],[KOD_XL]],Wsad_Ofertowy[Kod],0),MATCH("nazwa pakietu",Wsad_Ofertowy[#Headers],0))</f>
        <v>#VALUE!</v>
      </c>
      <c r="G93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39" t="str">
        <f ca="1">IF(Generowanie_Zamówienia[[#This Row],[ILOŚĆ OP. ZAMAWIANA]]&gt;0,COUNTIFS($B$1:B939,"&gt;0"),"")</f>
        <v/>
      </c>
      <c r="I939" t="e">
        <f>INDEX(Wsad_Ofertowy[],MATCH(Generowanie_Zamówienia[[#This Row],[KOD_XL]],Wsad_Ofertowy[Kod],0),MATCH("Nazwa",Wsad_Ofertowy[#Headers],0))</f>
        <v>#VALUE!</v>
      </c>
      <c r="J939" t="e">
        <f ca="1">Generowanie_Zamówienia[[#This Row],[ILOŚĆ OP. ZAMAWIANA]]*Generowanie_Zamówienia[[#This Row],[ILOŚC W OP.]]</f>
        <v>#VALUE!</v>
      </c>
    </row>
    <row r="940" spans="1:10" x14ac:dyDescent="0.45">
      <c r="A940" t="e">
        <f>Wsad_Ofertowy[[#This Row],[Kod]]</f>
        <v>#VALUE!</v>
      </c>
      <c r="B94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0" t="e">
        <f>INDEX(Wsad_Ofertowy[],MATCH(Generowanie_Zamówienia[[#This Row],[KOD_XL]],Wsad_Ofertowy[Kod],0),21)</f>
        <v>#VALUE!</v>
      </c>
      <c r="D940" s="95" t="e" cm="1">
        <f t="array" ref="D940">INDEX(Wsad_Ofertowy[],MATCH(Generowanie_Zamówienia[[#This Row],[KOD_XL]],Wsad_Ofertowy[Kod],0),$U$1)</f>
        <v>#VALUE!</v>
      </c>
      <c r="E940" t="str">
        <f ca="1">IFERROR(Generowanie_Zamówienia[[#This Row],[ILOŚĆ OP. ZAMAWIANA]]*Generowanie_Zamówienia[[#This Row],[ILOŚC W OP.]]*Generowanie_Zamówienia[[#This Row],[CENA]],"")</f>
        <v/>
      </c>
      <c r="F940" t="e">
        <f>INDEX(Wsad_Ofertowy[],MATCH(Generowanie_Zamówienia[[#This Row],[KOD_XL]],Wsad_Ofertowy[Kod],0),MATCH("nazwa pakietu",Wsad_Ofertowy[#Headers],0))</f>
        <v>#VALUE!</v>
      </c>
      <c r="G94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0" t="str">
        <f ca="1">IF(Generowanie_Zamówienia[[#This Row],[ILOŚĆ OP. ZAMAWIANA]]&gt;0,COUNTIFS($B$1:B940,"&gt;0"),"")</f>
        <v/>
      </c>
      <c r="I940" t="e">
        <f>INDEX(Wsad_Ofertowy[],MATCH(Generowanie_Zamówienia[[#This Row],[KOD_XL]],Wsad_Ofertowy[Kod],0),MATCH("Nazwa",Wsad_Ofertowy[#Headers],0))</f>
        <v>#VALUE!</v>
      </c>
      <c r="J940" t="e">
        <f ca="1">Generowanie_Zamówienia[[#This Row],[ILOŚĆ OP. ZAMAWIANA]]*Generowanie_Zamówienia[[#This Row],[ILOŚC W OP.]]</f>
        <v>#VALUE!</v>
      </c>
    </row>
    <row r="941" spans="1:10" x14ac:dyDescent="0.45">
      <c r="A941" t="e">
        <f>Wsad_Ofertowy[[#This Row],[Kod]]</f>
        <v>#VALUE!</v>
      </c>
      <c r="B94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1" t="e">
        <f>INDEX(Wsad_Ofertowy[],MATCH(Generowanie_Zamówienia[[#This Row],[KOD_XL]],Wsad_Ofertowy[Kod],0),21)</f>
        <v>#VALUE!</v>
      </c>
      <c r="D941" s="95" t="e" cm="1">
        <f t="array" ref="D941">INDEX(Wsad_Ofertowy[],MATCH(Generowanie_Zamówienia[[#This Row],[KOD_XL]],Wsad_Ofertowy[Kod],0),$U$1)</f>
        <v>#VALUE!</v>
      </c>
      <c r="E941" t="str">
        <f ca="1">IFERROR(Generowanie_Zamówienia[[#This Row],[ILOŚĆ OP. ZAMAWIANA]]*Generowanie_Zamówienia[[#This Row],[ILOŚC W OP.]]*Generowanie_Zamówienia[[#This Row],[CENA]],"")</f>
        <v/>
      </c>
      <c r="F941" t="e">
        <f>INDEX(Wsad_Ofertowy[],MATCH(Generowanie_Zamówienia[[#This Row],[KOD_XL]],Wsad_Ofertowy[Kod],0),MATCH("nazwa pakietu",Wsad_Ofertowy[#Headers],0))</f>
        <v>#VALUE!</v>
      </c>
      <c r="G94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1" t="str">
        <f ca="1">IF(Generowanie_Zamówienia[[#This Row],[ILOŚĆ OP. ZAMAWIANA]]&gt;0,COUNTIFS($B$1:B941,"&gt;0"),"")</f>
        <v/>
      </c>
      <c r="I941" t="e">
        <f>INDEX(Wsad_Ofertowy[],MATCH(Generowanie_Zamówienia[[#This Row],[KOD_XL]],Wsad_Ofertowy[Kod],0),MATCH("Nazwa",Wsad_Ofertowy[#Headers],0))</f>
        <v>#VALUE!</v>
      </c>
      <c r="J941" t="e">
        <f ca="1">Generowanie_Zamówienia[[#This Row],[ILOŚĆ OP. ZAMAWIANA]]*Generowanie_Zamówienia[[#This Row],[ILOŚC W OP.]]</f>
        <v>#VALUE!</v>
      </c>
    </row>
    <row r="942" spans="1:10" x14ac:dyDescent="0.45">
      <c r="A942" t="e">
        <f>Wsad_Ofertowy[[#This Row],[Kod]]</f>
        <v>#VALUE!</v>
      </c>
      <c r="B94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2" t="e">
        <f>INDEX(Wsad_Ofertowy[],MATCH(Generowanie_Zamówienia[[#This Row],[KOD_XL]],Wsad_Ofertowy[Kod],0),21)</f>
        <v>#VALUE!</v>
      </c>
      <c r="D942" s="95" t="e" cm="1">
        <f t="array" ref="D942">INDEX(Wsad_Ofertowy[],MATCH(Generowanie_Zamówienia[[#This Row],[KOD_XL]],Wsad_Ofertowy[Kod],0),$U$1)</f>
        <v>#VALUE!</v>
      </c>
      <c r="E942" t="str">
        <f ca="1">IFERROR(Generowanie_Zamówienia[[#This Row],[ILOŚĆ OP. ZAMAWIANA]]*Generowanie_Zamówienia[[#This Row],[ILOŚC W OP.]]*Generowanie_Zamówienia[[#This Row],[CENA]],"")</f>
        <v/>
      </c>
      <c r="F942" t="e">
        <f>INDEX(Wsad_Ofertowy[],MATCH(Generowanie_Zamówienia[[#This Row],[KOD_XL]],Wsad_Ofertowy[Kod],0),MATCH("nazwa pakietu",Wsad_Ofertowy[#Headers],0))</f>
        <v>#VALUE!</v>
      </c>
      <c r="G94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2" t="str">
        <f ca="1">IF(Generowanie_Zamówienia[[#This Row],[ILOŚĆ OP. ZAMAWIANA]]&gt;0,COUNTIFS($B$1:B942,"&gt;0"),"")</f>
        <v/>
      </c>
      <c r="I942" t="e">
        <f>INDEX(Wsad_Ofertowy[],MATCH(Generowanie_Zamówienia[[#This Row],[KOD_XL]],Wsad_Ofertowy[Kod],0),MATCH("Nazwa",Wsad_Ofertowy[#Headers],0))</f>
        <v>#VALUE!</v>
      </c>
      <c r="J942" t="e">
        <f ca="1">Generowanie_Zamówienia[[#This Row],[ILOŚĆ OP. ZAMAWIANA]]*Generowanie_Zamówienia[[#This Row],[ILOŚC W OP.]]</f>
        <v>#VALUE!</v>
      </c>
    </row>
    <row r="943" spans="1:10" x14ac:dyDescent="0.45">
      <c r="A943" t="e">
        <f>Wsad_Ofertowy[[#This Row],[Kod]]</f>
        <v>#VALUE!</v>
      </c>
      <c r="B94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3" t="e">
        <f>INDEX(Wsad_Ofertowy[],MATCH(Generowanie_Zamówienia[[#This Row],[KOD_XL]],Wsad_Ofertowy[Kod],0),21)</f>
        <v>#VALUE!</v>
      </c>
      <c r="D943" s="95" t="e" cm="1">
        <f t="array" ref="D943">INDEX(Wsad_Ofertowy[],MATCH(Generowanie_Zamówienia[[#This Row],[KOD_XL]],Wsad_Ofertowy[Kod],0),$U$1)</f>
        <v>#VALUE!</v>
      </c>
      <c r="E943" t="str">
        <f ca="1">IFERROR(Generowanie_Zamówienia[[#This Row],[ILOŚĆ OP. ZAMAWIANA]]*Generowanie_Zamówienia[[#This Row],[ILOŚC W OP.]]*Generowanie_Zamówienia[[#This Row],[CENA]],"")</f>
        <v/>
      </c>
      <c r="F943" t="e">
        <f>INDEX(Wsad_Ofertowy[],MATCH(Generowanie_Zamówienia[[#This Row],[KOD_XL]],Wsad_Ofertowy[Kod],0),MATCH("nazwa pakietu",Wsad_Ofertowy[#Headers],0))</f>
        <v>#VALUE!</v>
      </c>
      <c r="G94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3" t="str">
        <f ca="1">IF(Generowanie_Zamówienia[[#This Row],[ILOŚĆ OP. ZAMAWIANA]]&gt;0,COUNTIFS($B$1:B943,"&gt;0"),"")</f>
        <v/>
      </c>
      <c r="I943" t="e">
        <f>INDEX(Wsad_Ofertowy[],MATCH(Generowanie_Zamówienia[[#This Row],[KOD_XL]],Wsad_Ofertowy[Kod],0),MATCH("Nazwa",Wsad_Ofertowy[#Headers],0))</f>
        <v>#VALUE!</v>
      </c>
      <c r="J943" t="e">
        <f ca="1">Generowanie_Zamówienia[[#This Row],[ILOŚĆ OP. ZAMAWIANA]]*Generowanie_Zamówienia[[#This Row],[ILOŚC W OP.]]</f>
        <v>#VALUE!</v>
      </c>
    </row>
    <row r="944" spans="1:10" x14ac:dyDescent="0.45">
      <c r="A944" t="e">
        <f>Wsad_Ofertowy[[#This Row],[Kod]]</f>
        <v>#VALUE!</v>
      </c>
      <c r="B94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4" t="e">
        <f>INDEX(Wsad_Ofertowy[],MATCH(Generowanie_Zamówienia[[#This Row],[KOD_XL]],Wsad_Ofertowy[Kod],0),21)</f>
        <v>#VALUE!</v>
      </c>
      <c r="D944" s="95" t="e" cm="1">
        <f t="array" ref="D944">INDEX(Wsad_Ofertowy[],MATCH(Generowanie_Zamówienia[[#This Row],[KOD_XL]],Wsad_Ofertowy[Kod],0),$U$1)</f>
        <v>#VALUE!</v>
      </c>
      <c r="E944" t="str">
        <f ca="1">IFERROR(Generowanie_Zamówienia[[#This Row],[ILOŚĆ OP. ZAMAWIANA]]*Generowanie_Zamówienia[[#This Row],[ILOŚC W OP.]]*Generowanie_Zamówienia[[#This Row],[CENA]],"")</f>
        <v/>
      </c>
      <c r="F944" t="e">
        <f>INDEX(Wsad_Ofertowy[],MATCH(Generowanie_Zamówienia[[#This Row],[KOD_XL]],Wsad_Ofertowy[Kod],0),MATCH("nazwa pakietu",Wsad_Ofertowy[#Headers],0))</f>
        <v>#VALUE!</v>
      </c>
      <c r="G94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4" t="str">
        <f ca="1">IF(Generowanie_Zamówienia[[#This Row],[ILOŚĆ OP. ZAMAWIANA]]&gt;0,COUNTIFS($B$1:B944,"&gt;0"),"")</f>
        <v/>
      </c>
      <c r="I944" t="e">
        <f>INDEX(Wsad_Ofertowy[],MATCH(Generowanie_Zamówienia[[#This Row],[KOD_XL]],Wsad_Ofertowy[Kod],0),MATCH("Nazwa",Wsad_Ofertowy[#Headers],0))</f>
        <v>#VALUE!</v>
      </c>
      <c r="J944" t="e">
        <f ca="1">Generowanie_Zamówienia[[#This Row],[ILOŚĆ OP. ZAMAWIANA]]*Generowanie_Zamówienia[[#This Row],[ILOŚC W OP.]]</f>
        <v>#VALUE!</v>
      </c>
    </row>
    <row r="945" spans="1:10" x14ac:dyDescent="0.45">
      <c r="A945" t="e">
        <f>Wsad_Ofertowy[[#This Row],[Kod]]</f>
        <v>#VALUE!</v>
      </c>
      <c r="B94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5" t="e">
        <f>INDEX(Wsad_Ofertowy[],MATCH(Generowanie_Zamówienia[[#This Row],[KOD_XL]],Wsad_Ofertowy[Kod],0),21)</f>
        <v>#VALUE!</v>
      </c>
      <c r="D945" s="95" t="e" cm="1">
        <f t="array" ref="D945">INDEX(Wsad_Ofertowy[],MATCH(Generowanie_Zamówienia[[#This Row],[KOD_XL]],Wsad_Ofertowy[Kod],0),$U$1)</f>
        <v>#VALUE!</v>
      </c>
      <c r="E945" t="str">
        <f ca="1">IFERROR(Generowanie_Zamówienia[[#This Row],[ILOŚĆ OP. ZAMAWIANA]]*Generowanie_Zamówienia[[#This Row],[ILOŚC W OP.]]*Generowanie_Zamówienia[[#This Row],[CENA]],"")</f>
        <v/>
      </c>
      <c r="F945" t="e">
        <f>INDEX(Wsad_Ofertowy[],MATCH(Generowanie_Zamówienia[[#This Row],[KOD_XL]],Wsad_Ofertowy[Kod],0),MATCH("nazwa pakietu",Wsad_Ofertowy[#Headers],0))</f>
        <v>#VALUE!</v>
      </c>
      <c r="G94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5" t="str">
        <f ca="1">IF(Generowanie_Zamówienia[[#This Row],[ILOŚĆ OP. ZAMAWIANA]]&gt;0,COUNTIFS($B$1:B945,"&gt;0"),"")</f>
        <v/>
      </c>
      <c r="I945" t="e">
        <f>INDEX(Wsad_Ofertowy[],MATCH(Generowanie_Zamówienia[[#This Row],[KOD_XL]],Wsad_Ofertowy[Kod],0),MATCH("Nazwa",Wsad_Ofertowy[#Headers],0))</f>
        <v>#VALUE!</v>
      </c>
      <c r="J945" t="e">
        <f ca="1">Generowanie_Zamówienia[[#This Row],[ILOŚĆ OP. ZAMAWIANA]]*Generowanie_Zamówienia[[#This Row],[ILOŚC W OP.]]</f>
        <v>#VALUE!</v>
      </c>
    </row>
    <row r="946" spans="1:10" x14ac:dyDescent="0.45">
      <c r="A946" t="e">
        <f>Wsad_Ofertowy[[#This Row],[Kod]]</f>
        <v>#VALUE!</v>
      </c>
      <c r="B94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6" t="e">
        <f>INDEX(Wsad_Ofertowy[],MATCH(Generowanie_Zamówienia[[#This Row],[KOD_XL]],Wsad_Ofertowy[Kod],0),21)</f>
        <v>#VALUE!</v>
      </c>
      <c r="D946" s="95" t="e" cm="1">
        <f t="array" ref="D946">INDEX(Wsad_Ofertowy[],MATCH(Generowanie_Zamówienia[[#This Row],[KOD_XL]],Wsad_Ofertowy[Kod],0),$U$1)</f>
        <v>#VALUE!</v>
      </c>
      <c r="E946" t="str">
        <f ca="1">IFERROR(Generowanie_Zamówienia[[#This Row],[ILOŚĆ OP. ZAMAWIANA]]*Generowanie_Zamówienia[[#This Row],[ILOŚC W OP.]]*Generowanie_Zamówienia[[#This Row],[CENA]],"")</f>
        <v/>
      </c>
      <c r="F946" t="e">
        <f>INDEX(Wsad_Ofertowy[],MATCH(Generowanie_Zamówienia[[#This Row],[KOD_XL]],Wsad_Ofertowy[Kod],0),MATCH("nazwa pakietu",Wsad_Ofertowy[#Headers],0))</f>
        <v>#VALUE!</v>
      </c>
      <c r="G94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6" t="str">
        <f ca="1">IF(Generowanie_Zamówienia[[#This Row],[ILOŚĆ OP. ZAMAWIANA]]&gt;0,COUNTIFS($B$1:B946,"&gt;0"),"")</f>
        <v/>
      </c>
      <c r="I946" t="e">
        <f>INDEX(Wsad_Ofertowy[],MATCH(Generowanie_Zamówienia[[#This Row],[KOD_XL]],Wsad_Ofertowy[Kod],0),MATCH("Nazwa",Wsad_Ofertowy[#Headers],0))</f>
        <v>#VALUE!</v>
      </c>
      <c r="J946" t="e">
        <f ca="1">Generowanie_Zamówienia[[#This Row],[ILOŚĆ OP. ZAMAWIANA]]*Generowanie_Zamówienia[[#This Row],[ILOŚC W OP.]]</f>
        <v>#VALUE!</v>
      </c>
    </row>
    <row r="947" spans="1:10" x14ac:dyDescent="0.45">
      <c r="A947" t="e">
        <f>Wsad_Ofertowy[[#This Row],[Kod]]</f>
        <v>#VALUE!</v>
      </c>
      <c r="B94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7" t="e">
        <f>INDEX(Wsad_Ofertowy[],MATCH(Generowanie_Zamówienia[[#This Row],[KOD_XL]],Wsad_Ofertowy[Kod],0),21)</f>
        <v>#VALUE!</v>
      </c>
      <c r="D947" s="95" t="e" cm="1">
        <f t="array" ref="D947">INDEX(Wsad_Ofertowy[],MATCH(Generowanie_Zamówienia[[#This Row],[KOD_XL]],Wsad_Ofertowy[Kod],0),$U$1)</f>
        <v>#VALUE!</v>
      </c>
      <c r="E947" t="str">
        <f ca="1">IFERROR(Generowanie_Zamówienia[[#This Row],[ILOŚĆ OP. ZAMAWIANA]]*Generowanie_Zamówienia[[#This Row],[ILOŚC W OP.]]*Generowanie_Zamówienia[[#This Row],[CENA]],"")</f>
        <v/>
      </c>
      <c r="F947" t="e">
        <f>INDEX(Wsad_Ofertowy[],MATCH(Generowanie_Zamówienia[[#This Row],[KOD_XL]],Wsad_Ofertowy[Kod],0),MATCH("nazwa pakietu",Wsad_Ofertowy[#Headers],0))</f>
        <v>#VALUE!</v>
      </c>
      <c r="G94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7" t="str">
        <f ca="1">IF(Generowanie_Zamówienia[[#This Row],[ILOŚĆ OP. ZAMAWIANA]]&gt;0,COUNTIFS($B$1:B947,"&gt;0"),"")</f>
        <v/>
      </c>
      <c r="I947" t="e">
        <f>INDEX(Wsad_Ofertowy[],MATCH(Generowanie_Zamówienia[[#This Row],[KOD_XL]],Wsad_Ofertowy[Kod],0),MATCH("Nazwa",Wsad_Ofertowy[#Headers],0))</f>
        <v>#VALUE!</v>
      </c>
      <c r="J947" t="e">
        <f ca="1">Generowanie_Zamówienia[[#This Row],[ILOŚĆ OP. ZAMAWIANA]]*Generowanie_Zamówienia[[#This Row],[ILOŚC W OP.]]</f>
        <v>#VALUE!</v>
      </c>
    </row>
    <row r="948" spans="1:10" x14ac:dyDescent="0.45">
      <c r="A948" t="e">
        <f>Wsad_Ofertowy[[#This Row],[Kod]]</f>
        <v>#VALUE!</v>
      </c>
      <c r="B94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8" t="e">
        <f>INDEX(Wsad_Ofertowy[],MATCH(Generowanie_Zamówienia[[#This Row],[KOD_XL]],Wsad_Ofertowy[Kod],0),21)</f>
        <v>#VALUE!</v>
      </c>
      <c r="D948" s="95" t="e" cm="1">
        <f t="array" ref="D948">INDEX(Wsad_Ofertowy[],MATCH(Generowanie_Zamówienia[[#This Row],[KOD_XL]],Wsad_Ofertowy[Kod],0),$U$1)</f>
        <v>#VALUE!</v>
      </c>
      <c r="E948" t="str">
        <f ca="1">IFERROR(Generowanie_Zamówienia[[#This Row],[ILOŚĆ OP. ZAMAWIANA]]*Generowanie_Zamówienia[[#This Row],[ILOŚC W OP.]]*Generowanie_Zamówienia[[#This Row],[CENA]],"")</f>
        <v/>
      </c>
      <c r="F948" t="e">
        <f>INDEX(Wsad_Ofertowy[],MATCH(Generowanie_Zamówienia[[#This Row],[KOD_XL]],Wsad_Ofertowy[Kod],0),MATCH("nazwa pakietu",Wsad_Ofertowy[#Headers],0))</f>
        <v>#VALUE!</v>
      </c>
      <c r="G94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8" t="str">
        <f ca="1">IF(Generowanie_Zamówienia[[#This Row],[ILOŚĆ OP. ZAMAWIANA]]&gt;0,COUNTIFS($B$1:B948,"&gt;0"),"")</f>
        <v/>
      </c>
      <c r="I948" t="e">
        <f>INDEX(Wsad_Ofertowy[],MATCH(Generowanie_Zamówienia[[#This Row],[KOD_XL]],Wsad_Ofertowy[Kod],0),MATCH("Nazwa",Wsad_Ofertowy[#Headers],0))</f>
        <v>#VALUE!</v>
      </c>
      <c r="J948" t="e">
        <f ca="1">Generowanie_Zamówienia[[#This Row],[ILOŚĆ OP. ZAMAWIANA]]*Generowanie_Zamówienia[[#This Row],[ILOŚC W OP.]]</f>
        <v>#VALUE!</v>
      </c>
    </row>
    <row r="949" spans="1:10" x14ac:dyDescent="0.45">
      <c r="A949" t="e">
        <f>Wsad_Ofertowy[[#This Row],[Kod]]</f>
        <v>#VALUE!</v>
      </c>
      <c r="B94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49" t="e">
        <f>INDEX(Wsad_Ofertowy[],MATCH(Generowanie_Zamówienia[[#This Row],[KOD_XL]],Wsad_Ofertowy[Kod],0),21)</f>
        <v>#VALUE!</v>
      </c>
      <c r="D949" s="95" t="e" cm="1">
        <f t="array" ref="D949">INDEX(Wsad_Ofertowy[],MATCH(Generowanie_Zamówienia[[#This Row],[KOD_XL]],Wsad_Ofertowy[Kod],0),$U$1)</f>
        <v>#VALUE!</v>
      </c>
      <c r="E949" t="str">
        <f ca="1">IFERROR(Generowanie_Zamówienia[[#This Row],[ILOŚĆ OP. ZAMAWIANA]]*Generowanie_Zamówienia[[#This Row],[ILOŚC W OP.]]*Generowanie_Zamówienia[[#This Row],[CENA]],"")</f>
        <v/>
      </c>
      <c r="F949" t="e">
        <f>INDEX(Wsad_Ofertowy[],MATCH(Generowanie_Zamówienia[[#This Row],[KOD_XL]],Wsad_Ofertowy[Kod],0),MATCH("nazwa pakietu",Wsad_Ofertowy[#Headers],0))</f>
        <v>#VALUE!</v>
      </c>
      <c r="G94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49" t="str">
        <f ca="1">IF(Generowanie_Zamówienia[[#This Row],[ILOŚĆ OP. ZAMAWIANA]]&gt;0,COUNTIFS($B$1:B949,"&gt;0"),"")</f>
        <v/>
      </c>
      <c r="I949" t="e">
        <f>INDEX(Wsad_Ofertowy[],MATCH(Generowanie_Zamówienia[[#This Row],[KOD_XL]],Wsad_Ofertowy[Kod],0),MATCH("Nazwa",Wsad_Ofertowy[#Headers],0))</f>
        <v>#VALUE!</v>
      </c>
      <c r="J949" t="e">
        <f ca="1">Generowanie_Zamówienia[[#This Row],[ILOŚĆ OP. ZAMAWIANA]]*Generowanie_Zamówienia[[#This Row],[ILOŚC W OP.]]</f>
        <v>#VALUE!</v>
      </c>
    </row>
    <row r="950" spans="1:10" x14ac:dyDescent="0.45">
      <c r="A950" t="e">
        <f>Wsad_Ofertowy[[#This Row],[Kod]]</f>
        <v>#VALUE!</v>
      </c>
      <c r="B95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0" t="e">
        <f>INDEX(Wsad_Ofertowy[],MATCH(Generowanie_Zamówienia[[#This Row],[KOD_XL]],Wsad_Ofertowy[Kod],0),21)</f>
        <v>#VALUE!</v>
      </c>
      <c r="D950" s="95" t="e" cm="1">
        <f t="array" ref="D950">INDEX(Wsad_Ofertowy[],MATCH(Generowanie_Zamówienia[[#This Row],[KOD_XL]],Wsad_Ofertowy[Kod],0),$U$1)</f>
        <v>#VALUE!</v>
      </c>
      <c r="E950" t="str">
        <f ca="1">IFERROR(Generowanie_Zamówienia[[#This Row],[ILOŚĆ OP. ZAMAWIANA]]*Generowanie_Zamówienia[[#This Row],[ILOŚC W OP.]]*Generowanie_Zamówienia[[#This Row],[CENA]],"")</f>
        <v/>
      </c>
      <c r="F950" t="e">
        <f>INDEX(Wsad_Ofertowy[],MATCH(Generowanie_Zamówienia[[#This Row],[KOD_XL]],Wsad_Ofertowy[Kod],0),MATCH("nazwa pakietu",Wsad_Ofertowy[#Headers],0))</f>
        <v>#VALUE!</v>
      </c>
      <c r="G95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0" t="str">
        <f ca="1">IF(Generowanie_Zamówienia[[#This Row],[ILOŚĆ OP. ZAMAWIANA]]&gt;0,COUNTIFS($B$1:B950,"&gt;0"),"")</f>
        <v/>
      </c>
      <c r="I950" t="e">
        <f>INDEX(Wsad_Ofertowy[],MATCH(Generowanie_Zamówienia[[#This Row],[KOD_XL]],Wsad_Ofertowy[Kod],0),MATCH("Nazwa",Wsad_Ofertowy[#Headers],0))</f>
        <v>#VALUE!</v>
      </c>
      <c r="J950" t="e">
        <f ca="1">Generowanie_Zamówienia[[#This Row],[ILOŚĆ OP. ZAMAWIANA]]*Generowanie_Zamówienia[[#This Row],[ILOŚC W OP.]]</f>
        <v>#VALUE!</v>
      </c>
    </row>
    <row r="951" spans="1:10" x14ac:dyDescent="0.45">
      <c r="A951" t="e">
        <f>Wsad_Ofertowy[[#This Row],[Kod]]</f>
        <v>#VALUE!</v>
      </c>
      <c r="B95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1" t="e">
        <f>INDEX(Wsad_Ofertowy[],MATCH(Generowanie_Zamówienia[[#This Row],[KOD_XL]],Wsad_Ofertowy[Kod],0),21)</f>
        <v>#VALUE!</v>
      </c>
      <c r="D951" s="95" t="e" cm="1">
        <f t="array" ref="D951">INDEX(Wsad_Ofertowy[],MATCH(Generowanie_Zamówienia[[#This Row],[KOD_XL]],Wsad_Ofertowy[Kod],0),$U$1)</f>
        <v>#VALUE!</v>
      </c>
      <c r="E951" t="str">
        <f ca="1">IFERROR(Generowanie_Zamówienia[[#This Row],[ILOŚĆ OP. ZAMAWIANA]]*Generowanie_Zamówienia[[#This Row],[ILOŚC W OP.]]*Generowanie_Zamówienia[[#This Row],[CENA]],"")</f>
        <v/>
      </c>
      <c r="F951" t="e">
        <f>INDEX(Wsad_Ofertowy[],MATCH(Generowanie_Zamówienia[[#This Row],[KOD_XL]],Wsad_Ofertowy[Kod],0),MATCH("nazwa pakietu",Wsad_Ofertowy[#Headers],0))</f>
        <v>#VALUE!</v>
      </c>
      <c r="G95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1" t="str">
        <f ca="1">IF(Generowanie_Zamówienia[[#This Row],[ILOŚĆ OP. ZAMAWIANA]]&gt;0,COUNTIFS($B$1:B951,"&gt;0"),"")</f>
        <v/>
      </c>
      <c r="I951" t="e">
        <f>INDEX(Wsad_Ofertowy[],MATCH(Generowanie_Zamówienia[[#This Row],[KOD_XL]],Wsad_Ofertowy[Kod],0),MATCH("Nazwa",Wsad_Ofertowy[#Headers],0))</f>
        <v>#VALUE!</v>
      </c>
      <c r="J951" t="e">
        <f ca="1">Generowanie_Zamówienia[[#This Row],[ILOŚĆ OP. ZAMAWIANA]]*Generowanie_Zamówienia[[#This Row],[ILOŚC W OP.]]</f>
        <v>#VALUE!</v>
      </c>
    </row>
    <row r="952" spans="1:10" x14ac:dyDescent="0.45">
      <c r="A952" t="e">
        <f>Wsad_Ofertowy[[#This Row],[Kod]]</f>
        <v>#VALUE!</v>
      </c>
      <c r="B95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2" t="e">
        <f>INDEX(Wsad_Ofertowy[],MATCH(Generowanie_Zamówienia[[#This Row],[KOD_XL]],Wsad_Ofertowy[Kod],0),21)</f>
        <v>#VALUE!</v>
      </c>
      <c r="D952" s="95" t="e" cm="1">
        <f t="array" ref="D952">INDEX(Wsad_Ofertowy[],MATCH(Generowanie_Zamówienia[[#This Row],[KOD_XL]],Wsad_Ofertowy[Kod],0),$U$1)</f>
        <v>#VALUE!</v>
      </c>
      <c r="E952" t="str">
        <f ca="1">IFERROR(Generowanie_Zamówienia[[#This Row],[ILOŚĆ OP. ZAMAWIANA]]*Generowanie_Zamówienia[[#This Row],[ILOŚC W OP.]]*Generowanie_Zamówienia[[#This Row],[CENA]],"")</f>
        <v/>
      </c>
      <c r="F952" t="e">
        <f>INDEX(Wsad_Ofertowy[],MATCH(Generowanie_Zamówienia[[#This Row],[KOD_XL]],Wsad_Ofertowy[Kod],0),MATCH("nazwa pakietu",Wsad_Ofertowy[#Headers],0))</f>
        <v>#VALUE!</v>
      </c>
      <c r="G95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2" t="str">
        <f ca="1">IF(Generowanie_Zamówienia[[#This Row],[ILOŚĆ OP. ZAMAWIANA]]&gt;0,COUNTIFS($B$1:B952,"&gt;0"),"")</f>
        <v/>
      </c>
      <c r="I952" t="e">
        <f>INDEX(Wsad_Ofertowy[],MATCH(Generowanie_Zamówienia[[#This Row],[KOD_XL]],Wsad_Ofertowy[Kod],0),MATCH("Nazwa",Wsad_Ofertowy[#Headers],0))</f>
        <v>#VALUE!</v>
      </c>
      <c r="J952" t="e">
        <f ca="1">Generowanie_Zamówienia[[#This Row],[ILOŚĆ OP. ZAMAWIANA]]*Generowanie_Zamówienia[[#This Row],[ILOŚC W OP.]]</f>
        <v>#VALUE!</v>
      </c>
    </row>
    <row r="953" spans="1:10" x14ac:dyDescent="0.45">
      <c r="A953" t="e">
        <f>Wsad_Ofertowy[[#This Row],[Kod]]</f>
        <v>#VALUE!</v>
      </c>
      <c r="B95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3" t="e">
        <f>INDEX(Wsad_Ofertowy[],MATCH(Generowanie_Zamówienia[[#This Row],[KOD_XL]],Wsad_Ofertowy[Kod],0),21)</f>
        <v>#VALUE!</v>
      </c>
      <c r="D953" s="95" t="e" cm="1">
        <f t="array" ref="D953">INDEX(Wsad_Ofertowy[],MATCH(Generowanie_Zamówienia[[#This Row],[KOD_XL]],Wsad_Ofertowy[Kod],0),$U$1)</f>
        <v>#VALUE!</v>
      </c>
      <c r="E953" t="str">
        <f ca="1">IFERROR(Generowanie_Zamówienia[[#This Row],[ILOŚĆ OP. ZAMAWIANA]]*Generowanie_Zamówienia[[#This Row],[ILOŚC W OP.]]*Generowanie_Zamówienia[[#This Row],[CENA]],"")</f>
        <v/>
      </c>
      <c r="F953" t="e">
        <f>INDEX(Wsad_Ofertowy[],MATCH(Generowanie_Zamówienia[[#This Row],[KOD_XL]],Wsad_Ofertowy[Kod],0),MATCH("nazwa pakietu",Wsad_Ofertowy[#Headers],0))</f>
        <v>#VALUE!</v>
      </c>
      <c r="G95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3" t="str">
        <f ca="1">IF(Generowanie_Zamówienia[[#This Row],[ILOŚĆ OP. ZAMAWIANA]]&gt;0,COUNTIFS($B$1:B953,"&gt;0"),"")</f>
        <v/>
      </c>
      <c r="I953" t="e">
        <f>INDEX(Wsad_Ofertowy[],MATCH(Generowanie_Zamówienia[[#This Row],[KOD_XL]],Wsad_Ofertowy[Kod],0),MATCH("Nazwa",Wsad_Ofertowy[#Headers],0))</f>
        <v>#VALUE!</v>
      </c>
      <c r="J953" t="e">
        <f ca="1">Generowanie_Zamówienia[[#This Row],[ILOŚĆ OP. ZAMAWIANA]]*Generowanie_Zamówienia[[#This Row],[ILOŚC W OP.]]</f>
        <v>#VALUE!</v>
      </c>
    </row>
    <row r="954" spans="1:10" x14ac:dyDescent="0.45">
      <c r="A954" t="e">
        <f>Wsad_Ofertowy[[#This Row],[Kod]]</f>
        <v>#VALUE!</v>
      </c>
      <c r="B95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4" t="e">
        <f>INDEX(Wsad_Ofertowy[],MATCH(Generowanie_Zamówienia[[#This Row],[KOD_XL]],Wsad_Ofertowy[Kod],0),21)</f>
        <v>#VALUE!</v>
      </c>
      <c r="D954" s="95" t="e" cm="1">
        <f t="array" ref="D954">INDEX(Wsad_Ofertowy[],MATCH(Generowanie_Zamówienia[[#This Row],[KOD_XL]],Wsad_Ofertowy[Kod],0),$U$1)</f>
        <v>#VALUE!</v>
      </c>
      <c r="E954" t="str">
        <f ca="1">IFERROR(Generowanie_Zamówienia[[#This Row],[ILOŚĆ OP. ZAMAWIANA]]*Generowanie_Zamówienia[[#This Row],[ILOŚC W OP.]]*Generowanie_Zamówienia[[#This Row],[CENA]],"")</f>
        <v/>
      </c>
      <c r="F954" t="e">
        <f>INDEX(Wsad_Ofertowy[],MATCH(Generowanie_Zamówienia[[#This Row],[KOD_XL]],Wsad_Ofertowy[Kod],0),MATCH("nazwa pakietu",Wsad_Ofertowy[#Headers],0))</f>
        <v>#VALUE!</v>
      </c>
      <c r="G95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4" t="str">
        <f ca="1">IF(Generowanie_Zamówienia[[#This Row],[ILOŚĆ OP. ZAMAWIANA]]&gt;0,COUNTIFS($B$1:B954,"&gt;0"),"")</f>
        <v/>
      </c>
      <c r="I954" t="e">
        <f>INDEX(Wsad_Ofertowy[],MATCH(Generowanie_Zamówienia[[#This Row],[KOD_XL]],Wsad_Ofertowy[Kod],0),MATCH("Nazwa",Wsad_Ofertowy[#Headers],0))</f>
        <v>#VALUE!</v>
      </c>
      <c r="J954" t="e">
        <f ca="1">Generowanie_Zamówienia[[#This Row],[ILOŚĆ OP. ZAMAWIANA]]*Generowanie_Zamówienia[[#This Row],[ILOŚC W OP.]]</f>
        <v>#VALUE!</v>
      </c>
    </row>
    <row r="955" spans="1:10" x14ac:dyDescent="0.45">
      <c r="A955" t="e">
        <f>Wsad_Ofertowy[[#This Row],[Kod]]</f>
        <v>#VALUE!</v>
      </c>
      <c r="B95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5" t="e">
        <f>INDEX(Wsad_Ofertowy[],MATCH(Generowanie_Zamówienia[[#This Row],[KOD_XL]],Wsad_Ofertowy[Kod],0),21)</f>
        <v>#VALUE!</v>
      </c>
      <c r="D955" s="95" t="e" cm="1">
        <f t="array" ref="D955">INDEX(Wsad_Ofertowy[],MATCH(Generowanie_Zamówienia[[#This Row],[KOD_XL]],Wsad_Ofertowy[Kod],0),$U$1)</f>
        <v>#VALUE!</v>
      </c>
      <c r="E955" t="str">
        <f ca="1">IFERROR(Generowanie_Zamówienia[[#This Row],[ILOŚĆ OP. ZAMAWIANA]]*Generowanie_Zamówienia[[#This Row],[ILOŚC W OP.]]*Generowanie_Zamówienia[[#This Row],[CENA]],"")</f>
        <v/>
      </c>
      <c r="F955" t="e">
        <f>INDEX(Wsad_Ofertowy[],MATCH(Generowanie_Zamówienia[[#This Row],[KOD_XL]],Wsad_Ofertowy[Kod],0),MATCH("nazwa pakietu",Wsad_Ofertowy[#Headers],0))</f>
        <v>#VALUE!</v>
      </c>
      <c r="G95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5" t="str">
        <f ca="1">IF(Generowanie_Zamówienia[[#This Row],[ILOŚĆ OP. ZAMAWIANA]]&gt;0,COUNTIFS($B$1:B955,"&gt;0"),"")</f>
        <v/>
      </c>
      <c r="I955" t="e">
        <f>INDEX(Wsad_Ofertowy[],MATCH(Generowanie_Zamówienia[[#This Row],[KOD_XL]],Wsad_Ofertowy[Kod],0),MATCH("Nazwa",Wsad_Ofertowy[#Headers],0))</f>
        <v>#VALUE!</v>
      </c>
      <c r="J955" t="e">
        <f ca="1">Generowanie_Zamówienia[[#This Row],[ILOŚĆ OP. ZAMAWIANA]]*Generowanie_Zamówienia[[#This Row],[ILOŚC W OP.]]</f>
        <v>#VALUE!</v>
      </c>
    </row>
    <row r="956" spans="1:10" x14ac:dyDescent="0.45">
      <c r="A956" t="e">
        <f>Wsad_Ofertowy[[#This Row],[Kod]]</f>
        <v>#VALUE!</v>
      </c>
      <c r="B95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6" t="e">
        <f>INDEX(Wsad_Ofertowy[],MATCH(Generowanie_Zamówienia[[#This Row],[KOD_XL]],Wsad_Ofertowy[Kod],0),21)</f>
        <v>#VALUE!</v>
      </c>
      <c r="D956" s="95" t="e" cm="1">
        <f t="array" ref="D956">INDEX(Wsad_Ofertowy[],MATCH(Generowanie_Zamówienia[[#This Row],[KOD_XL]],Wsad_Ofertowy[Kod],0),$U$1)</f>
        <v>#VALUE!</v>
      </c>
      <c r="E956" t="str">
        <f ca="1">IFERROR(Generowanie_Zamówienia[[#This Row],[ILOŚĆ OP. ZAMAWIANA]]*Generowanie_Zamówienia[[#This Row],[ILOŚC W OP.]]*Generowanie_Zamówienia[[#This Row],[CENA]],"")</f>
        <v/>
      </c>
      <c r="F956" t="e">
        <f>INDEX(Wsad_Ofertowy[],MATCH(Generowanie_Zamówienia[[#This Row],[KOD_XL]],Wsad_Ofertowy[Kod],0),MATCH("nazwa pakietu",Wsad_Ofertowy[#Headers],0))</f>
        <v>#VALUE!</v>
      </c>
      <c r="G95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6" t="str">
        <f ca="1">IF(Generowanie_Zamówienia[[#This Row],[ILOŚĆ OP. ZAMAWIANA]]&gt;0,COUNTIFS($B$1:B956,"&gt;0"),"")</f>
        <v/>
      </c>
      <c r="I956" t="e">
        <f>INDEX(Wsad_Ofertowy[],MATCH(Generowanie_Zamówienia[[#This Row],[KOD_XL]],Wsad_Ofertowy[Kod],0),MATCH("Nazwa",Wsad_Ofertowy[#Headers],0))</f>
        <v>#VALUE!</v>
      </c>
      <c r="J956" t="e">
        <f ca="1">Generowanie_Zamówienia[[#This Row],[ILOŚĆ OP. ZAMAWIANA]]*Generowanie_Zamówienia[[#This Row],[ILOŚC W OP.]]</f>
        <v>#VALUE!</v>
      </c>
    </row>
    <row r="957" spans="1:10" x14ac:dyDescent="0.45">
      <c r="A957" t="e">
        <f>Wsad_Ofertowy[[#This Row],[Kod]]</f>
        <v>#VALUE!</v>
      </c>
      <c r="B95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7" t="e">
        <f>INDEX(Wsad_Ofertowy[],MATCH(Generowanie_Zamówienia[[#This Row],[KOD_XL]],Wsad_Ofertowy[Kod],0),21)</f>
        <v>#VALUE!</v>
      </c>
      <c r="D957" s="95" t="e" cm="1">
        <f t="array" ref="D957">INDEX(Wsad_Ofertowy[],MATCH(Generowanie_Zamówienia[[#This Row],[KOD_XL]],Wsad_Ofertowy[Kod],0),$U$1)</f>
        <v>#VALUE!</v>
      </c>
      <c r="E957" t="str">
        <f ca="1">IFERROR(Generowanie_Zamówienia[[#This Row],[ILOŚĆ OP. ZAMAWIANA]]*Generowanie_Zamówienia[[#This Row],[ILOŚC W OP.]]*Generowanie_Zamówienia[[#This Row],[CENA]],"")</f>
        <v/>
      </c>
      <c r="F957" t="e">
        <f>INDEX(Wsad_Ofertowy[],MATCH(Generowanie_Zamówienia[[#This Row],[KOD_XL]],Wsad_Ofertowy[Kod],0),MATCH("nazwa pakietu",Wsad_Ofertowy[#Headers],0))</f>
        <v>#VALUE!</v>
      </c>
      <c r="G95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7" t="str">
        <f ca="1">IF(Generowanie_Zamówienia[[#This Row],[ILOŚĆ OP. ZAMAWIANA]]&gt;0,COUNTIFS($B$1:B957,"&gt;0"),"")</f>
        <v/>
      </c>
      <c r="I957" t="e">
        <f>INDEX(Wsad_Ofertowy[],MATCH(Generowanie_Zamówienia[[#This Row],[KOD_XL]],Wsad_Ofertowy[Kod],0),MATCH("Nazwa",Wsad_Ofertowy[#Headers],0))</f>
        <v>#VALUE!</v>
      </c>
      <c r="J957" t="e">
        <f ca="1">Generowanie_Zamówienia[[#This Row],[ILOŚĆ OP. ZAMAWIANA]]*Generowanie_Zamówienia[[#This Row],[ILOŚC W OP.]]</f>
        <v>#VALUE!</v>
      </c>
    </row>
    <row r="958" spans="1:10" x14ac:dyDescent="0.45">
      <c r="A958" t="e">
        <f>Wsad_Ofertowy[[#This Row],[Kod]]</f>
        <v>#VALUE!</v>
      </c>
      <c r="B95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8" t="e">
        <f>INDEX(Wsad_Ofertowy[],MATCH(Generowanie_Zamówienia[[#This Row],[KOD_XL]],Wsad_Ofertowy[Kod],0),21)</f>
        <v>#VALUE!</v>
      </c>
      <c r="D958" s="95" t="e" cm="1">
        <f t="array" ref="D958">INDEX(Wsad_Ofertowy[],MATCH(Generowanie_Zamówienia[[#This Row],[KOD_XL]],Wsad_Ofertowy[Kod],0),$U$1)</f>
        <v>#VALUE!</v>
      </c>
      <c r="E958" t="str">
        <f ca="1">IFERROR(Generowanie_Zamówienia[[#This Row],[ILOŚĆ OP. ZAMAWIANA]]*Generowanie_Zamówienia[[#This Row],[ILOŚC W OP.]]*Generowanie_Zamówienia[[#This Row],[CENA]],"")</f>
        <v/>
      </c>
      <c r="F958" t="e">
        <f>INDEX(Wsad_Ofertowy[],MATCH(Generowanie_Zamówienia[[#This Row],[KOD_XL]],Wsad_Ofertowy[Kod],0),MATCH("nazwa pakietu",Wsad_Ofertowy[#Headers],0))</f>
        <v>#VALUE!</v>
      </c>
      <c r="G95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8" t="str">
        <f ca="1">IF(Generowanie_Zamówienia[[#This Row],[ILOŚĆ OP. ZAMAWIANA]]&gt;0,COUNTIFS($B$1:B958,"&gt;0"),"")</f>
        <v/>
      </c>
      <c r="I958" t="e">
        <f>INDEX(Wsad_Ofertowy[],MATCH(Generowanie_Zamówienia[[#This Row],[KOD_XL]],Wsad_Ofertowy[Kod],0),MATCH("Nazwa",Wsad_Ofertowy[#Headers],0))</f>
        <v>#VALUE!</v>
      </c>
      <c r="J958" t="e">
        <f ca="1">Generowanie_Zamówienia[[#This Row],[ILOŚĆ OP. ZAMAWIANA]]*Generowanie_Zamówienia[[#This Row],[ILOŚC W OP.]]</f>
        <v>#VALUE!</v>
      </c>
    </row>
    <row r="959" spans="1:10" x14ac:dyDescent="0.45">
      <c r="A959" t="e">
        <f>Wsad_Ofertowy[[#This Row],[Kod]]</f>
        <v>#VALUE!</v>
      </c>
      <c r="B95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59" t="e">
        <f>INDEX(Wsad_Ofertowy[],MATCH(Generowanie_Zamówienia[[#This Row],[KOD_XL]],Wsad_Ofertowy[Kod],0),21)</f>
        <v>#VALUE!</v>
      </c>
      <c r="D959" s="95" t="e" cm="1">
        <f t="array" ref="D959">INDEX(Wsad_Ofertowy[],MATCH(Generowanie_Zamówienia[[#This Row],[KOD_XL]],Wsad_Ofertowy[Kod],0),$U$1)</f>
        <v>#VALUE!</v>
      </c>
      <c r="E959" t="str">
        <f ca="1">IFERROR(Generowanie_Zamówienia[[#This Row],[ILOŚĆ OP. ZAMAWIANA]]*Generowanie_Zamówienia[[#This Row],[ILOŚC W OP.]]*Generowanie_Zamówienia[[#This Row],[CENA]],"")</f>
        <v/>
      </c>
      <c r="F959" t="e">
        <f>INDEX(Wsad_Ofertowy[],MATCH(Generowanie_Zamówienia[[#This Row],[KOD_XL]],Wsad_Ofertowy[Kod],0),MATCH("nazwa pakietu",Wsad_Ofertowy[#Headers],0))</f>
        <v>#VALUE!</v>
      </c>
      <c r="G95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59" t="str">
        <f ca="1">IF(Generowanie_Zamówienia[[#This Row],[ILOŚĆ OP. ZAMAWIANA]]&gt;0,COUNTIFS($B$1:B959,"&gt;0"),"")</f>
        <v/>
      </c>
      <c r="I959" t="e">
        <f>INDEX(Wsad_Ofertowy[],MATCH(Generowanie_Zamówienia[[#This Row],[KOD_XL]],Wsad_Ofertowy[Kod],0),MATCH("Nazwa",Wsad_Ofertowy[#Headers],0))</f>
        <v>#VALUE!</v>
      </c>
      <c r="J959" t="e">
        <f ca="1">Generowanie_Zamówienia[[#This Row],[ILOŚĆ OP. ZAMAWIANA]]*Generowanie_Zamówienia[[#This Row],[ILOŚC W OP.]]</f>
        <v>#VALUE!</v>
      </c>
    </row>
    <row r="960" spans="1:10" x14ac:dyDescent="0.45">
      <c r="A960" t="e">
        <f>Wsad_Ofertowy[[#This Row],[Kod]]</f>
        <v>#VALUE!</v>
      </c>
      <c r="B96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0" t="e">
        <f>INDEX(Wsad_Ofertowy[],MATCH(Generowanie_Zamówienia[[#This Row],[KOD_XL]],Wsad_Ofertowy[Kod],0),21)</f>
        <v>#VALUE!</v>
      </c>
      <c r="D960" s="95" t="e" cm="1">
        <f t="array" ref="D960">INDEX(Wsad_Ofertowy[],MATCH(Generowanie_Zamówienia[[#This Row],[KOD_XL]],Wsad_Ofertowy[Kod],0),$U$1)</f>
        <v>#VALUE!</v>
      </c>
      <c r="E960" t="str">
        <f ca="1">IFERROR(Generowanie_Zamówienia[[#This Row],[ILOŚĆ OP. ZAMAWIANA]]*Generowanie_Zamówienia[[#This Row],[ILOŚC W OP.]]*Generowanie_Zamówienia[[#This Row],[CENA]],"")</f>
        <v/>
      </c>
      <c r="F960" t="e">
        <f>INDEX(Wsad_Ofertowy[],MATCH(Generowanie_Zamówienia[[#This Row],[KOD_XL]],Wsad_Ofertowy[Kod],0),MATCH("nazwa pakietu",Wsad_Ofertowy[#Headers],0))</f>
        <v>#VALUE!</v>
      </c>
      <c r="G96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0" t="str">
        <f ca="1">IF(Generowanie_Zamówienia[[#This Row],[ILOŚĆ OP. ZAMAWIANA]]&gt;0,COUNTIFS($B$1:B960,"&gt;0"),"")</f>
        <v/>
      </c>
      <c r="I960" t="e">
        <f>INDEX(Wsad_Ofertowy[],MATCH(Generowanie_Zamówienia[[#This Row],[KOD_XL]],Wsad_Ofertowy[Kod],0),MATCH("Nazwa",Wsad_Ofertowy[#Headers],0))</f>
        <v>#VALUE!</v>
      </c>
      <c r="J960" t="e">
        <f ca="1">Generowanie_Zamówienia[[#This Row],[ILOŚĆ OP. ZAMAWIANA]]*Generowanie_Zamówienia[[#This Row],[ILOŚC W OP.]]</f>
        <v>#VALUE!</v>
      </c>
    </row>
    <row r="961" spans="1:10" x14ac:dyDescent="0.45">
      <c r="A961" t="e">
        <f>Wsad_Ofertowy[[#This Row],[Kod]]</f>
        <v>#VALUE!</v>
      </c>
      <c r="B96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1" t="e">
        <f>INDEX(Wsad_Ofertowy[],MATCH(Generowanie_Zamówienia[[#This Row],[KOD_XL]],Wsad_Ofertowy[Kod],0),21)</f>
        <v>#VALUE!</v>
      </c>
      <c r="D961" s="95" t="e" cm="1">
        <f t="array" ref="D961">INDEX(Wsad_Ofertowy[],MATCH(Generowanie_Zamówienia[[#This Row],[KOD_XL]],Wsad_Ofertowy[Kod],0),$U$1)</f>
        <v>#VALUE!</v>
      </c>
      <c r="E961" t="str">
        <f ca="1">IFERROR(Generowanie_Zamówienia[[#This Row],[ILOŚĆ OP. ZAMAWIANA]]*Generowanie_Zamówienia[[#This Row],[ILOŚC W OP.]]*Generowanie_Zamówienia[[#This Row],[CENA]],"")</f>
        <v/>
      </c>
      <c r="F961" t="e">
        <f>INDEX(Wsad_Ofertowy[],MATCH(Generowanie_Zamówienia[[#This Row],[KOD_XL]],Wsad_Ofertowy[Kod],0),MATCH("nazwa pakietu",Wsad_Ofertowy[#Headers],0))</f>
        <v>#VALUE!</v>
      </c>
      <c r="G96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1" t="str">
        <f ca="1">IF(Generowanie_Zamówienia[[#This Row],[ILOŚĆ OP. ZAMAWIANA]]&gt;0,COUNTIFS($B$1:B961,"&gt;0"),"")</f>
        <v/>
      </c>
      <c r="I961" t="e">
        <f>INDEX(Wsad_Ofertowy[],MATCH(Generowanie_Zamówienia[[#This Row],[KOD_XL]],Wsad_Ofertowy[Kod],0),MATCH("Nazwa",Wsad_Ofertowy[#Headers],0))</f>
        <v>#VALUE!</v>
      </c>
      <c r="J961" t="e">
        <f ca="1">Generowanie_Zamówienia[[#This Row],[ILOŚĆ OP. ZAMAWIANA]]*Generowanie_Zamówienia[[#This Row],[ILOŚC W OP.]]</f>
        <v>#VALUE!</v>
      </c>
    </row>
    <row r="962" spans="1:10" x14ac:dyDescent="0.45">
      <c r="A962" t="e">
        <f>Wsad_Ofertowy[[#This Row],[Kod]]</f>
        <v>#VALUE!</v>
      </c>
      <c r="B96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2" t="e">
        <f>INDEX(Wsad_Ofertowy[],MATCH(Generowanie_Zamówienia[[#This Row],[KOD_XL]],Wsad_Ofertowy[Kod],0),21)</f>
        <v>#VALUE!</v>
      </c>
      <c r="D962" s="95" t="e" cm="1">
        <f t="array" ref="D962">INDEX(Wsad_Ofertowy[],MATCH(Generowanie_Zamówienia[[#This Row],[KOD_XL]],Wsad_Ofertowy[Kod],0),$U$1)</f>
        <v>#VALUE!</v>
      </c>
      <c r="E962" t="str">
        <f ca="1">IFERROR(Generowanie_Zamówienia[[#This Row],[ILOŚĆ OP. ZAMAWIANA]]*Generowanie_Zamówienia[[#This Row],[ILOŚC W OP.]]*Generowanie_Zamówienia[[#This Row],[CENA]],"")</f>
        <v/>
      </c>
      <c r="F962" t="e">
        <f>INDEX(Wsad_Ofertowy[],MATCH(Generowanie_Zamówienia[[#This Row],[KOD_XL]],Wsad_Ofertowy[Kod],0),MATCH("nazwa pakietu",Wsad_Ofertowy[#Headers],0))</f>
        <v>#VALUE!</v>
      </c>
      <c r="G96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2" t="str">
        <f ca="1">IF(Generowanie_Zamówienia[[#This Row],[ILOŚĆ OP. ZAMAWIANA]]&gt;0,COUNTIFS($B$1:B962,"&gt;0"),"")</f>
        <v/>
      </c>
      <c r="I962" t="e">
        <f>INDEX(Wsad_Ofertowy[],MATCH(Generowanie_Zamówienia[[#This Row],[KOD_XL]],Wsad_Ofertowy[Kod],0),MATCH("Nazwa",Wsad_Ofertowy[#Headers],0))</f>
        <v>#VALUE!</v>
      </c>
      <c r="J962" t="e">
        <f ca="1">Generowanie_Zamówienia[[#This Row],[ILOŚĆ OP. ZAMAWIANA]]*Generowanie_Zamówienia[[#This Row],[ILOŚC W OP.]]</f>
        <v>#VALUE!</v>
      </c>
    </row>
    <row r="963" spans="1:10" x14ac:dyDescent="0.45">
      <c r="A963" t="e">
        <f>Wsad_Ofertowy[[#This Row],[Kod]]</f>
        <v>#VALUE!</v>
      </c>
      <c r="B96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3" t="e">
        <f>INDEX(Wsad_Ofertowy[],MATCH(Generowanie_Zamówienia[[#This Row],[KOD_XL]],Wsad_Ofertowy[Kod],0),21)</f>
        <v>#VALUE!</v>
      </c>
      <c r="D963" s="95" t="e" cm="1">
        <f t="array" ref="D963">INDEX(Wsad_Ofertowy[],MATCH(Generowanie_Zamówienia[[#This Row],[KOD_XL]],Wsad_Ofertowy[Kod],0),$U$1)</f>
        <v>#VALUE!</v>
      </c>
      <c r="E963" t="str">
        <f ca="1">IFERROR(Generowanie_Zamówienia[[#This Row],[ILOŚĆ OP. ZAMAWIANA]]*Generowanie_Zamówienia[[#This Row],[ILOŚC W OP.]]*Generowanie_Zamówienia[[#This Row],[CENA]],"")</f>
        <v/>
      </c>
      <c r="F963" t="e">
        <f>INDEX(Wsad_Ofertowy[],MATCH(Generowanie_Zamówienia[[#This Row],[KOD_XL]],Wsad_Ofertowy[Kod],0),MATCH("nazwa pakietu",Wsad_Ofertowy[#Headers],0))</f>
        <v>#VALUE!</v>
      </c>
      <c r="G96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3" t="str">
        <f ca="1">IF(Generowanie_Zamówienia[[#This Row],[ILOŚĆ OP. ZAMAWIANA]]&gt;0,COUNTIFS($B$1:B963,"&gt;0"),"")</f>
        <v/>
      </c>
      <c r="I963" t="e">
        <f>INDEX(Wsad_Ofertowy[],MATCH(Generowanie_Zamówienia[[#This Row],[KOD_XL]],Wsad_Ofertowy[Kod],0),MATCH("Nazwa",Wsad_Ofertowy[#Headers],0))</f>
        <v>#VALUE!</v>
      </c>
      <c r="J963" t="e">
        <f ca="1">Generowanie_Zamówienia[[#This Row],[ILOŚĆ OP. ZAMAWIANA]]*Generowanie_Zamówienia[[#This Row],[ILOŚC W OP.]]</f>
        <v>#VALUE!</v>
      </c>
    </row>
    <row r="964" spans="1:10" x14ac:dyDescent="0.45">
      <c r="A964" t="e">
        <f>Wsad_Ofertowy[[#This Row],[Kod]]</f>
        <v>#VALUE!</v>
      </c>
      <c r="B96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4" t="e">
        <f>INDEX(Wsad_Ofertowy[],MATCH(Generowanie_Zamówienia[[#This Row],[KOD_XL]],Wsad_Ofertowy[Kod],0),21)</f>
        <v>#VALUE!</v>
      </c>
      <c r="D964" s="95" t="e" cm="1">
        <f t="array" ref="D964">INDEX(Wsad_Ofertowy[],MATCH(Generowanie_Zamówienia[[#This Row],[KOD_XL]],Wsad_Ofertowy[Kod],0),$U$1)</f>
        <v>#VALUE!</v>
      </c>
      <c r="E964" t="str">
        <f ca="1">IFERROR(Generowanie_Zamówienia[[#This Row],[ILOŚĆ OP. ZAMAWIANA]]*Generowanie_Zamówienia[[#This Row],[ILOŚC W OP.]]*Generowanie_Zamówienia[[#This Row],[CENA]],"")</f>
        <v/>
      </c>
      <c r="F964" t="e">
        <f>INDEX(Wsad_Ofertowy[],MATCH(Generowanie_Zamówienia[[#This Row],[KOD_XL]],Wsad_Ofertowy[Kod],0),MATCH("nazwa pakietu",Wsad_Ofertowy[#Headers],0))</f>
        <v>#VALUE!</v>
      </c>
      <c r="G96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4" t="str">
        <f ca="1">IF(Generowanie_Zamówienia[[#This Row],[ILOŚĆ OP. ZAMAWIANA]]&gt;0,COUNTIFS($B$1:B964,"&gt;0"),"")</f>
        <v/>
      </c>
      <c r="I964" t="e">
        <f>INDEX(Wsad_Ofertowy[],MATCH(Generowanie_Zamówienia[[#This Row],[KOD_XL]],Wsad_Ofertowy[Kod],0),MATCH("Nazwa",Wsad_Ofertowy[#Headers],0))</f>
        <v>#VALUE!</v>
      </c>
      <c r="J964" t="e">
        <f ca="1">Generowanie_Zamówienia[[#This Row],[ILOŚĆ OP. ZAMAWIANA]]*Generowanie_Zamówienia[[#This Row],[ILOŚC W OP.]]</f>
        <v>#VALUE!</v>
      </c>
    </row>
    <row r="965" spans="1:10" x14ac:dyDescent="0.45">
      <c r="A965" t="e">
        <f>Wsad_Ofertowy[[#This Row],[Kod]]</f>
        <v>#VALUE!</v>
      </c>
      <c r="B96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5" t="e">
        <f>INDEX(Wsad_Ofertowy[],MATCH(Generowanie_Zamówienia[[#This Row],[KOD_XL]],Wsad_Ofertowy[Kod],0),21)</f>
        <v>#VALUE!</v>
      </c>
      <c r="D965" s="95" t="e" cm="1">
        <f t="array" ref="D965">INDEX(Wsad_Ofertowy[],MATCH(Generowanie_Zamówienia[[#This Row],[KOD_XL]],Wsad_Ofertowy[Kod],0),$U$1)</f>
        <v>#VALUE!</v>
      </c>
      <c r="E965" t="str">
        <f ca="1">IFERROR(Generowanie_Zamówienia[[#This Row],[ILOŚĆ OP. ZAMAWIANA]]*Generowanie_Zamówienia[[#This Row],[ILOŚC W OP.]]*Generowanie_Zamówienia[[#This Row],[CENA]],"")</f>
        <v/>
      </c>
      <c r="F965" t="e">
        <f>INDEX(Wsad_Ofertowy[],MATCH(Generowanie_Zamówienia[[#This Row],[KOD_XL]],Wsad_Ofertowy[Kod],0),MATCH("nazwa pakietu",Wsad_Ofertowy[#Headers],0))</f>
        <v>#VALUE!</v>
      </c>
      <c r="G96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5" t="str">
        <f ca="1">IF(Generowanie_Zamówienia[[#This Row],[ILOŚĆ OP. ZAMAWIANA]]&gt;0,COUNTIFS($B$1:B965,"&gt;0"),"")</f>
        <v/>
      </c>
      <c r="I965" t="e">
        <f>INDEX(Wsad_Ofertowy[],MATCH(Generowanie_Zamówienia[[#This Row],[KOD_XL]],Wsad_Ofertowy[Kod],0),MATCH("Nazwa",Wsad_Ofertowy[#Headers],0))</f>
        <v>#VALUE!</v>
      </c>
      <c r="J965" t="e">
        <f ca="1">Generowanie_Zamówienia[[#This Row],[ILOŚĆ OP. ZAMAWIANA]]*Generowanie_Zamówienia[[#This Row],[ILOŚC W OP.]]</f>
        <v>#VALUE!</v>
      </c>
    </row>
    <row r="966" spans="1:10" x14ac:dyDescent="0.45">
      <c r="A966" t="e">
        <f>Wsad_Ofertowy[[#This Row],[Kod]]</f>
        <v>#VALUE!</v>
      </c>
      <c r="B96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6" t="e">
        <f>INDEX(Wsad_Ofertowy[],MATCH(Generowanie_Zamówienia[[#This Row],[KOD_XL]],Wsad_Ofertowy[Kod],0),21)</f>
        <v>#VALUE!</v>
      </c>
      <c r="D966" s="95" t="e" cm="1">
        <f t="array" ref="D966">INDEX(Wsad_Ofertowy[],MATCH(Generowanie_Zamówienia[[#This Row],[KOD_XL]],Wsad_Ofertowy[Kod],0),$U$1)</f>
        <v>#VALUE!</v>
      </c>
      <c r="E966" t="str">
        <f ca="1">IFERROR(Generowanie_Zamówienia[[#This Row],[ILOŚĆ OP. ZAMAWIANA]]*Generowanie_Zamówienia[[#This Row],[ILOŚC W OP.]]*Generowanie_Zamówienia[[#This Row],[CENA]],"")</f>
        <v/>
      </c>
      <c r="F966" t="e">
        <f>INDEX(Wsad_Ofertowy[],MATCH(Generowanie_Zamówienia[[#This Row],[KOD_XL]],Wsad_Ofertowy[Kod],0),MATCH("nazwa pakietu",Wsad_Ofertowy[#Headers],0))</f>
        <v>#VALUE!</v>
      </c>
      <c r="G96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6" t="str">
        <f ca="1">IF(Generowanie_Zamówienia[[#This Row],[ILOŚĆ OP. ZAMAWIANA]]&gt;0,COUNTIFS($B$1:B966,"&gt;0"),"")</f>
        <v/>
      </c>
      <c r="I966" t="e">
        <f>INDEX(Wsad_Ofertowy[],MATCH(Generowanie_Zamówienia[[#This Row],[KOD_XL]],Wsad_Ofertowy[Kod],0),MATCH("Nazwa",Wsad_Ofertowy[#Headers],0))</f>
        <v>#VALUE!</v>
      </c>
      <c r="J966" t="e">
        <f ca="1">Generowanie_Zamówienia[[#This Row],[ILOŚĆ OP. ZAMAWIANA]]*Generowanie_Zamówienia[[#This Row],[ILOŚC W OP.]]</f>
        <v>#VALUE!</v>
      </c>
    </row>
    <row r="967" spans="1:10" x14ac:dyDescent="0.45">
      <c r="A967" t="e">
        <f>Wsad_Ofertowy[[#This Row],[Kod]]</f>
        <v>#VALUE!</v>
      </c>
      <c r="B96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7" t="e">
        <f>INDEX(Wsad_Ofertowy[],MATCH(Generowanie_Zamówienia[[#This Row],[KOD_XL]],Wsad_Ofertowy[Kod],0),21)</f>
        <v>#VALUE!</v>
      </c>
      <c r="D967" s="95" t="e" cm="1">
        <f t="array" ref="D967">INDEX(Wsad_Ofertowy[],MATCH(Generowanie_Zamówienia[[#This Row],[KOD_XL]],Wsad_Ofertowy[Kod],0),$U$1)</f>
        <v>#VALUE!</v>
      </c>
      <c r="E967" t="str">
        <f ca="1">IFERROR(Generowanie_Zamówienia[[#This Row],[ILOŚĆ OP. ZAMAWIANA]]*Generowanie_Zamówienia[[#This Row],[ILOŚC W OP.]]*Generowanie_Zamówienia[[#This Row],[CENA]],"")</f>
        <v/>
      </c>
      <c r="F967" t="e">
        <f>INDEX(Wsad_Ofertowy[],MATCH(Generowanie_Zamówienia[[#This Row],[KOD_XL]],Wsad_Ofertowy[Kod],0),MATCH("nazwa pakietu",Wsad_Ofertowy[#Headers],0))</f>
        <v>#VALUE!</v>
      </c>
      <c r="G96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7" t="str">
        <f ca="1">IF(Generowanie_Zamówienia[[#This Row],[ILOŚĆ OP. ZAMAWIANA]]&gt;0,COUNTIFS($B$1:B967,"&gt;0"),"")</f>
        <v/>
      </c>
      <c r="I967" t="e">
        <f>INDEX(Wsad_Ofertowy[],MATCH(Generowanie_Zamówienia[[#This Row],[KOD_XL]],Wsad_Ofertowy[Kod],0),MATCH("Nazwa",Wsad_Ofertowy[#Headers],0))</f>
        <v>#VALUE!</v>
      </c>
      <c r="J967" t="e">
        <f ca="1">Generowanie_Zamówienia[[#This Row],[ILOŚĆ OP. ZAMAWIANA]]*Generowanie_Zamówienia[[#This Row],[ILOŚC W OP.]]</f>
        <v>#VALUE!</v>
      </c>
    </row>
    <row r="968" spans="1:10" x14ac:dyDescent="0.45">
      <c r="A968" t="e">
        <f>Wsad_Ofertowy[[#This Row],[Kod]]</f>
        <v>#VALUE!</v>
      </c>
      <c r="B96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8" t="e">
        <f>INDEX(Wsad_Ofertowy[],MATCH(Generowanie_Zamówienia[[#This Row],[KOD_XL]],Wsad_Ofertowy[Kod],0),21)</f>
        <v>#VALUE!</v>
      </c>
      <c r="D968" s="95" t="e" cm="1">
        <f t="array" ref="D968">INDEX(Wsad_Ofertowy[],MATCH(Generowanie_Zamówienia[[#This Row],[KOD_XL]],Wsad_Ofertowy[Kod],0),$U$1)</f>
        <v>#VALUE!</v>
      </c>
      <c r="E968" t="str">
        <f ca="1">IFERROR(Generowanie_Zamówienia[[#This Row],[ILOŚĆ OP. ZAMAWIANA]]*Generowanie_Zamówienia[[#This Row],[ILOŚC W OP.]]*Generowanie_Zamówienia[[#This Row],[CENA]],"")</f>
        <v/>
      </c>
      <c r="F968" t="e">
        <f>INDEX(Wsad_Ofertowy[],MATCH(Generowanie_Zamówienia[[#This Row],[KOD_XL]],Wsad_Ofertowy[Kod],0),MATCH("nazwa pakietu",Wsad_Ofertowy[#Headers],0))</f>
        <v>#VALUE!</v>
      </c>
      <c r="G96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8" t="str">
        <f ca="1">IF(Generowanie_Zamówienia[[#This Row],[ILOŚĆ OP. ZAMAWIANA]]&gt;0,COUNTIFS($B$1:B968,"&gt;0"),"")</f>
        <v/>
      </c>
      <c r="I968" t="e">
        <f>INDEX(Wsad_Ofertowy[],MATCH(Generowanie_Zamówienia[[#This Row],[KOD_XL]],Wsad_Ofertowy[Kod],0),MATCH("Nazwa",Wsad_Ofertowy[#Headers],0))</f>
        <v>#VALUE!</v>
      </c>
      <c r="J968" t="e">
        <f ca="1">Generowanie_Zamówienia[[#This Row],[ILOŚĆ OP. ZAMAWIANA]]*Generowanie_Zamówienia[[#This Row],[ILOŚC W OP.]]</f>
        <v>#VALUE!</v>
      </c>
    </row>
    <row r="969" spans="1:10" x14ac:dyDescent="0.45">
      <c r="A969" t="e">
        <f>Wsad_Ofertowy[[#This Row],[Kod]]</f>
        <v>#VALUE!</v>
      </c>
      <c r="B96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69" t="e">
        <f>INDEX(Wsad_Ofertowy[],MATCH(Generowanie_Zamówienia[[#This Row],[KOD_XL]],Wsad_Ofertowy[Kod],0),21)</f>
        <v>#VALUE!</v>
      </c>
      <c r="D969" s="95" t="e" cm="1">
        <f t="array" ref="D969">INDEX(Wsad_Ofertowy[],MATCH(Generowanie_Zamówienia[[#This Row],[KOD_XL]],Wsad_Ofertowy[Kod],0),$U$1)</f>
        <v>#VALUE!</v>
      </c>
      <c r="E969" t="str">
        <f ca="1">IFERROR(Generowanie_Zamówienia[[#This Row],[ILOŚĆ OP. ZAMAWIANA]]*Generowanie_Zamówienia[[#This Row],[ILOŚC W OP.]]*Generowanie_Zamówienia[[#This Row],[CENA]],"")</f>
        <v/>
      </c>
      <c r="F969" t="e">
        <f>INDEX(Wsad_Ofertowy[],MATCH(Generowanie_Zamówienia[[#This Row],[KOD_XL]],Wsad_Ofertowy[Kod],0),MATCH("nazwa pakietu",Wsad_Ofertowy[#Headers],0))</f>
        <v>#VALUE!</v>
      </c>
      <c r="G96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69" t="str">
        <f ca="1">IF(Generowanie_Zamówienia[[#This Row],[ILOŚĆ OP. ZAMAWIANA]]&gt;0,COUNTIFS($B$1:B969,"&gt;0"),"")</f>
        <v/>
      </c>
      <c r="I969" t="e">
        <f>INDEX(Wsad_Ofertowy[],MATCH(Generowanie_Zamówienia[[#This Row],[KOD_XL]],Wsad_Ofertowy[Kod],0),MATCH("Nazwa",Wsad_Ofertowy[#Headers],0))</f>
        <v>#VALUE!</v>
      </c>
      <c r="J969" t="e">
        <f ca="1">Generowanie_Zamówienia[[#This Row],[ILOŚĆ OP. ZAMAWIANA]]*Generowanie_Zamówienia[[#This Row],[ILOŚC W OP.]]</f>
        <v>#VALUE!</v>
      </c>
    </row>
    <row r="970" spans="1:10" x14ac:dyDescent="0.45">
      <c r="A970" t="e">
        <f>Wsad_Ofertowy[[#This Row],[Kod]]</f>
        <v>#VALUE!</v>
      </c>
      <c r="B97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0" t="e">
        <f>INDEX(Wsad_Ofertowy[],MATCH(Generowanie_Zamówienia[[#This Row],[KOD_XL]],Wsad_Ofertowy[Kod],0),21)</f>
        <v>#VALUE!</v>
      </c>
      <c r="D970" s="95" t="e" cm="1">
        <f t="array" ref="D970">INDEX(Wsad_Ofertowy[],MATCH(Generowanie_Zamówienia[[#This Row],[KOD_XL]],Wsad_Ofertowy[Kod],0),$U$1)</f>
        <v>#VALUE!</v>
      </c>
      <c r="E970" t="str">
        <f ca="1">IFERROR(Generowanie_Zamówienia[[#This Row],[ILOŚĆ OP. ZAMAWIANA]]*Generowanie_Zamówienia[[#This Row],[ILOŚC W OP.]]*Generowanie_Zamówienia[[#This Row],[CENA]],"")</f>
        <v/>
      </c>
      <c r="F970" t="e">
        <f>INDEX(Wsad_Ofertowy[],MATCH(Generowanie_Zamówienia[[#This Row],[KOD_XL]],Wsad_Ofertowy[Kod],0),MATCH("nazwa pakietu",Wsad_Ofertowy[#Headers],0))</f>
        <v>#VALUE!</v>
      </c>
      <c r="G97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0" t="str">
        <f ca="1">IF(Generowanie_Zamówienia[[#This Row],[ILOŚĆ OP. ZAMAWIANA]]&gt;0,COUNTIFS($B$1:B970,"&gt;0"),"")</f>
        <v/>
      </c>
      <c r="I970" t="e">
        <f>INDEX(Wsad_Ofertowy[],MATCH(Generowanie_Zamówienia[[#This Row],[KOD_XL]],Wsad_Ofertowy[Kod],0),MATCH("Nazwa",Wsad_Ofertowy[#Headers],0))</f>
        <v>#VALUE!</v>
      </c>
      <c r="J970" t="e">
        <f ca="1">Generowanie_Zamówienia[[#This Row],[ILOŚĆ OP. ZAMAWIANA]]*Generowanie_Zamówienia[[#This Row],[ILOŚC W OP.]]</f>
        <v>#VALUE!</v>
      </c>
    </row>
    <row r="971" spans="1:10" x14ac:dyDescent="0.45">
      <c r="A971" t="e">
        <f>Wsad_Ofertowy[[#This Row],[Kod]]</f>
        <v>#VALUE!</v>
      </c>
      <c r="B97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1" t="e">
        <f>INDEX(Wsad_Ofertowy[],MATCH(Generowanie_Zamówienia[[#This Row],[KOD_XL]],Wsad_Ofertowy[Kod],0),21)</f>
        <v>#VALUE!</v>
      </c>
      <c r="D971" s="95" t="e" cm="1">
        <f t="array" ref="D971">INDEX(Wsad_Ofertowy[],MATCH(Generowanie_Zamówienia[[#This Row],[KOD_XL]],Wsad_Ofertowy[Kod],0),$U$1)</f>
        <v>#VALUE!</v>
      </c>
      <c r="E971" t="str">
        <f ca="1">IFERROR(Generowanie_Zamówienia[[#This Row],[ILOŚĆ OP. ZAMAWIANA]]*Generowanie_Zamówienia[[#This Row],[ILOŚC W OP.]]*Generowanie_Zamówienia[[#This Row],[CENA]],"")</f>
        <v/>
      </c>
      <c r="F971" t="e">
        <f>INDEX(Wsad_Ofertowy[],MATCH(Generowanie_Zamówienia[[#This Row],[KOD_XL]],Wsad_Ofertowy[Kod],0),MATCH("nazwa pakietu",Wsad_Ofertowy[#Headers],0))</f>
        <v>#VALUE!</v>
      </c>
      <c r="G97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1" t="str">
        <f ca="1">IF(Generowanie_Zamówienia[[#This Row],[ILOŚĆ OP. ZAMAWIANA]]&gt;0,COUNTIFS($B$1:B971,"&gt;0"),"")</f>
        <v/>
      </c>
      <c r="I971" t="e">
        <f>INDEX(Wsad_Ofertowy[],MATCH(Generowanie_Zamówienia[[#This Row],[KOD_XL]],Wsad_Ofertowy[Kod],0),MATCH("Nazwa",Wsad_Ofertowy[#Headers],0))</f>
        <v>#VALUE!</v>
      </c>
      <c r="J971" t="e">
        <f ca="1">Generowanie_Zamówienia[[#This Row],[ILOŚĆ OP. ZAMAWIANA]]*Generowanie_Zamówienia[[#This Row],[ILOŚC W OP.]]</f>
        <v>#VALUE!</v>
      </c>
    </row>
    <row r="972" spans="1:10" x14ac:dyDescent="0.45">
      <c r="A972" t="e">
        <f>Wsad_Ofertowy[[#This Row],[Kod]]</f>
        <v>#VALUE!</v>
      </c>
      <c r="B97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2" t="e">
        <f>INDEX(Wsad_Ofertowy[],MATCH(Generowanie_Zamówienia[[#This Row],[KOD_XL]],Wsad_Ofertowy[Kod],0),21)</f>
        <v>#VALUE!</v>
      </c>
      <c r="D972" s="95" t="e" cm="1">
        <f t="array" ref="D972">INDEX(Wsad_Ofertowy[],MATCH(Generowanie_Zamówienia[[#This Row],[KOD_XL]],Wsad_Ofertowy[Kod],0),$U$1)</f>
        <v>#VALUE!</v>
      </c>
      <c r="E972" t="str">
        <f ca="1">IFERROR(Generowanie_Zamówienia[[#This Row],[ILOŚĆ OP. ZAMAWIANA]]*Generowanie_Zamówienia[[#This Row],[ILOŚC W OP.]]*Generowanie_Zamówienia[[#This Row],[CENA]],"")</f>
        <v/>
      </c>
      <c r="F972" t="e">
        <f>INDEX(Wsad_Ofertowy[],MATCH(Generowanie_Zamówienia[[#This Row],[KOD_XL]],Wsad_Ofertowy[Kod],0),MATCH("nazwa pakietu",Wsad_Ofertowy[#Headers],0))</f>
        <v>#VALUE!</v>
      </c>
      <c r="G97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2" t="str">
        <f ca="1">IF(Generowanie_Zamówienia[[#This Row],[ILOŚĆ OP. ZAMAWIANA]]&gt;0,COUNTIFS($B$1:B972,"&gt;0"),"")</f>
        <v/>
      </c>
      <c r="I972" t="e">
        <f>INDEX(Wsad_Ofertowy[],MATCH(Generowanie_Zamówienia[[#This Row],[KOD_XL]],Wsad_Ofertowy[Kod],0),MATCH("Nazwa",Wsad_Ofertowy[#Headers],0))</f>
        <v>#VALUE!</v>
      </c>
      <c r="J972" t="e">
        <f ca="1">Generowanie_Zamówienia[[#This Row],[ILOŚĆ OP. ZAMAWIANA]]*Generowanie_Zamówienia[[#This Row],[ILOŚC W OP.]]</f>
        <v>#VALUE!</v>
      </c>
    </row>
    <row r="973" spans="1:10" x14ac:dyDescent="0.45">
      <c r="A973" t="e">
        <f>Wsad_Ofertowy[[#This Row],[Kod]]</f>
        <v>#VALUE!</v>
      </c>
      <c r="B97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3" t="e">
        <f>INDEX(Wsad_Ofertowy[],MATCH(Generowanie_Zamówienia[[#This Row],[KOD_XL]],Wsad_Ofertowy[Kod],0),21)</f>
        <v>#VALUE!</v>
      </c>
      <c r="D973" s="95" t="e" cm="1">
        <f t="array" ref="D973">INDEX(Wsad_Ofertowy[],MATCH(Generowanie_Zamówienia[[#This Row],[KOD_XL]],Wsad_Ofertowy[Kod],0),$U$1)</f>
        <v>#VALUE!</v>
      </c>
      <c r="E973" t="str">
        <f ca="1">IFERROR(Generowanie_Zamówienia[[#This Row],[ILOŚĆ OP. ZAMAWIANA]]*Generowanie_Zamówienia[[#This Row],[ILOŚC W OP.]]*Generowanie_Zamówienia[[#This Row],[CENA]],"")</f>
        <v/>
      </c>
      <c r="F973" t="e">
        <f>INDEX(Wsad_Ofertowy[],MATCH(Generowanie_Zamówienia[[#This Row],[KOD_XL]],Wsad_Ofertowy[Kod],0),MATCH("nazwa pakietu",Wsad_Ofertowy[#Headers],0))</f>
        <v>#VALUE!</v>
      </c>
      <c r="G97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3" t="str">
        <f ca="1">IF(Generowanie_Zamówienia[[#This Row],[ILOŚĆ OP. ZAMAWIANA]]&gt;0,COUNTIFS($B$1:B973,"&gt;0"),"")</f>
        <v/>
      </c>
      <c r="I973" t="e">
        <f>INDEX(Wsad_Ofertowy[],MATCH(Generowanie_Zamówienia[[#This Row],[KOD_XL]],Wsad_Ofertowy[Kod],0),MATCH("Nazwa",Wsad_Ofertowy[#Headers],0))</f>
        <v>#VALUE!</v>
      </c>
      <c r="J973" t="e">
        <f ca="1">Generowanie_Zamówienia[[#This Row],[ILOŚĆ OP. ZAMAWIANA]]*Generowanie_Zamówienia[[#This Row],[ILOŚC W OP.]]</f>
        <v>#VALUE!</v>
      </c>
    </row>
    <row r="974" spans="1:10" x14ac:dyDescent="0.45">
      <c r="A974" t="e">
        <f>Wsad_Ofertowy[[#This Row],[Kod]]</f>
        <v>#VALUE!</v>
      </c>
      <c r="B97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4" t="e">
        <f>INDEX(Wsad_Ofertowy[],MATCH(Generowanie_Zamówienia[[#This Row],[KOD_XL]],Wsad_Ofertowy[Kod],0),21)</f>
        <v>#VALUE!</v>
      </c>
      <c r="D974" s="95" t="e" cm="1">
        <f t="array" ref="D974">INDEX(Wsad_Ofertowy[],MATCH(Generowanie_Zamówienia[[#This Row],[KOD_XL]],Wsad_Ofertowy[Kod],0),$U$1)</f>
        <v>#VALUE!</v>
      </c>
      <c r="E974" t="str">
        <f ca="1">IFERROR(Generowanie_Zamówienia[[#This Row],[ILOŚĆ OP. ZAMAWIANA]]*Generowanie_Zamówienia[[#This Row],[ILOŚC W OP.]]*Generowanie_Zamówienia[[#This Row],[CENA]],"")</f>
        <v/>
      </c>
      <c r="F974" t="e">
        <f>INDEX(Wsad_Ofertowy[],MATCH(Generowanie_Zamówienia[[#This Row],[KOD_XL]],Wsad_Ofertowy[Kod],0),MATCH("nazwa pakietu",Wsad_Ofertowy[#Headers],0))</f>
        <v>#VALUE!</v>
      </c>
      <c r="G97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4" t="str">
        <f ca="1">IF(Generowanie_Zamówienia[[#This Row],[ILOŚĆ OP. ZAMAWIANA]]&gt;0,COUNTIFS($B$1:B974,"&gt;0"),"")</f>
        <v/>
      </c>
      <c r="I974" t="e">
        <f>INDEX(Wsad_Ofertowy[],MATCH(Generowanie_Zamówienia[[#This Row],[KOD_XL]],Wsad_Ofertowy[Kod],0),MATCH("Nazwa",Wsad_Ofertowy[#Headers],0))</f>
        <v>#VALUE!</v>
      </c>
      <c r="J974" t="e">
        <f ca="1">Generowanie_Zamówienia[[#This Row],[ILOŚĆ OP. ZAMAWIANA]]*Generowanie_Zamówienia[[#This Row],[ILOŚC W OP.]]</f>
        <v>#VALUE!</v>
      </c>
    </row>
    <row r="975" spans="1:10" x14ac:dyDescent="0.45">
      <c r="A975" t="e">
        <f>Wsad_Ofertowy[[#This Row],[Kod]]</f>
        <v>#VALUE!</v>
      </c>
      <c r="B97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5" t="e">
        <f>INDEX(Wsad_Ofertowy[],MATCH(Generowanie_Zamówienia[[#This Row],[KOD_XL]],Wsad_Ofertowy[Kod],0),21)</f>
        <v>#VALUE!</v>
      </c>
      <c r="D975" s="95" t="e" cm="1">
        <f t="array" ref="D975">INDEX(Wsad_Ofertowy[],MATCH(Generowanie_Zamówienia[[#This Row],[KOD_XL]],Wsad_Ofertowy[Kod],0),$U$1)</f>
        <v>#VALUE!</v>
      </c>
      <c r="E975" t="str">
        <f ca="1">IFERROR(Generowanie_Zamówienia[[#This Row],[ILOŚĆ OP. ZAMAWIANA]]*Generowanie_Zamówienia[[#This Row],[ILOŚC W OP.]]*Generowanie_Zamówienia[[#This Row],[CENA]],"")</f>
        <v/>
      </c>
      <c r="F975" t="e">
        <f>INDEX(Wsad_Ofertowy[],MATCH(Generowanie_Zamówienia[[#This Row],[KOD_XL]],Wsad_Ofertowy[Kod],0),MATCH("nazwa pakietu",Wsad_Ofertowy[#Headers],0))</f>
        <v>#VALUE!</v>
      </c>
      <c r="G97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5" t="str">
        <f ca="1">IF(Generowanie_Zamówienia[[#This Row],[ILOŚĆ OP. ZAMAWIANA]]&gt;0,COUNTIFS($B$1:B975,"&gt;0"),"")</f>
        <v/>
      </c>
      <c r="I975" t="e">
        <f>INDEX(Wsad_Ofertowy[],MATCH(Generowanie_Zamówienia[[#This Row],[KOD_XL]],Wsad_Ofertowy[Kod],0),MATCH("Nazwa",Wsad_Ofertowy[#Headers],0))</f>
        <v>#VALUE!</v>
      </c>
      <c r="J975" t="e">
        <f ca="1">Generowanie_Zamówienia[[#This Row],[ILOŚĆ OP. ZAMAWIANA]]*Generowanie_Zamówienia[[#This Row],[ILOŚC W OP.]]</f>
        <v>#VALUE!</v>
      </c>
    </row>
    <row r="976" spans="1:10" x14ac:dyDescent="0.45">
      <c r="A976" t="e">
        <f>Wsad_Ofertowy[[#This Row],[Kod]]</f>
        <v>#VALUE!</v>
      </c>
      <c r="B97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6" t="e">
        <f>INDEX(Wsad_Ofertowy[],MATCH(Generowanie_Zamówienia[[#This Row],[KOD_XL]],Wsad_Ofertowy[Kod],0),21)</f>
        <v>#VALUE!</v>
      </c>
      <c r="D976" s="95" t="e" cm="1">
        <f t="array" ref="D976">INDEX(Wsad_Ofertowy[],MATCH(Generowanie_Zamówienia[[#This Row],[KOD_XL]],Wsad_Ofertowy[Kod],0),$U$1)</f>
        <v>#VALUE!</v>
      </c>
      <c r="E976" t="str">
        <f ca="1">IFERROR(Generowanie_Zamówienia[[#This Row],[ILOŚĆ OP. ZAMAWIANA]]*Generowanie_Zamówienia[[#This Row],[ILOŚC W OP.]]*Generowanie_Zamówienia[[#This Row],[CENA]],"")</f>
        <v/>
      </c>
      <c r="F976" t="e">
        <f>INDEX(Wsad_Ofertowy[],MATCH(Generowanie_Zamówienia[[#This Row],[KOD_XL]],Wsad_Ofertowy[Kod],0),MATCH("nazwa pakietu",Wsad_Ofertowy[#Headers],0))</f>
        <v>#VALUE!</v>
      </c>
      <c r="G97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6" t="str">
        <f ca="1">IF(Generowanie_Zamówienia[[#This Row],[ILOŚĆ OP. ZAMAWIANA]]&gt;0,COUNTIFS($B$1:B976,"&gt;0"),"")</f>
        <v/>
      </c>
      <c r="I976" t="e">
        <f>INDEX(Wsad_Ofertowy[],MATCH(Generowanie_Zamówienia[[#This Row],[KOD_XL]],Wsad_Ofertowy[Kod],0),MATCH("Nazwa",Wsad_Ofertowy[#Headers],0))</f>
        <v>#VALUE!</v>
      </c>
      <c r="J976" t="e">
        <f ca="1">Generowanie_Zamówienia[[#This Row],[ILOŚĆ OP. ZAMAWIANA]]*Generowanie_Zamówienia[[#This Row],[ILOŚC W OP.]]</f>
        <v>#VALUE!</v>
      </c>
    </row>
    <row r="977" spans="1:10" x14ac:dyDescent="0.45">
      <c r="A977" t="e">
        <f>Wsad_Ofertowy[[#This Row],[Kod]]</f>
        <v>#VALUE!</v>
      </c>
      <c r="B97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7" t="e">
        <f>INDEX(Wsad_Ofertowy[],MATCH(Generowanie_Zamówienia[[#This Row],[KOD_XL]],Wsad_Ofertowy[Kod],0),21)</f>
        <v>#VALUE!</v>
      </c>
      <c r="D977" s="95" t="e" cm="1">
        <f t="array" ref="D977">INDEX(Wsad_Ofertowy[],MATCH(Generowanie_Zamówienia[[#This Row],[KOD_XL]],Wsad_Ofertowy[Kod],0),$U$1)</f>
        <v>#VALUE!</v>
      </c>
      <c r="E977" t="str">
        <f ca="1">IFERROR(Generowanie_Zamówienia[[#This Row],[ILOŚĆ OP. ZAMAWIANA]]*Generowanie_Zamówienia[[#This Row],[ILOŚC W OP.]]*Generowanie_Zamówienia[[#This Row],[CENA]],"")</f>
        <v/>
      </c>
      <c r="F977" t="e">
        <f>INDEX(Wsad_Ofertowy[],MATCH(Generowanie_Zamówienia[[#This Row],[KOD_XL]],Wsad_Ofertowy[Kod],0),MATCH("nazwa pakietu",Wsad_Ofertowy[#Headers],0))</f>
        <v>#VALUE!</v>
      </c>
      <c r="G97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7" t="str">
        <f ca="1">IF(Generowanie_Zamówienia[[#This Row],[ILOŚĆ OP. ZAMAWIANA]]&gt;0,COUNTIFS($B$1:B977,"&gt;0"),"")</f>
        <v/>
      </c>
      <c r="I977" t="e">
        <f>INDEX(Wsad_Ofertowy[],MATCH(Generowanie_Zamówienia[[#This Row],[KOD_XL]],Wsad_Ofertowy[Kod],0),MATCH("Nazwa",Wsad_Ofertowy[#Headers],0))</f>
        <v>#VALUE!</v>
      </c>
      <c r="J977" t="e">
        <f ca="1">Generowanie_Zamówienia[[#This Row],[ILOŚĆ OP. ZAMAWIANA]]*Generowanie_Zamówienia[[#This Row],[ILOŚC W OP.]]</f>
        <v>#VALUE!</v>
      </c>
    </row>
    <row r="978" spans="1:10" x14ac:dyDescent="0.45">
      <c r="A978" t="e">
        <f>Wsad_Ofertowy[[#This Row],[Kod]]</f>
        <v>#VALUE!</v>
      </c>
      <c r="B97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8" t="e">
        <f>INDEX(Wsad_Ofertowy[],MATCH(Generowanie_Zamówienia[[#This Row],[KOD_XL]],Wsad_Ofertowy[Kod],0),21)</f>
        <v>#VALUE!</v>
      </c>
      <c r="D978" s="95" t="e" cm="1">
        <f t="array" ref="D978">INDEX(Wsad_Ofertowy[],MATCH(Generowanie_Zamówienia[[#This Row],[KOD_XL]],Wsad_Ofertowy[Kod],0),$U$1)</f>
        <v>#VALUE!</v>
      </c>
      <c r="E978" t="str">
        <f ca="1">IFERROR(Generowanie_Zamówienia[[#This Row],[ILOŚĆ OP. ZAMAWIANA]]*Generowanie_Zamówienia[[#This Row],[ILOŚC W OP.]]*Generowanie_Zamówienia[[#This Row],[CENA]],"")</f>
        <v/>
      </c>
      <c r="F978" t="e">
        <f>INDEX(Wsad_Ofertowy[],MATCH(Generowanie_Zamówienia[[#This Row],[KOD_XL]],Wsad_Ofertowy[Kod],0),MATCH("nazwa pakietu",Wsad_Ofertowy[#Headers],0))</f>
        <v>#VALUE!</v>
      </c>
      <c r="G97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8" t="str">
        <f ca="1">IF(Generowanie_Zamówienia[[#This Row],[ILOŚĆ OP. ZAMAWIANA]]&gt;0,COUNTIFS($B$1:B978,"&gt;0"),"")</f>
        <v/>
      </c>
      <c r="I978" t="e">
        <f>INDEX(Wsad_Ofertowy[],MATCH(Generowanie_Zamówienia[[#This Row],[KOD_XL]],Wsad_Ofertowy[Kod],0),MATCH("Nazwa",Wsad_Ofertowy[#Headers],0))</f>
        <v>#VALUE!</v>
      </c>
      <c r="J978" t="e">
        <f ca="1">Generowanie_Zamówienia[[#This Row],[ILOŚĆ OP. ZAMAWIANA]]*Generowanie_Zamówienia[[#This Row],[ILOŚC W OP.]]</f>
        <v>#VALUE!</v>
      </c>
    </row>
    <row r="979" spans="1:10" x14ac:dyDescent="0.45">
      <c r="A979" t="e">
        <f>Wsad_Ofertowy[[#This Row],[Kod]]</f>
        <v>#VALUE!</v>
      </c>
      <c r="B97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79" t="e">
        <f>INDEX(Wsad_Ofertowy[],MATCH(Generowanie_Zamówienia[[#This Row],[KOD_XL]],Wsad_Ofertowy[Kod],0),21)</f>
        <v>#VALUE!</v>
      </c>
      <c r="D979" s="95" t="e" cm="1">
        <f t="array" ref="D979">INDEX(Wsad_Ofertowy[],MATCH(Generowanie_Zamówienia[[#This Row],[KOD_XL]],Wsad_Ofertowy[Kod],0),$U$1)</f>
        <v>#VALUE!</v>
      </c>
      <c r="E979" t="str">
        <f ca="1">IFERROR(Generowanie_Zamówienia[[#This Row],[ILOŚĆ OP. ZAMAWIANA]]*Generowanie_Zamówienia[[#This Row],[ILOŚC W OP.]]*Generowanie_Zamówienia[[#This Row],[CENA]],"")</f>
        <v/>
      </c>
      <c r="F979" t="e">
        <f>INDEX(Wsad_Ofertowy[],MATCH(Generowanie_Zamówienia[[#This Row],[KOD_XL]],Wsad_Ofertowy[Kod],0),MATCH("nazwa pakietu",Wsad_Ofertowy[#Headers],0))</f>
        <v>#VALUE!</v>
      </c>
      <c r="G97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79" t="str">
        <f ca="1">IF(Generowanie_Zamówienia[[#This Row],[ILOŚĆ OP. ZAMAWIANA]]&gt;0,COUNTIFS($B$1:B979,"&gt;0"),"")</f>
        <v/>
      </c>
      <c r="I979" t="e">
        <f>INDEX(Wsad_Ofertowy[],MATCH(Generowanie_Zamówienia[[#This Row],[KOD_XL]],Wsad_Ofertowy[Kod],0),MATCH("Nazwa",Wsad_Ofertowy[#Headers],0))</f>
        <v>#VALUE!</v>
      </c>
      <c r="J979" t="e">
        <f ca="1">Generowanie_Zamówienia[[#This Row],[ILOŚĆ OP. ZAMAWIANA]]*Generowanie_Zamówienia[[#This Row],[ILOŚC W OP.]]</f>
        <v>#VALUE!</v>
      </c>
    </row>
    <row r="980" spans="1:10" x14ac:dyDescent="0.45">
      <c r="A980" t="e">
        <f>Wsad_Ofertowy[[#This Row],[Kod]]</f>
        <v>#VALUE!</v>
      </c>
      <c r="B98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0" t="e">
        <f>INDEX(Wsad_Ofertowy[],MATCH(Generowanie_Zamówienia[[#This Row],[KOD_XL]],Wsad_Ofertowy[Kod],0),21)</f>
        <v>#VALUE!</v>
      </c>
      <c r="D980" s="95" t="e" cm="1">
        <f t="array" ref="D980">INDEX(Wsad_Ofertowy[],MATCH(Generowanie_Zamówienia[[#This Row],[KOD_XL]],Wsad_Ofertowy[Kod],0),$U$1)</f>
        <v>#VALUE!</v>
      </c>
      <c r="E980" t="str">
        <f ca="1">IFERROR(Generowanie_Zamówienia[[#This Row],[ILOŚĆ OP. ZAMAWIANA]]*Generowanie_Zamówienia[[#This Row],[ILOŚC W OP.]]*Generowanie_Zamówienia[[#This Row],[CENA]],"")</f>
        <v/>
      </c>
      <c r="F980" t="e">
        <f>INDEX(Wsad_Ofertowy[],MATCH(Generowanie_Zamówienia[[#This Row],[KOD_XL]],Wsad_Ofertowy[Kod],0),MATCH("nazwa pakietu",Wsad_Ofertowy[#Headers],0))</f>
        <v>#VALUE!</v>
      </c>
      <c r="G98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0" t="str">
        <f ca="1">IF(Generowanie_Zamówienia[[#This Row],[ILOŚĆ OP. ZAMAWIANA]]&gt;0,COUNTIFS($B$1:B980,"&gt;0"),"")</f>
        <v/>
      </c>
      <c r="I980" t="e">
        <f>INDEX(Wsad_Ofertowy[],MATCH(Generowanie_Zamówienia[[#This Row],[KOD_XL]],Wsad_Ofertowy[Kod],0),MATCH("Nazwa",Wsad_Ofertowy[#Headers],0))</f>
        <v>#VALUE!</v>
      </c>
      <c r="J980" t="e">
        <f ca="1">Generowanie_Zamówienia[[#This Row],[ILOŚĆ OP. ZAMAWIANA]]*Generowanie_Zamówienia[[#This Row],[ILOŚC W OP.]]</f>
        <v>#VALUE!</v>
      </c>
    </row>
    <row r="981" spans="1:10" x14ac:dyDescent="0.45">
      <c r="A981" t="e">
        <f>Wsad_Ofertowy[[#This Row],[Kod]]</f>
        <v>#VALUE!</v>
      </c>
      <c r="B98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1" t="e">
        <f>INDEX(Wsad_Ofertowy[],MATCH(Generowanie_Zamówienia[[#This Row],[KOD_XL]],Wsad_Ofertowy[Kod],0),21)</f>
        <v>#VALUE!</v>
      </c>
      <c r="D981" s="95" t="e" cm="1">
        <f t="array" ref="D981">INDEX(Wsad_Ofertowy[],MATCH(Generowanie_Zamówienia[[#This Row],[KOD_XL]],Wsad_Ofertowy[Kod],0),$U$1)</f>
        <v>#VALUE!</v>
      </c>
      <c r="E981" t="str">
        <f ca="1">IFERROR(Generowanie_Zamówienia[[#This Row],[ILOŚĆ OP. ZAMAWIANA]]*Generowanie_Zamówienia[[#This Row],[ILOŚC W OP.]]*Generowanie_Zamówienia[[#This Row],[CENA]],"")</f>
        <v/>
      </c>
      <c r="F981" t="e">
        <f>INDEX(Wsad_Ofertowy[],MATCH(Generowanie_Zamówienia[[#This Row],[KOD_XL]],Wsad_Ofertowy[Kod],0),MATCH("nazwa pakietu",Wsad_Ofertowy[#Headers],0))</f>
        <v>#VALUE!</v>
      </c>
      <c r="G98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1" t="str">
        <f ca="1">IF(Generowanie_Zamówienia[[#This Row],[ILOŚĆ OP. ZAMAWIANA]]&gt;0,COUNTIFS($B$1:B981,"&gt;0"),"")</f>
        <v/>
      </c>
      <c r="I981" t="e">
        <f>INDEX(Wsad_Ofertowy[],MATCH(Generowanie_Zamówienia[[#This Row],[KOD_XL]],Wsad_Ofertowy[Kod],0),MATCH("Nazwa",Wsad_Ofertowy[#Headers],0))</f>
        <v>#VALUE!</v>
      </c>
      <c r="J981" t="e">
        <f ca="1">Generowanie_Zamówienia[[#This Row],[ILOŚĆ OP. ZAMAWIANA]]*Generowanie_Zamówienia[[#This Row],[ILOŚC W OP.]]</f>
        <v>#VALUE!</v>
      </c>
    </row>
    <row r="982" spans="1:10" x14ac:dyDescent="0.45">
      <c r="A982" t="e">
        <f>Wsad_Ofertowy[[#This Row],[Kod]]</f>
        <v>#VALUE!</v>
      </c>
      <c r="B98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2" t="e">
        <f>INDEX(Wsad_Ofertowy[],MATCH(Generowanie_Zamówienia[[#This Row],[KOD_XL]],Wsad_Ofertowy[Kod],0),21)</f>
        <v>#VALUE!</v>
      </c>
      <c r="D982" s="95" t="e" cm="1">
        <f t="array" ref="D982">INDEX(Wsad_Ofertowy[],MATCH(Generowanie_Zamówienia[[#This Row],[KOD_XL]],Wsad_Ofertowy[Kod],0),$U$1)</f>
        <v>#VALUE!</v>
      </c>
      <c r="E982" t="str">
        <f ca="1">IFERROR(Generowanie_Zamówienia[[#This Row],[ILOŚĆ OP. ZAMAWIANA]]*Generowanie_Zamówienia[[#This Row],[ILOŚC W OP.]]*Generowanie_Zamówienia[[#This Row],[CENA]],"")</f>
        <v/>
      </c>
      <c r="F982" t="e">
        <f>INDEX(Wsad_Ofertowy[],MATCH(Generowanie_Zamówienia[[#This Row],[KOD_XL]],Wsad_Ofertowy[Kod],0),MATCH("nazwa pakietu",Wsad_Ofertowy[#Headers],0))</f>
        <v>#VALUE!</v>
      </c>
      <c r="G98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2" t="str">
        <f ca="1">IF(Generowanie_Zamówienia[[#This Row],[ILOŚĆ OP. ZAMAWIANA]]&gt;0,COUNTIFS($B$1:B982,"&gt;0"),"")</f>
        <v/>
      </c>
      <c r="I982" t="e">
        <f>INDEX(Wsad_Ofertowy[],MATCH(Generowanie_Zamówienia[[#This Row],[KOD_XL]],Wsad_Ofertowy[Kod],0),MATCH("Nazwa",Wsad_Ofertowy[#Headers],0))</f>
        <v>#VALUE!</v>
      </c>
      <c r="J982" t="e">
        <f ca="1">Generowanie_Zamówienia[[#This Row],[ILOŚĆ OP. ZAMAWIANA]]*Generowanie_Zamówienia[[#This Row],[ILOŚC W OP.]]</f>
        <v>#VALUE!</v>
      </c>
    </row>
    <row r="983" spans="1:10" x14ac:dyDescent="0.45">
      <c r="A983" t="e">
        <f>Wsad_Ofertowy[[#This Row],[Kod]]</f>
        <v>#VALUE!</v>
      </c>
      <c r="B98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3" t="e">
        <f>INDEX(Wsad_Ofertowy[],MATCH(Generowanie_Zamówienia[[#This Row],[KOD_XL]],Wsad_Ofertowy[Kod],0),21)</f>
        <v>#VALUE!</v>
      </c>
      <c r="D983" s="95" t="e" cm="1">
        <f t="array" ref="D983">INDEX(Wsad_Ofertowy[],MATCH(Generowanie_Zamówienia[[#This Row],[KOD_XL]],Wsad_Ofertowy[Kod],0),$U$1)</f>
        <v>#VALUE!</v>
      </c>
      <c r="E983" t="str">
        <f ca="1">IFERROR(Generowanie_Zamówienia[[#This Row],[ILOŚĆ OP. ZAMAWIANA]]*Generowanie_Zamówienia[[#This Row],[ILOŚC W OP.]]*Generowanie_Zamówienia[[#This Row],[CENA]],"")</f>
        <v/>
      </c>
      <c r="F983" t="e">
        <f>INDEX(Wsad_Ofertowy[],MATCH(Generowanie_Zamówienia[[#This Row],[KOD_XL]],Wsad_Ofertowy[Kod],0),MATCH("nazwa pakietu",Wsad_Ofertowy[#Headers],0))</f>
        <v>#VALUE!</v>
      </c>
      <c r="G98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3" t="str">
        <f ca="1">IF(Generowanie_Zamówienia[[#This Row],[ILOŚĆ OP. ZAMAWIANA]]&gt;0,COUNTIFS($B$1:B983,"&gt;0"),"")</f>
        <v/>
      </c>
      <c r="I983" t="e">
        <f>INDEX(Wsad_Ofertowy[],MATCH(Generowanie_Zamówienia[[#This Row],[KOD_XL]],Wsad_Ofertowy[Kod],0),MATCH("Nazwa",Wsad_Ofertowy[#Headers],0))</f>
        <v>#VALUE!</v>
      </c>
      <c r="J983" t="e">
        <f ca="1">Generowanie_Zamówienia[[#This Row],[ILOŚĆ OP. ZAMAWIANA]]*Generowanie_Zamówienia[[#This Row],[ILOŚC W OP.]]</f>
        <v>#VALUE!</v>
      </c>
    </row>
    <row r="984" spans="1:10" x14ac:dyDescent="0.45">
      <c r="A984" t="e">
        <f>Wsad_Ofertowy[[#This Row],[Kod]]</f>
        <v>#VALUE!</v>
      </c>
      <c r="B98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4" t="e">
        <f>INDEX(Wsad_Ofertowy[],MATCH(Generowanie_Zamówienia[[#This Row],[KOD_XL]],Wsad_Ofertowy[Kod],0),21)</f>
        <v>#VALUE!</v>
      </c>
      <c r="D984" s="95" t="e" cm="1">
        <f t="array" ref="D984">INDEX(Wsad_Ofertowy[],MATCH(Generowanie_Zamówienia[[#This Row],[KOD_XL]],Wsad_Ofertowy[Kod],0),$U$1)</f>
        <v>#VALUE!</v>
      </c>
      <c r="E984" t="str">
        <f ca="1">IFERROR(Generowanie_Zamówienia[[#This Row],[ILOŚĆ OP. ZAMAWIANA]]*Generowanie_Zamówienia[[#This Row],[ILOŚC W OP.]]*Generowanie_Zamówienia[[#This Row],[CENA]],"")</f>
        <v/>
      </c>
      <c r="F984" t="e">
        <f>INDEX(Wsad_Ofertowy[],MATCH(Generowanie_Zamówienia[[#This Row],[KOD_XL]],Wsad_Ofertowy[Kod],0),MATCH("nazwa pakietu",Wsad_Ofertowy[#Headers],0))</f>
        <v>#VALUE!</v>
      </c>
      <c r="G98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4" t="str">
        <f ca="1">IF(Generowanie_Zamówienia[[#This Row],[ILOŚĆ OP. ZAMAWIANA]]&gt;0,COUNTIFS($B$1:B984,"&gt;0"),"")</f>
        <v/>
      </c>
      <c r="I984" t="e">
        <f>INDEX(Wsad_Ofertowy[],MATCH(Generowanie_Zamówienia[[#This Row],[KOD_XL]],Wsad_Ofertowy[Kod],0),MATCH("Nazwa",Wsad_Ofertowy[#Headers],0))</f>
        <v>#VALUE!</v>
      </c>
      <c r="J984" t="e">
        <f ca="1">Generowanie_Zamówienia[[#This Row],[ILOŚĆ OP. ZAMAWIANA]]*Generowanie_Zamówienia[[#This Row],[ILOŚC W OP.]]</f>
        <v>#VALUE!</v>
      </c>
    </row>
    <row r="985" spans="1:10" x14ac:dyDescent="0.45">
      <c r="A985" t="e">
        <f>Wsad_Ofertowy[[#This Row],[Kod]]</f>
        <v>#VALUE!</v>
      </c>
      <c r="B98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5" t="e">
        <f>INDEX(Wsad_Ofertowy[],MATCH(Generowanie_Zamówienia[[#This Row],[KOD_XL]],Wsad_Ofertowy[Kod],0),21)</f>
        <v>#VALUE!</v>
      </c>
      <c r="D985" s="95" t="e" cm="1">
        <f t="array" ref="D985">INDEX(Wsad_Ofertowy[],MATCH(Generowanie_Zamówienia[[#This Row],[KOD_XL]],Wsad_Ofertowy[Kod],0),$U$1)</f>
        <v>#VALUE!</v>
      </c>
      <c r="E985" t="str">
        <f ca="1">IFERROR(Generowanie_Zamówienia[[#This Row],[ILOŚĆ OP. ZAMAWIANA]]*Generowanie_Zamówienia[[#This Row],[ILOŚC W OP.]]*Generowanie_Zamówienia[[#This Row],[CENA]],"")</f>
        <v/>
      </c>
      <c r="F985" t="e">
        <f>INDEX(Wsad_Ofertowy[],MATCH(Generowanie_Zamówienia[[#This Row],[KOD_XL]],Wsad_Ofertowy[Kod],0),MATCH("nazwa pakietu",Wsad_Ofertowy[#Headers],0))</f>
        <v>#VALUE!</v>
      </c>
      <c r="G98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5" t="str">
        <f ca="1">IF(Generowanie_Zamówienia[[#This Row],[ILOŚĆ OP. ZAMAWIANA]]&gt;0,COUNTIFS($B$1:B985,"&gt;0"),"")</f>
        <v/>
      </c>
      <c r="I985" t="e">
        <f>INDEX(Wsad_Ofertowy[],MATCH(Generowanie_Zamówienia[[#This Row],[KOD_XL]],Wsad_Ofertowy[Kod],0),MATCH("Nazwa",Wsad_Ofertowy[#Headers],0))</f>
        <v>#VALUE!</v>
      </c>
      <c r="J985" t="e">
        <f ca="1">Generowanie_Zamówienia[[#This Row],[ILOŚĆ OP. ZAMAWIANA]]*Generowanie_Zamówienia[[#This Row],[ILOŚC W OP.]]</f>
        <v>#VALUE!</v>
      </c>
    </row>
    <row r="986" spans="1:10" x14ac:dyDescent="0.45">
      <c r="A986" t="e">
        <f>Wsad_Ofertowy[[#This Row],[Kod]]</f>
        <v>#VALUE!</v>
      </c>
      <c r="B98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6" t="e">
        <f>INDEX(Wsad_Ofertowy[],MATCH(Generowanie_Zamówienia[[#This Row],[KOD_XL]],Wsad_Ofertowy[Kod],0),21)</f>
        <v>#VALUE!</v>
      </c>
      <c r="D986" s="95" t="e" cm="1">
        <f t="array" ref="D986">INDEX(Wsad_Ofertowy[],MATCH(Generowanie_Zamówienia[[#This Row],[KOD_XL]],Wsad_Ofertowy[Kod],0),$U$1)</f>
        <v>#VALUE!</v>
      </c>
      <c r="E986" t="str">
        <f ca="1">IFERROR(Generowanie_Zamówienia[[#This Row],[ILOŚĆ OP. ZAMAWIANA]]*Generowanie_Zamówienia[[#This Row],[ILOŚC W OP.]]*Generowanie_Zamówienia[[#This Row],[CENA]],"")</f>
        <v/>
      </c>
      <c r="F986" t="e">
        <f>INDEX(Wsad_Ofertowy[],MATCH(Generowanie_Zamówienia[[#This Row],[KOD_XL]],Wsad_Ofertowy[Kod],0),MATCH("nazwa pakietu",Wsad_Ofertowy[#Headers],0))</f>
        <v>#VALUE!</v>
      </c>
      <c r="G98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6" t="str">
        <f ca="1">IF(Generowanie_Zamówienia[[#This Row],[ILOŚĆ OP. ZAMAWIANA]]&gt;0,COUNTIFS($B$1:B986,"&gt;0"),"")</f>
        <v/>
      </c>
      <c r="I986" t="e">
        <f>INDEX(Wsad_Ofertowy[],MATCH(Generowanie_Zamówienia[[#This Row],[KOD_XL]],Wsad_Ofertowy[Kod],0),MATCH("Nazwa",Wsad_Ofertowy[#Headers],0))</f>
        <v>#VALUE!</v>
      </c>
      <c r="J986" t="e">
        <f ca="1">Generowanie_Zamówienia[[#This Row],[ILOŚĆ OP. ZAMAWIANA]]*Generowanie_Zamówienia[[#This Row],[ILOŚC W OP.]]</f>
        <v>#VALUE!</v>
      </c>
    </row>
    <row r="987" spans="1:10" x14ac:dyDescent="0.45">
      <c r="A987" t="e">
        <f>Wsad_Ofertowy[[#This Row],[Kod]]</f>
        <v>#VALUE!</v>
      </c>
      <c r="B98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7" t="e">
        <f>INDEX(Wsad_Ofertowy[],MATCH(Generowanie_Zamówienia[[#This Row],[KOD_XL]],Wsad_Ofertowy[Kod],0),21)</f>
        <v>#VALUE!</v>
      </c>
      <c r="D987" s="95" t="e" cm="1">
        <f t="array" ref="D987">INDEX(Wsad_Ofertowy[],MATCH(Generowanie_Zamówienia[[#This Row],[KOD_XL]],Wsad_Ofertowy[Kod],0),$U$1)</f>
        <v>#VALUE!</v>
      </c>
      <c r="E987" t="str">
        <f ca="1">IFERROR(Generowanie_Zamówienia[[#This Row],[ILOŚĆ OP. ZAMAWIANA]]*Generowanie_Zamówienia[[#This Row],[ILOŚC W OP.]]*Generowanie_Zamówienia[[#This Row],[CENA]],"")</f>
        <v/>
      </c>
      <c r="F987" t="e">
        <f>INDEX(Wsad_Ofertowy[],MATCH(Generowanie_Zamówienia[[#This Row],[KOD_XL]],Wsad_Ofertowy[Kod],0),MATCH("nazwa pakietu",Wsad_Ofertowy[#Headers],0))</f>
        <v>#VALUE!</v>
      </c>
      <c r="G98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7" t="str">
        <f ca="1">IF(Generowanie_Zamówienia[[#This Row],[ILOŚĆ OP. ZAMAWIANA]]&gt;0,COUNTIFS($B$1:B987,"&gt;0"),"")</f>
        <v/>
      </c>
      <c r="I987" t="e">
        <f>INDEX(Wsad_Ofertowy[],MATCH(Generowanie_Zamówienia[[#This Row],[KOD_XL]],Wsad_Ofertowy[Kod],0),MATCH("Nazwa",Wsad_Ofertowy[#Headers],0))</f>
        <v>#VALUE!</v>
      </c>
      <c r="J987" t="e">
        <f ca="1">Generowanie_Zamówienia[[#This Row],[ILOŚĆ OP. ZAMAWIANA]]*Generowanie_Zamówienia[[#This Row],[ILOŚC W OP.]]</f>
        <v>#VALUE!</v>
      </c>
    </row>
    <row r="988" spans="1:10" x14ac:dyDescent="0.45">
      <c r="A988" t="e">
        <f>Wsad_Ofertowy[[#This Row],[Kod]]</f>
        <v>#VALUE!</v>
      </c>
      <c r="B98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8" t="e">
        <f>INDEX(Wsad_Ofertowy[],MATCH(Generowanie_Zamówienia[[#This Row],[KOD_XL]],Wsad_Ofertowy[Kod],0),21)</f>
        <v>#VALUE!</v>
      </c>
      <c r="D988" s="95" t="e" cm="1">
        <f t="array" ref="D988">INDEX(Wsad_Ofertowy[],MATCH(Generowanie_Zamówienia[[#This Row],[KOD_XL]],Wsad_Ofertowy[Kod],0),$U$1)</f>
        <v>#VALUE!</v>
      </c>
      <c r="E988" t="str">
        <f ca="1">IFERROR(Generowanie_Zamówienia[[#This Row],[ILOŚĆ OP. ZAMAWIANA]]*Generowanie_Zamówienia[[#This Row],[ILOŚC W OP.]]*Generowanie_Zamówienia[[#This Row],[CENA]],"")</f>
        <v/>
      </c>
      <c r="F988" t="e">
        <f>INDEX(Wsad_Ofertowy[],MATCH(Generowanie_Zamówienia[[#This Row],[KOD_XL]],Wsad_Ofertowy[Kod],0),MATCH("nazwa pakietu",Wsad_Ofertowy[#Headers],0))</f>
        <v>#VALUE!</v>
      </c>
      <c r="G98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8" t="str">
        <f ca="1">IF(Generowanie_Zamówienia[[#This Row],[ILOŚĆ OP. ZAMAWIANA]]&gt;0,COUNTIFS($B$1:B988,"&gt;0"),"")</f>
        <v/>
      </c>
      <c r="I988" t="e">
        <f>INDEX(Wsad_Ofertowy[],MATCH(Generowanie_Zamówienia[[#This Row],[KOD_XL]],Wsad_Ofertowy[Kod],0),MATCH("Nazwa",Wsad_Ofertowy[#Headers],0))</f>
        <v>#VALUE!</v>
      </c>
      <c r="J988" t="e">
        <f ca="1">Generowanie_Zamówienia[[#This Row],[ILOŚĆ OP. ZAMAWIANA]]*Generowanie_Zamówienia[[#This Row],[ILOŚC W OP.]]</f>
        <v>#VALUE!</v>
      </c>
    </row>
    <row r="989" spans="1:10" x14ac:dyDescent="0.45">
      <c r="A989" t="e">
        <f>Wsad_Ofertowy[[#This Row],[Kod]]</f>
        <v>#VALUE!</v>
      </c>
      <c r="B98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89" t="e">
        <f>INDEX(Wsad_Ofertowy[],MATCH(Generowanie_Zamówienia[[#This Row],[KOD_XL]],Wsad_Ofertowy[Kod],0),21)</f>
        <v>#VALUE!</v>
      </c>
      <c r="D989" s="95" t="e" cm="1">
        <f t="array" ref="D989">INDEX(Wsad_Ofertowy[],MATCH(Generowanie_Zamówienia[[#This Row],[KOD_XL]],Wsad_Ofertowy[Kod],0),$U$1)</f>
        <v>#VALUE!</v>
      </c>
      <c r="E989" t="str">
        <f ca="1">IFERROR(Generowanie_Zamówienia[[#This Row],[ILOŚĆ OP. ZAMAWIANA]]*Generowanie_Zamówienia[[#This Row],[ILOŚC W OP.]]*Generowanie_Zamówienia[[#This Row],[CENA]],"")</f>
        <v/>
      </c>
      <c r="F989" t="e">
        <f>INDEX(Wsad_Ofertowy[],MATCH(Generowanie_Zamówienia[[#This Row],[KOD_XL]],Wsad_Ofertowy[Kod],0),MATCH("nazwa pakietu",Wsad_Ofertowy[#Headers],0))</f>
        <v>#VALUE!</v>
      </c>
      <c r="G98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89" t="str">
        <f ca="1">IF(Generowanie_Zamówienia[[#This Row],[ILOŚĆ OP. ZAMAWIANA]]&gt;0,COUNTIFS($B$1:B989,"&gt;0"),"")</f>
        <v/>
      </c>
      <c r="I989" t="e">
        <f>INDEX(Wsad_Ofertowy[],MATCH(Generowanie_Zamówienia[[#This Row],[KOD_XL]],Wsad_Ofertowy[Kod],0),MATCH("Nazwa",Wsad_Ofertowy[#Headers],0))</f>
        <v>#VALUE!</v>
      </c>
      <c r="J989" t="e">
        <f ca="1">Generowanie_Zamówienia[[#This Row],[ILOŚĆ OP. ZAMAWIANA]]*Generowanie_Zamówienia[[#This Row],[ILOŚC W OP.]]</f>
        <v>#VALUE!</v>
      </c>
    </row>
    <row r="990" spans="1:10" x14ac:dyDescent="0.45">
      <c r="A990" t="e">
        <f>Wsad_Ofertowy[[#This Row],[Kod]]</f>
        <v>#VALUE!</v>
      </c>
      <c r="B99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0" t="e">
        <f>INDEX(Wsad_Ofertowy[],MATCH(Generowanie_Zamówienia[[#This Row],[KOD_XL]],Wsad_Ofertowy[Kod],0),21)</f>
        <v>#VALUE!</v>
      </c>
      <c r="D990" s="95" t="e" cm="1">
        <f t="array" ref="D990">INDEX(Wsad_Ofertowy[],MATCH(Generowanie_Zamówienia[[#This Row],[KOD_XL]],Wsad_Ofertowy[Kod],0),$U$1)</f>
        <v>#VALUE!</v>
      </c>
      <c r="E990" t="str">
        <f ca="1">IFERROR(Generowanie_Zamówienia[[#This Row],[ILOŚĆ OP. ZAMAWIANA]]*Generowanie_Zamówienia[[#This Row],[ILOŚC W OP.]]*Generowanie_Zamówienia[[#This Row],[CENA]],"")</f>
        <v/>
      </c>
      <c r="F990" t="e">
        <f>INDEX(Wsad_Ofertowy[],MATCH(Generowanie_Zamówienia[[#This Row],[KOD_XL]],Wsad_Ofertowy[Kod],0),MATCH("nazwa pakietu",Wsad_Ofertowy[#Headers],0))</f>
        <v>#VALUE!</v>
      </c>
      <c r="G99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0" t="str">
        <f ca="1">IF(Generowanie_Zamówienia[[#This Row],[ILOŚĆ OP. ZAMAWIANA]]&gt;0,COUNTIFS($B$1:B990,"&gt;0"),"")</f>
        <v/>
      </c>
      <c r="I990" t="e">
        <f>INDEX(Wsad_Ofertowy[],MATCH(Generowanie_Zamówienia[[#This Row],[KOD_XL]],Wsad_Ofertowy[Kod],0),MATCH("Nazwa",Wsad_Ofertowy[#Headers],0))</f>
        <v>#VALUE!</v>
      </c>
      <c r="J990" t="e">
        <f ca="1">Generowanie_Zamówienia[[#This Row],[ILOŚĆ OP. ZAMAWIANA]]*Generowanie_Zamówienia[[#This Row],[ILOŚC W OP.]]</f>
        <v>#VALUE!</v>
      </c>
    </row>
    <row r="991" spans="1:10" x14ac:dyDescent="0.45">
      <c r="A991" t="e">
        <f>Wsad_Ofertowy[[#This Row],[Kod]]</f>
        <v>#VALUE!</v>
      </c>
      <c r="B991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1" t="e">
        <f>INDEX(Wsad_Ofertowy[],MATCH(Generowanie_Zamówienia[[#This Row],[KOD_XL]],Wsad_Ofertowy[Kod],0),21)</f>
        <v>#VALUE!</v>
      </c>
      <c r="D991" s="95" t="e" cm="1">
        <f t="array" ref="D991">INDEX(Wsad_Ofertowy[],MATCH(Generowanie_Zamówienia[[#This Row],[KOD_XL]],Wsad_Ofertowy[Kod],0),$U$1)</f>
        <v>#VALUE!</v>
      </c>
      <c r="E991" t="str">
        <f ca="1">IFERROR(Generowanie_Zamówienia[[#This Row],[ILOŚĆ OP. ZAMAWIANA]]*Generowanie_Zamówienia[[#This Row],[ILOŚC W OP.]]*Generowanie_Zamówienia[[#This Row],[CENA]],"")</f>
        <v/>
      </c>
      <c r="F991" t="e">
        <f>INDEX(Wsad_Ofertowy[],MATCH(Generowanie_Zamówienia[[#This Row],[KOD_XL]],Wsad_Ofertowy[Kod],0),MATCH("nazwa pakietu",Wsad_Ofertowy[#Headers],0))</f>
        <v>#VALUE!</v>
      </c>
      <c r="G991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1" t="str">
        <f ca="1">IF(Generowanie_Zamówienia[[#This Row],[ILOŚĆ OP. ZAMAWIANA]]&gt;0,COUNTIFS($B$1:B991,"&gt;0"),"")</f>
        <v/>
      </c>
      <c r="I991" t="e">
        <f>INDEX(Wsad_Ofertowy[],MATCH(Generowanie_Zamówienia[[#This Row],[KOD_XL]],Wsad_Ofertowy[Kod],0),MATCH("Nazwa",Wsad_Ofertowy[#Headers],0))</f>
        <v>#VALUE!</v>
      </c>
      <c r="J991" t="e">
        <f ca="1">Generowanie_Zamówienia[[#This Row],[ILOŚĆ OP. ZAMAWIANA]]*Generowanie_Zamówienia[[#This Row],[ILOŚC W OP.]]</f>
        <v>#VALUE!</v>
      </c>
    </row>
    <row r="992" spans="1:10" x14ac:dyDescent="0.45">
      <c r="A992" t="e">
        <f>Wsad_Ofertowy[[#This Row],[Kod]]</f>
        <v>#VALUE!</v>
      </c>
      <c r="B992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2" t="e">
        <f>INDEX(Wsad_Ofertowy[],MATCH(Generowanie_Zamówienia[[#This Row],[KOD_XL]],Wsad_Ofertowy[Kod],0),21)</f>
        <v>#VALUE!</v>
      </c>
      <c r="D992" s="95" t="e" cm="1">
        <f t="array" ref="D992">INDEX(Wsad_Ofertowy[],MATCH(Generowanie_Zamówienia[[#This Row],[KOD_XL]],Wsad_Ofertowy[Kod],0),$U$1)</f>
        <v>#VALUE!</v>
      </c>
      <c r="E992" t="str">
        <f ca="1">IFERROR(Generowanie_Zamówienia[[#This Row],[ILOŚĆ OP. ZAMAWIANA]]*Generowanie_Zamówienia[[#This Row],[ILOŚC W OP.]]*Generowanie_Zamówienia[[#This Row],[CENA]],"")</f>
        <v/>
      </c>
      <c r="F992" t="e">
        <f>INDEX(Wsad_Ofertowy[],MATCH(Generowanie_Zamówienia[[#This Row],[KOD_XL]],Wsad_Ofertowy[Kod],0),MATCH("nazwa pakietu",Wsad_Ofertowy[#Headers],0))</f>
        <v>#VALUE!</v>
      </c>
      <c r="G992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2" t="str">
        <f ca="1">IF(Generowanie_Zamówienia[[#This Row],[ILOŚĆ OP. ZAMAWIANA]]&gt;0,COUNTIFS($B$1:B992,"&gt;0"),"")</f>
        <v/>
      </c>
      <c r="I992" t="e">
        <f>INDEX(Wsad_Ofertowy[],MATCH(Generowanie_Zamówienia[[#This Row],[KOD_XL]],Wsad_Ofertowy[Kod],0),MATCH("Nazwa",Wsad_Ofertowy[#Headers],0))</f>
        <v>#VALUE!</v>
      </c>
      <c r="J992" t="e">
        <f ca="1">Generowanie_Zamówienia[[#This Row],[ILOŚĆ OP. ZAMAWIANA]]*Generowanie_Zamówienia[[#This Row],[ILOŚC W OP.]]</f>
        <v>#VALUE!</v>
      </c>
    </row>
    <row r="993" spans="1:10" x14ac:dyDescent="0.45">
      <c r="A993" t="e">
        <f>Wsad_Ofertowy[[#This Row],[Kod]]</f>
        <v>#VALUE!</v>
      </c>
      <c r="B993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3" t="e">
        <f>INDEX(Wsad_Ofertowy[],MATCH(Generowanie_Zamówienia[[#This Row],[KOD_XL]],Wsad_Ofertowy[Kod],0),21)</f>
        <v>#VALUE!</v>
      </c>
      <c r="D993" s="95" t="e" cm="1">
        <f t="array" ref="D993">INDEX(Wsad_Ofertowy[],MATCH(Generowanie_Zamówienia[[#This Row],[KOD_XL]],Wsad_Ofertowy[Kod],0),$U$1)</f>
        <v>#VALUE!</v>
      </c>
      <c r="E993" t="str">
        <f ca="1">IFERROR(Generowanie_Zamówienia[[#This Row],[ILOŚĆ OP. ZAMAWIANA]]*Generowanie_Zamówienia[[#This Row],[ILOŚC W OP.]]*Generowanie_Zamówienia[[#This Row],[CENA]],"")</f>
        <v/>
      </c>
      <c r="F993" t="e">
        <f>INDEX(Wsad_Ofertowy[],MATCH(Generowanie_Zamówienia[[#This Row],[KOD_XL]],Wsad_Ofertowy[Kod],0),MATCH("nazwa pakietu",Wsad_Ofertowy[#Headers],0))</f>
        <v>#VALUE!</v>
      </c>
      <c r="G993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3" t="str">
        <f ca="1">IF(Generowanie_Zamówienia[[#This Row],[ILOŚĆ OP. ZAMAWIANA]]&gt;0,COUNTIFS($B$1:B993,"&gt;0"),"")</f>
        <v/>
      </c>
      <c r="I993" t="e">
        <f>INDEX(Wsad_Ofertowy[],MATCH(Generowanie_Zamówienia[[#This Row],[KOD_XL]],Wsad_Ofertowy[Kod],0),MATCH("Nazwa",Wsad_Ofertowy[#Headers],0))</f>
        <v>#VALUE!</v>
      </c>
      <c r="J993" t="e">
        <f ca="1">Generowanie_Zamówienia[[#This Row],[ILOŚĆ OP. ZAMAWIANA]]*Generowanie_Zamówienia[[#This Row],[ILOŚC W OP.]]</f>
        <v>#VALUE!</v>
      </c>
    </row>
    <row r="994" spans="1:10" x14ac:dyDescent="0.45">
      <c r="A994" t="e">
        <f>Wsad_Ofertowy[[#This Row],[Kod]]</f>
        <v>#VALUE!</v>
      </c>
      <c r="B994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4" t="e">
        <f>INDEX(Wsad_Ofertowy[],MATCH(Generowanie_Zamówienia[[#This Row],[KOD_XL]],Wsad_Ofertowy[Kod],0),21)</f>
        <v>#VALUE!</v>
      </c>
      <c r="D994" s="95" t="e" cm="1">
        <f t="array" ref="D994">INDEX(Wsad_Ofertowy[],MATCH(Generowanie_Zamówienia[[#This Row],[KOD_XL]],Wsad_Ofertowy[Kod],0),$U$1)</f>
        <v>#VALUE!</v>
      </c>
      <c r="E994" t="str">
        <f ca="1">IFERROR(Generowanie_Zamówienia[[#This Row],[ILOŚĆ OP. ZAMAWIANA]]*Generowanie_Zamówienia[[#This Row],[ILOŚC W OP.]]*Generowanie_Zamówienia[[#This Row],[CENA]],"")</f>
        <v/>
      </c>
      <c r="F994" t="e">
        <f>INDEX(Wsad_Ofertowy[],MATCH(Generowanie_Zamówienia[[#This Row],[KOD_XL]],Wsad_Ofertowy[Kod],0),MATCH("nazwa pakietu",Wsad_Ofertowy[#Headers],0))</f>
        <v>#VALUE!</v>
      </c>
      <c r="G994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4" t="str">
        <f ca="1">IF(Generowanie_Zamówienia[[#This Row],[ILOŚĆ OP. ZAMAWIANA]]&gt;0,COUNTIFS($B$1:B994,"&gt;0"),"")</f>
        <v/>
      </c>
      <c r="I994" t="e">
        <f>INDEX(Wsad_Ofertowy[],MATCH(Generowanie_Zamówienia[[#This Row],[KOD_XL]],Wsad_Ofertowy[Kod],0),MATCH("Nazwa",Wsad_Ofertowy[#Headers],0))</f>
        <v>#VALUE!</v>
      </c>
      <c r="J994" t="e">
        <f ca="1">Generowanie_Zamówienia[[#This Row],[ILOŚĆ OP. ZAMAWIANA]]*Generowanie_Zamówienia[[#This Row],[ILOŚC W OP.]]</f>
        <v>#VALUE!</v>
      </c>
    </row>
    <row r="995" spans="1:10" x14ac:dyDescent="0.45">
      <c r="A995" t="e">
        <f>Wsad_Ofertowy[[#This Row],[Kod]]</f>
        <v>#VALUE!</v>
      </c>
      <c r="B995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5" t="e">
        <f>INDEX(Wsad_Ofertowy[],MATCH(Generowanie_Zamówienia[[#This Row],[KOD_XL]],Wsad_Ofertowy[Kod],0),21)</f>
        <v>#VALUE!</v>
      </c>
      <c r="D995" s="95" t="e" cm="1">
        <f t="array" ref="D995">INDEX(Wsad_Ofertowy[],MATCH(Generowanie_Zamówienia[[#This Row],[KOD_XL]],Wsad_Ofertowy[Kod],0),$U$1)</f>
        <v>#VALUE!</v>
      </c>
      <c r="E995" t="str">
        <f ca="1">IFERROR(Generowanie_Zamówienia[[#This Row],[ILOŚĆ OP. ZAMAWIANA]]*Generowanie_Zamówienia[[#This Row],[ILOŚC W OP.]]*Generowanie_Zamówienia[[#This Row],[CENA]],"")</f>
        <v/>
      </c>
      <c r="F995" t="e">
        <f>INDEX(Wsad_Ofertowy[],MATCH(Generowanie_Zamówienia[[#This Row],[KOD_XL]],Wsad_Ofertowy[Kod],0),MATCH("nazwa pakietu",Wsad_Ofertowy[#Headers],0))</f>
        <v>#VALUE!</v>
      </c>
      <c r="G995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5" t="str">
        <f ca="1">IF(Generowanie_Zamówienia[[#This Row],[ILOŚĆ OP. ZAMAWIANA]]&gt;0,COUNTIFS($B$1:B995,"&gt;0"),"")</f>
        <v/>
      </c>
      <c r="I995" t="e">
        <f>INDEX(Wsad_Ofertowy[],MATCH(Generowanie_Zamówienia[[#This Row],[KOD_XL]],Wsad_Ofertowy[Kod],0),MATCH("Nazwa",Wsad_Ofertowy[#Headers],0))</f>
        <v>#VALUE!</v>
      </c>
      <c r="J995" t="e">
        <f ca="1">Generowanie_Zamówienia[[#This Row],[ILOŚĆ OP. ZAMAWIANA]]*Generowanie_Zamówienia[[#This Row],[ILOŚC W OP.]]</f>
        <v>#VALUE!</v>
      </c>
    </row>
    <row r="996" spans="1:10" x14ac:dyDescent="0.45">
      <c r="A996" t="e">
        <f>Wsad_Ofertowy[[#This Row],[Kod]]</f>
        <v>#VALUE!</v>
      </c>
      <c r="B996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6" t="e">
        <f>INDEX(Wsad_Ofertowy[],MATCH(Generowanie_Zamówienia[[#This Row],[KOD_XL]],Wsad_Ofertowy[Kod],0),21)</f>
        <v>#VALUE!</v>
      </c>
      <c r="D996" s="95" t="e" cm="1">
        <f t="array" ref="D996">INDEX(Wsad_Ofertowy[],MATCH(Generowanie_Zamówienia[[#This Row],[KOD_XL]],Wsad_Ofertowy[Kod],0),$U$1)</f>
        <v>#VALUE!</v>
      </c>
      <c r="E996" t="str">
        <f ca="1">IFERROR(Generowanie_Zamówienia[[#This Row],[ILOŚĆ OP. ZAMAWIANA]]*Generowanie_Zamówienia[[#This Row],[ILOŚC W OP.]]*Generowanie_Zamówienia[[#This Row],[CENA]],"")</f>
        <v/>
      </c>
      <c r="F996" t="e">
        <f>INDEX(Wsad_Ofertowy[],MATCH(Generowanie_Zamówienia[[#This Row],[KOD_XL]],Wsad_Ofertowy[Kod],0),MATCH("nazwa pakietu",Wsad_Ofertowy[#Headers],0))</f>
        <v>#VALUE!</v>
      </c>
      <c r="G996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6" t="str">
        <f ca="1">IF(Generowanie_Zamówienia[[#This Row],[ILOŚĆ OP. ZAMAWIANA]]&gt;0,COUNTIFS($B$1:B996,"&gt;0"),"")</f>
        <v/>
      </c>
      <c r="I996" t="e">
        <f>INDEX(Wsad_Ofertowy[],MATCH(Generowanie_Zamówienia[[#This Row],[KOD_XL]],Wsad_Ofertowy[Kod],0),MATCH("Nazwa",Wsad_Ofertowy[#Headers],0))</f>
        <v>#VALUE!</v>
      </c>
      <c r="J996" t="e">
        <f ca="1">Generowanie_Zamówienia[[#This Row],[ILOŚĆ OP. ZAMAWIANA]]*Generowanie_Zamówienia[[#This Row],[ILOŚC W OP.]]</f>
        <v>#VALUE!</v>
      </c>
    </row>
    <row r="997" spans="1:10" x14ac:dyDescent="0.45">
      <c r="A997" t="e">
        <f>Wsad_Ofertowy[[#This Row],[Kod]]</f>
        <v>#VALUE!</v>
      </c>
      <c r="B997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7" t="e">
        <f>INDEX(Wsad_Ofertowy[],MATCH(Generowanie_Zamówienia[[#This Row],[KOD_XL]],Wsad_Ofertowy[Kod],0),21)</f>
        <v>#VALUE!</v>
      </c>
      <c r="D997" s="95" t="e" cm="1">
        <f t="array" ref="D997">INDEX(Wsad_Ofertowy[],MATCH(Generowanie_Zamówienia[[#This Row],[KOD_XL]],Wsad_Ofertowy[Kod],0),$U$1)</f>
        <v>#VALUE!</v>
      </c>
      <c r="E997" t="str">
        <f ca="1">IFERROR(Generowanie_Zamówienia[[#This Row],[ILOŚĆ OP. ZAMAWIANA]]*Generowanie_Zamówienia[[#This Row],[ILOŚC W OP.]]*Generowanie_Zamówienia[[#This Row],[CENA]],"")</f>
        <v/>
      </c>
      <c r="F997" t="e">
        <f>INDEX(Wsad_Ofertowy[],MATCH(Generowanie_Zamówienia[[#This Row],[KOD_XL]],Wsad_Ofertowy[Kod],0),MATCH("nazwa pakietu",Wsad_Ofertowy[#Headers],0))</f>
        <v>#VALUE!</v>
      </c>
      <c r="G997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7" t="str">
        <f ca="1">IF(Generowanie_Zamówienia[[#This Row],[ILOŚĆ OP. ZAMAWIANA]]&gt;0,COUNTIFS($B$1:B997,"&gt;0"),"")</f>
        <v/>
      </c>
      <c r="I997" t="e">
        <f>INDEX(Wsad_Ofertowy[],MATCH(Generowanie_Zamówienia[[#This Row],[KOD_XL]],Wsad_Ofertowy[Kod],0),MATCH("Nazwa",Wsad_Ofertowy[#Headers],0))</f>
        <v>#VALUE!</v>
      </c>
      <c r="J997" t="e">
        <f ca="1">Generowanie_Zamówienia[[#This Row],[ILOŚĆ OP. ZAMAWIANA]]*Generowanie_Zamówienia[[#This Row],[ILOŚC W OP.]]</f>
        <v>#VALUE!</v>
      </c>
    </row>
    <row r="998" spans="1:10" x14ac:dyDescent="0.45">
      <c r="A998" t="e">
        <f>Wsad_Ofertowy[[#This Row],[Kod]]</f>
        <v>#VALUE!</v>
      </c>
      <c r="B998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8" t="e">
        <f>INDEX(Wsad_Ofertowy[],MATCH(Generowanie_Zamówienia[[#This Row],[KOD_XL]],Wsad_Ofertowy[Kod],0),21)</f>
        <v>#VALUE!</v>
      </c>
      <c r="D998" s="95" t="e" cm="1">
        <f t="array" ref="D998">INDEX(Wsad_Ofertowy[],MATCH(Generowanie_Zamówienia[[#This Row],[KOD_XL]],Wsad_Ofertowy[Kod],0),$U$1)</f>
        <v>#VALUE!</v>
      </c>
      <c r="E998" t="str">
        <f ca="1">IFERROR(Generowanie_Zamówienia[[#This Row],[ILOŚĆ OP. ZAMAWIANA]]*Generowanie_Zamówienia[[#This Row],[ILOŚC W OP.]]*Generowanie_Zamówienia[[#This Row],[CENA]],"")</f>
        <v/>
      </c>
      <c r="F998" t="e">
        <f>INDEX(Wsad_Ofertowy[],MATCH(Generowanie_Zamówienia[[#This Row],[KOD_XL]],Wsad_Ofertowy[Kod],0),MATCH("nazwa pakietu",Wsad_Ofertowy[#Headers],0))</f>
        <v>#VALUE!</v>
      </c>
      <c r="G998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8" t="str">
        <f ca="1">IF(Generowanie_Zamówienia[[#This Row],[ILOŚĆ OP. ZAMAWIANA]]&gt;0,COUNTIFS($B$1:B998,"&gt;0"),"")</f>
        <v/>
      </c>
      <c r="I998" t="e">
        <f>INDEX(Wsad_Ofertowy[],MATCH(Generowanie_Zamówienia[[#This Row],[KOD_XL]],Wsad_Ofertowy[Kod],0),MATCH("Nazwa",Wsad_Ofertowy[#Headers],0))</f>
        <v>#VALUE!</v>
      </c>
      <c r="J998" t="e">
        <f ca="1">Generowanie_Zamówienia[[#This Row],[ILOŚĆ OP. ZAMAWIANA]]*Generowanie_Zamówienia[[#This Row],[ILOŚC W OP.]]</f>
        <v>#VALUE!</v>
      </c>
    </row>
    <row r="999" spans="1:10" x14ac:dyDescent="0.45">
      <c r="A999" t="e">
        <f>Wsad_Ofertowy[[#This Row],[Kod]]</f>
        <v>#VALUE!</v>
      </c>
      <c r="B999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999" t="e">
        <f>INDEX(Wsad_Ofertowy[],MATCH(Generowanie_Zamówienia[[#This Row],[KOD_XL]],Wsad_Ofertowy[Kod],0),21)</f>
        <v>#VALUE!</v>
      </c>
      <c r="D999" s="95" t="e" cm="1">
        <f t="array" ref="D999">INDEX(Wsad_Ofertowy[],MATCH(Generowanie_Zamówienia[[#This Row],[KOD_XL]],Wsad_Ofertowy[Kod],0),$U$1)</f>
        <v>#VALUE!</v>
      </c>
      <c r="E999" t="str">
        <f ca="1">IFERROR(Generowanie_Zamówienia[[#This Row],[ILOŚĆ OP. ZAMAWIANA]]*Generowanie_Zamówienia[[#This Row],[ILOŚC W OP.]]*Generowanie_Zamówienia[[#This Row],[CENA]],"")</f>
        <v/>
      </c>
      <c r="F999" t="e">
        <f>INDEX(Wsad_Ofertowy[],MATCH(Generowanie_Zamówienia[[#This Row],[KOD_XL]],Wsad_Ofertowy[Kod],0),MATCH("nazwa pakietu",Wsad_Ofertowy[#Headers],0))</f>
        <v>#VALUE!</v>
      </c>
      <c r="G999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999" t="str">
        <f ca="1">IF(Generowanie_Zamówienia[[#This Row],[ILOŚĆ OP. ZAMAWIANA]]&gt;0,COUNTIFS($B$1:B999,"&gt;0"),"")</f>
        <v/>
      </c>
      <c r="I999" t="e">
        <f>INDEX(Wsad_Ofertowy[],MATCH(Generowanie_Zamówienia[[#This Row],[KOD_XL]],Wsad_Ofertowy[Kod],0),MATCH("Nazwa",Wsad_Ofertowy[#Headers],0))</f>
        <v>#VALUE!</v>
      </c>
      <c r="J999" t="e">
        <f ca="1">Generowanie_Zamówienia[[#This Row],[ILOŚĆ OP. ZAMAWIANA]]*Generowanie_Zamówienia[[#This Row],[ILOŚC W OP.]]</f>
        <v>#VALUE!</v>
      </c>
    </row>
    <row r="1000" spans="1:10" x14ac:dyDescent="0.45">
      <c r="A1000" t="e">
        <f>Wsad_Ofertowy[[#This Row],[Kod]]</f>
        <v>#VALUE!</v>
      </c>
      <c r="B1000">
        <f ca="1">IFERROR(
INDEX(INDIRECT("'"&amp;Generowanie_Zamówienia[[#This Row],[Nazwa arkusza]]&amp;"'!A1:S1500",TRUE),
MATCH(Generowanie_Zamówienia[[#This Row],[KOD_XL]],INDIRECT("'"&amp;Generowanie_Zamówienia[[#This Row],[Nazwa arkusza]]&amp;"'!S1:S1500",TRUE),0),
15),0)</f>
        <v>0</v>
      </c>
      <c r="C1000" t="e">
        <f>INDEX(Wsad_Ofertowy[],MATCH(Generowanie_Zamówienia[[#This Row],[KOD_XL]],Wsad_Ofertowy[Kod],0),21)</f>
        <v>#VALUE!</v>
      </c>
      <c r="D1000" s="95" t="e" cm="1">
        <f t="array" ref="D1000">INDEX(Wsad_Ofertowy[],MATCH(Generowanie_Zamówienia[[#This Row],[KOD_XL]],Wsad_Ofertowy[Kod],0),$U$1)</f>
        <v>#VALUE!</v>
      </c>
      <c r="E1000" t="str">
        <f ca="1">IFERROR(Generowanie_Zamówienia[[#This Row],[ILOŚĆ OP. ZAMAWIANA]]*Generowanie_Zamówienia[[#This Row],[ILOŚC W OP.]]*Generowanie_Zamówienia[[#This Row],[CENA]],"")</f>
        <v/>
      </c>
      <c r="F1000" t="e">
        <f>INDEX(Wsad_Ofertowy[],MATCH(Generowanie_Zamówienia[[#This Row],[KOD_XL]],Wsad_Ofertowy[Kod],0),MATCH("nazwa pakietu",Wsad_Ofertowy[#Headers],0))</f>
        <v>#VALUE!</v>
      </c>
      <c r="G1000" t="e">
        <f>IF(MID(Generowanie_Zamówienia[[#This Row],[KOD_XL]],1,3)="PAK",
INDEX(Cennik_pakietów[],MATCH(Generowanie_Zamówienia[[#This Row],[KOD_XL]],Cennik_pakietów[KOD COMARCH],0),MATCH("Nazwa arkusza",Cennik_pakietów[#Headers],0)),
INDEX(Cennik_pakietów[],MATCH(Generowanie_Zamówienia[[#This Row],[Pakiet]],Cennik_pakietów[NAZWA PAKIETU],0),MATCH("Nazwa arkusza",Cennik_pakietów[#Headers],0)))</f>
        <v>#VALUE!</v>
      </c>
      <c r="H1000" t="str">
        <f ca="1">IF(Generowanie_Zamówienia[[#This Row],[ILOŚĆ OP. ZAMAWIANA]]&gt;0,COUNTIFS($B$1:B1000,"&gt;0"),"")</f>
        <v/>
      </c>
      <c r="I1000" t="e">
        <f>INDEX(Wsad_Ofertowy[],MATCH(Generowanie_Zamówienia[[#This Row],[KOD_XL]],Wsad_Ofertowy[Kod],0),MATCH("Nazwa",Wsad_Ofertowy[#Headers],0))</f>
        <v>#VALUE!</v>
      </c>
      <c r="J1000" t="e">
        <f ca="1">Generowanie_Zamówienia[[#This Row],[ILOŚĆ OP. ZAMAWIANA]]*Generowanie_Zamówienia[[#This Row],[ILOŚC W OP.]]</f>
        <v>#VALUE!</v>
      </c>
    </row>
  </sheetData>
  <mergeCells count="1">
    <mergeCell ref="S1:T2"/>
  </mergeCells>
  <phoneticPr fontId="24" type="noConversion"/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FFC1-C2CB-43FF-8468-D8B6FCFD0BEB}">
  <sheetPr codeName="Arkusz15">
    <tabColor theme="8" tint="0.79998168889431442"/>
  </sheetPr>
  <dimension ref="A1:AB314"/>
  <sheetViews>
    <sheetView workbookViewId="0">
      <selection activeCell="X1" sqref="A1:X1"/>
    </sheetView>
  </sheetViews>
  <sheetFormatPr defaultRowHeight="14.25" x14ac:dyDescent="0.45"/>
  <cols>
    <col min="1" max="1" width="11.1328125" bestFit="1" customWidth="1"/>
    <col min="2" max="2" width="18" bestFit="1" customWidth="1"/>
    <col min="3" max="3" width="7.73046875" bestFit="1" customWidth="1"/>
    <col min="4" max="4" width="56.1328125" bestFit="1" customWidth="1"/>
    <col min="5" max="5" width="16.265625" bestFit="1" customWidth="1"/>
    <col min="6" max="6" width="14.73046875" hidden="1" customWidth="1"/>
    <col min="7" max="7" width="18.59765625" hidden="1" customWidth="1"/>
    <col min="8" max="8" width="15.73046875" hidden="1" customWidth="1"/>
    <col min="9" max="10" width="13.1328125" hidden="1" customWidth="1"/>
    <col min="11" max="11" width="16.1328125" hidden="1" customWidth="1"/>
    <col min="12" max="12" width="13.1328125" hidden="1" customWidth="1"/>
    <col min="13" max="13" width="27.3984375" hidden="1" customWidth="1"/>
    <col min="14" max="14" width="24.3984375" hidden="1" customWidth="1"/>
    <col min="15" max="15" width="30.86328125" hidden="1" customWidth="1"/>
    <col min="16" max="16" width="31.265625" hidden="1" customWidth="1"/>
    <col min="17" max="17" width="35.265625" hidden="1" customWidth="1"/>
    <col min="18" max="18" width="35.73046875" hidden="1" customWidth="1"/>
    <col min="19" max="19" width="36.1328125" hidden="1" customWidth="1"/>
    <col min="20" max="20" width="10" bestFit="1" customWidth="1"/>
    <col min="21" max="21" width="7.73046875" bestFit="1" customWidth="1"/>
    <col min="22" max="22" width="8.3984375" bestFit="1" customWidth="1"/>
    <col min="23" max="23" width="8.265625" bestFit="1" customWidth="1"/>
    <col min="24" max="24" width="8.1328125" bestFit="1" customWidth="1"/>
    <col min="25" max="25" width="17.86328125" bestFit="1" customWidth="1"/>
    <col min="26" max="26" width="24.265625" bestFit="1" customWidth="1"/>
    <col min="27" max="27" width="15.3984375" bestFit="1" customWidth="1"/>
    <col min="28" max="28" width="59.265625" bestFit="1" customWidth="1"/>
    <col min="29" max="29" width="16.3984375" customWidth="1"/>
  </cols>
  <sheetData>
    <row r="1" spans="1:28" x14ac:dyDescent="0.45">
      <c r="A1" t="s">
        <v>7</v>
      </c>
      <c r="B1" t="s">
        <v>312</v>
      </c>
      <c r="C1" t="s">
        <v>313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539</v>
      </c>
      <c r="U1" t="s">
        <v>540</v>
      </c>
      <c r="V1" t="s">
        <v>541</v>
      </c>
      <c r="W1" t="s">
        <v>542</v>
      </c>
      <c r="X1" t="s">
        <v>314</v>
      </c>
      <c r="Y1" t="s">
        <v>315</v>
      </c>
      <c r="Z1" t="s">
        <v>316</v>
      </c>
      <c r="AA1" t="s">
        <v>535</v>
      </c>
      <c r="AB1" t="s">
        <v>806</v>
      </c>
    </row>
    <row r="2" spans="1:28" x14ac:dyDescent="0.45">
      <c r="A2" t="s">
        <v>859</v>
      </c>
      <c r="B2">
        <v>422</v>
      </c>
      <c r="C2">
        <v>324</v>
      </c>
      <c r="D2" t="s">
        <v>860</v>
      </c>
      <c r="E2">
        <v>5907646175725</v>
      </c>
      <c r="F2" t="s">
        <v>329</v>
      </c>
      <c r="G2" t="s">
        <v>363</v>
      </c>
      <c r="H2" t="s">
        <v>330</v>
      </c>
      <c r="K2" t="s">
        <v>333</v>
      </c>
      <c r="L2" t="s">
        <v>479</v>
      </c>
      <c r="T2" t="s">
        <v>861</v>
      </c>
      <c r="U2" t="s">
        <v>545</v>
      </c>
      <c r="W2" t="s">
        <v>862</v>
      </c>
      <c r="X2">
        <v>3.35</v>
      </c>
      <c r="Y2" t="s">
        <v>322</v>
      </c>
      <c r="Z2" t="s">
        <v>322</v>
      </c>
      <c r="AA2" t="s">
        <v>277</v>
      </c>
      <c r="AB2" t="s">
        <v>863</v>
      </c>
    </row>
    <row r="3" spans="1:28" x14ac:dyDescent="0.45">
      <c r="A3" t="s">
        <v>864</v>
      </c>
      <c r="B3">
        <v>414</v>
      </c>
      <c r="C3">
        <v>324</v>
      </c>
      <c r="D3" t="s">
        <v>865</v>
      </c>
      <c r="E3">
        <v>5907646175725</v>
      </c>
      <c r="F3" t="s">
        <v>329</v>
      </c>
      <c r="G3" t="s">
        <v>363</v>
      </c>
      <c r="H3" t="s">
        <v>330</v>
      </c>
      <c r="K3" t="s">
        <v>333</v>
      </c>
      <c r="L3" t="s">
        <v>340</v>
      </c>
      <c r="T3" t="s">
        <v>861</v>
      </c>
      <c r="U3" t="s">
        <v>545</v>
      </c>
      <c r="W3" t="s">
        <v>862</v>
      </c>
      <c r="X3">
        <v>3.35</v>
      </c>
      <c r="Y3" t="s">
        <v>322</v>
      </c>
      <c r="Z3" t="s">
        <v>322</v>
      </c>
      <c r="AA3" t="s">
        <v>277</v>
      </c>
      <c r="AB3" t="s">
        <v>866</v>
      </c>
    </row>
    <row r="4" spans="1:28" x14ac:dyDescent="0.45">
      <c r="A4" t="s">
        <v>867</v>
      </c>
      <c r="B4">
        <v>145</v>
      </c>
      <c r="C4">
        <v>96</v>
      </c>
      <c r="D4" t="s">
        <v>868</v>
      </c>
      <c r="E4">
        <v>5907646175725</v>
      </c>
      <c r="F4" t="s">
        <v>329</v>
      </c>
      <c r="G4" t="s">
        <v>363</v>
      </c>
      <c r="H4" t="s">
        <v>330</v>
      </c>
      <c r="K4" t="s">
        <v>333</v>
      </c>
      <c r="L4" t="s">
        <v>869</v>
      </c>
      <c r="T4" t="s">
        <v>861</v>
      </c>
      <c r="U4" t="s">
        <v>545</v>
      </c>
      <c r="W4" t="s">
        <v>862</v>
      </c>
      <c r="X4">
        <v>3.35</v>
      </c>
      <c r="Y4" t="s">
        <v>322</v>
      </c>
      <c r="Z4" t="s">
        <v>322</v>
      </c>
      <c r="AA4" t="s">
        <v>277</v>
      </c>
      <c r="AB4" t="s">
        <v>870</v>
      </c>
    </row>
    <row r="5" spans="1:28" x14ac:dyDescent="0.45">
      <c r="A5" t="s">
        <v>871</v>
      </c>
      <c r="B5">
        <v>216</v>
      </c>
      <c r="C5">
        <v>216</v>
      </c>
      <c r="D5" t="s">
        <v>872</v>
      </c>
      <c r="E5">
        <v>5907646175725</v>
      </c>
      <c r="F5" t="s">
        <v>329</v>
      </c>
      <c r="G5" t="s">
        <v>363</v>
      </c>
      <c r="H5" t="s">
        <v>330</v>
      </c>
      <c r="K5" t="s">
        <v>333</v>
      </c>
      <c r="L5" t="s">
        <v>873</v>
      </c>
      <c r="T5" t="s">
        <v>861</v>
      </c>
      <c r="U5" t="s">
        <v>546</v>
      </c>
      <c r="W5" t="s">
        <v>862</v>
      </c>
      <c r="X5">
        <v>3.35</v>
      </c>
      <c r="Y5" t="s">
        <v>322</v>
      </c>
      <c r="Z5" t="s">
        <v>322</v>
      </c>
      <c r="AA5" t="s">
        <v>277</v>
      </c>
      <c r="AB5" t="s">
        <v>874</v>
      </c>
    </row>
    <row r="6" spans="1:28" x14ac:dyDescent="0.45">
      <c r="A6" t="s">
        <v>875</v>
      </c>
      <c r="B6">
        <v>169</v>
      </c>
      <c r="C6">
        <v>120</v>
      </c>
      <c r="D6" t="s">
        <v>876</v>
      </c>
      <c r="E6">
        <v>5907646175725</v>
      </c>
      <c r="F6" t="s">
        <v>329</v>
      </c>
      <c r="G6" t="s">
        <v>363</v>
      </c>
      <c r="H6" t="s">
        <v>330</v>
      </c>
      <c r="K6" t="s">
        <v>333</v>
      </c>
      <c r="L6" t="s">
        <v>877</v>
      </c>
      <c r="T6" t="s">
        <v>861</v>
      </c>
      <c r="U6" t="s">
        <v>545</v>
      </c>
      <c r="W6" t="s">
        <v>862</v>
      </c>
      <c r="X6">
        <v>3.35</v>
      </c>
      <c r="Y6" t="s">
        <v>322</v>
      </c>
      <c r="Z6" t="s">
        <v>322</v>
      </c>
      <c r="AA6" t="s">
        <v>277</v>
      </c>
      <c r="AB6" t="s">
        <v>878</v>
      </c>
    </row>
    <row r="7" spans="1:28" x14ac:dyDescent="0.45">
      <c r="A7" t="s">
        <v>879</v>
      </c>
      <c r="B7">
        <v>257</v>
      </c>
      <c r="C7">
        <v>204</v>
      </c>
      <c r="D7" t="s">
        <v>880</v>
      </c>
      <c r="E7">
        <v>5907646175725</v>
      </c>
      <c r="F7" t="s">
        <v>329</v>
      </c>
      <c r="G7" t="s">
        <v>363</v>
      </c>
      <c r="H7" t="s">
        <v>330</v>
      </c>
      <c r="K7" t="s">
        <v>333</v>
      </c>
      <c r="L7" t="s">
        <v>881</v>
      </c>
      <c r="T7" t="s">
        <v>861</v>
      </c>
      <c r="U7" t="s">
        <v>545</v>
      </c>
      <c r="W7" t="s">
        <v>862</v>
      </c>
      <c r="X7">
        <v>3.35</v>
      </c>
      <c r="Y7" t="s">
        <v>322</v>
      </c>
      <c r="Z7" t="s">
        <v>322</v>
      </c>
      <c r="AA7" t="s">
        <v>277</v>
      </c>
      <c r="AB7" t="s">
        <v>882</v>
      </c>
    </row>
    <row r="8" spans="1:28" x14ac:dyDescent="0.45">
      <c r="A8" t="s">
        <v>883</v>
      </c>
      <c r="B8">
        <v>397</v>
      </c>
      <c r="C8">
        <v>228</v>
      </c>
      <c r="D8" t="s">
        <v>884</v>
      </c>
      <c r="E8">
        <v>5907646175725</v>
      </c>
      <c r="F8" t="s">
        <v>329</v>
      </c>
      <c r="G8" t="s">
        <v>363</v>
      </c>
      <c r="H8" t="s">
        <v>330</v>
      </c>
      <c r="K8" t="s">
        <v>333</v>
      </c>
      <c r="L8" t="s">
        <v>885</v>
      </c>
      <c r="T8" t="s">
        <v>861</v>
      </c>
      <c r="U8" t="s">
        <v>545</v>
      </c>
      <c r="W8" t="s">
        <v>862</v>
      </c>
      <c r="X8">
        <v>3.35</v>
      </c>
      <c r="Y8" t="s">
        <v>322</v>
      </c>
      <c r="Z8" t="s">
        <v>322</v>
      </c>
      <c r="AA8" t="s">
        <v>277</v>
      </c>
      <c r="AB8" t="s">
        <v>886</v>
      </c>
    </row>
    <row r="9" spans="1:28" x14ac:dyDescent="0.45">
      <c r="A9" t="s">
        <v>887</v>
      </c>
      <c r="B9">
        <v>216</v>
      </c>
      <c r="C9">
        <v>216</v>
      </c>
      <c r="D9" t="s">
        <v>888</v>
      </c>
      <c r="E9">
        <v>5907646175725</v>
      </c>
      <c r="F9" t="s">
        <v>329</v>
      </c>
      <c r="G9" t="s">
        <v>363</v>
      </c>
      <c r="H9" t="s">
        <v>330</v>
      </c>
      <c r="K9" t="s">
        <v>333</v>
      </c>
      <c r="L9" t="s">
        <v>889</v>
      </c>
      <c r="T9" t="s">
        <v>861</v>
      </c>
      <c r="U9" t="s">
        <v>545</v>
      </c>
      <c r="W9" t="s">
        <v>862</v>
      </c>
      <c r="X9">
        <v>3.35</v>
      </c>
      <c r="Y9" t="s">
        <v>322</v>
      </c>
      <c r="Z9" t="s">
        <v>322</v>
      </c>
      <c r="AA9" t="s">
        <v>277</v>
      </c>
      <c r="AB9" t="s">
        <v>890</v>
      </c>
    </row>
    <row r="10" spans="1:28" x14ac:dyDescent="0.45">
      <c r="A10" t="s">
        <v>891</v>
      </c>
      <c r="B10">
        <v>182</v>
      </c>
      <c r="C10">
        <v>96</v>
      </c>
      <c r="D10" t="s">
        <v>892</v>
      </c>
      <c r="E10">
        <v>5907646175725</v>
      </c>
      <c r="F10" t="s">
        <v>329</v>
      </c>
      <c r="G10" t="s">
        <v>363</v>
      </c>
      <c r="H10" t="s">
        <v>330</v>
      </c>
      <c r="K10" t="s">
        <v>333</v>
      </c>
      <c r="L10" t="s">
        <v>893</v>
      </c>
      <c r="T10" t="s">
        <v>861</v>
      </c>
      <c r="U10" t="s">
        <v>545</v>
      </c>
      <c r="W10" t="s">
        <v>862</v>
      </c>
      <c r="X10">
        <v>3.35</v>
      </c>
      <c r="Y10" t="s">
        <v>322</v>
      </c>
      <c r="Z10" t="s">
        <v>322</v>
      </c>
      <c r="AA10" t="s">
        <v>277</v>
      </c>
      <c r="AB10" t="s">
        <v>894</v>
      </c>
    </row>
    <row r="11" spans="1:28" x14ac:dyDescent="0.45">
      <c r="A11" t="s">
        <v>895</v>
      </c>
      <c r="B11">
        <v>323</v>
      </c>
      <c r="C11">
        <v>108</v>
      </c>
      <c r="D11" t="s">
        <v>896</v>
      </c>
      <c r="E11">
        <v>5907646177538</v>
      </c>
      <c r="F11" t="s">
        <v>329</v>
      </c>
      <c r="G11" t="s">
        <v>363</v>
      </c>
      <c r="H11" t="s">
        <v>330</v>
      </c>
      <c r="K11" t="s">
        <v>333</v>
      </c>
      <c r="L11" t="s">
        <v>479</v>
      </c>
      <c r="T11" t="s">
        <v>861</v>
      </c>
      <c r="U11" t="s">
        <v>545</v>
      </c>
      <c r="W11" t="s">
        <v>862</v>
      </c>
      <c r="X11">
        <v>3.14</v>
      </c>
      <c r="Y11" t="s">
        <v>322</v>
      </c>
      <c r="Z11" t="s">
        <v>322</v>
      </c>
      <c r="AA11" t="s">
        <v>277</v>
      </c>
      <c r="AB11" t="s">
        <v>897</v>
      </c>
    </row>
    <row r="12" spans="1:28" x14ac:dyDescent="0.45">
      <c r="A12" t="s">
        <v>898</v>
      </c>
      <c r="B12">
        <v>575</v>
      </c>
      <c r="C12">
        <v>156</v>
      </c>
      <c r="D12" t="s">
        <v>899</v>
      </c>
      <c r="E12">
        <v>5907646177538</v>
      </c>
      <c r="F12" t="s">
        <v>329</v>
      </c>
      <c r="G12" t="s">
        <v>363</v>
      </c>
      <c r="H12" t="s">
        <v>330</v>
      </c>
      <c r="K12" t="s">
        <v>333</v>
      </c>
      <c r="L12" t="s">
        <v>340</v>
      </c>
      <c r="T12" t="s">
        <v>856</v>
      </c>
      <c r="U12" t="s">
        <v>545</v>
      </c>
      <c r="W12" t="s">
        <v>558</v>
      </c>
      <c r="X12">
        <v>3.14</v>
      </c>
      <c r="Y12" t="s">
        <v>322</v>
      </c>
      <c r="Z12" t="s">
        <v>322</v>
      </c>
      <c r="AA12" t="s">
        <v>277</v>
      </c>
      <c r="AB12" t="s">
        <v>900</v>
      </c>
    </row>
    <row r="13" spans="1:28" x14ac:dyDescent="0.45">
      <c r="A13" t="s">
        <v>901</v>
      </c>
      <c r="B13">
        <v>303</v>
      </c>
      <c r="C13">
        <v>192</v>
      </c>
      <c r="D13" t="s">
        <v>902</v>
      </c>
      <c r="E13">
        <v>5907646177538</v>
      </c>
      <c r="F13" t="s">
        <v>329</v>
      </c>
      <c r="G13" t="s">
        <v>363</v>
      </c>
      <c r="H13" t="s">
        <v>330</v>
      </c>
      <c r="K13" t="s">
        <v>333</v>
      </c>
      <c r="L13" t="s">
        <v>869</v>
      </c>
      <c r="T13" t="s">
        <v>856</v>
      </c>
      <c r="U13" t="s">
        <v>545</v>
      </c>
      <c r="W13" t="s">
        <v>558</v>
      </c>
      <c r="X13">
        <v>3.14</v>
      </c>
      <c r="Y13" t="s">
        <v>322</v>
      </c>
      <c r="Z13" t="s">
        <v>322</v>
      </c>
      <c r="AA13" t="s">
        <v>277</v>
      </c>
      <c r="AB13" t="s">
        <v>903</v>
      </c>
    </row>
    <row r="14" spans="1:28" x14ac:dyDescent="0.45">
      <c r="A14" t="s">
        <v>904</v>
      </c>
      <c r="B14">
        <v>480</v>
      </c>
      <c r="C14">
        <v>432</v>
      </c>
      <c r="D14" t="s">
        <v>905</v>
      </c>
      <c r="E14">
        <v>5907646177538</v>
      </c>
      <c r="F14" t="s">
        <v>329</v>
      </c>
      <c r="G14" t="s">
        <v>363</v>
      </c>
      <c r="H14" t="s">
        <v>330</v>
      </c>
      <c r="K14" t="s">
        <v>333</v>
      </c>
      <c r="L14" t="s">
        <v>873</v>
      </c>
      <c r="T14" t="s">
        <v>856</v>
      </c>
      <c r="U14" t="s">
        <v>545</v>
      </c>
      <c r="W14" t="s">
        <v>558</v>
      </c>
      <c r="X14">
        <v>3.14</v>
      </c>
      <c r="Y14" t="s">
        <v>322</v>
      </c>
      <c r="Z14" t="s">
        <v>322</v>
      </c>
      <c r="AA14" t="s">
        <v>277</v>
      </c>
      <c r="AB14" t="s">
        <v>906</v>
      </c>
    </row>
    <row r="15" spans="1:28" x14ac:dyDescent="0.45">
      <c r="A15" t="s">
        <v>907</v>
      </c>
      <c r="B15">
        <v>338</v>
      </c>
      <c r="C15">
        <v>276</v>
      </c>
      <c r="D15" t="s">
        <v>908</v>
      </c>
      <c r="E15">
        <v>5907646177538</v>
      </c>
      <c r="F15" t="s">
        <v>329</v>
      </c>
      <c r="G15" t="s">
        <v>363</v>
      </c>
      <c r="H15" t="s">
        <v>330</v>
      </c>
      <c r="K15" t="s">
        <v>333</v>
      </c>
      <c r="L15" t="s">
        <v>877</v>
      </c>
      <c r="T15" t="s">
        <v>856</v>
      </c>
      <c r="U15" t="s">
        <v>545</v>
      </c>
      <c r="W15" t="s">
        <v>558</v>
      </c>
      <c r="X15">
        <v>3.14</v>
      </c>
      <c r="Y15" t="s">
        <v>322</v>
      </c>
      <c r="Z15" t="s">
        <v>322</v>
      </c>
      <c r="AA15" t="s">
        <v>277</v>
      </c>
      <c r="AB15" t="s">
        <v>909</v>
      </c>
    </row>
    <row r="16" spans="1:28" x14ac:dyDescent="0.45">
      <c r="A16" t="s">
        <v>910</v>
      </c>
      <c r="B16">
        <v>245</v>
      </c>
      <c r="C16">
        <v>168</v>
      </c>
      <c r="D16" t="s">
        <v>911</v>
      </c>
      <c r="E16">
        <v>5907646177538</v>
      </c>
      <c r="F16" t="s">
        <v>329</v>
      </c>
      <c r="G16" t="s">
        <v>363</v>
      </c>
      <c r="H16" t="s">
        <v>330</v>
      </c>
      <c r="K16" t="s">
        <v>333</v>
      </c>
      <c r="L16" t="s">
        <v>881</v>
      </c>
      <c r="T16" t="s">
        <v>856</v>
      </c>
      <c r="U16" t="s">
        <v>545</v>
      </c>
      <c r="W16" t="s">
        <v>558</v>
      </c>
      <c r="X16">
        <v>3.14</v>
      </c>
      <c r="Y16" t="s">
        <v>322</v>
      </c>
      <c r="Z16" t="s">
        <v>322</v>
      </c>
      <c r="AA16" t="s">
        <v>277</v>
      </c>
      <c r="AB16" t="s">
        <v>912</v>
      </c>
    </row>
    <row r="17" spans="1:28" x14ac:dyDescent="0.45">
      <c r="A17" t="s">
        <v>913</v>
      </c>
      <c r="B17">
        <v>204</v>
      </c>
      <c r="C17">
        <v>72</v>
      </c>
      <c r="D17" t="s">
        <v>914</v>
      </c>
      <c r="E17">
        <v>5907646177538</v>
      </c>
      <c r="F17" t="s">
        <v>329</v>
      </c>
      <c r="G17" t="s">
        <v>363</v>
      </c>
      <c r="H17" t="s">
        <v>330</v>
      </c>
      <c r="K17" t="s">
        <v>333</v>
      </c>
      <c r="L17" t="s">
        <v>885</v>
      </c>
      <c r="T17" t="s">
        <v>856</v>
      </c>
      <c r="U17" t="s">
        <v>545</v>
      </c>
      <c r="W17" t="s">
        <v>558</v>
      </c>
      <c r="X17">
        <v>3.14</v>
      </c>
      <c r="Y17" t="s">
        <v>322</v>
      </c>
      <c r="Z17" t="s">
        <v>322</v>
      </c>
      <c r="AA17" t="s">
        <v>277</v>
      </c>
      <c r="AB17" t="s">
        <v>915</v>
      </c>
    </row>
    <row r="18" spans="1:28" x14ac:dyDescent="0.45">
      <c r="A18" t="s">
        <v>916</v>
      </c>
      <c r="B18">
        <v>30</v>
      </c>
      <c r="C18">
        <v>0</v>
      </c>
      <c r="D18" t="s">
        <v>917</v>
      </c>
      <c r="E18">
        <v>5907646177538</v>
      </c>
      <c r="F18" t="s">
        <v>329</v>
      </c>
      <c r="G18" t="s">
        <v>363</v>
      </c>
      <c r="H18" t="s">
        <v>330</v>
      </c>
      <c r="K18" t="s">
        <v>333</v>
      </c>
      <c r="L18" t="s">
        <v>918</v>
      </c>
      <c r="T18" t="s">
        <v>856</v>
      </c>
      <c r="U18" t="s">
        <v>545</v>
      </c>
      <c r="W18" t="s">
        <v>558</v>
      </c>
      <c r="X18">
        <v>3.25</v>
      </c>
      <c r="Y18" t="s">
        <v>322</v>
      </c>
      <c r="Z18" t="s">
        <v>322</v>
      </c>
      <c r="AA18" t="s">
        <v>277</v>
      </c>
      <c r="AB18" t="s">
        <v>919</v>
      </c>
    </row>
    <row r="19" spans="1:28" x14ac:dyDescent="0.45">
      <c r="A19" t="s">
        <v>920</v>
      </c>
      <c r="B19">
        <v>299</v>
      </c>
      <c r="C19">
        <v>168</v>
      </c>
      <c r="D19" t="s">
        <v>921</v>
      </c>
      <c r="E19">
        <v>5907646177538</v>
      </c>
      <c r="F19" t="s">
        <v>329</v>
      </c>
      <c r="G19" t="s">
        <v>363</v>
      </c>
      <c r="H19" t="s">
        <v>330</v>
      </c>
      <c r="K19" t="s">
        <v>333</v>
      </c>
      <c r="L19" t="s">
        <v>893</v>
      </c>
      <c r="T19" t="s">
        <v>856</v>
      </c>
      <c r="U19" t="s">
        <v>545</v>
      </c>
      <c r="W19" t="s">
        <v>558</v>
      </c>
      <c r="X19">
        <v>3.25</v>
      </c>
      <c r="Y19" t="s">
        <v>322</v>
      </c>
      <c r="Z19" t="s">
        <v>322</v>
      </c>
      <c r="AA19" t="s">
        <v>277</v>
      </c>
      <c r="AB19" t="s">
        <v>922</v>
      </c>
    </row>
    <row r="20" spans="1:28" x14ac:dyDescent="0.45">
      <c r="A20" t="s">
        <v>923</v>
      </c>
      <c r="B20">
        <v>96</v>
      </c>
      <c r="C20">
        <v>0</v>
      </c>
      <c r="D20" t="s">
        <v>924</v>
      </c>
      <c r="E20">
        <v>5907646177965</v>
      </c>
      <c r="F20" t="s">
        <v>329</v>
      </c>
      <c r="G20" t="s">
        <v>363</v>
      </c>
      <c r="H20" t="s">
        <v>330</v>
      </c>
      <c r="K20" t="s">
        <v>333</v>
      </c>
      <c r="L20" t="s">
        <v>479</v>
      </c>
      <c r="T20" t="s">
        <v>579</v>
      </c>
      <c r="U20" t="s">
        <v>545</v>
      </c>
      <c r="W20" t="s">
        <v>925</v>
      </c>
      <c r="X20">
        <v>4.7</v>
      </c>
      <c r="Y20" t="s">
        <v>322</v>
      </c>
      <c r="Z20" t="s">
        <v>322</v>
      </c>
      <c r="AA20" t="s">
        <v>277</v>
      </c>
      <c r="AB20" t="s">
        <v>926</v>
      </c>
    </row>
    <row r="21" spans="1:28" x14ac:dyDescent="0.45">
      <c r="A21" t="s">
        <v>927</v>
      </c>
      <c r="B21">
        <v>561</v>
      </c>
      <c r="C21">
        <v>383</v>
      </c>
      <c r="D21" t="s">
        <v>928</v>
      </c>
      <c r="E21">
        <v>5907646177965</v>
      </c>
      <c r="F21" t="s">
        <v>329</v>
      </c>
      <c r="G21" t="s">
        <v>363</v>
      </c>
      <c r="H21" t="s">
        <v>330</v>
      </c>
      <c r="K21" t="s">
        <v>333</v>
      </c>
      <c r="L21" t="s">
        <v>340</v>
      </c>
      <c r="T21" t="s">
        <v>579</v>
      </c>
      <c r="U21" t="s">
        <v>545</v>
      </c>
      <c r="W21" t="s">
        <v>925</v>
      </c>
      <c r="X21">
        <v>4.7</v>
      </c>
      <c r="Y21" t="s">
        <v>322</v>
      </c>
      <c r="Z21" t="s">
        <v>322</v>
      </c>
      <c r="AA21" t="s">
        <v>277</v>
      </c>
      <c r="AB21" t="s">
        <v>929</v>
      </c>
    </row>
    <row r="22" spans="1:28" x14ac:dyDescent="0.45">
      <c r="A22" t="s">
        <v>930</v>
      </c>
      <c r="B22">
        <v>293</v>
      </c>
      <c r="C22">
        <v>240</v>
      </c>
      <c r="D22" t="s">
        <v>931</v>
      </c>
      <c r="E22">
        <v>5907646177965</v>
      </c>
      <c r="F22" t="s">
        <v>329</v>
      </c>
      <c r="G22" t="s">
        <v>363</v>
      </c>
      <c r="H22" t="s">
        <v>330</v>
      </c>
      <c r="K22" t="s">
        <v>333</v>
      </c>
      <c r="L22" t="s">
        <v>869</v>
      </c>
      <c r="T22" t="s">
        <v>579</v>
      </c>
      <c r="U22" t="s">
        <v>545</v>
      </c>
      <c r="W22" t="s">
        <v>925</v>
      </c>
      <c r="X22">
        <v>4.7</v>
      </c>
      <c r="Y22" t="s">
        <v>322</v>
      </c>
      <c r="Z22" t="s">
        <v>322</v>
      </c>
      <c r="AA22" t="s">
        <v>277</v>
      </c>
      <c r="AB22" t="s">
        <v>932</v>
      </c>
    </row>
    <row r="23" spans="1:28" x14ac:dyDescent="0.45">
      <c r="A23" t="s">
        <v>933</v>
      </c>
      <c r="B23">
        <v>468</v>
      </c>
      <c r="C23">
        <v>408</v>
      </c>
      <c r="D23" t="s">
        <v>934</v>
      </c>
      <c r="E23">
        <v>5907646177965</v>
      </c>
      <c r="F23" t="s">
        <v>329</v>
      </c>
      <c r="G23" t="s">
        <v>363</v>
      </c>
      <c r="H23" t="s">
        <v>330</v>
      </c>
      <c r="K23" t="s">
        <v>333</v>
      </c>
      <c r="L23" t="s">
        <v>873</v>
      </c>
      <c r="T23" t="s">
        <v>548</v>
      </c>
      <c r="U23" t="s">
        <v>545</v>
      </c>
      <c r="W23" t="s">
        <v>925</v>
      </c>
      <c r="X23">
        <v>4.7</v>
      </c>
      <c r="Y23" t="s">
        <v>322</v>
      </c>
      <c r="Z23" t="s">
        <v>322</v>
      </c>
      <c r="AA23" t="s">
        <v>277</v>
      </c>
      <c r="AB23" t="s">
        <v>935</v>
      </c>
    </row>
    <row r="24" spans="1:28" x14ac:dyDescent="0.45">
      <c r="A24" t="s">
        <v>936</v>
      </c>
      <c r="B24">
        <v>140</v>
      </c>
      <c r="C24">
        <v>72</v>
      </c>
      <c r="D24" t="s">
        <v>937</v>
      </c>
      <c r="E24">
        <v>5907646177965</v>
      </c>
      <c r="F24" t="s">
        <v>329</v>
      </c>
      <c r="G24" t="s">
        <v>363</v>
      </c>
      <c r="H24" t="s">
        <v>330</v>
      </c>
      <c r="K24" t="s">
        <v>333</v>
      </c>
      <c r="L24" t="s">
        <v>877</v>
      </c>
      <c r="T24" t="s">
        <v>579</v>
      </c>
      <c r="U24" t="s">
        <v>545</v>
      </c>
      <c r="W24" t="s">
        <v>925</v>
      </c>
      <c r="X24">
        <v>4.7</v>
      </c>
      <c r="Y24" t="s">
        <v>322</v>
      </c>
      <c r="Z24" t="s">
        <v>322</v>
      </c>
      <c r="AA24" t="s">
        <v>277</v>
      </c>
      <c r="AB24" t="s">
        <v>938</v>
      </c>
    </row>
    <row r="25" spans="1:28" x14ac:dyDescent="0.45">
      <c r="A25" t="s">
        <v>939</v>
      </c>
      <c r="B25">
        <v>236</v>
      </c>
      <c r="C25">
        <v>156</v>
      </c>
      <c r="D25" t="s">
        <v>940</v>
      </c>
      <c r="E25">
        <v>5907646177965</v>
      </c>
      <c r="F25" t="s">
        <v>329</v>
      </c>
      <c r="G25" t="s">
        <v>363</v>
      </c>
      <c r="H25" t="s">
        <v>330</v>
      </c>
      <c r="K25" t="s">
        <v>333</v>
      </c>
      <c r="L25" t="s">
        <v>881</v>
      </c>
      <c r="T25" t="s">
        <v>579</v>
      </c>
      <c r="U25" t="s">
        <v>545</v>
      </c>
      <c r="W25" t="s">
        <v>925</v>
      </c>
      <c r="X25">
        <v>4.7</v>
      </c>
      <c r="Y25" t="s">
        <v>322</v>
      </c>
      <c r="Z25" t="s">
        <v>322</v>
      </c>
      <c r="AA25" t="s">
        <v>277</v>
      </c>
      <c r="AB25" t="s">
        <v>941</v>
      </c>
    </row>
    <row r="26" spans="1:28" x14ac:dyDescent="0.45">
      <c r="A26" t="s">
        <v>942</v>
      </c>
      <c r="B26">
        <v>306</v>
      </c>
      <c r="C26">
        <v>240</v>
      </c>
      <c r="D26" t="s">
        <v>943</v>
      </c>
      <c r="E26">
        <v>5907646177965</v>
      </c>
      <c r="F26" t="s">
        <v>329</v>
      </c>
      <c r="G26" t="s">
        <v>363</v>
      </c>
      <c r="H26" t="s">
        <v>330</v>
      </c>
      <c r="K26" t="s">
        <v>333</v>
      </c>
      <c r="L26" t="s">
        <v>885</v>
      </c>
      <c r="T26" t="s">
        <v>579</v>
      </c>
      <c r="U26" t="s">
        <v>545</v>
      </c>
      <c r="W26" t="s">
        <v>925</v>
      </c>
      <c r="X26">
        <v>4.7</v>
      </c>
      <c r="Y26" t="s">
        <v>322</v>
      </c>
      <c r="Z26" t="s">
        <v>322</v>
      </c>
      <c r="AA26" t="s">
        <v>277</v>
      </c>
      <c r="AB26" t="s">
        <v>944</v>
      </c>
    </row>
    <row r="27" spans="1:28" x14ac:dyDescent="0.45">
      <c r="A27" t="s">
        <v>945</v>
      </c>
      <c r="B27">
        <v>112</v>
      </c>
      <c r="C27">
        <v>84</v>
      </c>
      <c r="D27" t="s">
        <v>946</v>
      </c>
      <c r="E27">
        <v>5907646177965</v>
      </c>
      <c r="F27" t="s">
        <v>329</v>
      </c>
      <c r="G27" t="s">
        <v>363</v>
      </c>
      <c r="H27" t="s">
        <v>330</v>
      </c>
      <c r="K27" t="s">
        <v>333</v>
      </c>
      <c r="L27" t="s">
        <v>889</v>
      </c>
      <c r="T27" t="s">
        <v>579</v>
      </c>
      <c r="U27" t="s">
        <v>545</v>
      </c>
      <c r="W27" t="s">
        <v>925</v>
      </c>
      <c r="X27">
        <v>4.7</v>
      </c>
      <c r="Y27" t="s">
        <v>322</v>
      </c>
      <c r="Z27" t="s">
        <v>322</v>
      </c>
      <c r="AA27" t="s">
        <v>277</v>
      </c>
      <c r="AB27" t="s">
        <v>947</v>
      </c>
    </row>
    <row r="28" spans="1:28" x14ac:dyDescent="0.45">
      <c r="A28" t="s">
        <v>948</v>
      </c>
      <c r="B28">
        <v>90</v>
      </c>
      <c r="C28">
        <v>12</v>
      </c>
      <c r="D28" t="s">
        <v>949</v>
      </c>
      <c r="E28">
        <v>5907646177965</v>
      </c>
      <c r="F28" t="s">
        <v>329</v>
      </c>
      <c r="G28" t="s">
        <v>363</v>
      </c>
      <c r="H28" t="s">
        <v>330</v>
      </c>
      <c r="K28" t="s">
        <v>333</v>
      </c>
      <c r="L28" t="s">
        <v>893</v>
      </c>
      <c r="T28" t="s">
        <v>579</v>
      </c>
      <c r="U28" t="s">
        <v>545</v>
      </c>
      <c r="W28" t="s">
        <v>925</v>
      </c>
      <c r="X28">
        <v>4.7</v>
      </c>
      <c r="Y28" t="s">
        <v>322</v>
      </c>
      <c r="Z28" t="s">
        <v>322</v>
      </c>
      <c r="AA28" t="s">
        <v>277</v>
      </c>
      <c r="AB28" t="s">
        <v>950</v>
      </c>
    </row>
    <row r="29" spans="1:28" x14ac:dyDescent="0.45">
      <c r="A29" t="s">
        <v>129</v>
      </c>
      <c r="B29">
        <v>22</v>
      </c>
      <c r="C29">
        <v>0</v>
      </c>
      <c r="D29" t="s">
        <v>130</v>
      </c>
      <c r="E29">
        <v>5907702530888</v>
      </c>
      <c r="F29" t="s">
        <v>329</v>
      </c>
      <c r="G29" t="s">
        <v>113</v>
      </c>
      <c r="H29" t="s">
        <v>330</v>
      </c>
      <c r="K29" t="s">
        <v>333</v>
      </c>
      <c r="U29" t="s">
        <v>543</v>
      </c>
      <c r="X29">
        <v>21.49</v>
      </c>
      <c r="Y29" t="s">
        <v>322</v>
      </c>
      <c r="Z29" t="s">
        <v>322</v>
      </c>
      <c r="AA29" t="s">
        <v>161</v>
      </c>
      <c r="AB29" t="s">
        <v>603</v>
      </c>
    </row>
    <row r="30" spans="1:28" x14ac:dyDescent="0.45">
      <c r="A30" t="s">
        <v>162</v>
      </c>
      <c r="B30">
        <v>29</v>
      </c>
      <c r="C30">
        <v>0</v>
      </c>
      <c r="D30" t="s">
        <v>163</v>
      </c>
      <c r="E30">
        <v>5907702530918</v>
      </c>
      <c r="F30" t="s">
        <v>329</v>
      </c>
      <c r="G30" t="s">
        <v>113</v>
      </c>
      <c r="H30" t="s">
        <v>330</v>
      </c>
      <c r="K30" t="s">
        <v>333</v>
      </c>
      <c r="U30" t="s">
        <v>543</v>
      </c>
      <c r="X30">
        <v>19.989999999999998</v>
      </c>
      <c r="Y30" t="s">
        <v>322</v>
      </c>
      <c r="Z30" t="s">
        <v>322</v>
      </c>
      <c r="AA30" t="s">
        <v>161</v>
      </c>
      <c r="AB30" t="s">
        <v>604</v>
      </c>
    </row>
    <row r="31" spans="1:28" x14ac:dyDescent="0.45">
      <c r="A31" t="s">
        <v>951</v>
      </c>
      <c r="B31">
        <v>5</v>
      </c>
      <c r="C31">
        <v>0</v>
      </c>
      <c r="D31" t="s">
        <v>952</v>
      </c>
      <c r="E31">
        <v>5907520031208</v>
      </c>
      <c r="F31" t="s">
        <v>329</v>
      </c>
      <c r="G31" t="s">
        <v>363</v>
      </c>
      <c r="H31" t="s">
        <v>330</v>
      </c>
      <c r="X31">
        <v>0</v>
      </c>
      <c r="Y31" t="s">
        <v>351</v>
      </c>
      <c r="Z31" t="s">
        <v>351</v>
      </c>
      <c r="AA31" t="s">
        <v>277</v>
      </c>
      <c r="AB31" t="s">
        <v>808</v>
      </c>
    </row>
    <row r="32" spans="1:28" x14ac:dyDescent="0.45">
      <c r="A32" t="s">
        <v>953</v>
      </c>
      <c r="B32">
        <v>17</v>
      </c>
      <c r="C32">
        <v>0</v>
      </c>
      <c r="D32" t="s">
        <v>954</v>
      </c>
      <c r="E32">
        <v>5907520031215</v>
      </c>
      <c r="F32" t="s">
        <v>329</v>
      </c>
      <c r="G32" t="s">
        <v>363</v>
      </c>
      <c r="H32" t="s">
        <v>330</v>
      </c>
      <c r="X32">
        <v>0</v>
      </c>
      <c r="Y32" t="s">
        <v>351</v>
      </c>
      <c r="Z32" t="s">
        <v>351</v>
      </c>
      <c r="AA32" t="s">
        <v>277</v>
      </c>
      <c r="AB32" t="s">
        <v>808</v>
      </c>
    </row>
    <row r="33" spans="1:28" x14ac:dyDescent="0.45">
      <c r="A33" t="s">
        <v>955</v>
      </c>
      <c r="B33">
        <v>11</v>
      </c>
      <c r="C33">
        <v>0</v>
      </c>
      <c r="D33" t="s">
        <v>956</v>
      </c>
      <c r="E33">
        <v>5907520026211</v>
      </c>
      <c r="F33" t="s">
        <v>329</v>
      </c>
      <c r="G33" t="s">
        <v>363</v>
      </c>
      <c r="H33" t="s">
        <v>330</v>
      </c>
      <c r="K33" t="s">
        <v>333</v>
      </c>
      <c r="L33" t="s">
        <v>889</v>
      </c>
      <c r="T33" t="s">
        <v>957</v>
      </c>
      <c r="U33" t="s">
        <v>553</v>
      </c>
      <c r="W33" t="s">
        <v>958</v>
      </c>
      <c r="X33">
        <v>9.99</v>
      </c>
      <c r="Y33" t="s">
        <v>322</v>
      </c>
      <c r="Z33" t="s">
        <v>322</v>
      </c>
      <c r="AA33" t="s">
        <v>277</v>
      </c>
      <c r="AB33" t="s">
        <v>959</v>
      </c>
    </row>
    <row r="34" spans="1:28" x14ac:dyDescent="0.45">
      <c r="A34" t="s">
        <v>960</v>
      </c>
      <c r="B34">
        <v>21</v>
      </c>
      <c r="C34">
        <v>14</v>
      </c>
      <c r="D34" t="s">
        <v>961</v>
      </c>
      <c r="E34">
        <v>5907520029953</v>
      </c>
      <c r="F34" t="s">
        <v>329</v>
      </c>
      <c r="G34" t="s">
        <v>363</v>
      </c>
      <c r="H34" t="s">
        <v>330</v>
      </c>
      <c r="K34" t="s">
        <v>333</v>
      </c>
      <c r="L34" t="s">
        <v>889</v>
      </c>
      <c r="T34" t="s">
        <v>962</v>
      </c>
      <c r="U34" t="s">
        <v>553</v>
      </c>
      <c r="W34" t="s">
        <v>963</v>
      </c>
      <c r="X34">
        <v>25.6</v>
      </c>
      <c r="Y34" t="s">
        <v>322</v>
      </c>
      <c r="Z34" t="s">
        <v>322</v>
      </c>
      <c r="AA34" t="s">
        <v>277</v>
      </c>
      <c r="AB34" t="s">
        <v>964</v>
      </c>
    </row>
    <row r="35" spans="1:28" x14ac:dyDescent="0.45">
      <c r="A35" t="s">
        <v>965</v>
      </c>
      <c r="B35">
        <v>293</v>
      </c>
      <c r="C35">
        <v>273</v>
      </c>
      <c r="D35" t="s">
        <v>966</v>
      </c>
      <c r="E35">
        <v>5907520029960</v>
      </c>
      <c r="F35" t="s">
        <v>329</v>
      </c>
      <c r="G35" t="s">
        <v>363</v>
      </c>
      <c r="H35" t="s">
        <v>330</v>
      </c>
      <c r="K35" t="s">
        <v>333</v>
      </c>
      <c r="L35" t="s">
        <v>967</v>
      </c>
      <c r="T35" t="s">
        <v>968</v>
      </c>
      <c r="U35" t="s">
        <v>553</v>
      </c>
      <c r="W35" t="s">
        <v>969</v>
      </c>
      <c r="X35">
        <v>20.55</v>
      </c>
      <c r="Y35" t="s">
        <v>322</v>
      </c>
      <c r="Z35" t="s">
        <v>322</v>
      </c>
      <c r="AA35" t="s">
        <v>277</v>
      </c>
      <c r="AB35" t="s">
        <v>970</v>
      </c>
    </row>
    <row r="36" spans="1:28" x14ac:dyDescent="0.45">
      <c r="A36" t="s">
        <v>971</v>
      </c>
      <c r="B36">
        <v>3</v>
      </c>
      <c r="C36">
        <v>0</v>
      </c>
      <c r="D36" t="s">
        <v>972</v>
      </c>
      <c r="E36">
        <v>5907520030973</v>
      </c>
      <c r="F36" t="s">
        <v>329</v>
      </c>
      <c r="G36" t="s">
        <v>363</v>
      </c>
      <c r="H36" t="s">
        <v>330</v>
      </c>
      <c r="K36" t="s">
        <v>333</v>
      </c>
      <c r="L36" t="s">
        <v>889</v>
      </c>
      <c r="T36" t="s">
        <v>962</v>
      </c>
      <c r="U36" t="s">
        <v>553</v>
      </c>
      <c r="W36" t="s">
        <v>973</v>
      </c>
      <c r="X36">
        <v>24.99</v>
      </c>
      <c r="Y36" t="s">
        <v>322</v>
      </c>
      <c r="Z36" t="s">
        <v>322</v>
      </c>
      <c r="AA36" t="s">
        <v>277</v>
      </c>
      <c r="AB36" t="s">
        <v>974</v>
      </c>
    </row>
    <row r="37" spans="1:28" x14ac:dyDescent="0.45">
      <c r="A37" t="s">
        <v>486</v>
      </c>
      <c r="B37">
        <v>64</v>
      </c>
      <c r="C37">
        <v>0</v>
      </c>
      <c r="D37" t="s">
        <v>487</v>
      </c>
      <c r="E37">
        <v>5907520023630</v>
      </c>
      <c r="F37" t="s">
        <v>437</v>
      </c>
      <c r="G37" t="s">
        <v>480</v>
      </c>
      <c r="H37" t="s">
        <v>330</v>
      </c>
      <c r="K37" t="s">
        <v>332</v>
      </c>
      <c r="U37" t="s">
        <v>544</v>
      </c>
      <c r="X37">
        <v>29.99</v>
      </c>
      <c r="Y37" t="s">
        <v>322</v>
      </c>
      <c r="Z37" t="s">
        <v>351</v>
      </c>
      <c r="AA37" t="s">
        <v>161</v>
      </c>
      <c r="AB37" t="s">
        <v>605</v>
      </c>
    </row>
    <row r="38" spans="1:28" x14ac:dyDescent="0.45">
      <c r="A38" t="s">
        <v>352</v>
      </c>
      <c r="B38">
        <v>44</v>
      </c>
      <c r="C38">
        <v>0</v>
      </c>
      <c r="D38" t="s">
        <v>353</v>
      </c>
      <c r="E38">
        <v>5907520031277</v>
      </c>
      <c r="F38" t="s">
        <v>329</v>
      </c>
      <c r="G38" t="s">
        <v>113</v>
      </c>
      <c r="H38" t="s">
        <v>330</v>
      </c>
      <c r="K38" t="s">
        <v>354</v>
      </c>
      <c r="U38" t="s">
        <v>545</v>
      </c>
      <c r="X38">
        <v>20.399999999999999</v>
      </c>
      <c r="Y38" t="s">
        <v>322</v>
      </c>
      <c r="Z38" t="s">
        <v>351</v>
      </c>
      <c r="AA38" t="s">
        <v>161</v>
      </c>
      <c r="AB38" t="s">
        <v>606</v>
      </c>
    </row>
    <row r="39" spans="1:28" x14ac:dyDescent="0.45">
      <c r="A39" t="s">
        <v>488</v>
      </c>
      <c r="B39">
        <v>24</v>
      </c>
      <c r="C39">
        <v>12</v>
      </c>
      <c r="D39" t="s">
        <v>489</v>
      </c>
      <c r="E39">
        <v>5907520035893</v>
      </c>
      <c r="F39" t="s">
        <v>437</v>
      </c>
      <c r="G39" t="s">
        <v>480</v>
      </c>
      <c r="H39" t="s">
        <v>330</v>
      </c>
      <c r="X39">
        <v>4.49</v>
      </c>
      <c r="Y39" t="s">
        <v>322</v>
      </c>
      <c r="Z39" t="s">
        <v>322</v>
      </c>
      <c r="AA39" t="s">
        <v>277</v>
      </c>
      <c r="AB39" t="s">
        <v>607</v>
      </c>
    </row>
    <row r="40" spans="1:28" x14ac:dyDescent="0.45">
      <c r="A40" t="s">
        <v>975</v>
      </c>
      <c r="B40">
        <v>227</v>
      </c>
      <c r="C40">
        <v>90</v>
      </c>
      <c r="D40" t="s">
        <v>976</v>
      </c>
      <c r="E40">
        <v>5907520036692</v>
      </c>
      <c r="F40" t="s">
        <v>329</v>
      </c>
      <c r="G40" t="s">
        <v>363</v>
      </c>
      <c r="H40" t="s">
        <v>330</v>
      </c>
      <c r="K40" t="s">
        <v>977</v>
      </c>
      <c r="U40" t="s">
        <v>544</v>
      </c>
      <c r="X40">
        <v>6.99</v>
      </c>
      <c r="Y40" t="s">
        <v>322</v>
      </c>
      <c r="Z40" t="s">
        <v>322</v>
      </c>
      <c r="AA40" t="s">
        <v>277</v>
      </c>
      <c r="AB40" t="s">
        <v>978</v>
      </c>
    </row>
    <row r="41" spans="1:28" x14ac:dyDescent="0.45">
      <c r="A41" t="s">
        <v>979</v>
      </c>
      <c r="B41">
        <v>171</v>
      </c>
      <c r="C41">
        <v>108</v>
      </c>
      <c r="D41" t="s">
        <v>980</v>
      </c>
      <c r="E41">
        <v>5907520036715</v>
      </c>
      <c r="F41" t="s">
        <v>329</v>
      </c>
      <c r="G41" t="s">
        <v>363</v>
      </c>
      <c r="H41" t="s">
        <v>330</v>
      </c>
      <c r="U41" t="s">
        <v>544</v>
      </c>
      <c r="X41">
        <v>7.99</v>
      </c>
      <c r="Y41" t="s">
        <v>322</v>
      </c>
      <c r="Z41" t="s">
        <v>322</v>
      </c>
      <c r="AA41" t="s">
        <v>277</v>
      </c>
      <c r="AB41" t="s">
        <v>981</v>
      </c>
    </row>
    <row r="42" spans="1:28" x14ac:dyDescent="0.45">
      <c r="A42" t="s">
        <v>495</v>
      </c>
      <c r="B42">
        <v>3252</v>
      </c>
      <c r="C42">
        <v>3216</v>
      </c>
      <c r="D42" t="s">
        <v>496</v>
      </c>
      <c r="E42">
        <v>5907520042433</v>
      </c>
      <c r="F42" t="s">
        <v>329</v>
      </c>
      <c r="G42" t="s">
        <v>363</v>
      </c>
      <c r="H42" t="s">
        <v>330</v>
      </c>
      <c r="K42" t="s">
        <v>333</v>
      </c>
      <c r="U42" t="s">
        <v>545</v>
      </c>
      <c r="X42">
        <v>7.49</v>
      </c>
      <c r="Y42" t="s">
        <v>322</v>
      </c>
      <c r="Z42" t="s">
        <v>351</v>
      </c>
      <c r="AA42" t="s">
        <v>277</v>
      </c>
      <c r="AB42" t="s">
        <v>608</v>
      </c>
    </row>
    <row r="43" spans="1:28" x14ac:dyDescent="0.45">
      <c r="A43" t="s">
        <v>982</v>
      </c>
      <c r="B43">
        <v>2496</v>
      </c>
      <c r="C43">
        <v>2484</v>
      </c>
      <c r="D43" t="s">
        <v>983</v>
      </c>
      <c r="E43">
        <v>5907520042419</v>
      </c>
      <c r="F43" t="s">
        <v>329</v>
      </c>
      <c r="G43" t="s">
        <v>363</v>
      </c>
      <c r="H43" t="s">
        <v>330</v>
      </c>
      <c r="U43" t="s">
        <v>545</v>
      </c>
      <c r="X43">
        <v>7.49</v>
      </c>
      <c r="Y43" t="s">
        <v>351</v>
      </c>
      <c r="Z43" t="s">
        <v>351</v>
      </c>
      <c r="AA43" t="s">
        <v>277</v>
      </c>
      <c r="AB43" t="s">
        <v>808</v>
      </c>
    </row>
    <row r="44" spans="1:28" x14ac:dyDescent="0.45">
      <c r="A44" t="s">
        <v>984</v>
      </c>
      <c r="B44">
        <v>199</v>
      </c>
      <c r="C44">
        <v>168</v>
      </c>
      <c r="D44" t="s">
        <v>985</v>
      </c>
      <c r="E44">
        <v>5907520038641</v>
      </c>
      <c r="F44" t="s">
        <v>329</v>
      </c>
      <c r="G44" t="s">
        <v>363</v>
      </c>
      <c r="H44" t="s">
        <v>330</v>
      </c>
      <c r="U44" t="s">
        <v>545</v>
      </c>
      <c r="X44">
        <v>8.99</v>
      </c>
      <c r="Y44" t="s">
        <v>351</v>
      </c>
      <c r="Z44" t="s">
        <v>351</v>
      </c>
      <c r="AA44" t="s">
        <v>277</v>
      </c>
      <c r="AB44" t="s">
        <v>808</v>
      </c>
    </row>
    <row r="45" spans="1:28" x14ac:dyDescent="0.45">
      <c r="A45" t="s">
        <v>986</v>
      </c>
      <c r="B45">
        <v>1289</v>
      </c>
      <c r="C45">
        <v>1116</v>
      </c>
      <c r="D45" t="s">
        <v>987</v>
      </c>
      <c r="E45">
        <v>5907520039624</v>
      </c>
      <c r="F45" t="s">
        <v>329</v>
      </c>
      <c r="G45" t="s">
        <v>363</v>
      </c>
      <c r="H45" t="s">
        <v>330</v>
      </c>
      <c r="U45" t="s">
        <v>545</v>
      </c>
      <c r="X45">
        <v>9.99</v>
      </c>
      <c r="Y45" t="s">
        <v>351</v>
      </c>
      <c r="Z45" t="s">
        <v>351</v>
      </c>
      <c r="AA45" t="s">
        <v>277</v>
      </c>
      <c r="AB45" t="s">
        <v>808</v>
      </c>
    </row>
    <row r="46" spans="1:28" x14ac:dyDescent="0.45">
      <c r="A46" t="s">
        <v>988</v>
      </c>
      <c r="B46">
        <v>288</v>
      </c>
      <c r="C46">
        <v>276</v>
      </c>
      <c r="D46" t="s">
        <v>989</v>
      </c>
      <c r="E46">
        <v>5907520039723</v>
      </c>
      <c r="F46" t="s">
        <v>329</v>
      </c>
      <c r="G46" t="s">
        <v>363</v>
      </c>
      <c r="H46" t="s">
        <v>330</v>
      </c>
      <c r="T46" t="s">
        <v>600</v>
      </c>
      <c r="U46" t="s">
        <v>545</v>
      </c>
      <c r="V46" t="s">
        <v>597</v>
      </c>
      <c r="W46" t="s">
        <v>990</v>
      </c>
      <c r="X46">
        <v>7.75</v>
      </c>
      <c r="Y46" t="s">
        <v>322</v>
      </c>
      <c r="Z46" t="s">
        <v>322</v>
      </c>
      <c r="AA46" t="s">
        <v>277</v>
      </c>
      <c r="AB46" t="s">
        <v>991</v>
      </c>
    </row>
    <row r="47" spans="1:28" x14ac:dyDescent="0.45">
      <c r="A47" t="s">
        <v>992</v>
      </c>
      <c r="B47">
        <v>120</v>
      </c>
      <c r="C47">
        <v>108</v>
      </c>
      <c r="D47" t="s">
        <v>993</v>
      </c>
      <c r="E47">
        <v>5907520039693</v>
      </c>
      <c r="F47" t="s">
        <v>329</v>
      </c>
      <c r="G47" t="s">
        <v>363</v>
      </c>
      <c r="H47" t="s">
        <v>330</v>
      </c>
      <c r="T47" t="s">
        <v>600</v>
      </c>
      <c r="U47" t="s">
        <v>545</v>
      </c>
      <c r="V47" t="s">
        <v>597</v>
      </c>
      <c r="W47" t="s">
        <v>990</v>
      </c>
      <c r="X47">
        <v>7.75</v>
      </c>
      <c r="Y47" t="s">
        <v>322</v>
      </c>
      <c r="Z47" t="s">
        <v>322</v>
      </c>
      <c r="AA47" t="s">
        <v>277</v>
      </c>
      <c r="AB47" t="s">
        <v>994</v>
      </c>
    </row>
    <row r="48" spans="1:28" x14ac:dyDescent="0.45">
      <c r="A48" t="s">
        <v>995</v>
      </c>
      <c r="B48">
        <v>1176</v>
      </c>
      <c r="C48">
        <v>1164</v>
      </c>
      <c r="D48" t="s">
        <v>996</v>
      </c>
      <c r="E48">
        <v>5907520039662</v>
      </c>
      <c r="F48" t="s">
        <v>329</v>
      </c>
      <c r="G48" t="s">
        <v>363</v>
      </c>
      <c r="H48" t="s">
        <v>330</v>
      </c>
      <c r="T48" t="s">
        <v>600</v>
      </c>
      <c r="U48" t="s">
        <v>545</v>
      </c>
      <c r="V48" t="s">
        <v>597</v>
      </c>
      <c r="W48" t="s">
        <v>990</v>
      </c>
      <c r="X48">
        <v>7.75</v>
      </c>
      <c r="Y48" t="s">
        <v>322</v>
      </c>
      <c r="Z48" t="s">
        <v>322</v>
      </c>
      <c r="AA48" t="s">
        <v>277</v>
      </c>
      <c r="AB48" t="s">
        <v>997</v>
      </c>
    </row>
    <row r="49" spans="1:28" x14ac:dyDescent="0.45">
      <c r="A49" t="s">
        <v>998</v>
      </c>
      <c r="B49">
        <v>677</v>
      </c>
      <c r="C49">
        <v>673</v>
      </c>
      <c r="D49" t="s">
        <v>999</v>
      </c>
      <c r="E49">
        <v>5907520037927</v>
      </c>
      <c r="F49" t="s">
        <v>329</v>
      </c>
      <c r="G49" t="s">
        <v>363</v>
      </c>
      <c r="H49" t="s">
        <v>330</v>
      </c>
      <c r="T49" t="s">
        <v>1000</v>
      </c>
      <c r="U49" t="s">
        <v>545</v>
      </c>
      <c r="W49" t="s">
        <v>857</v>
      </c>
      <c r="X49">
        <v>5.49</v>
      </c>
      <c r="Y49" t="s">
        <v>322</v>
      </c>
      <c r="Z49" t="s">
        <v>322</v>
      </c>
      <c r="AA49" t="s">
        <v>277</v>
      </c>
      <c r="AB49" t="s">
        <v>1001</v>
      </c>
    </row>
    <row r="50" spans="1:28" x14ac:dyDescent="0.45">
      <c r="A50" t="s">
        <v>1002</v>
      </c>
      <c r="B50">
        <v>288</v>
      </c>
      <c r="C50">
        <v>288</v>
      </c>
      <c r="D50" t="s">
        <v>1003</v>
      </c>
      <c r="E50">
        <v>5907520037903</v>
      </c>
      <c r="F50" t="s">
        <v>329</v>
      </c>
      <c r="G50" t="s">
        <v>363</v>
      </c>
      <c r="H50" t="s">
        <v>330</v>
      </c>
      <c r="T50" t="s">
        <v>600</v>
      </c>
      <c r="U50" t="s">
        <v>545</v>
      </c>
      <c r="W50" t="s">
        <v>1004</v>
      </c>
      <c r="X50">
        <v>5.49</v>
      </c>
      <c r="Y50" t="s">
        <v>322</v>
      </c>
      <c r="Z50" t="s">
        <v>322</v>
      </c>
      <c r="AA50" t="s">
        <v>277</v>
      </c>
      <c r="AB50" t="s">
        <v>1005</v>
      </c>
    </row>
    <row r="51" spans="1:28" x14ac:dyDescent="0.45">
      <c r="A51" t="s">
        <v>1006</v>
      </c>
      <c r="B51">
        <v>727</v>
      </c>
      <c r="C51">
        <v>708</v>
      </c>
      <c r="D51" t="s">
        <v>1007</v>
      </c>
      <c r="E51">
        <v>5907520037866</v>
      </c>
      <c r="F51" t="s">
        <v>329</v>
      </c>
      <c r="G51" t="s">
        <v>363</v>
      </c>
      <c r="H51" t="s">
        <v>330</v>
      </c>
      <c r="U51" t="s">
        <v>545</v>
      </c>
      <c r="X51">
        <v>5.49</v>
      </c>
      <c r="Y51" t="s">
        <v>351</v>
      </c>
      <c r="Z51" t="s">
        <v>351</v>
      </c>
      <c r="AA51" t="s">
        <v>277</v>
      </c>
      <c r="AB51" t="s">
        <v>808</v>
      </c>
    </row>
    <row r="52" spans="1:28" x14ac:dyDescent="0.45">
      <c r="A52" t="s">
        <v>1008</v>
      </c>
      <c r="B52">
        <v>588</v>
      </c>
      <c r="C52">
        <v>588</v>
      </c>
      <c r="D52" t="s">
        <v>1009</v>
      </c>
      <c r="E52">
        <v>5907520037989</v>
      </c>
      <c r="F52" t="s">
        <v>329</v>
      </c>
      <c r="G52" t="s">
        <v>363</v>
      </c>
      <c r="H52" t="s">
        <v>330</v>
      </c>
      <c r="T52" t="s">
        <v>1000</v>
      </c>
      <c r="U52" t="s">
        <v>545</v>
      </c>
      <c r="W52" t="s">
        <v>857</v>
      </c>
      <c r="X52">
        <v>5.49</v>
      </c>
      <c r="Y52" t="s">
        <v>322</v>
      </c>
      <c r="Z52" t="s">
        <v>322</v>
      </c>
      <c r="AA52" t="s">
        <v>277</v>
      </c>
      <c r="AB52" t="s">
        <v>1010</v>
      </c>
    </row>
    <row r="53" spans="1:28" x14ac:dyDescent="0.45">
      <c r="A53" t="s">
        <v>1011</v>
      </c>
      <c r="B53">
        <v>301</v>
      </c>
      <c r="C53">
        <v>300</v>
      </c>
      <c r="D53" t="s">
        <v>1012</v>
      </c>
      <c r="E53">
        <v>5907520038122</v>
      </c>
      <c r="F53" t="s">
        <v>329</v>
      </c>
      <c r="G53" t="s">
        <v>363</v>
      </c>
      <c r="H53" t="s">
        <v>330</v>
      </c>
      <c r="U53" t="s">
        <v>545</v>
      </c>
      <c r="V53" t="s">
        <v>597</v>
      </c>
      <c r="W53" t="s">
        <v>990</v>
      </c>
      <c r="X53">
        <v>5.99</v>
      </c>
      <c r="Y53" t="s">
        <v>351</v>
      </c>
      <c r="Z53" t="s">
        <v>351</v>
      </c>
      <c r="AA53" t="s">
        <v>277</v>
      </c>
      <c r="AB53" t="s">
        <v>808</v>
      </c>
    </row>
    <row r="54" spans="1:28" x14ac:dyDescent="0.45">
      <c r="A54" t="s">
        <v>1013</v>
      </c>
      <c r="B54">
        <v>664</v>
      </c>
      <c r="C54">
        <v>624</v>
      </c>
      <c r="D54" t="s">
        <v>1014</v>
      </c>
      <c r="E54">
        <v>5907520038108</v>
      </c>
      <c r="F54" t="s">
        <v>329</v>
      </c>
      <c r="G54" t="s">
        <v>363</v>
      </c>
      <c r="H54" t="s">
        <v>330</v>
      </c>
      <c r="T54" t="s">
        <v>600</v>
      </c>
      <c r="U54" t="s">
        <v>545</v>
      </c>
      <c r="V54" t="s">
        <v>597</v>
      </c>
      <c r="W54" t="s">
        <v>990</v>
      </c>
      <c r="X54">
        <v>5.99</v>
      </c>
      <c r="Y54" t="s">
        <v>322</v>
      </c>
      <c r="Z54" t="s">
        <v>322</v>
      </c>
      <c r="AA54" t="s">
        <v>277</v>
      </c>
      <c r="AB54" t="s">
        <v>1015</v>
      </c>
    </row>
    <row r="55" spans="1:28" x14ac:dyDescent="0.45">
      <c r="A55" t="s">
        <v>1016</v>
      </c>
      <c r="B55">
        <v>611</v>
      </c>
      <c r="C55">
        <v>601</v>
      </c>
      <c r="D55" t="s">
        <v>1017</v>
      </c>
      <c r="E55">
        <v>5907520038146</v>
      </c>
      <c r="F55" t="s">
        <v>329</v>
      </c>
      <c r="G55" t="s">
        <v>363</v>
      </c>
      <c r="H55" t="s">
        <v>330</v>
      </c>
      <c r="U55" t="s">
        <v>545</v>
      </c>
      <c r="V55" t="s">
        <v>597</v>
      </c>
      <c r="W55" t="s">
        <v>990</v>
      </c>
      <c r="X55">
        <v>5.99</v>
      </c>
      <c r="Y55" t="s">
        <v>322</v>
      </c>
      <c r="Z55" t="s">
        <v>322</v>
      </c>
      <c r="AA55" t="s">
        <v>277</v>
      </c>
      <c r="AB55" t="s">
        <v>1018</v>
      </c>
    </row>
    <row r="56" spans="1:28" x14ac:dyDescent="0.45">
      <c r="A56" t="s">
        <v>1019</v>
      </c>
      <c r="B56">
        <v>328</v>
      </c>
      <c r="C56">
        <v>320</v>
      </c>
      <c r="D56" t="s">
        <v>1020</v>
      </c>
      <c r="E56">
        <v>5907520038061</v>
      </c>
      <c r="F56" t="s">
        <v>329</v>
      </c>
      <c r="G56" t="s">
        <v>363</v>
      </c>
      <c r="H56" t="s">
        <v>330</v>
      </c>
      <c r="T56" t="s">
        <v>600</v>
      </c>
      <c r="U56" t="s">
        <v>545</v>
      </c>
      <c r="V56" t="s">
        <v>597</v>
      </c>
      <c r="W56" t="s">
        <v>990</v>
      </c>
      <c r="X56">
        <v>5.99</v>
      </c>
      <c r="Y56" t="s">
        <v>322</v>
      </c>
      <c r="Z56" t="s">
        <v>322</v>
      </c>
      <c r="AA56" t="s">
        <v>277</v>
      </c>
      <c r="AB56" t="s">
        <v>1021</v>
      </c>
    </row>
    <row r="57" spans="1:28" x14ac:dyDescent="0.45">
      <c r="A57" t="s">
        <v>1022</v>
      </c>
      <c r="B57">
        <v>286</v>
      </c>
      <c r="C57">
        <v>264</v>
      </c>
      <c r="D57" t="s">
        <v>1023</v>
      </c>
      <c r="E57">
        <v>5907520038047</v>
      </c>
      <c r="F57" t="s">
        <v>329</v>
      </c>
      <c r="G57" t="s">
        <v>363</v>
      </c>
      <c r="H57" t="s">
        <v>330</v>
      </c>
      <c r="T57" t="s">
        <v>1024</v>
      </c>
      <c r="U57" t="s">
        <v>545</v>
      </c>
      <c r="V57" t="s">
        <v>597</v>
      </c>
      <c r="W57" t="s">
        <v>990</v>
      </c>
      <c r="X57">
        <v>5.99</v>
      </c>
      <c r="Y57" t="s">
        <v>322</v>
      </c>
      <c r="Z57" t="s">
        <v>322</v>
      </c>
      <c r="AA57" t="s">
        <v>277</v>
      </c>
      <c r="AB57" t="s">
        <v>1025</v>
      </c>
    </row>
    <row r="58" spans="1:28" x14ac:dyDescent="0.45">
      <c r="A58" t="s">
        <v>1026</v>
      </c>
      <c r="B58">
        <v>756</v>
      </c>
      <c r="C58">
        <v>756</v>
      </c>
      <c r="D58" t="s">
        <v>1027</v>
      </c>
      <c r="E58">
        <v>5907520038085</v>
      </c>
      <c r="F58" t="s">
        <v>329</v>
      </c>
      <c r="G58" t="s">
        <v>363</v>
      </c>
      <c r="H58" t="s">
        <v>330</v>
      </c>
      <c r="T58" t="s">
        <v>600</v>
      </c>
      <c r="U58" t="s">
        <v>545</v>
      </c>
      <c r="V58" t="s">
        <v>597</v>
      </c>
      <c r="W58" t="s">
        <v>990</v>
      </c>
      <c r="X58">
        <v>5.99</v>
      </c>
      <c r="Y58" t="s">
        <v>322</v>
      </c>
      <c r="Z58" t="s">
        <v>322</v>
      </c>
      <c r="AA58" t="s">
        <v>277</v>
      </c>
      <c r="AB58" t="s">
        <v>1028</v>
      </c>
    </row>
    <row r="59" spans="1:28" x14ac:dyDescent="0.45">
      <c r="A59" t="s">
        <v>1029</v>
      </c>
      <c r="B59">
        <v>836</v>
      </c>
      <c r="C59">
        <v>504</v>
      </c>
      <c r="D59" t="s">
        <v>1030</v>
      </c>
      <c r="E59">
        <v>5907520038160</v>
      </c>
      <c r="F59" t="s">
        <v>329</v>
      </c>
      <c r="G59" t="s">
        <v>363</v>
      </c>
      <c r="H59" t="s">
        <v>330</v>
      </c>
      <c r="T59" t="s">
        <v>1024</v>
      </c>
      <c r="U59" t="s">
        <v>545</v>
      </c>
      <c r="V59" t="s">
        <v>597</v>
      </c>
      <c r="W59" t="s">
        <v>990</v>
      </c>
      <c r="X59">
        <v>5.99</v>
      </c>
      <c r="Y59" t="s">
        <v>322</v>
      </c>
      <c r="Z59" t="s">
        <v>322</v>
      </c>
      <c r="AA59" t="s">
        <v>277</v>
      </c>
      <c r="AB59" t="s">
        <v>1031</v>
      </c>
    </row>
    <row r="60" spans="1:28" x14ac:dyDescent="0.45">
      <c r="A60" t="s">
        <v>1032</v>
      </c>
      <c r="B60">
        <v>108</v>
      </c>
      <c r="C60">
        <v>108</v>
      </c>
      <c r="D60" t="s">
        <v>1033</v>
      </c>
      <c r="E60">
        <v>5907520038184</v>
      </c>
      <c r="F60" t="s">
        <v>329</v>
      </c>
      <c r="G60" t="s">
        <v>363</v>
      </c>
      <c r="H60" t="s">
        <v>330</v>
      </c>
      <c r="T60" t="s">
        <v>600</v>
      </c>
      <c r="U60" t="s">
        <v>545</v>
      </c>
      <c r="V60" t="s">
        <v>597</v>
      </c>
      <c r="W60" t="s">
        <v>990</v>
      </c>
      <c r="X60">
        <v>5.99</v>
      </c>
      <c r="Y60" t="s">
        <v>322</v>
      </c>
      <c r="Z60" t="s">
        <v>322</v>
      </c>
      <c r="AA60" t="s">
        <v>277</v>
      </c>
      <c r="AB60" t="s">
        <v>1034</v>
      </c>
    </row>
    <row r="61" spans="1:28" x14ac:dyDescent="0.45">
      <c r="A61" t="s">
        <v>1035</v>
      </c>
      <c r="B61">
        <v>887</v>
      </c>
      <c r="C61">
        <v>840</v>
      </c>
      <c r="D61" t="s">
        <v>1036</v>
      </c>
      <c r="E61">
        <v>5907520038207</v>
      </c>
      <c r="F61" t="s">
        <v>329</v>
      </c>
      <c r="G61" t="s">
        <v>363</v>
      </c>
      <c r="H61" t="s">
        <v>330</v>
      </c>
      <c r="T61" t="s">
        <v>600</v>
      </c>
      <c r="U61" t="s">
        <v>545</v>
      </c>
      <c r="V61" t="s">
        <v>597</v>
      </c>
      <c r="W61" t="s">
        <v>990</v>
      </c>
      <c r="X61">
        <v>5.99</v>
      </c>
      <c r="Y61" t="s">
        <v>322</v>
      </c>
      <c r="Z61" t="s">
        <v>322</v>
      </c>
      <c r="AA61" t="s">
        <v>277</v>
      </c>
      <c r="AB61" t="s">
        <v>1037</v>
      </c>
    </row>
    <row r="62" spans="1:28" x14ac:dyDescent="0.45">
      <c r="A62" t="s">
        <v>1038</v>
      </c>
      <c r="B62">
        <v>622</v>
      </c>
      <c r="C62">
        <v>612</v>
      </c>
      <c r="D62" t="s">
        <v>1039</v>
      </c>
      <c r="E62">
        <v>5907520038283</v>
      </c>
      <c r="F62" t="s">
        <v>329</v>
      </c>
      <c r="G62" t="s">
        <v>363</v>
      </c>
      <c r="H62" t="s">
        <v>330</v>
      </c>
      <c r="T62" t="s">
        <v>600</v>
      </c>
      <c r="U62" t="s">
        <v>545</v>
      </c>
      <c r="W62" t="s">
        <v>1040</v>
      </c>
      <c r="X62">
        <v>6.75</v>
      </c>
      <c r="Y62" t="s">
        <v>351</v>
      </c>
      <c r="Z62" t="s">
        <v>351</v>
      </c>
      <c r="AA62" t="s">
        <v>277</v>
      </c>
      <c r="AB62" t="s">
        <v>808</v>
      </c>
    </row>
    <row r="63" spans="1:28" x14ac:dyDescent="0.45">
      <c r="A63" t="s">
        <v>1041</v>
      </c>
      <c r="B63">
        <v>899</v>
      </c>
      <c r="C63">
        <v>888</v>
      </c>
      <c r="D63" t="s">
        <v>1042</v>
      </c>
      <c r="E63">
        <v>5907520038245</v>
      </c>
      <c r="F63" t="s">
        <v>329</v>
      </c>
      <c r="G63" t="s">
        <v>363</v>
      </c>
      <c r="H63" t="s">
        <v>330</v>
      </c>
      <c r="T63" t="s">
        <v>600</v>
      </c>
      <c r="U63" t="s">
        <v>545</v>
      </c>
      <c r="W63" t="s">
        <v>1040</v>
      </c>
      <c r="X63">
        <v>6.75</v>
      </c>
      <c r="Y63" t="s">
        <v>351</v>
      </c>
      <c r="Z63" t="s">
        <v>351</v>
      </c>
      <c r="AA63" t="s">
        <v>277</v>
      </c>
      <c r="AB63" t="s">
        <v>808</v>
      </c>
    </row>
    <row r="64" spans="1:28" x14ac:dyDescent="0.45">
      <c r="A64" t="s">
        <v>1043</v>
      </c>
      <c r="B64">
        <v>391</v>
      </c>
      <c r="C64">
        <v>348</v>
      </c>
      <c r="D64" t="s">
        <v>1044</v>
      </c>
      <c r="E64">
        <v>5907520038221</v>
      </c>
      <c r="F64" t="s">
        <v>329</v>
      </c>
      <c r="G64" t="s">
        <v>363</v>
      </c>
      <c r="H64" t="s">
        <v>330</v>
      </c>
      <c r="T64" t="s">
        <v>600</v>
      </c>
      <c r="U64" t="s">
        <v>545</v>
      </c>
      <c r="W64" t="s">
        <v>1040</v>
      </c>
      <c r="X64">
        <v>6.75</v>
      </c>
      <c r="Y64" t="s">
        <v>351</v>
      </c>
      <c r="Z64" t="s">
        <v>351</v>
      </c>
      <c r="AA64" t="s">
        <v>277</v>
      </c>
      <c r="AB64" t="s">
        <v>808</v>
      </c>
    </row>
    <row r="65" spans="1:28" x14ac:dyDescent="0.45">
      <c r="A65" t="s">
        <v>1045</v>
      </c>
      <c r="B65">
        <v>383</v>
      </c>
      <c r="C65">
        <v>301</v>
      </c>
      <c r="D65" t="s">
        <v>1046</v>
      </c>
      <c r="E65">
        <v>5907520038344</v>
      </c>
      <c r="F65" t="s">
        <v>329</v>
      </c>
      <c r="G65" t="s">
        <v>363</v>
      </c>
      <c r="H65" t="s">
        <v>330</v>
      </c>
      <c r="T65" t="s">
        <v>600</v>
      </c>
      <c r="U65" t="s">
        <v>545</v>
      </c>
      <c r="W65" t="s">
        <v>1040</v>
      </c>
      <c r="X65">
        <v>6.75</v>
      </c>
      <c r="Y65" t="s">
        <v>322</v>
      </c>
      <c r="Z65" t="s">
        <v>322</v>
      </c>
      <c r="AA65" t="s">
        <v>277</v>
      </c>
      <c r="AB65" t="s">
        <v>1047</v>
      </c>
    </row>
    <row r="66" spans="1:28" x14ac:dyDescent="0.45">
      <c r="A66" t="s">
        <v>1048</v>
      </c>
      <c r="B66">
        <v>708</v>
      </c>
      <c r="C66">
        <v>708</v>
      </c>
      <c r="D66" t="s">
        <v>1049</v>
      </c>
      <c r="E66">
        <v>5907520038368</v>
      </c>
      <c r="F66" t="s">
        <v>329</v>
      </c>
      <c r="G66" t="s">
        <v>363</v>
      </c>
      <c r="H66" t="s">
        <v>330</v>
      </c>
      <c r="T66" t="s">
        <v>600</v>
      </c>
      <c r="U66" t="s">
        <v>545</v>
      </c>
      <c r="W66" t="s">
        <v>1040</v>
      </c>
      <c r="X66">
        <v>6.75</v>
      </c>
      <c r="Y66" t="s">
        <v>322</v>
      </c>
      <c r="Z66" t="s">
        <v>322</v>
      </c>
      <c r="AA66" t="s">
        <v>277</v>
      </c>
      <c r="AB66" t="s">
        <v>1050</v>
      </c>
    </row>
    <row r="67" spans="1:28" x14ac:dyDescent="0.45">
      <c r="A67" t="s">
        <v>1051</v>
      </c>
      <c r="B67">
        <v>899</v>
      </c>
      <c r="C67">
        <v>876</v>
      </c>
      <c r="D67" t="s">
        <v>1052</v>
      </c>
      <c r="E67">
        <v>5907520038382</v>
      </c>
      <c r="F67" t="s">
        <v>329</v>
      </c>
      <c r="G67" t="s">
        <v>363</v>
      </c>
      <c r="H67" t="s">
        <v>330</v>
      </c>
      <c r="T67" t="s">
        <v>600</v>
      </c>
      <c r="U67" t="s">
        <v>545</v>
      </c>
      <c r="W67" t="s">
        <v>1040</v>
      </c>
      <c r="X67">
        <v>6.75</v>
      </c>
      <c r="Y67" t="s">
        <v>322</v>
      </c>
      <c r="Z67" t="s">
        <v>322</v>
      </c>
      <c r="AA67" t="s">
        <v>277</v>
      </c>
      <c r="AB67" t="s">
        <v>1053</v>
      </c>
    </row>
    <row r="68" spans="1:28" x14ac:dyDescent="0.45">
      <c r="A68" t="s">
        <v>1054</v>
      </c>
      <c r="B68">
        <v>2360</v>
      </c>
      <c r="C68">
        <v>2233</v>
      </c>
      <c r="D68" t="s">
        <v>1055</v>
      </c>
      <c r="E68">
        <v>5907520037804</v>
      </c>
      <c r="F68" t="s">
        <v>329</v>
      </c>
      <c r="G68" t="s">
        <v>363</v>
      </c>
      <c r="H68" t="s">
        <v>330</v>
      </c>
      <c r="U68" t="s">
        <v>545</v>
      </c>
      <c r="V68" t="s">
        <v>597</v>
      </c>
      <c r="X68">
        <v>5.05</v>
      </c>
      <c r="Y68" t="s">
        <v>351</v>
      </c>
      <c r="Z68" t="s">
        <v>351</v>
      </c>
      <c r="AA68" t="s">
        <v>277</v>
      </c>
      <c r="AB68" t="s">
        <v>808</v>
      </c>
    </row>
    <row r="69" spans="1:28" x14ac:dyDescent="0.45">
      <c r="A69" t="s">
        <v>1056</v>
      </c>
      <c r="B69">
        <v>146</v>
      </c>
      <c r="C69">
        <v>0</v>
      </c>
      <c r="D69" t="s">
        <v>1057</v>
      </c>
      <c r="E69">
        <v>5907520037835</v>
      </c>
      <c r="F69" t="s">
        <v>329</v>
      </c>
      <c r="G69" t="s">
        <v>363</v>
      </c>
      <c r="H69" t="s">
        <v>330</v>
      </c>
      <c r="U69" t="s">
        <v>544</v>
      </c>
      <c r="V69" t="s">
        <v>550</v>
      </c>
      <c r="X69">
        <v>7.28</v>
      </c>
      <c r="Y69" t="s">
        <v>351</v>
      </c>
      <c r="Z69" t="s">
        <v>351</v>
      </c>
      <c r="AA69" t="s">
        <v>277</v>
      </c>
      <c r="AB69" t="s">
        <v>808</v>
      </c>
    </row>
    <row r="70" spans="1:28" x14ac:dyDescent="0.45">
      <c r="A70" t="s">
        <v>1058</v>
      </c>
      <c r="B70">
        <v>1770</v>
      </c>
      <c r="C70">
        <v>1620</v>
      </c>
      <c r="D70" t="s">
        <v>1059</v>
      </c>
      <c r="E70">
        <v>5907520037811</v>
      </c>
      <c r="F70" t="s">
        <v>329</v>
      </c>
      <c r="G70" t="s">
        <v>363</v>
      </c>
      <c r="H70" t="s">
        <v>330</v>
      </c>
      <c r="U70" t="s">
        <v>545</v>
      </c>
      <c r="V70" t="s">
        <v>550</v>
      </c>
      <c r="X70">
        <v>5.65</v>
      </c>
      <c r="Y70" t="s">
        <v>351</v>
      </c>
      <c r="Z70" t="s">
        <v>351</v>
      </c>
      <c r="AA70" t="s">
        <v>277</v>
      </c>
      <c r="AB70" t="s">
        <v>808</v>
      </c>
    </row>
    <row r="71" spans="1:28" x14ac:dyDescent="0.45">
      <c r="A71" t="s">
        <v>1060</v>
      </c>
      <c r="B71">
        <v>2387</v>
      </c>
      <c r="C71">
        <v>2257</v>
      </c>
      <c r="D71" t="s">
        <v>1061</v>
      </c>
      <c r="E71">
        <v>5907520037828</v>
      </c>
      <c r="F71" t="s">
        <v>329</v>
      </c>
      <c r="G71" t="s">
        <v>363</v>
      </c>
      <c r="H71" t="s">
        <v>330</v>
      </c>
      <c r="U71" t="s">
        <v>545</v>
      </c>
      <c r="V71" t="s">
        <v>597</v>
      </c>
      <c r="X71">
        <v>6.32</v>
      </c>
      <c r="Y71" t="s">
        <v>351</v>
      </c>
      <c r="Z71" t="s">
        <v>351</v>
      </c>
      <c r="AA71" t="s">
        <v>277</v>
      </c>
      <c r="AB71" t="s">
        <v>808</v>
      </c>
    </row>
    <row r="72" spans="1:28" x14ac:dyDescent="0.45">
      <c r="A72" t="s">
        <v>1062</v>
      </c>
      <c r="B72">
        <v>1323</v>
      </c>
      <c r="C72">
        <v>960</v>
      </c>
      <c r="D72" t="s">
        <v>1063</v>
      </c>
      <c r="E72">
        <v>5907520039471</v>
      </c>
      <c r="F72" t="s">
        <v>329</v>
      </c>
      <c r="G72" t="s">
        <v>363</v>
      </c>
      <c r="H72" t="s">
        <v>330</v>
      </c>
      <c r="K72" t="s">
        <v>333</v>
      </c>
      <c r="L72" t="s">
        <v>372</v>
      </c>
      <c r="T72" t="s">
        <v>588</v>
      </c>
      <c r="U72" t="s">
        <v>545</v>
      </c>
      <c r="W72" t="s">
        <v>1064</v>
      </c>
      <c r="X72">
        <v>3.99</v>
      </c>
      <c r="Y72" t="s">
        <v>322</v>
      </c>
      <c r="Z72" t="s">
        <v>322</v>
      </c>
      <c r="AA72" t="s">
        <v>277</v>
      </c>
      <c r="AB72" t="s">
        <v>1065</v>
      </c>
    </row>
    <row r="73" spans="1:28" x14ac:dyDescent="0.45">
      <c r="A73" t="s">
        <v>1066</v>
      </c>
      <c r="B73">
        <v>1207</v>
      </c>
      <c r="C73">
        <v>828</v>
      </c>
      <c r="D73" t="s">
        <v>1067</v>
      </c>
      <c r="E73">
        <v>5907520039495</v>
      </c>
      <c r="F73" t="s">
        <v>329</v>
      </c>
      <c r="G73" t="s">
        <v>363</v>
      </c>
      <c r="H73" t="s">
        <v>330</v>
      </c>
      <c r="K73" t="s">
        <v>333</v>
      </c>
      <c r="L73" t="s">
        <v>372</v>
      </c>
      <c r="T73" t="s">
        <v>588</v>
      </c>
      <c r="U73" t="s">
        <v>545</v>
      </c>
      <c r="W73" t="s">
        <v>1064</v>
      </c>
      <c r="X73">
        <v>3.99</v>
      </c>
      <c r="Y73" t="s">
        <v>322</v>
      </c>
      <c r="Z73" t="s">
        <v>322</v>
      </c>
      <c r="AA73" t="s">
        <v>277</v>
      </c>
      <c r="AB73" t="s">
        <v>1068</v>
      </c>
    </row>
    <row r="74" spans="1:28" x14ac:dyDescent="0.45">
      <c r="A74" t="s">
        <v>1069</v>
      </c>
      <c r="B74">
        <v>960</v>
      </c>
      <c r="C74">
        <v>840</v>
      </c>
      <c r="D74" t="s">
        <v>1070</v>
      </c>
      <c r="E74" s="93">
        <v>5907520039457</v>
      </c>
      <c r="F74" t="s">
        <v>329</v>
      </c>
      <c r="G74" t="s">
        <v>363</v>
      </c>
      <c r="H74" t="s">
        <v>330</v>
      </c>
      <c r="K74" t="s">
        <v>333</v>
      </c>
      <c r="L74" t="s">
        <v>372</v>
      </c>
      <c r="T74" t="s">
        <v>588</v>
      </c>
      <c r="U74" t="s">
        <v>545</v>
      </c>
      <c r="W74" t="s">
        <v>1064</v>
      </c>
      <c r="X74">
        <v>3.99</v>
      </c>
      <c r="Y74" t="s">
        <v>322</v>
      </c>
      <c r="Z74" t="s">
        <v>322</v>
      </c>
      <c r="AA74" t="s">
        <v>277</v>
      </c>
      <c r="AB74" t="s">
        <v>1071</v>
      </c>
    </row>
    <row r="75" spans="1:28" x14ac:dyDescent="0.45">
      <c r="A75" t="s">
        <v>370</v>
      </c>
      <c r="B75">
        <v>25</v>
      </c>
      <c r="C75">
        <v>0</v>
      </c>
      <c r="D75" t="s">
        <v>371</v>
      </c>
      <c r="E75" s="93">
        <v>5907520028222</v>
      </c>
      <c r="F75" t="s">
        <v>329</v>
      </c>
      <c r="G75" t="s">
        <v>363</v>
      </c>
      <c r="H75" t="s">
        <v>330</v>
      </c>
      <c r="K75" t="s">
        <v>333</v>
      </c>
      <c r="L75" t="s">
        <v>372</v>
      </c>
      <c r="U75" t="s">
        <v>545</v>
      </c>
      <c r="X75">
        <v>5.5</v>
      </c>
      <c r="Y75" t="s">
        <v>322</v>
      </c>
      <c r="Z75" t="s">
        <v>351</v>
      </c>
      <c r="AA75" t="s">
        <v>277</v>
      </c>
      <c r="AB75" t="s">
        <v>609</v>
      </c>
    </row>
    <row r="76" spans="1:28" x14ac:dyDescent="0.45">
      <c r="A76" t="s">
        <v>1072</v>
      </c>
      <c r="B76">
        <v>214</v>
      </c>
      <c r="C76">
        <v>0</v>
      </c>
      <c r="D76" t="s">
        <v>1073</v>
      </c>
      <c r="E76" s="93">
        <v>5907520036180</v>
      </c>
      <c r="F76" t="s">
        <v>329</v>
      </c>
      <c r="G76" t="s">
        <v>363</v>
      </c>
      <c r="H76" t="s">
        <v>330</v>
      </c>
      <c r="T76" t="s">
        <v>599</v>
      </c>
      <c r="U76" t="s">
        <v>545</v>
      </c>
      <c r="V76" t="s">
        <v>595</v>
      </c>
      <c r="W76" t="s">
        <v>1040</v>
      </c>
      <c r="X76">
        <v>5.99</v>
      </c>
      <c r="Y76" t="s">
        <v>322</v>
      </c>
      <c r="Z76" t="s">
        <v>322</v>
      </c>
      <c r="AA76" t="s">
        <v>277</v>
      </c>
      <c r="AB76" t="s">
        <v>1074</v>
      </c>
    </row>
    <row r="77" spans="1:28" x14ac:dyDescent="0.45">
      <c r="A77" t="s">
        <v>1075</v>
      </c>
      <c r="B77">
        <v>490</v>
      </c>
      <c r="C77">
        <v>267</v>
      </c>
      <c r="D77" t="s">
        <v>1076</v>
      </c>
      <c r="E77" s="93">
        <v>5907520037255</v>
      </c>
      <c r="F77" t="s">
        <v>329</v>
      </c>
      <c r="G77" t="s">
        <v>363</v>
      </c>
      <c r="H77" t="s">
        <v>330</v>
      </c>
      <c r="T77" t="s">
        <v>599</v>
      </c>
      <c r="U77" t="s">
        <v>545</v>
      </c>
      <c r="V77" t="s">
        <v>595</v>
      </c>
      <c r="W77" t="s">
        <v>1040</v>
      </c>
      <c r="X77">
        <v>5.99</v>
      </c>
      <c r="Y77" t="s">
        <v>322</v>
      </c>
      <c r="Z77" t="s">
        <v>322</v>
      </c>
      <c r="AA77" t="s">
        <v>277</v>
      </c>
      <c r="AB77" t="s">
        <v>1077</v>
      </c>
    </row>
    <row r="78" spans="1:28" x14ac:dyDescent="0.45">
      <c r="A78" t="s">
        <v>1078</v>
      </c>
      <c r="B78">
        <v>326</v>
      </c>
      <c r="C78">
        <v>168</v>
      </c>
      <c r="D78" t="s">
        <v>1079</v>
      </c>
      <c r="E78" s="93">
        <v>5907520036258</v>
      </c>
      <c r="F78" t="s">
        <v>329</v>
      </c>
      <c r="G78" t="s">
        <v>363</v>
      </c>
      <c r="H78" t="s">
        <v>330</v>
      </c>
      <c r="T78" t="s">
        <v>600</v>
      </c>
      <c r="U78" t="s">
        <v>545</v>
      </c>
      <c r="V78" t="s">
        <v>595</v>
      </c>
      <c r="W78" t="s">
        <v>1080</v>
      </c>
      <c r="X78">
        <v>6.19</v>
      </c>
      <c r="Y78" t="s">
        <v>322</v>
      </c>
      <c r="Z78" t="s">
        <v>322</v>
      </c>
      <c r="AA78" t="s">
        <v>277</v>
      </c>
      <c r="AB78" t="s">
        <v>1081</v>
      </c>
    </row>
    <row r="79" spans="1:28" x14ac:dyDescent="0.45">
      <c r="A79" t="s">
        <v>1082</v>
      </c>
      <c r="B79">
        <v>529</v>
      </c>
      <c r="C79">
        <v>349</v>
      </c>
      <c r="D79" t="s">
        <v>1083</v>
      </c>
      <c r="E79" s="93">
        <v>5907520036395</v>
      </c>
      <c r="F79" t="s">
        <v>329</v>
      </c>
      <c r="G79" t="s">
        <v>363</v>
      </c>
      <c r="H79" t="s">
        <v>330</v>
      </c>
      <c r="T79" t="s">
        <v>600</v>
      </c>
      <c r="U79" t="s">
        <v>545</v>
      </c>
      <c r="V79" t="s">
        <v>595</v>
      </c>
      <c r="W79" t="s">
        <v>1080</v>
      </c>
      <c r="X79">
        <v>6.19</v>
      </c>
      <c r="Y79" t="s">
        <v>322</v>
      </c>
      <c r="Z79" t="s">
        <v>322</v>
      </c>
      <c r="AA79" t="s">
        <v>277</v>
      </c>
      <c r="AB79" t="s">
        <v>1084</v>
      </c>
    </row>
    <row r="80" spans="1:28" x14ac:dyDescent="0.45">
      <c r="A80" t="s">
        <v>1085</v>
      </c>
      <c r="B80">
        <v>243</v>
      </c>
      <c r="C80">
        <v>216</v>
      </c>
      <c r="D80" t="s">
        <v>1086</v>
      </c>
      <c r="E80" s="93">
        <v>5907520036272</v>
      </c>
      <c r="F80" t="s">
        <v>329</v>
      </c>
      <c r="G80" t="s">
        <v>363</v>
      </c>
      <c r="H80" t="s">
        <v>330</v>
      </c>
      <c r="T80" t="s">
        <v>599</v>
      </c>
      <c r="U80" t="s">
        <v>545</v>
      </c>
      <c r="V80" t="s">
        <v>595</v>
      </c>
      <c r="W80" t="s">
        <v>1040</v>
      </c>
      <c r="X80">
        <v>5.99</v>
      </c>
      <c r="Y80" t="s">
        <v>322</v>
      </c>
      <c r="Z80" t="s">
        <v>322</v>
      </c>
      <c r="AA80" t="s">
        <v>277</v>
      </c>
      <c r="AB80" t="s">
        <v>1087</v>
      </c>
    </row>
    <row r="81" spans="1:28" x14ac:dyDescent="0.45">
      <c r="A81" t="s">
        <v>1088</v>
      </c>
      <c r="B81">
        <v>54</v>
      </c>
      <c r="C81">
        <v>48</v>
      </c>
      <c r="D81" t="s">
        <v>1089</v>
      </c>
      <c r="E81" s="93">
        <v>5907520037286</v>
      </c>
      <c r="F81" t="s">
        <v>329</v>
      </c>
      <c r="G81" t="s">
        <v>363</v>
      </c>
      <c r="H81" t="s">
        <v>330</v>
      </c>
      <c r="K81" t="s">
        <v>333</v>
      </c>
      <c r="L81" t="s">
        <v>340</v>
      </c>
      <c r="T81" t="s">
        <v>548</v>
      </c>
      <c r="U81" t="s">
        <v>545</v>
      </c>
      <c r="W81" t="s">
        <v>1004</v>
      </c>
      <c r="X81">
        <v>3.15</v>
      </c>
      <c r="Y81" t="s">
        <v>322</v>
      </c>
      <c r="Z81" t="s">
        <v>322</v>
      </c>
      <c r="AA81" t="s">
        <v>277</v>
      </c>
      <c r="AB81" t="s">
        <v>1090</v>
      </c>
    </row>
    <row r="82" spans="1:28" x14ac:dyDescent="0.45">
      <c r="A82" t="s">
        <v>1091</v>
      </c>
      <c r="B82">
        <v>1344</v>
      </c>
      <c r="C82">
        <v>1344</v>
      </c>
      <c r="D82" t="s">
        <v>1092</v>
      </c>
      <c r="E82" s="93">
        <v>5907520037309</v>
      </c>
      <c r="F82" t="s">
        <v>329</v>
      </c>
      <c r="G82" t="s">
        <v>363</v>
      </c>
      <c r="H82" t="s">
        <v>330</v>
      </c>
      <c r="K82" t="s">
        <v>333</v>
      </c>
      <c r="L82" t="s">
        <v>873</v>
      </c>
      <c r="T82" t="s">
        <v>548</v>
      </c>
      <c r="U82" t="s">
        <v>545</v>
      </c>
      <c r="W82" t="s">
        <v>1004</v>
      </c>
      <c r="X82">
        <v>3.15</v>
      </c>
      <c r="Y82" t="s">
        <v>322</v>
      </c>
      <c r="Z82" t="s">
        <v>322</v>
      </c>
      <c r="AA82" t="s">
        <v>277</v>
      </c>
      <c r="AB82" t="s">
        <v>1093</v>
      </c>
    </row>
    <row r="83" spans="1:28" x14ac:dyDescent="0.45">
      <c r="A83" t="s">
        <v>1094</v>
      </c>
      <c r="B83">
        <v>6</v>
      </c>
      <c r="C83">
        <v>0</v>
      </c>
      <c r="D83" t="s">
        <v>1095</v>
      </c>
      <c r="E83" s="93">
        <v>5907520028642</v>
      </c>
      <c r="F83" t="s">
        <v>329</v>
      </c>
      <c r="G83" t="s">
        <v>363</v>
      </c>
      <c r="H83" t="s">
        <v>330</v>
      </c>
      <c r="K83" t="s">
        <v>333</v>
      </c>
      <c r="L83" t="s">
        <v>893</v>
      </c>
      <c r="U83" t="s">
        <v>545</v>
      </c>
      <c r="X83">
        <v>3.39</v>
      </c>
      <c r="Y83" t="s">
        <v>351</v>
      </c>
      <c r="Z83" t="s">
        <v>351</v>
      </c>
      <c r="AA83" t="s">
        <v>277</v>
      </c>
      <c r="AB83" t="s">
        <v>808</v>
      </c>
    </row>
    <row r="84" spans="1:28" x14ac:dyDescent="0.45">
      <c r="A84" t="s">
        <v>1096</v>
      </c>
      <c r="B84">
        <v>2664</v>
      </c>
      <c r="C84">
        <v>2664</v>
      </c>
      <c r="D84" t="s">
        <v>1097</v>
      </c>
      <c r="E84" s="93">
        <v>5907520039754</v>
      </c>
      <c r="F84" t="s">
        <v>329</v>
      </c>
      <c r="G84" t="s">
        <v>363</v>
      </c>
      <c r="H84" t="s">
        <v>330</v>
      </c>
      <c r="U84" t="s">
        <v>545</v>
      </c>
      <c r="X84">
        <v>2.35</v>
      </c>
      <c r="Y84" t="s">
        <v>322</v>
      </c>
      <c r="Z84" t="s">
        <v>322</v>
      </c>
      <c r="AA84" t="s">
        <v>277</v>
      </c>
      <c r="AB84" t="s">
        <v>1098</v>
      </c>
    </row>
    <row r="85" spans="1:28" x14ac:dyDescent="0.45">
      <c r="A85" t="s">
        <v>1099</v>
      </c>
      <c r="B85">
        <v>884</v>
      </c>
      <c r="C85">
        <v>864</v>
      </c>
      <c r="D85" t="s">
        <v>1100</v>
      </c>
      <c r="E85">
        <v>5907520039730</v>
      </c>
      <c r="F85" t="s">
        <v>329</v>
      </c>
      <c r="G85" t="s">
        <v>363</v>
      </c>
      <c r="H85" t="s">
        <v>330</v>
      </c>
      <c r="U85" t="s">
        <v>545</v>
      </c>
      <c r="X85">
        <v>2.35</v>
      </c>
      <c r="Y85" t="s">
        <v>322</v>
      </c>
      <c r="Z85" t="s">
        <v>322</v>
      </c>
      <c r="AA85" t="s">
        <v>277</v>
      </c>
      <c r="AB85" t="s">
        <v>1101</v>
      </c>
    </row>
    <row r="86" spans="1:28" x14ac:dyDescent="0.45">
      <c r="A86" t="s">
        <v>1102</v>
      </c>
      <c r="B86">
        <v>118</v>
      </c>
      <c r="C86">
        <v>0</v>
      </c>
      <c r="D86" t="s">
        <v>1103</v>
      </c>
      <c r="E86">
        <v>5907520036968</v>
      </c>
      <c r="F86" t="s">
        <v>329</v>
      </c>
      <c r="G86" t="s">
        <v>363</v>
      </c>
      <c r="H86" t="s">
        <v>330</v>
      </c>
      <c r="K86" t="s">
        <v>333</v>
      </c>
      <c r="L86" t="s">
        <v>1104</v>
      </c>
      <c r="U86" t="s">
        <v>545</v>
      </c>
      <c r="X86">
        <v>3.09</v>
      </c>
      <c r="Y86" t="s">
        <v>351</v>
      </c>
      <c r="Z86" t="s">
        <v>351</v>
      </c>
      <c r="AA86" t="s">
        <v>277</v>
      </c>
      <c r="AB86" t="s">
        <v>808</v>
      </c>
    </row>
    <row r="87" spans="1:28" x14ac:dyDescent="0.45">
      <c r="A87" t="s">
        <v>1105</v>
      </c>
      <c r="B87">
        <v>380</v>
      </c>
      <c r="C87">
        <v>0</v>
      </c>
      <c r="D87" t="s">
        <v>1106</v>
      </c>
      <c r="E87">
        <v>5907520028512</v>
      </c>
      <c r="F87" t="s">
        <v>329</v>
      </c>
      <c r="G87" t="s">
        <v>363</v>
      </c>
      <c r="H87" t="s">
        <v>330</v>
      </c>
      <c r="K87" t="s">
        <v>333</v>
      </c>
      <c r="L87" t="s">
        <v>340</v>
      </c>
      <c r="U87" t="s">
        <v>545</v>
      </c>
      <c r="X87">
        <v>3.09</v>
      </c>
      <c r="Y87" t="s">
        <v>351</v>
      </c>
      <c r="Z87" t="s">
        <v>351</v>
      </c>
      <c r="AA87" t="s">
        <v>277</v>
      </c>
      <c r="AB87" t="s">
        <v>808</v>
      </c>
    </row>
    <row r="88" spans="1:28" x14ac:dyDescent="0.45">
      <c r="A88" t="s">
        <v>1107</v>
      </c>
      <c r="B88">
        <v>1532</v>
      </c>
      <c r="C88">
        <v>1056</v>
      </c>
      <c r="D88" t="s">
        <v>1108</v>
      </c>
      <c r="E88">
        <v>5907520036890</v>
      </c>
      <c r="F88" t="s">
        <v>329</v>
      </c>
      <c r="G88" t="s">
        <v>363</v>
      </c>
      <c r="H88" t="s">
        <v>330</v>
      </c>
      <c r="K88" t="s">
        <v>333</v>
      </c>
      <c r="L88" t="s">
        <v>340</v>
      </c>
      <c r="U88" t="s">
        <v>545</v>
      </c>
      <c r="X88">
        <v>2.89</v>
      </c>
      <c r="Y88" t="s">
        <v>351</v>
      </c>
      <c r="Z88" t="s">
        <v>351</v>
      </c>
      <c r="AA88" t="s">
        <v>277</v>
      </c>
      <c r="AB88" t="s">
        <v>808</v>
      </c>
    </row>
    <row r="89" spans="1:28" x14ac:dyDescent="0.45">
      <c r="A89" t="s">
        <v>1109</v>
      </c>
      <c r="B89">
        <v>19</v>
      </c>
      <c r="C89">
        <v>0</v>
      </c>
      <c r="D89" t="s">
        <v>1110</v>
      </c>
      <c r="E89">
        <v>5907520036883</v>
      </c>
      <c r="F89" t="s">
        <v>329</v>
      </c>
      <c r="G89" t="s">
        <v>363</v>
      </c>
      <c r="H89" t="s">
        <v>330</v>
      </c>
      <c r="K89" t="s">
        <v>333</v>
      </c>
      <c r="L89" t="s">
        <v>372</v>
      </c>
      <c r="T89" t="s">
        <v>577</v>
      </c>
      <c r="U89" t="s">
        <v>545</v>
      </c>
      <c r="W89" t="s">
        <v>1111</v>
      </c>
      <c r="X89">
        <v>2.89</v>
      </c>
      <c r="Y89" t="s">
        <v>322</v>
      </c>
      <c r="Z89" t="s">
        <v>322</v>
      </c>
      <c r="AA89" t="s">
        <v>277</v>
      </c>
      <c r="AB89" t="s">
        <v>1112</v>
      </c>
    </row>
    <row r="90" spans="1:28" x14ac:dyDescent="0.45">
      <c r="A90" t="s">
        <v>1113</v>
      </c>
      <c r="B90">
        <v>107</v>
      </c>
      <c r="C90">
        <v>84</v>
      </c>
      <c r="D90" t="s">
        <v>1114</v>
      </c>
      <c r="E90">
        <v>5907520036913</v>
      </c>
      <c r="F90" t="s">
        <v>329</v>
      </c>
      <c r="G90" t="s">
        <v>363</v>
      </c>
      <c r="H90" t="s">
        <v>330</v>
      </c>
      <c r="U90" t="s">
        <v>545</v>
      </c>
      <c r="X90">
        <v>3.09</v>
      </c>
      <c r="Y90" t="s">
        <v>351</v>
      </c>
      <c r="Z90" t="s">
        <v>351</v>
      </c>
      <c r="AA90" t="s">
        <v>277</v>
      </c>
      <c r="AB90" t="s">
        <v>808</v>
      </c>
    </row>
    <row r="91" spans="1:28" x14ac:dyDescent="0.45">
      <c r="A91" t="s">
        <v>1115</v>
      </c>
      <c r="B91">
        <v>89</v>
      </c>
      <c r="C91">
        <v>48</v>
      </c>
      <c r="D91" t="s">
        <v>1116</v>
      </c>
      <c r="E91">
        <v>5907520028512</v>
      </c>
      <c r="F91" t="s">
        <v>329</v>
      </c>
      <c r="G91" t="s">
        <v>363</v>
      </c>
      <c r="H91" t="s">
        <v>330</v>
      </c>
      <c r="K91" t="s">
        <v>333</v>
      </c>
      <c r="L91" t="s">
        <v>893</v>
      </c>
      <c r="U91" t="s">
        <v>545</v>
      </c>
      <c r="X91">
        <v>3.09</v>
      </c>
      <c r="Y91" t="s">
        <v>351</v>
      </c>
      <c r="Z91" t="s">
        <v>351</v>
      </c>
      <c r="AA91" t="s">
        <v>277</v>
      </c>
      <c r="AB91" t="s">
        <v>808</v>
      </c>
    </row>
    <row r="92" spans="1:28" x14ac:dyDescent="0.45">
      <c r="A92" t="s">
        <v>1117</v>
      </c>
      <c r="B92">
        <v>706</v>
      </c>
      <c r="C92">
        <v>402</v>
      </c>
      <c r="D92" t="s">
        <v>1118</v>
      </c>
      <c r="E92">
        <v>5907520024958</v>
      </c>
      <c r="F92" t="s">
        <v>329</v>
      </c>
      <c r="G92" t="s">
        <v>363</v>
      </c>
      <c r="H92" t="s">
        <v>330</v>
      </c>
      <c r="K92" t="s">
        <v>333</v>
      </c>
      <c r="L92" t="s">
        <v>479</v>
      </c>
      <c r="T92" t="s">
        <v>595</v>
      </c>
      <c r="U92" t="s">
        <v>544</v>
      </c>
      <c r="W92" t="s">
        <v>590</v>
      </c>
      <c r="X92">
        <v>8.99</v>
      </c>
      <c r="Y92" t="s">
        <v>322</v>
      </c>
      <c r="Z92" t="s">
        <v>322</v>
      </c>
      <c r="AA92" t="s">
        <v>277</v>
      </c>
      <c r="AB92" t="s">
        <v>1119</v>
      </c>
    </row>
    <row r="93" spans="1:28" x14ac:dyDescent="0.45">
      <c r="A93" t="s">
        <v>1120</v>
      </c>
      <c r="B93">
        <v>60</v>
      </c>
      <c r="C93">
        <v>60</v>
      </c>
      <c r="D93" t="s">
        <v>1121</v>
      </c>
      <c r="E93">
        <v>5907520034650</v>
      </c>
      <c r="F93" t="s">
        <v>329</v>
      </c>
      <c r="G93" t="s">
        <v>363</v>
      </c>
      <c r="H93" t="s">
        <v>330</v>
      </c>
      <c r="K93" t="s">
        <v>333</v>
      </c>
      <c r="L93" t="s">
        <v>873</v>
      </c>
      <c r="T93" t="s">
        <v>599</v>
      </c>
      <c r="U93" t="s">
        <v>545</v>
      </c>
      <c r="V93" t="s">
        <v>595</v>
      </c>
      <c r="W93" t="s">
        <v>554</v>
      </c>
      <c r="X93">
        <v>5.5</v>
      </c>
      <c r="Y93" t="s">
        <v>351</v>
      </c>
      <c r="Z93" t="s">
        <v>351</v>
      </c>
      <c r="AA93" t="s">
        <v>277</v>
      </c>
      <c r="AB93" t="s">
        <v>808</v>
      </c>
    </row>
    <row r="94" spans="1:28" x14ac:dyDescent="0.45">
      <c r="A94" t="s">
        <v>1122</v>
      </c>
      <c r="B94">
        <v>400</v>
      </c>
      <c r="C94">
        <v>204</v>
      </c>
      <c r="D94" t="s">
        <v>1123</v>
      </c>
      <c r="E94">
        <v>5907520034650</v>
      </c>
      <c r="F94" t="s">
        <v>329</v>
      </c>
      <c r="G94" t="s">
        <v>363</v>
      </c>
      <c r="H94" t="s">
        <v>330</v>
      </c>
      <c r="K94" t="s">
        <v>333</v>
      </c>
      <c r="L94" t="s">
        <v>340</v>
      </c>
      <c r="T94" t="s">
        <v>588</v>
      </c>
      <c r="U94" t="s">
        <v>544</v>
      </c>
      <c r="W94" t="s">
        <v>1124</v>
      </c>
      <c r="X94">
        <v>4.99</v>
      </c>
      <c r="Y94" t="s">
        <v>322</v>
      </c>
      <c r="Z94" t="s">
        <v>322</v>
      </c>
      <c r="AA94" t="s">
        <v>277</v>
      </c>
      <c r="AB94" t="s">
        <v>1125</v>
      </c>
    </row>
    <row r="95" spans="1:28" x14ac:dyDescent="0.45">
      <c r="A95" t="s">
        <v>1126</v>
      </c>
      <c r="B95">
        <v>16</v>
      </c>
      <c r="C95">
        <v>2</v>
      </c>
      <c r="D95" t="s">
        <v>1127</v>
      </c>
      <c r="E95">
        <v>5907520034650</v>
      </c>
      <c r="F95" t="s">
        <v>329</v>
      </c>
      <c r="G95" t="s">
        <v>363</v>
      </c>
      <c r="H95" t="s">
        <v>330</v>
      </c>
      <c r="K95" t="s">
        <v>333</v>
      </c>
      <c r="L95" t="s">
        <v>372</v>
      </c>
      <c r="T95" t="s">
        <v>588</v>
      </c>
      <c r="U95" t="s">
        <v>544</v>
      </c>
      <c r="W95" t="s">
        <v>1124</v>
      </c>
      <c r="X95">
        <v>4.99</v>
      </c>
      <c r="Y95" t="s">
        <v>322</v>
      </c>
      <c r="Z95" t="s">
        <v>322</v>
      </c>
      <c r="AA95" t="s">
        <v>277</v>
      </c>
      <c r="AB95" t="s">
        <v>1128</v>
      </c>
    </row>
    <row r="96" spans="1:28" x14ac:dyDescent="0.45">
      <c r="A96" t="s">
        <v>1129</v>
      </c>
      <c r="B96">
        <v>259</v>
      </c>
      <c r="C96">
        <v>192</v>
      </c>
      <c r="D96" t="s">
        <v>1130</v>
      </c>
      <c r="E96">
        <v>5907520039310</v>
      </c>
      <c r="F96" t="s">
        <v>329</v>
      </c>
      <c r="G96" t="s">
        <v>363</v>
      </c>
      <c r="H96" t="s">
        <v>330</v>
      </c>
      <c r="T96" t="s">
        <v>599</v>
      </c>
      <c r="U96" t="s">
        <v>545</v>
      </c>
      <c r="V96" t="s">
        <v>595</v>
      </c>
      <c r="W96" t="s">
        <v>1131</v>
      </c>
      <c r="X96">
        <v>6.19</v>
      </c>
      <c r="Y96" t="s">
        <v>322</v>
      </c>
      <c r="Z96" t="s">
        <v>322</v>
      </c>
      <c r="AA96" t="s">
        <v>277</v>
      </c>
      <c r="AB96" t="s">
        <v>1132</v>
      </c>
    </row>
    <row r="97" spans="1:28" x14ac:dyDescent="0.45">
      <c r="A97" t="s">
        <v>1133</v>
      </c>
      <c r="B97">
        <v>491</v>
      </c>
      <c r="C97">
        <v>228</v>
      </c>
      <c r="D97" t="s">
        <v>1134</v>
      </c>
      <c r="E97">
        <v>5907520039303</v>
      </c>
      <c r="F97" t="s">
        <v>329</v>
      </c>
      <c r="G97" t="s">
        <v>363</v>
      </c>
      <c r="H97" t="s">
        <v>330</v>
      </c>
      <c r="K97" t="s">
        <v>333</v>
      </c>
      <c r="L97" t="s">
        <v>340</v>
      </c>
      <c r="T97" t="s">
        <v>599</v>
      </c>
      <c r="U97" t="s">
        <v>545</v>
      </c>
      <c r="V97" t="s">
        <v>595</v>
      </c>
      <c r="W97" t="s">
        <v>1131</v>
      </c>
      <c r="X97">
        <v>6.19</v>
      </c>
      <c r="Y97" t="s">
        <v>322</v>
      </c>
      <c r="Z97" t="s">
        <v>322</v>
      </c>
      <c r="AA97" t="s">
        <v>277</v>
      </c>
      <c r="AB97" t="s">
        <v>1135</v>
      </c>
    </row>
    <row r="98" spans="1:28" x14ac:dyDescent="0.45">
      <c r="A98" t="s">
        <v>1136</v>
      </c>
      <c r="B98">
        <v>1272</v>
      </c>
      <c r="C98">
        <v>1100</v>
      </c>
      <c r="D98" t="s">
        <v>1137</v>
      </c>
      <c r="E98">
        <v>5907520042303</v>
      </c>
      <c r="F98" t="s">
        <v>329</v>
      </c>
      <c r="G98" t="s">
        <v>363</v>
      </c>
      <c r="H98" t="s">
        <v>330</v>
      </c>
      <c r="U98" t="s">
        <v>543</v>
      </c>
      <c r="X98">
        <v>9.99</v>
      </c>
      <c r="Y98" t="s">
        <v>351</v>
      </c>
      <c r="Z98" t="s">
        <v>351</v>
      </c>
      <c r="AA98" t="s">
        <v>277</v>
      </c>
      <c r="AB98" t="s">
        <v>808</v>
      </c>
    </row>
    <row r="99" spans="1:28" x14ac:dyDescent="0.45">
      <c r="A99" t="s">
        <v>1138</v>
      </c>
      <c r="B99">
        <v>48</v>
      </c>
      <c r="C99">
        <v>0</v>
      </c>
      <c r="D99" t="s">
        <v>1139</v>
      </c>
      <c r="E99">
        <v>5907520031468</v>
      </c>
      <c r="F99" t="s">
        <v>329</v>
      </c>
      <c r="G99" t="s">
        <v>363</v>
      </c>
      <c r="H99" t="s">
        <v>330</v>
      </c>
      <c r="K99" t="s">
        <v>333</v>
      </c>
      <c r="L99" t="s">
        <v>479</v>
      </c>
      <c r="U99" t="s">
        <v>545</v>
      </c>
      <c r="X99">
        <v>7.49</v>
      </c>
      <c r="Y99" t="s">
        <v>351</v>
      </c>
      <c r="Z99" t="s">
        <v>351</v>
      </c>
      <c r="AA99" t="s">
        <v>277</v>
      </c>
      <c r="AB99" t="s">
        <v>808</v>
      </c>
    </row>
    <row r="100" spans="1:28" x14ac:dyDescent="0.45">
      <c r="A100" t="s">
        <v>1140</v>
      </c>
      <c r="B100">
        <v>500</v>
      </c>
      <c r="C100">
        <v>461</v>
      </c>
      <c r="D100" t="s">
        <v>1141</v>
      </c>
      <c r="E100">
        <v>5907520031468</v>
      </c>
      <c r="F100" t="s">
        <v>329</v>
      </c>
      <c r="G100" t="s">
        <v>363</v>
      </c>
      <c r="H100" t="s">
        <v>330</v>
      </c>
      <c r="K100" t="s">
        <v>333</v>
      </c>
      <c r="L100" t="s">
        <v>340</v>
      </c>
      <c r="U100" t="s">
        <v>545</v>
      </c>
      <c r="X100">
        <v>6.99</v>
      </c>
      <c r="Y100" t="s">
        <v>322</v>
      </c>
      <c r="Z100" t="s">
        <v>322</v>
      </c>
      <c r="AA100" t="s">
        <v>277</v>
      </c>
      <c r="AB100" t="s">
        <v>1142</v>
      </c>
    </row>
    <row r="101" spans="1:28" x14ac:dyDescent="0.45">
      <c r="A101" t="s">
        <v>240</v>
      </c>
      <c r="B101">
        <v>228</v>
      </c>
      <c r="C101">
        <v>0</v>
      </c>
      <c r="D101" t="s">
        <v>241</v>
      </c>
      <c r="E101">
        <v>5907702533773</v>
      </c>
      <c r="F101" t="s">
        <v>329</v>
      </c>
      <c r="G101" t="s">
        <v>23</v>
      </c>
      <c r="H101" t="s">
        <v>4</v>
      </c>
      <c r="K101" t="s">
        <v>333</v>
      </c>
      <c r="T101" t="s">
        <v>546</v>
      </c>
      <c r="U101" t="s">
        <v>547</v>
      </c>
      <c r="W101" t="s">
        <v>548</v>
      </c>
      <c r="X101">
        <v>15.05</v>
      </c>
      <c r="Y101" t="s">
        <v>322</v>
      </c>
      <c r="Z101" t="s">
        <v>322</v>
      </c>
      <c r="AA101" t="s">
        <v>4</v>
      </c>
      <c r="AB101" t="s">
        <v>610</v>
      </c>
    </row>
    <row r="102" spans="1:28" x14ac:dyDescent="0.45">
      <c r="A102" t="s">
        <v>242</v>
      </c>
      <c r="B102">
        <v>292</v>
      </c>
      <c r="C102">
        <v>68</v>
      </c>
      <c r="D102" t="s">
        <v>243</v>
      </c>
      <c r="E102">
        <v>5907702533759</v>
      </c>
      <c r="F102" t="s">
        <v>329</v>
      </c>
      <c r="G102" t="s">
        <v>23</v>
      </c>
      <c r="H102" t="s">
        <v>4</v>
      </c>
      <c r="K102" t="s">
        <v>333</v>
      </c>
      <c r="T102" t="s">
        <v>546</v>
      </c>
      <c r="U102" t="s">
        <v>547</v>
      </c>
      <c r="W102" t="s">
        <v>548</v>
      </c>
      <c r="X102">
        <v>15.05</v>
      </c>
      <c r="Y102" t="s">
        <v>322</v>
      </c>
      <c r="Z102" t="s">
        <v>322</v>
      </c>
      <c r="AA102" t="s">
        <v>4</v>
      </c>
      <c r="AB102" t="s">
        <v>611</v>
      </c>
    </row>
    <row r="103" spans="1:28" x14ac:dyDescent="0.45">
      <c r="A103" t="s">
        <v>528</v>
      </c>
      <c r="B103">
        <v>200</v>
      </c>
      <c r="C103">
        <v>96</v>
      </c>
      <c r="D103" t="s">
        <v>529</v>
      </c>
      <c r="E103">
        <v>5907702527826</v>
      </c>
      <c r="F103" t="s">
        <v>329</v>
      </c>
      <c r="G103" t="s">
        <v>113</v>
      </c>
      <c r="K103" t="s">
        <v>333</v>
      </c>
      <c r="U103" t="s">
        <v>565</v>
      </c>
      <c r="X103">
        <v>28.75</v>
      </c>
      <c r="Y103" t="s">
        <v>322</v>
      </c>
      <c r="Z103" t="s">
        <v>351</v>
      </c>
      <c r="AA103" t="s">
        <v>113</v>
      </c>
      <c r="AB103" t="s">
        <v>612</v>
      </c>
    </row>
    <row r="104" spans="1:28" x14ac:dyDescent="0.45">
      <c r="A104" t="s">
        <v>133</v>
      </c>
      <c r="B104">
        <v>25</v>
      </c>
      <c r="C104">
        <v>0</v>
      </c>
      <c r="D104" t="s">
        <v>134</v>
      </c>
      <c r="E104">
        <v>5907702531496</v>
      </c>
      <c r="F104" t="s">
        <v>329</v>
      </c>
      <c r="G104" t="s">
        <v>23</v>
      </c>
      <c r="H104" t="s">
        <v>4</v>
      </c>
      <c r="K104" t="s">
        <v>333</v>
      </c>
      <c r="U104" t="s">
        <v>549</v>
      </c>
      <c r="X104">
        <v>17.5</v>
      </c>
      <c r="Y104" t="s">
        <v>322</v>
      </c>
      <c r="Z104" t="s">
        <v>322</v>
      </c>
      <c r="AA104" t="s">
        <v>161</v>
      </c>
      <c r="AB104" t="s">
        <v>613</v>
      </c>
    </row>
    <row r="105" spans="1:28" x14ac:dyDescent="0.45">
      <c r="A105" t="s">
        <v>507</v>
      </c>
      <c r="B105">
        <v>210</v>
      </c>
      <c r="C105">
        <v>162</v>
      </c>
      <c r="D105" t="s">
        <v>508</v>
      </c>
      <c r="E105">
        <v>5907702534237</v>
      </c>
      <c r="F105" t="s">
        <v>329</v>
      </c>
      <c r="G105" t="s">
        <v>113</v>
      </c>
      <c r="H105" t="s">
        <v>331</v>
      </c>
      <c r="K105" t="s">
        <v>333</v>
      </c>
      <c r="T105" t="s">
        <v>550</v>
      </c>
      <c r="U105" t="s">
        <v>544</v>
      </c>
      <c r="W105" t="s">
        <v>551</v>
      </c>
      <c r="X105">
        <v>22.95</v>
      </c>
      <c r="Y105" t="s">
        <v>322</v>
      </c>
      <c r="Z105" t="s">
        <v>322</v>
      </c>
      <c r="AA105" t="s">
        <v>113</v>
      </c>
      <c r="AB105" t="s">
        <v>614</v>
      </c>
    </row>
    <row r="106" spans="1:28" x14ac:dyDescent="0.45">
      <c r="A106" t="s">
        <v>114</v>
      </c>
      <c r="B106">
        <v>47</v>
      </c>
      <c r="C106">
        <v>0</v>
      </c>
      <c r="D106" t="s">
        <v>118</v>
      </c>
      <c r="E106" s="93">
        <v>5907702524931</v>
      </c>
      <c r="F106" t="s">
        <v>329</v>
      </c>
      <c r="G106" t="s">
        <v>113</v>
      </c>
      <c r="K106" t="s">
        <v>333</v>
      </c>
      <c r="U106" t="s">
        <v>544</v>
      </c>
      <c r="X106">
        <v>29.99</v>
      </c>
      <c r="Y106" t="s">
        <v>322</v>
      </c>
      <c r="Z106" t="s">
        <v>322</v>
      </c>
      <c r="AA106" t="s">
        <v>161</v>
      </c>
      <c r="AB106" t="s">
        <v>615</v>
      </c>
    </row>
    <row r="107" spans="1:28" x14ac:dyDescent="0.45">
      <c r="A107" t="s">
        <v>244</v>
      </c>
      <c r="B107">
        <v>120</v>
      </c>
      <c r="C107">
        <v>20</v>
      </c>
      <c r="D107" t="s">
        <v>245</v>
      </c>
      <c r="E107" s="93">
        <v>5907702534039</v>
      </c>
      <c r="F107" t="s">
        <v>329</v>
      </c>
      <c r="G107" t="s">
        <v>23</v>
      </c>
      <c r="H107" t="s">
        <v>4</v>
      </c>
      <c r="K107" t="s">
        <v>333</v>
      </c>
      <c r="T107" t="s">
        <v>546</v>
      </c>
      <c r="U107" t="s">
        <v>547</v>
      </c>
      <c r="W107" t="s">
        <v>548</v>
      </c>
      <c r="X107">
        <v>15.05</v>
      </c>
      <c r="Y107" t="s">
        <v>322</v>
      </c>
      <c r="Z107" t="s">
        <v>322</v>
      </c>
      <c r="AA107" t="s">
        <v>4</v>
      </c>
      <c r="AB107" t="s">
        <v>616</v>
      </c>
    </row>
    <row r="108" spans="1:28" x14ac:dyDescent="0.45">
      <c r="A108" t="s">
        <v>246</v>
      </c>
      <c r="B108">
        <v>94</v>
      </c>
      <c r="C108">
        <v>16</v>
      </c>
      <c r="D108" t="s">
        <v>247</v>
      </c>
      <c r="E108">
        <v>5907702534046</v>
      </c>
      <c r="F108" t="s">
        <v>329</v>
      </c>
      <c r="G108" t="s">
        <v>23</v>
      </c>
      <c r="H108" t="s">
        <v>4</v>
      </c>
      <c r="K108" t="s">
        <v>333</v>
      </c>
      <c r="T108" t="s">
        <v>546</v>
      </c>
      <c r="U108" t="s">
        <v>547</v>
      </c>
      <c r="W108" t="s">
        <v>548</v>
      </c>
      <c r="X108">
        <v>15.05</v>
      </c>
      <c r="Y108" t="s">
        <v>322</v>
      </c>
      <c r="Z108" t="s">
        <v>322</v>
      </c>
      <c r="AA108" t="s">
        <v>161</v>
      </c>
      <c r="AB108" t="s">
        <v>617</v>
      </c>
    </row>
    <row r="109" spans="1:28" x14ac:dyDescent="0.45">
      <c r="A109" t="s">
        <v>420</v>
      </c>
      <c r="B109">
        <v>100</v>
      </c>
      <c r="C109">
        <v>92</v>
      </c>
      <c r="D109" t="s">
        <v>421</v>
      </c>
      <c r="E109">
        <v>5907702534633</v>
      </c>
      <c r="F109" t="s">
        <v>329</v>
      </c>
      <c r="G109" t="s">
        <v>23</v>
      </c>
      <c r="H109" t="s">
        <v>4</v>
      </c>
      <c r="K109" t="s">
        <v>333</v>
      </c>
      <c r="T109" t="s">
        <v>546</v>
      </c>
      <c r="U109" t="s">
        <v>547</v>
      </c>
      <c r="W109" t="s">
        <v>552</v>
      </c>
      <c r="X109">
        <v>17.489999999999998</v>
      </c>
      <c r="Y109" t="s">
        <v>322</v>
      </c>
      <c r="Z109" t="s">
        <v>322</v>
      </c>
      <c r="AA109" t="s">
        <v>4</v>
      </c>
      <c r="AB109" t="s">
        <v>618</v>
      </c>
    </row>
    <row r="110" spans="1:28" x14ac:dyDescent="0.45">
      <c r="A110" t="s">
        <v>422</v>
      </c>
      <c r="B110">
        <v>136</v>
      </c>
      <c r="C110">
        <v>24</v>
      </c>
      <c r="D110" t="s">
        <v>423</v>
      </c>
      <c r="E110">
        <v>5907702534640</v>
      </c>
      <c r="F110" t="s">
        <v>329</v>
      </c>
      <c r="G110" t="s">
        <v>23</v>
      </c>
      <c r="H110" t="s">
        <v>4</v>
      </c>
      <c r="K110" t="s">
        <v>333</v>
      </c>
      <c r="T110" t="s">
        <v>546</v>
      </c>
      <c r="U110" t="s">
        <v>547</v>
      </c>
      <c r="W110" t="s">
        <v>552</v>
      </c>
      <c r="X110">
        <v>17.489999999999998</v>
      </c>
      <c r="Y110" t="s">
        <v>322</v>
      </c>
      <c r="Z110" t="s">
        <v>322</v>
      </c>
      <c r="AA110" t="s">
        <v>161</v>
      </c>
      <c r="AB110" t="s">
        <v>619</v>
      </c>
    </row>
    <row r="111" spans="1:28" x14ac:dyDescent="0.45">
      <c r="A111" t="s">
        <v>854</v>
      </c>
      <c r="B111">
        <v>49</v>
      </c>
      <c r="C111">
        <v>48</v>
      </c>
      <c r="D111" t="s">
        <v>855</v>
      </c>
      <c r="E111">
        <v>5907589849127</v>
      </c>
      <c r="F111" t="s">
        <v>424</v>
      </c>
      <c r="G111" t="s">
        <v>425</v>
      </c>
      <c r="T111" t="s">
        <v>856</v>
      </c>
      <c r="U111" t="s">
        <v>545</v>
      </c>
      <c r="W111" t="s">
        <v>857</v>
      </c>
      <c r="X111">
        <v>4.6900000000000004</v>
      </c>
      <c r="Y111" t="s">
        <v>322</v>
      </c>
      <c r="Z111" t="s">
        <v>322</v>
      </c>
      <c r="AA111" t="s">
        <v>278</v>
      </c>
      <c r="AB111" t="s">
        <v>858</v>
      </c>
    </row>
    <row r="112" spans="1:28" x14ac:dyDescent="0.45">
      <c r="A112" t="s">
        <v>836</v>
      </c>
      <c r="B112">
        <v>35</v>
      </c>
      <c r="C112">
        <v>0</v>
      </c>
      <c r="D112" t="s">
        <v>837</v>
      </c>
      <c r="E112">
        <v>5907589849110</v>
      </c>
      <c r="F112" t="s">
        <v>424</v>
      </c>
      <c r="G112" t="s">
        <v>425</v>
      </c>
      <c r="K112" t="s">
        <v>333</v>
      </c>
      <c r="L112" t="s">
        <v>838</v>
      </c>
      <c r="T112" t="s">
        <v>554</v>
      </c>
      <c r="U112" t="s">
        <v>545</v>
      </c>
      <c r="W112" t="s">
        <v>839</v>
      </c>
      <c r="X112">
        <v>2.79</v>
      </c>
      <c r="Y112" t="s">
        <v>322</v>
      </c>
      <c r="Z112" t="s">
        <v>322</v>
      </c>
      <c r="AA112" t="s">
        <v>278</v>
      </c>
      <c r="AB112" t="s">
        <v>840</v>
      </c>
    </row>
    <row r="113" spans="1:28" x14ac:dyDescent="0.45">
      <c r="A113" t="s">
        <v>521</v>
      </c>
      <c r="B113">
        <v>40</v>
      </c>
      <c r="C113">
        <v>34</v>
      </c>
      <c r="D113" t="s">
        <v>522</v>
      </c>
      <c r="E113">
        <v>5905351347376</v>
      </c>
      <c r="F113" t="s">
        <v>437</v>
      </c>
      <c r="G113" t="s">
        <v>480</v>
      </c>
      <c r="H113" t="s">
        <v>330</v>
      </c>
      <c r="U113" t="s">
        <v>553</v>
      </c>
      <c r="X113">
        <v>7.99</v>
      </c>
      <c r="Y113" t="s">
        <v>322</v>
      </c>
      <c r="Z113" t="s">
        <v>351</v>
      </c>
      <c r="AA113" t="s">
        <v>277</v>
      </c>
      <c r="AB113" t="s">
        <v>620</v>
      </c>
    </row>
    <row r="114" spans="1:28" x14ac:dyDescent="0.45">
      <c r="A114" t="s">
        <v>519</v>
      </c>
      <c r="B114">
        <v>40</v>
      </c>
      <c r="C114">
        <v>34</v>
      </c>
      <c r="D114" t="s">
        <v>520</v>
      </c>
      <c r="E114">
        <v>5905351347222</v>
      </c>
      <c r="F114" t="s">
        <v>437</v>
      </c>
      <c r="G114" t="s">
        <v>480</v>
      </c>
      <c r="H114" t="s">
        <v>330</v>
      </c>
      <c r="U114" t="s">
        <v>553</v>
      </c>
      <c r="X114">
        <v>7.99</v>
      </c>
      <c r="Y114" t="s">
        <v>322</v>
      </c>
      <c r="Z114" t="s">
        <v>351</v>
      </c>
      <c r="AA114" t="s">
        <v>277</v>
      </c>
      <c r="AB114" t="s">
        <v>621</v>
      </c>
    </row>
    <row r="115" spans="1:28" x14ac:dyDescent="0.45">
      <c r="A115" t="s">
        <v>830</v>
      </c>
      <c r="B115">
        <v>1770</v>
      </c>
      <c r="C115">
        <v>1325</v>
      </c>
      <c r="D115" t="s">
        <v>831</v>
      </c>
      <c r="E115" s="93">
        <v>5907589849158</v>
      </c>
      <c r="F115" t="s">
        <v>424</v>
      </c>
      <c r="G115" t="s">
        <v>425</v>
      </c>
      <c r="K115" t="s">
        <v>333</v>
      </c>
      <c r="L115" t="s">
        <v>829</v>
      </c>
      <c r="T115" t="s">
        <v>832</v>
      </c>
      <c r="U115" t="s">
        <v>572</v>
      </c>
      <c r="V115" t="s">
        <v>833</v>
      </c>
      <c r="W115" t="s">
        <v>834</v>
      </c>
      <c r="X115">
        <v>1.94</v>
      </c>
      <c r="Y115" t="s">
        <v>322</v>
      </c>
      <c r="Z115" t="s">
        <v>322</v>
      </c>
      <c r="AA115" t="s">
        <v>278</v>
      </c>
      <c r="AB115" t="s">
        <v>835</v>
      </c>
    </row>
    <row r="116" spans="1:28" x14ac:dyDescent="0.45">
      <c r="A116" t="s">
        <v>845</v>
      </c>
      <c r="B116">
        <v>416</v>
      </c>
      <c r="C116">
        <v>336</v>
      </c>
      <c r="D116" t="s">
        <v>846</v>
      </c>
      <c r="E116">
        <v>5907589849134</v>
      </c>
      <c r="F116" t="s">
        <v>424</v>
      </c>
      <c r="G116" t="s">
        <v>425</v>
      </c>
      <c r="K116" t="s">
        <v>333</v>
      </c>
      <c r="T116" t="s">
        <v>847</v>
      </c>
      <c r="U116" t="s">
        <v>557</v>
      </c>
      <c r="X116">
        <v>2.99</v>
      </c>
      <c r="Y116" t="s">
        <v>322</v>
      </c>
      <c r="Z116" t="s">
        <v>322</v>
      </c>
      <c r="AA116" t="s">
        <v>278</v>
      </c>
      <c r="AB116" t="s">
        <v>848</v>
      </c>
    </row>
    <row r="117" spans="1:28" x14ac:dyDescent="0.45">
      <c r="A117" t="s">
        <v>822</v>
      </c>
      <c r="B117">
        <v>490</v>
      </c>
      <c r="C117">
        <v>325</v>
      </c>
      <c r="D117" t="s">
        <v>823</v>
      </c>
      <c r="E117">
        <v>5907589849141</v>
      </c>
      <c r="F117" t="s">
        <v>424</v>
      </c>
      <c r="G117" t="s">
        <v>425</v>
      </c>
      <c r="K117" t="s">
        <v>333</v>
      </c>
      <c r="T117" t="s">
        <v>824</v>
      </c>
      <c r="U117" t="s">
        <v>572</v>
      </c>
      <c r="W117" t="s">
        <v>825</v>
      </c>
      <c r="X117">
        <v>1.65</v>
      </c>
      <c r="Y117" t="s">
        <v>322</v>
      </c>
      <c r="Z117" t="s">
        <v>322</v>
      </c>
      <c r="AA117" t="s">
        <v>278</v>
      </c>
      <c r="AB117" t="s">
        <v>826</v>
      </c>
    </row>
    <row r="118" spans="1:28" x14ac:dyDescent="0.45">
      <c r="A118" t="s">
        <v>827</v>
      </c>
      <c r="B118">
        <v>826</v>
      </c>
      <c r="C118">
        <v>425</v>
      </c>
      <c r="D118" t="s">
        <v>828</v>
      </c>
      <c r="E118">
        <v>5903240024766</v>
      </c>
      <c r="F118" t="s">
        <v>424</v>
      </c>
      <c r="G118" t="s">
        <v>425</v>
      </c>
      <c r="K118" t="s">
        <v>333</v>
      </c>
      <c r="L118" t="s">
        <v>829</v>
      </c>
      <c r="U118" t="s">
        <v>572</v>
      </c>
      <c r="X118">
        <v>1.79</v>
      </c>
      <c r="Y118" t="s">
        <v>351</v>
      </c>
      <c r="Z118" t="s">
        <v>351</v>
      </c>
      <c r="AA118" t="s">
        <v>278</v>
      </c>
      <c r="AB118" t="s">
        <v>808</v>
      </c>
    </row>
    <row r="119" spans="1:28" x14ac:dyDescent="0.45">
      <c r="A119" t="s">
        <v>841</v>
      </c>
      <c r="B119">
        <v>992</v>
      </c>
      <c r="C119">
        <v>992</v>
      </c>
      <c r="D119" t="s">
        <v>842</v>
      </c>
      <c r="E119">
        <v>5903240024476</v>
      </c>
      <c r="F119" t="s">
        <v>424</v>
      </c>
      <c r="G119" t="s">
        <v>425</v>
      </c>
      <c r="K119" t="s">
        <v>333</v>
      </c>
      <c r="L119" t="s">
        <v>426</v>
      </c>
      <c r="T119" t="s">
        <v>578</v>
      </c>
      <c r="U119" t="s">
        <v>557</v>
      </c>
      <c r="W119" t="s">
        <v>843</v>
      </c>
      <c r="X119">
        <v>2.99</v>
      </c>
      <c r="Y119" t="s">
        <v>322</v>
      </c>
      <c r="Z119" t="s">
        <v>322</v>
      </c>
      <c r="AA119" t="s">
        <v>278</v>
      </c>
      <c r="AB119" t="s">
        <v>844</v>
      </c>
    </row>
    <row r="120" spans="1:28" x14ac:dyDescent="0.45">
      <c r="A120" t="s">
        <v>279</v>
      </c>
      <c r="B120">
        <v>861</v>
      </c>
      <c r="C120">
        <v>852</v>
      </c>
      <c r="D120" t="s">
        <v>280</v>
      </c>
      <c r="E120">
        <v>5903240024124</v>
      </c>
      <c r="F120" t="s">
        <v>424</v>
      </c>
      <c r="G120" t="s">
        <v>425</v>
      </c>
      <c r="T120" t="s">
        <v>554</v>
      </c>
      <c r="U120" t="s">
        <v>545</v>
      </c>
      <c r="V120" t="s">
        <v>548</v>
      </c>
      <c r="W120" t="s">
        <v>555</v>
      </c>
      <c r="X120">
        <v>4.99</v>
      </c>
      <c r="Y120" t="s">
        <v>322</v>
      </c>
      <c r="Z120" t="s">
        <v>322</v>
      </c>
      <c r="AA120" t="s">
        <v>278</v>
      </c>
      <c r="AB120" t="s">
        <v>622</v>
      </c>
    </row>
    <row r="121" spans="1:28" x14ac:dyDescent="0.45">
      <c r="A121" t="s">
        <v>281</v>
      </c>
      <c r="B121">
        <v>1468</v>
      </c>
      <c r="C121">
        <v>1456</v>
      </c>
      <c r="D121" t="s">
        <v>282</v>
      </c>
      <c r="E121">
        <v>5907589849592</v>
      </c>
      <c r="F121" t="s">
        <v>424</v>
      </c>
      <c r="G121" t="s">
        <v>425</v>
      </c>
      <c r="K121" t="s">
        <v>333</v>
      </c>
      <c r="L121" t="s">
        <v>426</v>
      </c>
      <c r="T121" t="s">
        <v>556</v>
      </c>
      <c r="U121" t="s">
        <v>557</v>
      </c>
      <c r="W121" t="s">
        <v>558</v>
      </c>
      <c r="X121">
        <v>2.59</v>
      </c>
      <c r="Y121" t="s">
        <v>322</v>
      </c>
      <c r="Z121" t="s">
        <v>322</v>
      </c>
      <c r="AA121" t="s">
        <v>278</v>
      </c>
      <c r="AB121" t="s">
        <v>623</v>
      </c>
    </row>
    <row r="122" spans="1:28" x14ac:dyDescent="0.45">
      <c r="A122" t="s">
        <v>849</v>
      </c>
      <c r="B122">
        <v>216</v>
      </c>
      <c r="C122">
        <v>50</v>
      </c>
      <c r="D122" t="s">
        <v>850</v>
      </c>
      <c r="E122">
        <v>5903240024636</v>
      </c>
      <c r="F122" t="s">
        <v>424</v>
      </c>
      <c r="G122" t="s">
        <v>425</v>
      </c>
      <c r="K122" t="s">
        <v>333</v>
      </c>
      <c r="L122" t="s">
        <v>829</v>
      </c>
      <c r="T122" t="s">
        <v>851</v>
      </c>
      <c r="U122" t="s">
        <v>572</v>
      </c>
      <c r="W122" t="s">
        <v>852</v>
      </c>
      <c r="X122">
        <v>4.1500000000000004</v>
      </c>
      <c r="Y122" t="s">
        <v>322</v>
      </c>
      <c r="Z122" t="s">
        <v>322</v>
      </c>
      <c r="AA122" t="s">
        <v>278</v>
      </c>
      <c r="AB122" t="s">
        <v>853</v>
      </c>
    </row>
    <row r="123" spans="1:28" x14ac:dyDescent="0.45">
      <c r="A123" t="s">
        <v>816</v>
      </c>
      <c r="B123">
        <v>15</v>
      </c>
      <c r="C123">
        <v>15</v>
      </c>
      <c r="D123" t="s">
        <v>817</v>
      </c>
      <c r="E123">
        <v>5907589849653</v>
      </c>
      <c r="F123" t="s">
        <v>424</v>
      </c>
      <c r="G123" t="s">
        <v>425</v>
      </c>
      <c r="U123" t="s">
        <v>572</v>
      </c>
      <c r="X123">
        <v>0.59</v>
      </c>
      <c r="Y123" t="s">
        <v>351</v>
      </c>
      <c r="Z123" t="s">
        <v>351</v>
      </c>
      <c r="AA123" t="s">
        <v>278</v>
      </c>
      <c r="AB123" t="s">
        <v>808</v>
      </c>
    </row>
    <row r="124" spans="1:28" x14ac:dyDescent="0.45">
      <c r="A124" t="s">
        <v>818</v>
      </c>
      <c r="B124">
        <v>775</v>
      </c>
      <c r="C124">
        <v>775</v>
      </c>
      <c r="D124" t="s">
        <v>819</v>
      </c>
      <c r="E124">
        <v>5907589849295</v>
      </c>
      <c r="F124" t="s">
        <v>424</v>
      </c>
      <c r="G124" t="s">
        <v>425</v>
      </c>
      <c r="K124" t="s">
        <v>333</v>
      </c>
      <c r="U124" t="s">
        <v>572</v>
      </c>
      <c r="X124">
        <v>0.79</v>
      </c>
      <c r="Y124" t="s">
        <v>351</v>
      </c>
      <c r="Z124" t="s">
        <v>351</v>
      </c>
      <c r="AA124" t="s">
        <v>278</v>
      </c>
      <c r="AB124" t="s">
        <v>808</v>
      </c>
    </row>
    <row r="125" spans="1:28" x14ac:dyDescent="0.45">
      <c r="A125" t="s">
        <v>814</v>
      </c>
      <c r="B125">
        <v>725</v>
      </c>
      <c r="C125">
        <v>525</v>
      </c>
      <c r="D125" t="s">
        <v>815</v>
      </c>
      <c r="E125">
        <v>5907589849349</v>
      </c>
      <c r="F125" t="s">
        <v>424</v>
      </c>
      <c r="G125" t="s">
        <v>425</v>
      </c>
      <c r="K125" t="s">
        <v>333</v>
      </c>
      <c r="U125" t="s">
        <v>572</v>
      </c>
      <c r="X125">
        <v>0.59</v>
      </c>
      <c r="Y125" t="s">
        <v>351</v>
      </c>
      <c r="Z125" t="s">
        <v>351</v>
      </c>
      <c r="AA125" t="s">
        <v>278</v>
      </c>
      <c r="AB125" t="s">
        <v>808</v>
      </c>
    </row>
    <row r="126" spans="1:28" x14ac:dyDescent="0.45">
      <c r="A126" t="s">
        <v>820</v>
      </c>
      <c r="B126">
        <v>450</v>
      </c>
      <c r="C126">
        <v>450</v>
      </c>
      <c r="D126" t="s">
        <v>821</v>
      </c>
      <c r="E126">
        <v>5903240024544</v>
      </c>
      <c r="F126" t="s">
        <v>424</v>
      </c>
      <c r="G126" t="s">
        <v>425</v>
      </c>
      <c r="K126" t="s">
        <v>333</v>
      </c>
      <c r="U126" t="s">
        <v>572</v>
      </c>
      <c r="X126">
        <v>1.59</v>
      </c>
      <c r="Y126" t="s">
        <v>351</v>
      </c>
      <c r="Z126" t="s">
        <v>351</v>
      </c>
      <c r="AA126" t="s">
        <v>278</v>
      </c>
      <c r="AB126" t="s">
        <v>808</v>
      </c>
    </row>
    <row r="127" spans="1:28" x14ac:dyDescent="0.45">
      <c r="A127" t="s">
        <v>811</v>
      </c>
      <c r="B127">
        <v>200</v>
      </c>
      <c r="C127">
        <v>200</v>
      </c>
      <c r="D127" t="s">
        <v>812</v>
      </c>
      <c r="E127">
        <v>5907589849363</v>
      </c>
      <c r="F127" t="s">
        <v>424</v>
      </c>
      <c r="G127" t="s">
        <v>425</v>
      </c>
      <c r="K127" t="s">
        <v>333</v>
      </c>
      <c r="U127" t="s">
        <v>813</v>
      </c>
      <c r="X127">
        <v>0.49</v>
      </c>
      <c r="Y127" t="s">
        <v>351</v>
      </c>
      <c r="Z127" t="s">
        <v>351</v>
      </c>
      <c r="AA127" t="s">
        <v>278</v>
      </c>
      <c r="AB127" t="s">
        <v>808</v>
      </c>
    </row>
    <row r="128" spans="1:28" x14ac:dyDescent="0.45">
      <c r="A128" t="s">
        <v>435</v>
      </c>
      <c r="B128">
        <v>65</v>
      </c>
      <c r="C128">
        <v>5</v>
      </c>
      <c r="D128" t="s">
        <v>436</v>
      </c>
      <c r="E128">
        <v>5907702534619</v>
      </c>
      <c r="F128" t="s">
        <v>329</v>
      </c>
      <c r="G128" t="s">
        <v>23</v>
      </c>
      <c r="H128" t="s">
        <v>160</v>
      </c>
      <c r="K128" t="s">
        <v>333</v>
      </c>
      <c r="T128" t="s">
        <v>559</v>
      </c>
      <c r="U128" t="s">
        <v>549</v>
      </c>
      <c r="W128" t="s">
        <v>560</v>
      </c>
      <c r="X128">
        <v>5.99</v>
      </c>
      <c r="Y128" t="s">
        <v>322</v>
      </c>
      <c r="Z128" t="s">
        <v>322</v>
      </c>
      <c r="AA128" t="s">
        <v>161</v>
      </c>
      <c r="AB128" t="s">
        <v>624</v>
      </c>
    </row>
    <row r="129" spans="1:28" x14ac:dyDescent="0.45">
      <c r="A129" t="s">
        <v>439</v>
      </c>
      <c r="B129">
        <v>88</v>
      </c>
      <c r="C129">
        <v>70</v>
      </c>
      <c r="D129" t="s">
        <v>440</v>
      </c>
      <c r="E129">
        <v>5907702534626</v>
      </c>
      <c r="F129" t="s">
        <v>329</v>
      </c>
      <c r="G129" t="s">
        <v>23</v>
      </c>
      <c r="H129" t="s">
        <v>160</v>
      </c>
      <c r="K129" t="s">
        <v>333</v>
      </c>
      <c r="T129" t="s">
        <v>559</v>
      </c>
      <c r="U129" t="s">
        <v>549</v>
      </c>
      <c r="W129" t="s">
        <v>560</v>
      </c>
      <c r="X129">
        <v>5.99</v>
      </c>
      <c r="Y129" t="s">
        <v>322</v>
      </c>
      <c r="Z129" t="s">
        <v>322</v>
      </c>
      <c r="AA129" t="s">
        <v>161</v>
      </c>
      <c r="AB129" t="s">
        <v>625</v>
      </c>
    </row>
    <row r="130" spans="1:28" x14ac:dyDescent="0.45">
      <c r="A130" t="s">
        <v>403</v>
      </c>
      <c r="B130">
        <v>349</v>
      </c>
      <c r="C130">
        <v>328</v>
      </c>
      <c r="D130" t="s">
        <v>404</v>
      </c>
      <c r="E130">
        <v>5907702533872</v>
      </c>
      <c r="F130" t="s">
        <v>329</v>
      </c>
      <c r="G130" t="s">
        <v>23</v>
      </c>
      <c r="H130" t="s">
        <v>5</v>
      </c>
      <c r="K130" t="s">
        <v>332</v>
      </c>
      <c r="T130" t="s">
        <v>561</v>
      </c>
      <c r="U130" t="s">
        <v>562</v>
      </c>
      <c r="W130" t="s">
        <v>563</v>
      </c>
      <c r="X130">
        <v>8.7899999999999991</v>
      </c>
      <c r="Y130" t="s">
        <v>322</v>
      </c>
      <c r="Z130" t="s">
        <v>322</v>
      </c>
      <c r="AA130" t="s">
        <v>5</v>
      </c>
      <c r="AB130" t="s">
        <v>626</v>
      </c>
    </row>
    <row r="131" spans="1:28" x14ac:dyDescent="0.45">
      <c r="A131" t="s">
        <v>405</v>
      </c>
      <c r="B131">
        <v>613</v>
      </c>
      <c r="C131">
        <v>431</v>
      </c>
      <c r="D131" t="s">
        <v>406</v>
      </c>
      <c r="E131">
        <v>5907702533889</v>
      </c>
      <c r="F131" t="s">
        <v>329</v>
      </c>
      <c r="G131" t="s">
        <v>23</v>
      </c>
      <c r="H131" t="s">
        <v>5</v>
      </c>
      <c r="K131" t="s">
        <v>332</v>
      </c>
      <c r="T131" t="s">
        <v>561</v>
      </c>
      <c r="U131" t="s">
        <v>562</v>
      </c>
      <c r="W131" t="s">
        <v>563</v>
      </c>
      <c r="X131">
        <v>8.7899999999999991</v>
      </c>
      <c r="Y131" t="s">
        <v>322</v>
      </c>
      <c r="Z131" t="s">
        <v>322</v>
      </c>
      <c r="AA131" t="s">
        <v>5</v>
      </c>
      <c r="AB131" t="s">
        <v>627</v>
      </c>
    </row>
    <row r="132" spans="1:28" x14ac:dyDescent="0.45">
      <c r="A132" t="s">
        <v>248</v>
      </c>
      <c r="B132">
        <v>239</v>
      </c>
      <c r="C132">
        <v>0</v>
      </c>
      <c r="D132" t="s">
        <v>249</v>
      </c>
      <c r="E132">
        <v>5907702536699</v>
      </c>
      <c r="F132" t="s">
        <v>329</v>
      </c>
      <c r="G132" t="s">
        <v>23</v>
      </c>
      <c r="H132" t="s">
        <v>4</v>
      </c>
      <c r="K132" t="s">
        <v>333</v>
      </c>
      <c r="T132" t="s">
        <v>546</v>
      </c>
      <c r="U132" t="s">
        <v>547</v>
      </c>
      <c r="W132" t="s">
        <v>548</v>
      </c>
      <c r="X132">
        <v>18.489999999999998</v>
      </c>
      <c r="Y132" t="s">
        <v>322</v>
      </c>
      <c r="Z132" t="s">
        <v>322</v>
      </c>
      <c r="AA132" t="s">
        <v>4</v>
      </c>
      <c r="AB132" t="s">
        <v>628</v>
      </c>
    </row>
    <row r="133" spans="1:28" x14ac:dyDescent="0.45">
      <c r="A133" t="s">
        <v>250</v>
      </c>
      <c r="B133">
        <v>188</v>
      </c>
      <c r="C133">
        <v>0</v>
      </c>
      <c r="D133" t="s">
        <v>251</v>
      </c>
      <c r="E133">
        <v>5907702536705</v>
      </c>
      <c r="F133" t="s">
        <v>329</v>
      </c>
      <c r="G133" t="s">
        <v>23</v>
      </c>
      <c r="H133" t="s">
        <v>4</v>
      </c>
      <c r="K133" t="s">
        <v>333</v>
      </c>
      <c r="T133" t="s">
        <v>546</v>
      </c>
      <c r="U133" t="s">
        <v>547</v>
      </c>
      <c r="W133" t="s">
        <v>548</v>
      </c>
      <c r="X133">
        <v>18.489999999999998</v>
      </c>
      <c r="Y133" t="s">
        <v>322</v>
      </c>
      <c r="Z133" t="s">
        <v>322</v>
      </c>
      <c r="AA133" t="s">
        <v>4</v>
      </c>
      <c r="AB133" t="s">
        <v>629</v>
      </c>
    </row>
    <row r="134" spans="1:28" x14ac:dyDescent="0.45">
      <c r="A134" t="s">
        <v>505</v>
      </c>
      <c r="B134">
        <v>42</v>
      </c>
      <c r="C134">
        <v>0</v>
      </c>
      <c r="D134" t="s">
        <v>506</v>
      </c>
      <c r="E134">
        <v>5907702534091</v>
      </c>
      <c r="F134" t="s">
        <v>329</v>
      </c>
      <c r="G134" t="s">
        <v>23</v>
      </c>
      <c r="H134" t="s">
        <v>5</v>
      </c>
      <c r="K134" t="s">
        <v>536</v>
      </c>
      <c r="U134" t="s">
        <v>562</v>
      </c>
      <c r="X134">
        <v>8.19</v>
      </c>
      <c r="Y134" t="s">
        <v>322</v>
      </c>
      <c r="Z134" t="s">
        <v>351</v>
      </c>
      <c r="AA134" t="s">
        <v>413</v>
      </c>
      <c r="AB134" t="s">
        <v>630</v>
      </c>
    </row>
    <row r="135" spans="1:28" x14ac:dyDescent="0.45">
      <c r="A135" t="s">
        <v>407</v>
      </c>
      <c r="B135">
        <v>342</v>
      </c>
      <c r="C135">
        <v>180</v>
      </c>
      <c r="D135" t="s">
        <v>408</v>
      </c>
      <c r="E135">
        <v>5907702537740</v>
      </c>
      <c r="F135" t="s">
        <v>329</v>
      </c>
      <c r="G135" t="s">
        <v>23</v>
      </c>
      <c r="H135" t="s">
        <v>5</v>
      </c>
      <c r="K135" t="s">
        <v>333</v>
      </c>
      <c r="L135" t="s">
        <v>345</v>
      </c>
      <c r="M135">
        <v>22</v>
      </c>
      <c r="N135">
        <v>85</v>
      </c>
      <c r="T135" t="s">
        <v>550</v>
      </c>
      <c r="U135" t="s">
        <v>544</v>
      </c>
      <c r="X135">
        <v>9.5500000000000007</v>
      </c>
      <c r="Y135" t="s">
        <v>322</v>
      </c>
      <c r="Z135" t="s">
        <v>322</v>
      </c>
      <c r="AA135" t="s">
        <v>5</v>
      </c>
      <c r="AB135" t="s">
        <v>631</v>
      </c>
    </row>
    <row r="136" spans="1:28" x14ac:dyDescent="0.45">
      <c r="A136" t="s">
        <v>409</v>
      </c>
      <c r="B136">
        <v>216</v>
      </c>
      <c r="C136">
        <v>144</v>
      </c>
      <c r="D136" t="s">
        <v>410</v>
      </c>
      <c r="E136">
        <v>5907702537757</v>
      </c>
      <c r="F136" t="s">
        <v>329</v>
      </c>
      <c r="G136" t="s">
        <v>23</v>
      </c>
      <c r="H136" t="s">
        <v>5</v>
      </c>
      <c r="K136" t="s">
        <v>333</v>
      </c>
      <c r="T136" t="s">
        <v>550</v>
      </c>
      <c r="U136" t="s">
        <v>544</v>
      </c>
      <c r="W136" t="s">
        <v>575</v>
      </c>
      <c r="X136">
        <v>9.5500000000000007</v>
      </c>
      <c r="Y136" t="s">
        <v>322</v>
      </c>
      <c r="Z136" t="s">
        <v>322</v>
      </c>
      <c r="AA136" t="s">
        <v>5</v>
      </c>
      <c r="AB136" t="s">
        <v>632</v>
      </c>
    </row>
    <row r="137" spans="1:28" x14ac:dyDescent="0.45">
      <c r="A137" t="s">
        <v>375</v>
      </c>
      <c r="B137">
        <v>528</v>
      </c>
      <c r="C137">
        <v>240</v>
      </c>
      <c r="D137" t="s">
        <v>376</v>
      </c>
      <c r="E137">
        <v>5907702532974</v>
      </c>
      <c r="F137" t="s">
        <v>329</v>
      </c>
      <c r="G137" t="s">
        <v>23</v>
      </c>
      <c r="H137" t="s">
        <v>5</v>
      </c>
      <c r="K137" t="s">
        <v>536</v>
      </c>
      <c r="U137" t="s">
        <v>544</v>
      </c>
      <c r="X137">
        <v>11.35</v>
      </c>
      <c r="Y137" t="s">
        <v>322</v>
      </c>
      <c r="Z137" t="s">
        <v>322</v>
      </c>
      <c r="AA137" t="s">
        <v>413</v>
      </c>
      <c r="AB137" t="s">
        <v>633</v>
      </c>
    </row>
    <row r="138" spans="1:28" x14ac:dyDescent="0.45">
      <c r="A138" t="s">
        <v>377</v>
      </c>
      <c r="B138">
        <v>594</v>
      </c>
      <c r="C138">
        <v>306</v>
      </c>
      <c r="D138" t="s">
        <v>378</v>
      </c>
      <c r="E138">
        <v>5907702532967</v>
      </c>
      <c r="F138" t="s">
        <v>329</v>
      </c>
      <c r="G138" t="s">
        <v>23</v>
      </c>
      <c r="H138" t="s">
        <v>5</v>
      </c>
      <c r="K138" t="s">
        <v>536</v>
      </c>
      <c r="U138" t="s">
        <v>544</v>
      </c>
      <c r="X138">
        <v>11.35</v>
      </c>
      <c r="Y138" t="s">
        <v>322</v>
      </c>
      <c r="Z138" t="s">
        <v>322</v>
      </c>
      <c r="AA138" t="s">
        <v>413</v>
      </c>
      <c r="AB138" t="s">
        <v>634</v>
      </c>
    </row>
    <row r="139" spans="1:28" x14ac:dyDescent="0.45">
      <c r="A139" t="s">
        <v>447</v>
      </c>
      <c r="B139">
        <v>100</v>
      </c>
      <c r="C139">
        <v>0</v>
      </c>
      <c r="D139" t="s">
        <v>448</v>
      </c>
      <c r="E139">
        <v>5907702531755</v>
      </c>
      <c r="F139" t="s">
        <v>329</v>
      </c>
      <c r="G139" t="s">
        <v>23</v>
      </c>
      <c r="H139" t="s">
        <v>4</v>
      </c>
      <c r="K139" t="s">
        <v>536</v>
      </c>
      <c r="U139" t="s">
        <v>547</v>
      </c>
      <c r="X139">
        <v>13.29</v>
      </c>
      <c r="Y139" t="s">
        <v>322</v>
      </c>
      <c r="Z139" t="s">
        <v>351</v>
      </c>
      <c r="AA139" t="s">
        <v>413</v>
      </c>
      <c r="AB139" t="s">
        <v>635</v>
      </c>
    </row>
    <row r="140" spans="1:28" x14ac:dyDescent="0.45">
      <c r="A140" t="s">
        <v>449</v>
      </c>
      <c r="B140">
        <v>86</v>
      </c>
      <c r="C140">
        <v>0</v>
      </c>
      <c r="D140" t="s">
        <v>450</v>
      </c>
      <c r="E140">
        <v>5907702531748</v>
      </c>
      <c r="F140" t="s">
        <v>329</v>
      </c>
      <c r="G140" t="s">
        <v>23</v>
      </c>
      <c r="H140" t="s">
        <v>4</v>
      </c>
      <c r="K140" t="s">
        <v>536</v>
      </c>
      <c r="U140" t="s">
        <v>547</v>
      </c>
      <c r="X140">
        <v>13.29</v>
      </c>
      <c r="Y140" t="s">
        <v>322</v>
      </c>
      <c r="Z140" t="s">
        <v>351</v>
      </c>
      <c r="AA140" t="s">
        <v>413</v>
      </c>
      <c r="AB140" t="s">
        <v>636</v>
      </c>
    </row>
    <row r="141" spans="1:28" x14ac:dyDescent="0.45">
      <c r="A141" t="s">
        <v>366</v>
      </c>
      <c r="B141">
        <v>97</v>
      </c>
      <c r="C141">
        <v>0</v>
      </c>
      <c r="D141" t="s">
        <v>367</v>
      </c>
      <c r="E141">
        <v>5907702531823</v>
      </c>
      <c r="F141" t="s">
        <v>329</v>
      </c>
      <c r="G141" t="s">
        <v>23</v>
      </c>
      <c r="H141" t="s">
        <v>4</v>
      </c>
      <c r="K141" t="s">
        <v>536</v>
      </c>
      <c r="U141" t="s">
        <v>547</v>
      </c>
      <c r="X141">
        <v>13.29</v>
      </c>
      <c r="Y141" t="s">
        <v>322</v>
      </c>
      <c r="Z141" t="s">
        <v>322</v>
      </c>
      <c r="AA141" t="s">
        <v>413</v>
      </c>
      <c r="AB141" t="s">
        <v>637</v>
      </c>
    </row>
    <row r="142" spans="1:28" x14ac:dyDescent="0.45">
      <c r="A142" t="s">
        <v>368</v>
      </c>
      <c r="B142">
        <v>96</v>
      </c>
      <c r="C142">
        <v>0</v>
      </c>
      <c r="D142" t="s">
        <v>369</v>
      </c>
      <c r="E142">
        <v>5907702531816</v>
      </c>
      <c r="F142" t="s">
        <v>329</v>
      </c>
      <c r="G142" t="s">
        <v>23</v>
      </c>
      <c r="H142" t="s">
        <v>4</v>
      </c>
      <c r="K142" t="s">
        <v>536</v>
      </c>
      <c r="U142" t="s">
        <v>547</v>
      </c>
      <c r="X142">
        <v>13.29</v>
      </c>
      <c r="Y142" t="s">
        <v>322</v>
      </c>
      <c r="Z142" t="s">
        <v>322</v>
      </c>
      <c r="AA142" t="s">
        <v>413</v>
      </c>
      <c r="AB142" t="s">
        <v>638</v>
      </c>
    </row>
    <row r="143" spans="1:28" x14ac:dyDescent="0.45">
      <c r="A143" t="s">
        <v>183</v>
      </c>
      <c r="B143">
        <v>1120</v>
      </c>
      <c r="C143">
        <v>176</v>
      </c>
      <c r="D143" t="s">
        <v>184</v>
      </c>
      <c r="E143">
        <v>5907702530116</v>
      </c>
      <c r="F143" t="s">
        <v>329</v>
      </c>
      <c r="G143" t="s">
        <v>23</v>
      </c>
      <c r="H143" t="s">
        <v>160</v>
      </c>
      <c r="K143" t="s">
        <v>333</v>
      </c>
      <c r="T143" t="s">
        <v>564</v>
      </c>
      <c r="U143" t="s">
        <v>565</v>
      </c>
      <c r="W143" t="s">
        <v>566</v>
      </c>
      <c r="X143">
        <v>6.69</v>
      </c>
      <c r="Y143" t="s">
        <v>322</v>
      </c>
      <c r="Z143" t="s">
        <v>322</v>
      </c>
      <c r="AA143" t="s">
        <v>160</v>
      </c>
      <c r="AB143" t="s">
        <v>639</v>
      </c>
    </row>
    <row r="144" spans="1:28" x14ac:dyDescent="0.45">
      <c r="A144" t="s">
        <v>341</v>
      </c>
      <c r="B144">
        <v>168</v>
      </c>
      <c r="C144">
        <v>152</v>
      </c>
      <c r="D144" t="s">
        <v>342</v>
      </c>
      <c r="E144">
        <v>5907702528519</v>
      </c>
      <c r="F144" t="s">
        <v>319</v>
      </c>
      <c r="G144" t="s">
        <v>320</v>
      </c>
      <c r="H144" t="s">
        <v>321</v>
      </c>
      <c r="K144" t="s">
        <v>339</v>
      </c>
      <c r="U144" t="s">
        <v>565</v>
      </c>
      <c r="X144">
        <v>6.49</v>
      </c>
      <c r="Y144" t="s">
        <v>322</v>
      </c>
      <c r="Z144" t="s">
        <v>322</v>
      </c>
      <c r="AA144" t="s">
        <v>413</v>
      </c>
      <c r="AB144" t="s">
        <v>640</v>
      </c>
    </row>
    <row r="145" spans="1:28" x14ac:dyDescent="0.45">
      <c r="A145" t="s">
        <v>264</v>
      </c>
      <c r="B145">
        <v>174</v>
      </c>
      <c r="C145">
        <v>80</v>
      </c>
      <c r="D145" t="s">
        <v>265</v>
      </c>
      <c r="E145">
        <v>5907702535524</v>
      </c>
      <c r="F145" t="s">
        <v>329</v>
      </c>
      <c r="G145" t="s">
        <v>113</v>
      </c>
      <c r="K145" t="s">
        <v>333</v>
      </c>
      <c r="T145" t="s">
        <v>567</v>
      </c>
      <c r="U145" t="s">
        <v>565</v>
      </c>
      <c r="V145" t="s">
        <v>565</v>
      </c>
      <c r="W145" t="s">
        <v>568</v>
      </c>
      <c r="X145">
        <v>39.99</v>
      </c>
      <c r="Y145" t="s">
        <v>322</v>
      </c>
      <c r="Z145" t="s">
        <v>322</v>
      </c>
      <c r="AA145" t="s">
        <v>113</v>
      </c>
      <c r="AB145" t="s">
        <v>641</v>
      </c>
    </row>
    <row r="146" spans="1:28" x14ac:dyDescent="0.45">
      <c r="A146" t="s">
        <v>266</v>
      </c>
      <c r="B146">
        <v>146</v>
      </c>
      <c r="C146">
        <v>80</v>
      </c>
      <c r="D146" t="s">
        <v>267</v>
      </c>
      <c r="E146">
        <v>5907702535531</v>
      </c>
      <c r="F146" t="s">
        <v>329</v>
      </c>
      <c r="G146" t="s">
        <v>113</v>
      </c>
      <c r="K146" t="s">
        <v>333</v>
      </c>
      <c r="T146" t="s">
        <v>567</v>
      </c>
      <c r="U146" t="s">
        <v>565</v>
      </c>
      <c r="V146" t="s">
        <v>565</v>
      </c>
      <c r="W146" t="s">
        <v>568</v>
      </c>
      <c r="X146">
        <v>39.99</v>
      </c>
      <c r="Y146" t="s">
        <v>322</v>
      </c>
      <c r="Z146" t="s">
        <v>322</v>
      </c>
      <c r="AA146" t="s">
        <v>113</v>
      </c>
      <c r="AB146" t="s">
        <v>642</v>
      </c>
    </row>
    <row r="147" spans="1:28" x14ac:dyDescent="0.45">
      <c r="A147" t="s">
        <v>131</v>
      </c>
      <c r="B147">
        <v>29</v>
      </c>
      <c r="C147">
        <v>0</v>
      </c>
      <c r="D147" t="s">
        <v>132</v>
      </c>
      <c r="E147">
        <v>5907702529684</v>
      </c>
      <c r="F147" t="s">
        <v>329</v>
      </c>
      <c r="G147" t="s">
        <v>113</v>
      </c>
      <c r="H147" t="s">
        <v>331</v>
      </c>
      <c r="K147" t="s">
        <v>333</v>
      </c>
      <c r="U147" t="s">
        <v>565</v>
      </c>
      <c r="X147">
        <v>17.5</v>
      </c>
      <c r="Y147" t="s">
        <v>322</v>
      </c>
      <c r="Z147" t="s">
        <v>322</v>
      </c>
      <c r="AA147" t="s">
        <v>161</v>
      </c>
      <c r="AB147" t="s">
        <v>643</v>
      </c>
    </row>
    <row r="148" spans="1:28" x14ac:dyDescent="0.45">
      <c r="A148" t="s">
        <v>110</v>
      </c>
      <c r="B148">
        <v>39</v>
      </c>
      <c r="C148">
        <v>0</v>
      </c>
      <c r="D148" t="s">
        <v>111</v>
      </c>
      <c r="E148" s="93">
        <v>5907702529806</v>
      </c>
      <c r="F148" t="s">
        <v>329</v>
      </c>
      <c r="G148" t="s">
        <v>113</v>
      </c>
      <c r="K148" t="s">
        <v>333</v>
      </c>
      <c r="U148" t="s">
        <v>543</v>
      </c>
      <c r="X148">
        <v>25.25</v>
      </c>
      <c r="Y148" t="s">
        <v>322</v>
      </c>
      <c r="Z148" t="s">
        <v>322</v>
      </c>
      <c r="AA148" t="s">
        <v>161</v>
      </c>
      <c r="AB148" t="s">
        <v>644</v>
      </c>
    </row>
    <row r="149" spans="1:28" x14ac:dyDescent="0.45">
      <c r="A149" t="s">
        <v>523</v>
      </c>
      <c r="B149">
        <v>32</v>
      </c>
      <c r="C149">
        <v>0</v>
      </c>
      <c r="D149" t="s">
        <v>524</v>
      </c>
      <c r="E149">
        <v>5907508422158</v>
      </c>
      <c r="F149" t="s">
        <v>329</v>
      </c>
      <c r="G149" t="s">
        <v>23</v>
      </c>
      <c r="H149" t="s">
        <v>5</v>
      </c>
      <c r="K149" t="s">
        <v>333</v>
      </c>
      <c r="U149" t="s">
        <v>565</v>
      </c>
      <c r="W149" t="s">
        <v>566</v>
      </c>
      <c r="X149">
        <v>7.49</v>
      </c>
      <c r="Y149" t="s">
        <v>322</v>
      </c>
      <c r="Z149" t="s">
        <v>351</v>
      </c>
      <c r="AA149" t="s">
        <v>161</v>
      </c>
      <c r="AB149" t="s">
        <v>645</v>
      </c>
    </row>
    <row r="150" spans="1:28" x14ac:dyDescent="0.45">
      <c r="A150" t="s">
        <v>465</v>
      </c>
      <c r="B150">
        <v>32</v>
      </c>
      <c r="C150">
        <v>0</v>
      </c>
      <c r="D150" t="s">
        <v>466</v>
      </c>
      <c r="E150">
        <v>5907508422158</v>
      </c>
      <c r="F150" t="s">
        <v>329</v>
      </c>
      <c r="G150" t="s">
        <v>23</v>
      </c>
      <c r="H150" t="s">
        <v>5</v>
      </c>
      <c r="K150" t="s">
        <v>333</v>
      </c>
      <c r="T150" t="s">
        <v>564</v>
      </c>
      <c r="U150" t="s">
        <v>565</v>
      </c>
      <c r="W150" t="s">
        <v>566</v>
      </c>
      <c r="X150">
        <v>7.49</v>
      </c>
      <c r="Y150" t="s">
        <v>322</v>
      </c>
      <c r="Z150" t="s">
        <v>322</v>
      </c>
      <c r="AA150" t="s">
        <v>161</v>
      </c>
      <c r="AB150" t="s">
        <v>646</v>
      </c>
    </row>
    <row r="151" spans="1:28" x14ac:dyDescent="0.45">
      <c r="A151" t="s">
        <v>463</v>
      </c>
      <c r="B151">
        <v>110</v>
      </c>
      <c r="C151">
        <v>70</v>
      </c>
      <c r="D151" t="s">
        <v>464</v>
      </c>
      <c r="E151">
        <v>5907508422622</v>
      </c>
      <c r="F151" t="s">
        <v>329</v>
      </c>
      <c r="G151" t="s">
        <v>23</v>
      </c>
      <c r="H151" t="s">
        <v>4</v>
      </c>
      <c r="K151" t="s">
        <v>333</v>
      </c>
      <c r="U151" t="s">
        <v>549</v>
      </c>
      <c r="X151">
        <v>12.2</v>
      </c>
      <c r="Y151" t="s">
        <v>322</v>
      </c>
      <c r="Z151" t="s">
        <v>351</v>
      </c>
      <c r="AA151" t="s">
        <v>161</v>
      </c>
      <c r="AB151" t="s">
        <v>647</v>
      </c>
    </row>
    <row r="152" spans="1:28" x14ac:dyDescent="0.45">
      <c r="A152" t="s">
        <v>268</v>
      </c>
      <c r="B152">
        <v>510</v>
      </c>
      <c r="C152">
        <v>144</v>
      </c>
      <c r="D152" t="s">
        <v>269</v>
      </c>
      <c r="E152">
        <v>5907702534183</v>
      </c>
      <c r="F152" t="s">
        <v>329</v>
      </c>
      <c r="G152" t="s">
        <v>113</v>
      </c>
      <c r="K152" t="s">
        <v>333</v>
      </c>
      <c r="T152" t="s">
        <v>567</v>
      </c>
      <c r="U152" t="s">
        <v>565</v>
      </c>
      <c r="W152" t="s">
        <v>569</v>
      </c>
      <c r="X152">
        <v>28.98</v>
      </c>
      <c r="Y152" t="s">
        <v>322</v>
      </c>
      <c r="Z152" t="s">
        <v>322</v>
      </c>
      <c r="AA152" t="s">
        <v>113</v>
      </c>
      <c r="AB152" t="s">
        <v>648</v>
      </c>
    </row>
    <row r="153" spans="1:28" x14ac:dyDescent="0.45">
      <c r="A153" t="s">
        <v>499</v>
      </c>
      <c r="B153">
        <v>209</v>
      </c>
      <c r="C153">
        <v>0</v>
      </c>
      <c r="D153" t="s">
        <v>500</v>
      </c>
      <c r="E153">
        <v>5907702534213</v>
      </c>
      <c r="F153" t="s">
        <v>329</v>
      </c>
      <c r="G153" t="s">
        <v>113</v>
      </c>
      <c r="H153" t="s">
        <v>331</v>
      </c>
      <c r="K153" t="s">
        <v>333</v>
      </c>
      <c r="T153" t="s">
        <v>570</v>
      </c>
      <c r="U153" t="s">
        <v>544</v>
      </c>
      <c r="W153" t="s">
        <v>571</v>
      </c>
      <c r="X153">
        <v>25.95</v>
      </c>
      <c r="Y153" t="s">
        <v>322</v>
      </c>
      <c r="Z153" t="s">
        <v>322</v>
      </c>
      <c r="AA153" t="s">
        <v>113</v>
      </c>
      <c r="AB153" t="s">
        <v>649</v>
      </c>
    </row>
    <row r="154" spans="1:28" x14ac:dyDescent="0.45">
      <c r="A154" t="s">
        <v>335</v>
      </c>
      <c r="B154">
        <v>36</v>
      </c>
      <c r="C154">
        <v>4</v>
      </c>
      <c r="D154" t="s">
        <v>336</v>
      </c>
      <c r="E154">
        <v>5907702535050</v>
      </c>
      <c r="F154" t="s">
        <v>329</v>
      </c>
      <c r="G154" t="s">
        <v>113</v>
      </c>
      <c r="H154" t="s">
        <v>331</v>
      </c>
      <c r="K154" t="s">
        <v>333</v>
      </c>
      <c r="T154" t="s">
        <v>570</v>
      </c>
      <c r="U154" t="s">
        <v>544</v>
      </c>
      <c r="W154" t="s">
        <v>571</v>
      </c>
      <c r="X154">
        <v>25.95</v>
      </c>
      <c r="Y154" t="s">
        <v>322</v>
      </c>
      <c r="Z154" t="s">
        <v>322</v>
      </c>
      <c r="AA154" t="s">
        <v>161</v>
      </c>
      <c r="AB154" t="s">
        <v>650</v>
      </c>
    </row>
    <row r="155" spans="1:28" x14ac:dyDescent="0.45">
      <c r="A155" t="s">
        <v>146</v>
      </c>
      <c r="B155">
        <v>35</v>
      </c>
      <c r="C155">
        <v>0</v>
      </c>
      <c r="D155" t="s">
        <v>147</v>
      </c>
      <c r="E155">
        <v>5907702536910</v>
      </c>
      <c r="F155" t="s">
        <v>329</v>
      </c>
      <c r="G155" t="s">
        <v>113</v>
      </c>
      <c r="H155" t="s">
        <v>331</v>
      </c>
      <c r="K155" t="s">
        <v>333</v>
      </c>
      <c r="T155" t="s">
        <v>572</v>
      </c>
      <c r="U155" t="s">
        <v>549</v>
      </c>
      <c r="W155" t="s">
        <v>571</v>
      </c>
      <c r="X155">
        <v>55.99</v>
      </c>
      <c r="Y155" t="s">
        <v>322</v>
      </c>
      <c r="Z155" t="s">
        <v>322</v>
      </c>
      <c r="AA155" t="s">
        <v>161</v>
      </c>
      <c r="AB155" t="s">
        <v>651</v>
      </c>
    </row>
    <row r="156" spans="1:28" x14ac:dyDescent="0.45">
      <c r="A156" t="s">
        <v>501</v>
      </c>
      <c r="B156">
        <v>282</v>
      </c>
      <c r="C156">
        <v>234</v>
      </c>
      <c r="D156" t="s">
        <v>502</v>
      </c>
      <c r="E156">
        <v>5907702534220</v>
      </c>
      <c r="F156" t="s">
        <v>329</v>
      </c>
      <c r="G156" t="s">
        <v>113</v>
      </c>
      <c r="H156" t="s">
        <v>331</v>
      </c>
      <c r="K156" t="s">
        <v>333</v>
      </c>
      <c r="T156" t="s">
        <v>570</v>
      </c>
      <c r="U156" t="s">
        <v>544</v>
      </c>
      <c r="W156" t="s">
        <v>574</v>
      </c>
      <c r="X156">
        <v>28.98</v>
      </c>
      <c r="Y156" t="s">
        <v>322</v>
      </c>
      <c r="Z156" t="s">
        <v>322</v>
      </c>
      <c r="AA156" t="s">
        <v>113</v>
      </c>
      <c r="AB156" t="s">
        <v>652</v>
      </c>
    </row>
    <row r="157" spans="1:28" x14ac:dyDescent="0.45">
      <c r="A157" t="s">
        <v>503</v>
      </c>
      <c r="B157">
        <v>299</v>
      </c>
      <c r="C157">
        <v>252</v>
      </c>
      <c r="D157" t="s">
        <v>504</v>
      </c>
      <c r="E157">
        <v>5907702535104</v>
      </c>
      <c r="F157" t="s">
        <v>329</v>
      </c>
      <c r="G157" t="s">
        <v>113</v>
      </c>
      <c r="H157" t="s">
        <v>331</v>
      </c>
      <c r="K157" t="s">
        <v>333</v>
      </c>
      <c r="T157" t="s">
        <v>570</v>
      </c>
      <c r="U157" t="s">
        <v>544</v>
      </c>
      <c r="W157" t="s">
        <v>574</v>
      </c>
      <c r="X157">
        <v>28.98</v>
      </c>
      <c r="Y157" t="s">
        <v>322</v>
      </c>
      <c r="Z157" t="s">
        <v>322</v>
      </c>
      <c r="AA157" t="s">
        <v>113</v>
      </c>
      <c r="AB157" t="s">
        <v>653</v>
      </c>
    </row>
    <row r="158" spans="1:28" x14ac:dyDescent="0.45">
      <c r="A158" t="s">
        <v>135</v>
      </c>
      <c r="B158">
        <v>90</v>
      </c>
      <c r="C158">
        <v>54</v>
      </c>
      <c r="D158" t="s">
        <v>136</v>
      </c>
      <c r="E158">
        <v>5907702530925</v>
      </c>
      <c r="F158" t="s">
        <v>329</v>
      </c>
      <c r="G158" t="s">
        <v>113</v>
      </c>
      <c r="H158" t="s">
        <v>330</v>
      </c>
      <c r="K158" t="s">
        <v>333</v>
      </c>
      <c r="U158" t="s">
        <v>543</v>
      </c>
      <c r="X158">
        <v>19.989999999999998</v>
      </c>
      <c r="Y158" t="s">
        <v>322</v>
      </c>
      <c r="Z158" t="s">
        <v>322</v>
      </c>
      <c r="AA158" t="s">
        <v>161</v>
      </c>
      <c r="AB158" t="s">
        <v>654</v>
      </c>
    </row>
    <row r="159" spans="1:28" x14ac:dyDescent="0.45">
      <c r="A159" t="s">
        <v>185</v>
      </c>
      <c r="B159">
        <v>424</v>
      </c>
      <c r="C159">
        <v>258</v>
      </c>
      <c r="D159" t="s">
        <v>186</v>
      </c>
      <c r="E159">
        <v>5907702536040</v>
      </c>
      <c r="F159" t="s">
        <v>329</v>
      </c>
      <c r="G159" t="s">
        <v>23</v>
      </c>
      <c r="H159" t="s">
        <v>5</v>
      </c>
      <c r="K159" t="s">
        <v>333</v>
      </c>
      <c r="T159" t="s">
        <v>550</v>
      </c>
      <c r="U159" t="s">
        <v>544</v>
      </c>
      <c r="W159" t="s">
        <v>575</v>
      </c>
      <c r="X159">
        <v>8.99</v>
      </c>
      <c r="Y159" t="s">
        <v>322</v>
      </c>
      <c r="Z159" t="s">
        <v>322</v>
      </c>
      <c r="AA159" t="s">
        <v>5</v>
      </c>
      <c r="AB159" t="s">
        <v>655</v>
      </c>
    </row>
    <row r="160" spans="1:28" x14ac:dyDescent="0.45">
      <c r="A160" t="s">
        <v>187</v>
      </c>
      <c r="B160">
        <v>1041</v>
      </c>
      <c r="C160">
        <v>198</v>
      </c>
      <c r="D160" t="s">
        <v>188</v>
      </c>
      <c r="E160">
        <v>5907702536057</v>
      </c>
      <c r="F160" t="s">
        <v>329</v>
      </c>
      <c r="G160" t="s">
        <v>23</v>
      </c>
      <c r="H160" t="s">
        <v>5</v>
      </c>
      <c r="K160" t="s">
        <v>333</v>
      </c>
      <c r="T160" t="s">
        <v>550</v>
      </c>
      <c r="U160" t="s">
        <v>544</v>
      </c>
      <c r="W160" t="s">
        <v>575</v>
      </c>
      <c r="X160">
        <v>8.99</v>
      </c>
      <c r="Y160" t="s">
        <v>322</v>
      </c>
      <c r="Z160" t="s">
        <v>322</v>
      </c>
      <c r="AA160" t="s">
        <v>5</v>
      </c>
      <c r="AB160" t="s">
        <v>656</v>
      </c>
    </row>
    <row r="161" spans="1:28" x14ac:dyDescent="0.45">
      <c r="A161" t="s">
        <v>189</v>
      </c>
      <c r="B161">
        <v>726</v>
      </c>
      <c r="C161">
        <v>288</v>
      </c>
      <c r="D161" t="s">
        <v>190</v>
      </c>
      <c r="E161">
        <v>5907702533940</v>
      </c>
      <c r="F161" t="s">
        <v>329</v>
      </c>
      <c r="G161" t="s">
        <v>23</v>
      </c>
      <c r="H161" t="s">
        <v>5</v>
      </c>
      <c r="K161" t="s">
        <v>332</v>
      </c>
      <c r="T161" t="s">
        <v>550</v>
      </c>
      <c r="U161" t="s">
        <v>544</v>
      </c>
      <c r="W161" t="s">
        <v>575</v>
      </c>
      <c r="X161">
        <v>8.2899999999999991</v>
      </c>
      <c r="Y161" t="s">
        <v>322</v>
      </c>
      <c r="Z161" t="s">
        <v>322</v>
      </c>
      <c r="AA161" t="s">
        <v>5</v>
      </c>
      <c r="AB161" t="s">
        <v>657</v>
      </c>
    </row>
    <row r="162" spans="1:28" x14ac:dyDescent="0.45">
      <c r="A162" t="s">
        <v>191</v>
      </c>
      <c r="B162">
        <v>422</v>
      </c>
      <c r="C162">
        <v>216</v>
      </c>
      <c r="D162" t="s">
        <v>192</v>
      </c>
      <c r="E162">
        <v>5907702533933</v>
      </c>
      <c r="F162" t="s">
        <v>329</v>
      </c>
      <c r="G162" t="s">
        <v>23</v>
      </c>
      <c r="H162" t="s">
        <v>5</v>
      </c>
      <c r="K162" t="s">
        <v>332</v>
      </c>
      <c r="T162" t="s">
        <v>550</v>
      </c>
      <c r="U162" t="s">
        <v>544</v>
      </c>
      <c r="W162" t="s">
        <v>575</v>
      </c>
      <c r="X162">
        <v>8.2899999999999991</v>
      </c>
      <c r="Y162" t="s">
        <v>322</v>
      </c>
      <c r="Z162" t="s">
        <v>322</v>
      </c>
      <c r="AA162" t="s">
        <v>5</v>
      </c>
      <c r="AB162" t="s">
        <v>658</v>
      </c>
    </row>
    <row r="163" spans="1:28" x14ac:dyDescent="0.45">
      <c r="A163" t="s">
        <v>459</v>
      </c>
      <c r="B163">
        <v>168</v>
      </c>
      <c r="C163">
        <v>0</v>
      </c>
      <c r="D163" t="s">
        <v>460</v>
      </c>
      <c r="E163">
        <v>5907702540214</v>
      </c>
      <c r="F163" t="s">
        <v>329</v>
      </c>
      <c r="G163" t="s">
        <v>23</v>
      </c>
      <c r="H163" t="s">
        <v>4</v>
      </c>
      <c r="K163" t="s">
        <v>333</v>
      </c>
      <c r="T163" t="s">
        <v>567</v>
      </c>
      <c r="U163" t="s">
        <v>547</v>
      </c>
      <c r="W163" t="s">
        <v>569</v>
      </c>
      <c r="X163">
        <v>12.95</v>
      </c>
      <c r="Y163" t="s">
        <v>351</v>
      </c>
      <c r="Z163" t="s">
        <v>351</v>
      </c>
      <c r="AA163" t="s">
        <v>4</v>
      </c>
      <c r="AB163" t="s">
        <v>808</v>
      </c>
    </row>
    <row r="164" spans="1:28" x14ac:dyDescent="0.45">
      <c r="A164" t="s">
        <v>457</v>
      </c>
      <c r="B164">
        <v>164</v>
      </c>
      <c r="C164">
        <v>0</v>
      </c>
      <c r="D164" t="s">
        <v>458</v>
      </c>
      <c r="E164">
        <v>5907702540207</v>
      </c>
      <c r="F164" t="s">
        <v>329</v>
      </c>
      <c r="G164" t="s">
        <v>23</v>
      </c>
      <c r="H164" t="s">
        <v>4</v>
      </c>
      <c r="K164" t="s">
        <v>333</v>
      </c>
      <c r="T164" t="s">
        <v>567</v>
      </c>
      <c r="U164" t="s">
        <v>547</v>
      </c>
      <c r="W164" t="s">
        <v>569</v>
      </c>
      <c r="X164">
        <v>12.95</v>
      </c>
      <c r="Y164" t="s">
        <v>351</v>
      </c>
      <c r="Z164" t="s">
        <v>351</v>
      </c>
      <c r="AA164" t="s">
        <v>4</v>
      </c>
      <c r="AB164" t="s">
        <v>808</v>
      </c>
    </row>
    <row r="165" spans="1:28" x14ac:dyDescent="0.45">
      <c r="A165" t="s">
        <v>50</v>
      </c>
      <c r="B165">
        <v>1010</v>
      </c>
      <c r="C165">
        <v>120</v>
      </c>
      <c r="D165" t="s">
        <v>334</v>
      </c>
      <c r="E165">
        <v>5907702530444</v>
      </c>
      <c r="F165" t="s">
        <v>329</v>
      </c>
      <c r="G165" t="s">
        <v>23</v>
      </c>
      <c r="H165" t="s">
        <v>4</v>
      </c>
      <c r="K165" t="s">
        <v>333</v>
      </c>
      <c r="U165" t="s">
        <v>549</v>
      </c>
      <c r="X165">
        <v>13.39</v>
      </c>
      <c r="Y165" t="s">
        <v>322</v>
      </c>
      <c r="Z165" t="s">
        <v>322</v>
      </c>
      <c r="AA165" t="s">
        <v>4</v>
      </c>
      <c r="AB165" t="s">
        <v>659</v>
      </c>
    </row>
    <row r="166" spans="1:28" x14ac:dyDescent="0.45">
      <c r="A166" t="s">
        <v>238</v>
      </c>
      <c r="B166">
        <v>44</v>
      </c>
      <c r="C166">
        <v>0</v>
      </c>
      <c r="D166" t="s">
        <v>395</v>
      </c>
      <c r="E166">
        <v>5907702536019</v>
      </c>
      <c r="F166" t="s">
        <v>329</v>
      </c>
      <c r="G166" t="s">
        <v>23</v>
      </c>
      <c r="H166" t="s">
        <v>4</v>
      </c>
      <c r="K166" t="s">
        <v>333</v>
      </c>
      <c r="T166" t="s">
        <v>546</v>
      </c>
      <c r="U166" t="s">
        <v>547</v>
      </c>
      <c r="W166" t="s">
        <v>576</v>
      </c>
      <c r="X166">
        <v>13.39</v>
      </c>
      <c r="Y166" t="s">
        <v>322</v>
      </c>
      <c r="Z166" t="s">
        <v>322</v>
      </c>
      <c r="AA166" t="s">
        <v>161</v>
      </c>
      <c r="AB166" t="s">
        <v>660</v>
      </c>
    </row>
    <row r="167" spans="1:28" x14ac:dyDescent="0.45">
      <c r="A167" t="s">
        <v>239</v>
      </c>
      <c r="B167">
        <v>58</v>
      </c>
      <c r="C167">
        <v>0</v>
      </c>
      <c r="D167" t="s">
        <v>384</v>
      </c>
      <c r="E167">
        <v>5907702536026</v>
      </c>
      <c r="F167" t="s">
        <v>329</v>
      </c>
      <c r="G167" t="s">
        <v>23</v>
      </c>
      <c r="H167" t="s">
        <v>4</v>
      </c>
      <c r="K167" t="s">
        <v>333</v>
      </c>
      <c r="T167" t="s">
        <v>546</v>
      </c>
      <c r="U167" t="s">
        <v>547</v>
      </c>
      <c r="W167" t="s">
        <v>576</v>
      </c>
      <c r="X167">
        <v>13.39</v>
      </c>
      <c r="Y167" t="s">
        <v>322</v>
      </c>
      <c r="Z167" t="s">
        <v>322</v>
      </c>
      <c r="AA167" t="s">
        <v>161</v>
      </c>
      <c r="AB167" t="s">
        <v>661</v>
      </c>
    </row>
    <row r="168" spans="1:28" x14ac:dyDescent="0.45">
      <c r="A168" t="s">
        <v>493</v>
      </c>
      <c r="B168">
        <v>35</v>
      </c>
      <c r="C168">
        <v>0</v>
      </c>
      <c r="D168" t="s">
        <v>494</v>
      </c>
      <c r="E168">
        <v>5907702532608</v>
      </c>
      <c r="F168" t="s">
        <v>329</v>
      </c>
      <c r="G168" t="s">
        <v>23</v>
      </c>
      <c r="H168" t="s">
        <v>4</v>
      </c>
      <c r="K168" t="s">
        <v>333</v>
      </c>
      <c r="T168" t="s">
        <v>559</v>
      </c>
      <c r="U168" t="s">
        <v>549</v>
      </c>
      <c r="W168" t="s">
        <v>577</v>
      </c>
      <c r="X168">
        <v>12.5</v>
      </c>
      <c r="Y168" t="s">
        <v>322</v>
      </c>
      <c r="Z168" t="s">
        <v>351</v>
      </c>
      <c r="AA168" t="s">
        <v>161</v>
      </c>
      <c r="AB168" t="s">
        <v>662</v>
      </c>
    </row>
    <row r="169" spans="1:28" x14ac:dyDescent="0.45">
      <c r="A169" t="s">
        <v>85</v>
      </c>
      <c r="B169">
        <v>464</v>
      </c>
      <c r="C169">
        <v>324</v>
      </c>
      <c r="D169" t="s">
        <v>86</v>
      </c>
      <c r="E169">
        <v>5907702530253</v>
      </c>
      <c r="F169" t="s">
        <v>329</v>
      </c>
      <c r="G169" t="s">
        <v>23</v>
      </c>
      <c r="H169" t="s">
        <v>5</v>
      </c>
      <c r="K169" t="s">
        <v>333</v>
      </c>
      <c r="U169" t="s">
        <v>544</v>
      </c>
      <c r="X169">
        <v>6.99</v>
      </c>
      <c r="Y169" t="s">
        <v>322</v>
      </c>
      <c r="Z169" t="s">
        <v>322</v>
      </c>
      <c r="AA169" t="s">
        <v>5</v>
      </c>
      <c r="AB169" t="s">
        <v>663</v>
      </c>
    </row>
    <row r="170" spans="1:28" x14ac:dyDescent="0.45">
      <c r="A170" t="s">
        <v>83</v>
      </c>
      <c r="B170">
        <v>84</v>
      </c>
      <c r="C170">
        <v>0</v>
      </c>
      <c r="D170" t="s">
        <v>84</v>
      </c>
      <c r="E170">
        <v>5907702529455</v>
      </c>
      <c r="F170" t="s">
        <v>329</v>
      </c>
      <c r="G170" t="s">
        <v>23</v>
      </c>
      <c r="H170" t="s">
        <v>5</v>
      </c>
      <c r="K170" t="s">
        <v>333</v>
      </c>
      <c r="U170" t="s">
        <v>544</v>
      </c>
      <c r="X170">
        <v>6.99</v>
      </c>
      <c r="Y170" t="s">
        <v>322</v>
      </c>
      <c r="Z170" t="s">
        <v>322</v>
      </c>
      <c r="AA170" t="s">
        <v>161</v>
      </c>
      <c r="AB170" t="s">
        <v>664</v>
      </c>
    </row>
    <row r="171" spans="1:28" x14ac:dyDescent="0.45">
      <c r="A171" t="s">
        <v>270</v>
      </c>
      <c r="B171">
        <v>199</v>
      </c>
      <c r="C171">
        <v>98</v>
      </c>
      <c r="D171" t="s">
        <v>374</v>
      </c>
      <c r="E171" s="93">
        <v>5907702530376</v>
      </c>
      <c r="F171" t="s">
        <v>329</v>
      </c>
      <c r="G171" t="s">
        <v>23</v>
      </c>
      <c r="H171" t="s">
        <v>330</v>
      </c>
      <c r="K171" t="s">
        <v>333</v>
      </c>
      <c r="T171" t="s">
        <v>561</v>
      </c>
      <c r="U171" t="s">
        <v>562</v>
      </c>
      <c r="W171" t="s">
        <v>563</v>
      </c>
      <c r="X171">
        <v>8.59</v>
      </c>
      <c r="Y171" t="s">
        <v>322</v>
      </c>
      <c r="Z171" t="s">
        <v>322</v>
      </c>
      <c r="AA171" t="s">
        <v>161</v>
      </c>
      <c r="AB171" t="s">
        <v>665</v>
      </c>
    </row>
    <row r="172" spans="1:28" x14ac:dyDescent="0.45">
      <c r="A172" t="s">
        <v>139</v>
      </c>
      <c r="B172">
        <v>112</v>
      </c>
      <c r="C172">
        <v>0</v>
      </c>
      <c r="D172" t="s">
        <v>140</v>
      </c>
      <c r="E172">
        <v>5907702529547</v>
      </c>
      <c r="F172" t="s">
        <v>329</v>
      </c>
      <c r="G172" t="s">
        <v>23</v>
      </c>
      <c r="H172" t="s">
        <v>330</v>
      </c>
      <c r="K172" t="s">
        <v>333</v>
      </c>
      <c r="T172" t="s">
        <v>561</v>
      </c>
      <c r="U172" t="s">
        <v>562</v>
      </c>
      <c r="W172" t="s">
        <v>563</v>
      </c>
      <c r="X172">
        <v>9.35</v>
      </c>
      <c r="Y172" t="s">
        <v>322</v>
      </c>
      <c r="Z172" t="s">
        <v>322</v>
      </c>
      <c r="AA172" t="s">
        <v>161</v>
      </c>
      <c r="AB172" t="s">
        <v>666</v>
      </c>
    </row>
    <row r="173" spans="1:28" x14ac:dyDescent="0.45">
      <c r="A173" t="s">
        <v>77</v>
      </c>
      <c r="B173">
        <v>1225</v>
      </c>
      <c r="C173">
        <v>196</v>
      </c>
      <c r="D173" t="s">
        <v>157</v>
      </c>
      <c r="E173">
        <v>5907702530208</v>
      </c>
      <c r="F173" t="s">
        <v>329</v>
      </c>
      <c r="G173" t="s">
        <v>23</v>
      </c>
      <c r="H173" t="s">
        <v>5</v>
      </c>
      <c r="K173" t="s">
        <v>333</v>
      </c>
      <c r="U173" t="s">
        <v>562</v>
      </c>
      <c r="X173">
        <v>7.15</v>
      </c>
      <c r="Y173" t="s">
        <v>322</v>
      </c>
      <c r="Z173" t="s">
        <v>322</v>
      </c>
      <c r="AA173" t="s">
        <v>5</v>
      </c>
      <c r="AB173" t="s">
        <v>667</v>
      </c>
    </row>
    <row r="174" spans="1:28" x14ac:dyDescent="0.45">
      <c r="A174" t="s">
        <v>78</v>
      </c>
      <c r="B174">
        <v>600</v>
      </c>
      <c r="C174">
        <v>56</v>
      </c>
      <c r="D174" t="s">
        <v>154</v>
      </c>
      <c r="E174">
        <v>5907702529530</v>
      </c>
      <c r="F174" t="s">
        <v>329</v>
      </c>
      <c r="G174" t="s">
        <v>23</v>
      </c>
      <c r="H174" t="s">
        <v>5</v>
      </c>
      <c r="K174" t="s">
        <v>333</v>
      </c>
      <c r="U174" t="s">
        <v>562</v>
      </c>
      <c r="X174">
        <v>7.15</v>
      </c>
      <c r="Y174" t="s">
        <v>322</v>
      </c>
      <c r="Z174" t="s">
        <v>322</v>
      </c>
      <c r="AA174" t="s">
        <v>161</v>
      </c>
      <c r="AB174" t="s">
        <v>668</v>
      </c>
    </row>
    <row r="175" spans="1:28" x14ac:dyDescent="0.45">
      <c r="A175" t="s">
        <v>145</v>
      </c>
      <c r="B175">
        <v>448</v>
      </c>
      <c r="C175">
        <v>0</v>
      </c>
      <c r="D175" t="s">
        <v>373</v>
      </c>
      <c r="E175">
        <v>5907702527727</v>
      </c>
      <c r="F175" t="s">
        <v>329</v>
      </c>
      <c r="G175" t="s">
        <v>23</v>
      </c>
      <c r="H175" t="s">
        <v>5</v>
      </c>
      <c r="K175" t="s">
        <v>333</v>
      </c>
      <c r="T175" t="s">
        <v>561</v>
      </c>
      <c r="U175" t="s">
        <v>562</v>
      </c>
      <c r="W175" t="s">
        <v>563</v>
      </c>
      <c r="X175">
        <v>7.24</v>
      </c>
      <c r="Y175" t="s">
        <v>322</v>
      </c>
      <c r="Z175" t="s">
        <v>322</v>
      </c>
      <c r="AA175" t="s">
        <v>161</v>
      </c>
      <c r="AB175" t="s">
        <v>669</v>
      </c>
    </row>
    <row r="176" spans="1:28" x14ac:dyDescent="0.45">
      <c r="A176" t="s">
        <v>141</v>
      </c>
      <c r="B176">
        <v>1491</v>
      </c>
      <c r="C176">
        <v>154</v>
      </c>
      <c r="D176" t="s">
        <v>142</v>
      </c>
      <c r="E176">
        <v>5907702524542</v>
      </c>
      <c r="F176" t="s">
        <v>329</v>
      </c>
      <c r="G176" t="s">
        <v>23</v>
      </c>
      <c r="H176" t="s">
        <v>5</v>
      </c>
      <c r="K176" t="s">
        <v>333</v>
      </c>
      <c r="T176" t="s">
        <v>561</v>
      </c>
      <c r="U176" t="s">
        <v>562</v>
      </c>
      <c r="W176" t="s">
        <v>578</v>
      </c>
      <c r="X176">
        <v>8.2899999999999991</v>
      </c>
      <c r="Y176" t="s">
        <v>322</v>
      </c>
      <c r="Z176" t="s">
        <v>322</v>
      </c>
      <c r="AA176" t="s">
        <v>161</v>
      </c>
      <c r="AB176" t="s">
        <v>670</v>
      </c>
    </row>
    <row r="177" spans="1:28" x14ac:dyDescent="0.45">
      <c r="A177" t="s">
        <v>152</v>
      </c>
      <c r="B177">
        <v>987</v>
      </c>
      <c r="C177">
        <v>175</v>
      </c>
      <c r="D177" t="s">
        <v>153</v>
      </c>
      <c r="E177">
        <v>5907702524535</v>
      </c>
      <c r="F177" t="s">
        <v>329</v>
      </c>
      <c r="G177" t="s">
        <v>23</v>
      </c>
      <c r="H177" t="s">
        <v>5</v>
      </c>
      <c r="K177" t="s">
        <v>333</v>
      </c>
      <c r="T177" t="s">
        <v>561</v>
      </c>
      <c r="U177" t="s">
        <v>562</v>
      </c>
      <c r="W177" t="s">
        <v>578</v>
      </c>
      <c r="X177">
        <v>8.2899999999999991</v>
      </c>
      <c r="Y177" t="s">
        <v>322</v>
      </c>
      <c r="Z177" t="s">
        <v>322</v>
      </c>
      <c r="AA177" t="s">
        <v>5</v>
      </c>
      <c r="AB177" t="s">
        <v>671</v>
      </c>
    </row>
    <row r="178" spans="1:28" x14ac:dyDescent="0.45">
      <c r="A178" t="s">
        <v>193</v>
      </c>
      <c r="B178">
        <v>483</v>
      </c>
      <c r="C178">
        <v>0</v>
      </c>
      <c r="D178" t="s">
        <v>194</v>
      </c>
      <c r="E178">
        <v>5907702535753</v>
      </c>
      <c r="F178" t="s">
        <v>329</v>
      </c>
      <c r="G178" t="s">
        <v>23</v>
      </c>
      <c r="H178" t="s">
        <v>5</v>
      </c>
      <c r="K178" t="s">
        <v>332</v>
      </c>
      <c r="T178" t="s">
        <v>561</v>
      </c>
      <c r="U178" t="s">
        <v>562</v>
      </c>
      <c r="W178" t="s">
        <v>563</v>
      </c>
      <c r="X178">
        <v>7.24</v>
      </c>
      <c r="Y178" t="s">
        <v>322</v>
      </c>
      <c r="Z178" t="s">
        <v>322</v>
      </c>
      <c r="AA178" t="s">
        <v>5</v>
      </c>
      <c r="AB178" t="s">
        <v>672</v>
      </c>
    </row>
    <row r="179" spans="1:28" x14ac:dyDescent="0.45">
      <c r="A179" t="s">
        <v>69</v>
      </c>
      <c r="B179">
        <v>279</v>
      </c>
      <c r="C179">
        <v>273</v>
      </c>
      <c r="D179" t="s">
        <v>70</v>
      </c>
      <c r="E179">
        <v>5907702529462</v>
      </c>
      <c r="F179" t="s">
        <v>329</v>
      </c>
      <c r="G179" t="s">
        <v>23</v>
      </c>
      <c r="H179" t="s">
        <v>5</v>
      </c>
      <c r="K179" t="s">
        <v>333</v>
      </c>
      <c r="U179" t="s">
        <v>562</v>
      </c>
      <c r="X179">
        <v>7.15</v>
      </c>
      <c r="Y179" t="s">
        <v>322</v>
      </c>
      <c r="Z179" t="s">
        <v>322</v>
      </c>
      <c r="AA179" t="s">
        <v>161</v>
      </c>
      <c r="AB179" t="s">
        <v>673</v>
      </c>
    </row>
    <row r="180" spans="1:28" x14ac:dyDescent="0.45">
      <c r="A180" t="s">
        <v>164</v>
      </c>
      <c r="B180">
        <v>32</v>
      </c>
      <c r="C180">
        <v>0</v>
      </c>
      <c r="D180" t="s">
        <v>165</v>
      </c>
      <c r="E180" s="93">
        <v>5907702531120</v>
      </c>
      <c r="F180" t="s">
        <v>329</v>
      </c>
      <c r="G180" t="s">
        <v>23</v>
      </c>
      <c r="H180" t="s">
        <v>160</v>
      </c>
      <c r="K180" t="s">
        <v>333</v>
      </c>
      <c r="U180" t="s">
        <v>565</v>
      </c>
      <c r="X180">
        <v>6.6</v>
      </c>
      <c r="Y180" t="s">
        <v>322</v>
      </c>
      <c r="Z180" t="s">
        <v>322</v>
      </c>
      <c r="AA180" t="s">
        <v>161</v>
      </c>
      <c r="AB180" t="s">
        <v>674</v>
      </c>
    </row>
    <row r="181" spans="1:28" x14ac:dyDescent="0.45">
      <c r="A181" t="s">
        <v>416</v>
      </c>
      <c r="B181">
        <v>122</v>
      </c>
      <c r="C181">
        <v>120</v>
      </c>
      <c r="D181" t="s">
        <v>417</v>
      </c>
      <c r="E181">
        <v>5907702534299</v>
      </c>
      <c r="F181" t="s">
        <v>329</v>
      </c>
      <c r="G181" t="s">
        <v>23</v>
      </c>
      <c r="H181" t="s">
        <v>4</v>
      </c>
      <c r="K181" t="s">
        <v>333</v>
      </c>
      <c r="T181" t="s">
        <v>546</v>
      </c>
      <c r="U181" t="s">
        <v>547</v>
      </c>
      <c r="W181" t="s">
        <v>548</v>
      </c>
      <c r="X181">
        <v>17.489999999999998</v>
      </c>
      <c r="Y181" t="s">
        <v>322</v>
      </c>
      <c r="Z181" t="s">
        <v>322</v>
      </c>
      <c r="AA181" t="s">
        <v>161</v>
      </c>
      <c r="AB181" t="s">
        <v>675</v>
      </c>
    </row>
    <row r="182" spans="1:28" x14ac:dyDescent="0.45">
      <c r="A182" t="s">
        <v>418</v>
      </c>
      <c r="B182">
        <v>92</v>
      </c>
      <c r="C182">
        <v>88</v>
      </c>
      <c r="D182" t="s">
        <v>419</v>
      </c>
      <c r="E182">
        <v>5907702533582</v>
      </c>
      <c r="F182" t="s">
        <v>329</v>
      </c>
      <c r="G182" t="s">
        <v>23</v>
      </c>
      <c r="H182" t="s">
        <v>4</v>
      </c>
      <c r="K182" t="s">
        <v>333</v>
      </c>
      <c r="T182" t="s">
        <v>546</v>
      </c>
      <c r="U182" t="s">
        <v>547</v>
      </c>
      <c r="W182" t="s">
        <v>548</v>
      </c>
      <c r="X182">
        <v>17.489999999999998</v>
      </c>
      <c r="Y182" t="s">
        <v>322</v>
      </c>
      <c r="Z182" t="s">
        <v>322</v>
      </c>
      <c r="AA182" t="s">
        <v>161</v>
      </c>
      <c r="AB182" t="s">
        <v>676</v>
      </c>
    </row>
    <row r="183" spans="1:28" x14ac:dyDescent="0.45">
      <c r="A183" t="s">
        <v>461</v>
      </c>
      <c r="B183">
        <v>43</v>
      </c>
      <c r="C183">
        <v>0</v>
      </c>
      <c r="D183" t="s">
        <v>462</v>
      </c>
      <c r="E183">
        <v>5907702534176</v>
      </c>
      <c r="F183" t="s">
        <v>329</v>
      </c>
      <c r="G183" t="s">
        <v>23</v>
      </c>
      <c r="H183" t="s">
        <v>5</v>
      </c>
      <c r="K183" t="s">
        <v>536</v>
      </c>
      <c r="U183" t="s">
        <v>547</v>
      </c>
      <c r="X183">
        <v>15.99</v>
      </c>
      <c r="Y183" t="s">
        <v>322</v>
      </c>
      <c r="Z183" t="s">
        <v>322</v>
      </c>
      <c r="AA183" t="s">
        <v>413</v>
      </c>
      <c r="AB183" t="s">
        <v>677</v>
      </c>
    </row>
    <row r="184" spans="1:28" x14ac:dyDescent="0.45">
      <c r="A184" t="s">
        <v>337</v>
      </c>
      <c r="B184">
        <v>673</v>
      </c>
      <c r="C184">
        <v>89</v>
      </c>
      <c r="D184" t="s">
        <v>338</v>
      </c>
      <c r="E184">
        <v>5907702514109</v>
      </c>
      <c r="F184" t="s">
        <v>329</v>
      </c>
      <c r="G184" t="s">
        <v>23</v>
      </c>
      <c r="H184" t="s">
        <v>160</v>
      </c>
      <c r="K184" t="s">
        <v>339</v>
      </c>
      <c r="L184" t="s">
        <v>340</v>
      </c>
      <c r="M184">
        <v>20</v>
      </c>
      <c r="N184">
        <v>65</v>
      </c>
      <c r="O184">
        <v>12.5</v>
      </c>
      <c r="P184">
        <v>25.5</v>
      </c>
      <c r="Q184">
        <v>29</v>
      </c>
      <c r="R184">
        <v>19</v>
      </c>
      <c r="S184">
        <v>41</v>
      </c>
      <c r="T184" t="s">
        <v>564</v>
      </c>
      <c r="U184" t="s">
        <v>565</v>
      </c>
      <c r="W184" t="s">
        <v>579</v>
      </c>
      <c r="X184">
        <v>6.25</v>
      </c>
      <c r="Y184" t="s">
        <v>322</v>
      </c>
      <c r="Z184" t="s">
        <v>322</v>
      </c>
      <c r="AA184" t="s">
        <v>413</v>
      </c>
      <c r="AB184" t="s">
        <v>678</v>
      </c>
    </row>
    <row r="185" spans="1:28" x14ac:dyDescent="0.45">
      <c r="A185" t="s">
        <v>343</v>
      </c>
      <c r="B185">
        <v>197</v>
      </c>
      <c r="C185">
        <v>40</v>
      </c>
      <c r="D185" t="s">
        <v>344</v>
      </c>
      <c r="E185">
        <v>5907702525549</v>
      </c>
      <c r="F185" t="s">
        <v>329</v>
      </c>
      <c r="G185" t="s">
        <v>23</v>
      </c>
      <c r="H185" t="s">
        <v>160</v>
      </c>
      <c r="K185" t="s">
        <v>339</v>
      </c>
      <c r="L185" t="s">
        <v>345</v>
      </c>
      <c r="M185">
        <v>20</v>
      </c>
      <c r="N185">
        <v>65</v>
      </c>
      <c r="O185">
        <v>12.5</v>
      </c>
      <c r="P185">
        <v>25.5</v>
      </c>
      <c r="Q185">
        <v>29</v>
      </c>
      <c r="R185">
        <v>19</v>
      </c>
      <c r="S185">
        <v>41</v>
      </c>
      <c r="T185" t="s">
        <v>564</v>
      </c>
      <c r="U185" t="s">
        <v>565</v>
      </c>
      <c r="W185" t="s">
        <v>579</v>
      </c>
      <c r="X185">
        <v>6.25</v>
      </c>
      <c r="Y185" t="s">
        <v>322</v>
      </c>
      <c r="Z185" t="s">
        <v>322</v>
      </c>
      <c r="AA185" t="s">
        <v>413</v>
      </c>
      <c r="AB185" t="s">
        <v>679</v>
      </c>
    </row>
    <row r="186" spans="1:28" x14ac:dyDescent="0.45">
      <c r="A186" t="s">
        <v>346</v>
      </c>
      <c r="B186">
        <v>168</v>
      </c>
      <c r="C186">
        <v>80</v>
      </c>
      <c r="D186" t="s">
        <v>347</v>
      </c>
      <c r="E186">
        <v>5907702525532</v>
      </c>
      <c r="F186" t="s">
        <v>329</v>
      </c>
      <c r="G186" t="s">
        <v>23</v>
      </c>
      <c r="H186" t="s">
        <v>160</v>
      </c>
      <c r="K186" t="s">
        <v>339</v>
      </c>
      <c r="L186" t="s">
        <v>348</v>
      </c>
      <c r="M186">
        <v>20</v>
      </c>
      <c r="N186">
        <v>65</v>
      </c>
      <c r="O186">
        <v>12.5</v>
      </c>
      <c r="P186">
        <v>25.5</v>
      </c>
      <c r="Q186">
        <v>29</v>
      </c>
      <c r="R186">
        <v>19</v>
      </c>
      <c r="S186">
        <v>41</v>
      </c>
      <c r="T186" t="s">
        <v>564</v>
      </c>
      <c r="U186" t="s">
        <v>565</v>
      </c>
      <c r="W186" t="s">
        <v>579</v>
      </c>
      <c r="X186">
        <v>6.25</v>
      </c>
      <c r="Y186" t="s">
        <v>322</v>
      </c>
      <c r="Z186" t="s">
        <v>322</v>
      </c>
      <c r="AA186" t="s">
        <v>413</v>
      </c>
      <c r="AB186" t="s">
        <v>680</v>
      </c>
    </row>
    <row r="187" spans="1:28" x14ac:dyDescent="0.45">
      <c r="A187" t="s">
        <v>349</v>
      </c>
      <c r="B187">
        <v>312</v>
      </c>
      <c r="C187">
        <v>0</v>
      </c>
      <c r="D187" t="s">
        <v>350</v>
      </c>
      <c r="E187" s="93">
        <v>5907702512884</v>
      </c>
      <c r="F187" t="s">
        <v>329</v>
      </c>
      <c r="G187" t="s">
        <v>23</v>
      </c>
      <c r="H187" t="s">
        <v>160</v>
      </c>
      <c r="K187" t="s">
        <v>333</v>
      </c>
      <c r="T187" t="s">
        <v>564</v>
      </c>
      <c r="U187" t="s">
        <v>565</v>
      </c>
      <c r="W187" t="s">
        <v>579</v>
      </c>
      <c r="X187">
        <v>6.39</v>
      </c>
      <c r="Y187" t="s">
        <v>322</v>
      </c>
      <c r="Z187" t="s">
        <v>322</v>
      </c>
      <c r="AA187" t="s">
        <v>413</v>
      </c>
      <c r="AB187" t="s">
        <v>681</v>
      </c>
    </row>
    <row r="188" spans="1:28" x14ac:dyDescent="0.45">
      <c r="A188" t="s">
        <v>355</v>
      </c>
      <c r="B188">
        <v>648</v>
      </c>
      <c r="C188">
        <v>0</v>
      </c>
      <c r="D188" t="s">
        <v>356</v>
      </c>
      <c r="E188">
        <v>5907702526539</v>
      </c>
      <c r="F188" t="s">
        <v>329</v>
      </c>
      <c r="G188" t="s">
        <v>23</v>
      </c>
      <c r="H188" t="s">
        <v>160</v>
      </c>
      <c r="K188" t="s">
        <v>333</v>
      </c>
      <c r="T188" t="s">
        <v>564</v>
      </c>
      <c r="U188" t="s">
        <v>565</v>
      </c>
      <c r="W188" t="s">
        <v>579</v>
      </c>
      <c r="X188">
        <v>6.39</v>
      </c>
      <c r="Y188" t="s">
        <v>322</v>
      </c>
      <c r="Z188" t="s">
        <v>322</v>
      </c>
      <c r="AA188" t="s">
        <v>413</v>
      </c>
      <c r="AB188" t="s">
        <v>682</v>
      </c>
    </row>
    <row r="189" spans="1:28" x14ac:dyDescent="0.45">
      <c r="A189" t="s">
        <v>357</v>
      </c>
      <c r="B189">
        <v>560</v>
      </c>
      <c r="C189">
        <v>0</v>
      </c>
      <c r="D189" t="s">
        <v>358</v>
      </c>
      <c r="E189">
        <v>5907702526546</v>
      </c>
      <c r="F189" t="s">
        <v>329</v>
      </c>
      <c r="G189" t="s">
        <v>23</v>
      </c>
      <c r="H189" t="s">
        <v>160</v>
      </c>
      <c r="K189" t="s">
        <v>333</v>
      </c>
      <c r="T189" t="s">
        <v>564</v>
      </c>
      <c r="U189" t="s">
        <v>565</v>
      </c>
      <c r="W189" t="s">
        <v>579</v>
      </c>
      <c r="X189">
        <v>6.39</v>
      </c>
      <c r="Y189" t="s">
        <v>322</v>
      </c>
      <c r="Z189" t="s">
        <v>322</v>
      </c>
      <c r="AA189" t="s">
        <v>413</v>
      </c>
      <c r="AB189" t="s">
        <v>683</v>
      </c>
    </row>
    <row r="190" spans="1:28" x14ac:dyDescent="0.45">
      <c r="A190" t="s">
        <v>359</v>
      </c>
      <c r="B190">
        <v>392</v>
      </c>
      <c r="C190">
        <v>0</v>
      </c>
      <c r="D190" t="s">
        <v>360</v>
      </c>
      <c r="E190">
        <v>5907702526577</v>
      </c>
      <c r="F190" t="s">
        <v>329</v>
      </c>
      <c r="G190" t="s">
        <v>23</v>
      </c>
      <c r="H190" t="s">
        <v>160</v>
      </c>
      <c r="K190" t="s">
        <v>333</v>
      </c>
      <c r="T190" t="s">
        <v>564</v>
      </c>
      <c r="U190" t="s">
        <v>565</v>
      </c>
      <c r="W190" t="s">
        <v>579</v>
      </c>
      <c r="X190">
        <v>6.39</v>
      </c>
      <c r="Y190" t="s">
        <v>322</v>
      </c>
      <c r="Z190" t="s">
        <v>322</v>
      </c>
      <c r="AA190" t="s">
        <v>413</v>
      </c>
      <c r="AB190" t="s">
        <v>684</v>
      </c>
    </row>
    <row r="191" spans="1:28" x14ac:dyDescent="0.45">
      <c r="A191" t="s">
        <v>361</v>
      </c>
      <c r="B191">
        <v>368</v>
      </c>
      <c r="C191">
        <v>0</v>
      </c>
      <c r="D191" t="s">
        <v>362</v>
      </c>
      <c r="E191">
        <v>5907702526584</v>
      </c>
      <c r="F191" t="s">
        <v>329</v>
      </c>
      <c r="G191" t="s">
        <v>23</v>
      </c>
      <c r="H191" t="s">
        <v>160</v>
      </c>
      <c r="K191" t="s">
        <v>333</v>
      </c>
      <c r="T191" t="s">
        <v>564</v>
      </c>
      <c r="U191" t="s">
        <v>565</v>
      </c>
      <c r="W191" t="s">
        <v>579</v>
      </c>
      <c r="X191">
        <v>6.39</v>
      </c>
      <c r="Y191" t="s">
        <v>322</v>
      </c>
      <c r="Z191" t="s">
        <v>322</v>
      </c>
      <c r="AA191" t="s">
        <v>413</v>
      </c>
      <c r="AB191" t="s">
        <v>685</v>
      </c>
    </row>
    <row r="192" spans="1:28" x14ac:dyDescent="0.45">
      <c r="A192" t="s">
        <v>283</v>
      </c>
      <c r="B192">
        <v>1340</v>
      </c>
      <c r="C192">
        <v>1280</v>
      </c>
      <c r="D192" t="s">
        <v>284</v>
      </c>
      <c r="E192">
        <v>5907702521596</v>
      </c>
      <c r="F192" t="s">
        <v>329</v>
      </c>
      <c r="G192" t="s">
        <v>363</v>
      </c>
      <c r="H192" t="s">
        <v>478</v>
      </c>
      <c r="K192" t="s">
        <v>333</v>
      </c>
      <c r="L192" t="s">
        <v>479</v>
      </c>
      <c r="T192" t="s">
        <v>580</v>
      </c>
      <c r="U192" t="s">
        <v>573</v>
      </c>
      <c r="W192" t="s">
        <v>581</v>
      </c>
      <c r="X192">
        <v>2.69</v>
      </c>
      <c r="Y192" t="s">
        <v>322</v>
      </c>
      <c r="Z192" t="s">
        <v>322</v>
      </c>
      <c r="AA192" t="s">
        <v>285</v>
      </c>
      <c r="AB192" t="s">
        <v>686</v>
      </c>
    </row>
    <row r="193" spans="1:28" x14ac:dyDescent="0.45">
      <c r="A193" t="s">
        <v>286</v>
      </c>
      <c r="B193">
        <v>1952</v>
      </c>
      <c r="C193">
        <v>1824</v>
      </c>
      <c r="D193" t="s">
        <v>287</v>
      </c>
      <c r="E193">
        <v>5907702521619</v>
      </c>
      <c r="F193" t="s">
        <v>329</v>
      </c>
      <c r="G193" t="s">
        <v>363</v>
      </c>
      <c r="H193" t="s">
        <v>478</v>
      </c>
      <c r="K193" t="s">
        <v>333</v>
      </c>
      <c r="L193" t="s">
        <v>479</v>
      </c>
      <c r="T193" t="s">
        <v>582</v>
      </c>
      <c r="U193" t="s">
        <v>557</v>
      </c>
      <c r="W193" t="s">
        <v>583</v>
      </c>
      <c r="X193">
        <v>3.39</v>
      </c>
      <c r="Y193" t="s">
        <v>322</v>
      </c>
      <c r="Z193" t="s">
        <v>322</v>
      </c>
      <c r="AA193" t="s">
        <v>285</v>
      </c>
      <c r="AB193" t="s">
        <v>687</v>
      </c>
    </row>
    <row r="194" spans="1:28" x14ac:dyDescent="0.45">
      <c r="A194" t="s">
        <v>288</v>
      </c>
      <c r="B194">
        <v>2330</v>
      </c>
      <c r="C194">
        <v>2266</v>
      </c>
      <c r="D194" t="s">
        <v>289</v>
      </c>
      <c r="E194">
        <v>5907702521626</v>
      </c>
      <c r="F194" t="s">
        <v>329</v>
      </c>
      <c r="G194" t="s">
        <v>363</v>
      </c>
      <c r="H194" t="s">
        <v>478</v>
      </c>
      <c r="K194" t="s">
        <v>333</v>
      </c>
      <c r="L194" t="s">
        <v>479</v>
      </c>
      <c r="T194" t="s">
        <v>582</v>
      </c>
      <c r="U194" t="s">
        <v>557</v>
      </c>
      <c r="W194" t="s">
        <v>584</v>
      </c>
      <c r="X194">
        <v>4.29</v>
      </c>
      <c r="Y194" t="s">
        <v>322</v>
      </c>
      <c r="Z194" t="s">
        <v>322</v>
      </c>
      <c r="AA194" t="s">
        <v>285</v>
      </c>
      <c r="AB194" t="s">
        <v>688</v>
      </c>
    </row>
    <row r="195" spans="1:28" x14ac:dyDescent="0.45">
      <c r="A195" t="s">
        <v>290</v>
      </c>
      <c r="B195">
        <v>3620</v>
      </c>
      <c r="C195">
        <v>3380</v>
      </c>
      <c r="D195" t="s">
        <v>291</v>
      </c>
      <c r="E195">
        <v>5907702523279</v>
      </c>
      <c r="F195" t="s">
        <v>329</v>
      </c>
      <c r="G195" t="s">
        <v>363</v>
      </c>
      <c r="H195" t="s">
        <v>490</v>
      </c>
      <c r="K195" t="s">
        <v>333</v>
      </c>
      <c r="L195" t="s">
        <v>479</v>
      </c>
      <c r="T195" t="s">
        <v>580</v>
      </c>
      <c r="U195" t="s">
        <v>573</v>
      </c>
      <c r="W195" t="s">
        <v>581</v>
      </c>
      <c r="X195">
        <v>2.89</v>
      </c>
      <c r="Y195" t="s">
        <v>322</v>
      </c>
      <c r="Z195" t="s">
        <v>322</v>
      </c>
      <c r="AA195" t="s">
        <v>285</v>
      </c>
      <c r="AB195" t="s">
        <v>689</v>
      </c>
    </row>
    <row r="196" spans="1:28" x14ac:dyDescent="0.45">
      <c r="A196" t="s">
        <v>292</v>
      </c>
      <c r="B196">
        <v>3918</v>
      </c>
      <c r="C196">
        <v>2220</v>
      </c>
      <c r="D196" t="s">
        <v>293</v>
      </c>
      <c r="E196">
        <v>5907702509860</v>
      </c>
      <c r="F196" t="s">
        <v>329</v>
      </c>
      <c r="G196" t="s">
        <v>363</v>
      </c>
      <c r="H196" t="s">
        <v>491</v>
      </c>
      <c r="K196" t="s">
        <v>333</v>
      </c>
      <c r="L196" t="s">
        <v>479</v>
      </c>
      <c r="T196" t="s">
        <v>580</v>
      </c>
      <c r="U196" t="s">
        <v>573</v>
      </c>
      <c r="W196" t="s">
        <v>585</v>
      </c>
      <c r="X196">
        <v>2.19</v>
      </c>
      <c r="Y196" t="s">
        <v>322</v>
      </c>
      <c r="Z196" t="s">
        <v>322</v>
      </c>
      <c r="AA196" t="s">
        <v>285</v>
      </c>
      <c r="AB196" t="s">
        <v>690</v>
      </c>
    </row>
    <row r="197" spans="1:28" x14ac:dyDescent="0.45">
      <c r="A197" t="s">
        <v>294</v>
      </c>
      <c r="B197">
        <v>11647</v>
      </c>
      <c r="C197">
        <v>4100</v>
      </c>
      <c r="D197" t="s">
        <v>295</v>
      </c>
      <c r="E197">
        <v>5907702509877</v>
      </c>
      <c r="F197" t="s">
        <v>329</v>
      </c>
      <c r="G197" t="s">
        <v>363</v>
      </c>
      <c r="H197" t="s">
        <v>491</v>
      </c>
      <c r="K197" t="s">
        <v>333</v>
      </c>
      <c r="L197" t="s">
        <v>479</v>
      </c>
      <c r="T197" t="s">
        <v>580</v>
      </c>
      <c r="U197" t="s">
        <v>573</v>
      </c>
      <c r="W197" t="s">
        <v>586</v>
      </c>
      <c r="X197">
        <v>2.82</v>
      </c>
      <c r="Y197" t="s">
        <v>322</v>
      </c>
      <c r="Z197" t="s">
        <v>322</v>
      </c>
      <c r="AA197" t="s">
        <v>285</v>
      </c>
      <c r="AB197" t="s">
        <v>691</v>
      </c>
    </row>
    <row r="198" spans="1:28" x14ac:dyDescent="0.45">
      <c r="A198" t="s">
        <v>296</v>
      </c>
      <c r="B198">
        <v>3561</v>
      </c>
      <c r="C198">
        <v>3500</v>
      </c>
      <c r="D198" t="s">
        <v>297</v>
      </c>
      <c r="E198">
        <v>5907702504247</v>
      </c>
      <c r="F198" t="s">
        <v>329</v>
      </c>
      <c r="G198" t="s">
        <v>363</v>
      </c>
      <c r="H198" t="s">
        <v>491</v>
      </c>
      <c r="K198" t="s">
        <v>333</v>
      </c>
      <c r="L198" t="s">
        <v>479</v>
      </c>
      <c r="T198" t="s">
        <v>580</v>
      </c>
      <c r="U198" t="s">
        <v>573</v>
      </c>
      <c r="W198" t="s">
        <v>587</v>
      </c>
      <c r="X198">
        <v>3.69</v>
      </c>
      <c r="Y198" t="s">
        <v>322</v>
      </c>
      <c r="Z198" t="s">
        <v>322</v>
      </c>
      <c r="AA198" t="s">
        <v>285</v>
      </c>
      <c r="AB198" t="s">
        <v>692</v>
      </c>
    </row>
    <row r="199" spans="1:28" x14ac:dyDescent="0.45">
      <c r="A199" t="s">
        <v>298</v>
      </c>
      <c r="B199">
        <v>2088</v>
      </c>
      <c r="C199">
        <v>2052</v>
      </c>
      <c r="D199" t="s">
        <v>299</v>
      </c>
      <c r="E199">
        <v>5907702517650</v>
      </c>
      <c r="F199" t="s">
        <v>329</v>
      </c>
      <c r="G199" t="s">
        <v>363</v>
      </c>
      <c r="H199" t="s">
        <v>491</v>
      </c>
      <c r="K199" t="s">
        <v>333</v>
      </c>
      <c r="L199" t="s">
        <v>479</v>
      </c>
      <c r="T199" t="s">
        <v>588</v>
      </c>
      <c r="U199" t="s">
        <v>545</v>
      </c>
      <c r="W199" t="s">
        <v>589</v>
      </c>
      <c r="X199">
        <v>4.4800000000000004</v>
      </c>
      <c r="Y199" t="s">
        <v>322</v>
      </c>
      <c r="Z199" t="s">
        <v>322</v>
      </c>
      <c r="AA199" t="s">
        <v>285</v>
      </c>
      <c r="AB199" t="s">
        <v>693</v>
      </c>
    </row>
    <row r="200" spans="1:28" x14ac:dyDescent="0.45">
      <c r="A200" t="s">
        <v>300</v>
      </c>
      <c r="B200">
        <v>944</v>
      </c>
      <c r="C200">
        <v>864</v>
      </c>
      <c r="D200" t="s">
        <v>301</v>
      </c>
      <c r="E200">
        <v>5907702501475</v>
      </c>
      <c r="F200" t="s">
        <v>329</v>
      </c>
      <c r="G200" t="s">
        <v>363</v>
      </c>
      <c r="H200" t="s">
        <v>491</v>
      </c>
      <c r="K200" t="s">
        <v>333</v>
      </c>
      <c r="L200" t="s">
        <v>479</v>
      </c>
      <c r="T200" t="s">
        <v>582</v>
      </c>
      <c r="U200" t="s">
        <v>557</v>
      </c>
      <c r="W200" t="s">
        <v>590</v>
      </c>
      <c r="X200">
        <v>4.99</v>
      </c>
      <c r="Y200" t="s">
        <v>322</v>
      </c>
      <c r="Z200" t="s">
        <v>322</v>
      </c>
      <c r="AA200" t="s">
        <v>285</v>
      </c>
      <c r="AB200" t="s">
        <v>694</v>
      </c>
    </row>
    <row r="201" spans="1:28" x14ac:dyDescent="0.45">
      <c r="A201" t="s">
        <v>302</v>
      </c>
      <c r="B201">
        <v>7152</v>
      </c>
      <c r="C201">
        <v>2552</v>
      </c>
      <c r="D201" t="s">
        <v>303</v>
      </c>
      <c r="E201">
        <v>5907702524856</v>
      </c>
      <c r="F201" t="s">
        <v>329</v>
      </c>
      <c r="G201" t="s">
        <v>363</v>
      </c>
      <c r="H201" t="s">
        <v>492</v>
      </c>
      <c r="K201" t="s">
        <v>333</v>
      </c>
      <c r="T201" t="s">
        <v>591</v>
      </c>
      <c r="U201" t="s">
        <v>572</v>
      </c>
      <c r="W201" t="s">
        <v>592</v>
      </c>
      <c r="X201">
        <v>1.51</v>
      </c>
      <c r="Y201" t="s">
        <v>322</v>
      </c>
      <c r="Z201" t="s">
        <v>322</v>
      </c>
      <c r="AA201" t="s">
        <v>285</v>
      </c>
      <c r="AB201" t="s">
        <v>695</v>
      </c>
    </row>
    <row r="202" spans="1:28" x14ac:dyDescent="0.45">
      <c r="A202" t="s">
        <v>304</v>
      </c>
      <c r="B202">
        <v>2350</v>
      </c>
      <c r="C202">
        <v>1925</v>
      </c>
      <c r="D202" t="s">
        <v>305</v>
      </c>
      <c r="E202">
        <v>5907702524801</v>
      </c>
      <c r="F202" t="s">
        <v>329</v>
      </c>
      <c r="G202" t="s">
        <v>363</v>
      </c>
      <c r="H202" t="s">
        <v>492</v>
      </c>
      <c r="K202" t="s">
        <v>333</v>
      </c>
      <c r="T202" t="s">
        <v>591</v>
      </c>
      <c r="U202" t="s">
        <v>572</v>
      </c>
      <c r="W202" t="s">
        <v>593</v>
      </c>
      <c r="X202">
        <v>1.84</v>
      </c>
      <c r="Y202" t="s">
        <v>322</v>
      </c>
      <c r="Z202" t="s">
        <v>322</v>
      </c>
      <c r="AA202" t="s">
        <v>285</v>
      </c>
      <c r="AB202" t="s">
        <v>696</v>
      </c>
    </row>
    <row r="203" spans="1:28" x14ac:dyDescent="0.45">
      <c r="A203" t="s">
        <v>306</v>
      </c>
      <c r="B203">
        <v>3715</v>
      </c>
      <c r="C203">
        <v>3415</v>
      </c>
      <c r="D203" t="s">
        <v>307</v>
      </c>
      <c r="E203">
        <v>5907702524818</v>
      </c>
      <c r="F203" t="s">
        <v>329</v>
      </c>
      <c r="G203" t="s">
        <v>363</v>
      </c>
      <c r="H203" t="s">
        <v>492</v>
      </c>
      <c r="K203" t="s">
        <v>333</v>
      </c>
      <c r="T203" t="s">
        <v>591</v>
      </c>
      <c r="U203" t="s">
        <v>572</v>
      </c>
      <c r="W203" t="s">
        <v>594</v>
      </c>
      <c r="X203">
        <v>2.2000000000000002</v>
      </c>
      <c r="Y203" t="s">
        <v>322</v>
      </c>
      <c r="Z203" t="s">
        <v>322</v>
      </c>
      <c r="AA203" t="s">
        <v>285</v>
      </c>
      <c r="AB203" t="s">
        <v>697</v>
      </c>
    </row>
    <row r="204" spans="1:28" x14ac:dyDescent="0.45">
      <c r="A204" t="s">
        <v>256</v>
      </c>
      <c r="B204">
        <v>212</v>
      </c>
      <c r="C204">
        <v>52</v>
      </c>
      <c r="D204" t="s">
        <v>257</v>
      </c>
      <c r="E204">
        <v>5907702534053</v>
      </c>
      <c r="F204" t="s">
        <v>329</v>
      </c>
      <c r="G204" t="s">
        <v>23</v>
      </c>
      <c r="H204" t="s">
        <v>4</v>
      </c>
      <c r="K204" t="s">
        <v>333</v>
      </c>
      <c r="T204" t="s">
        <v>546</v>
      </c>
      <c r="U204" t="s">
        <v>547</v>
      </c>
      <c r="W204" t="s">
        <v>552</v>
      </c>
      <c r="X204">
        <v>16.79</v>
      </c>
      <c r="Y204" t="s">
        <v>322</v>
      </c>
      <c r="Z204" t="s">
        <v>322</v>
      </c>
      <c r="AA204" t="s">
        <v>4</v>
      </c>
      <c r="AB204" t="s">
        <v>698</v>
      </c>
    </row>
    <row r="205" spans="1:28" x14ac:dyDescent="0.45">
      <c r="A205" t="s">
        <v>258</v>
      </c>
      <c r="B205">
        <v>191</v>
      </c>
      <c r="C205">
        <v>92</v>
      </c>
      <c r="D205" t="s">
        <v>259</v>
      </c>
      <c r="E205">
        <v>5907702533742</v>
      </c>
      <c r="F205" t="s">
        <v>329</v>
      </c>
      <c r="G205" t="s">
        <v>23</v>
      </c>
      <c r="H205" t="s">
        <v>4</v>
      </c>
      <c r="K205" t="s">
        <v>333</v>
      </c>
      <c r="T205" t="s">
        <v>546</v>
      </c>
      <c r="U205" t="s">
        <v>547</v>
      </c>
      <c r="W205" t="s">
        <v>552</v>
      </c>
      <c r="X205">
        <v>16.79</v>
      </c>
      <c r="Y205" t="s">
        <v>322</v>
      </c>
      <c r="Z205" t="s">
        <v>322</v>
      </c>
      <c r="AA205" t="s">
        <v>4</v>
      </c>
      <c r="AB205" t="s">
        <v>699</v>
      </c>
    </row>
    <row r="206" spans="1:28" x14ac:dyDescent="0.45">
      <c r="A206" t="s">
        <v>166</v>
      </c>
      <c r="B206">
        <v>960</v>
      </c>
      <c r="C206">
        <v>0</v>
      </c>
      <c r="D206" t="s">
        <v>394</v>
      </c>
      <c r="E206">
        <v>5907702537245</v>
      </c>
      <c r="F206" t="s">
        <v>329</v>
      </c>
      <c r="G206" t="s">
        <v>23</v>
      </c>
      <c r="H206" t="s">
        <v>389</v>
      </c>
      <c r="K206" t="s">
        <v>332</v>
      </c>
      <c r="T206" t="s">
        <v>595</v>
      </c>
      <c r="U206" t="s">
        <v>545</v>
      </c>
      <c r="W206" t="s">
        <v>590</v>
      </c>
      <c r="X206">
        <v>3.32</v>
      </c>
      <c r="Y206" t="s">
        <v>322</v>
      </c>
      <c r="Z206" t="s">
        <v>322</v>
      </c>
      <c r="AA206" t="s">
        <v>389</v>
      </c>
      <c r="AB206" t="s">
        <v>700</v>
      </c>
    </row>
    <row r="207" spans="1:28" x14ac:dyDescent="0.45">
      <c r="A207" t="s">
        <v>169</v>
      </c>
      <c r="B207">
        <v>888</v>
      </c>
      <c r="C207">
        <v>216</v>
      </c>
      <c r="D207" t="s">
        <v>401</v>
      </c>
      <c r="E207">
        <v>5907702533780</v>
      </c>
      <c r="F207" t="s">
        <v>329</v>
      </c>
      <c r="G207" t="s">
        <v>23</v>
      </c>
      <c r="H207" t="s">
        <v>160</v>
      </c>
      <c r="K207" t="s">
        <v>354</v>
      </c>
      <c r="T207" t="s">
        <v>564</v>
      </c>
      <c r="U207" t="s">
        <v>565</v>
      </c>
      <c r="W207" t="s">
        <v>596</v>
      </c>
      <c r="X207">
        <v>4.25</v>
      </c>
      <c r="Y207" t="s">
        <v>322</v>
      </c>
      <c r="Z207" t="s">
        <v>322</v>
      </c>
      <c r="AA207" t="s">
        <v>160</v>
      </c>
      <c r="AB207" t="s">
        <v>701</v>
      </c>
    </row>
    <row r="208" spans="1:28" x14ac:dyDescent="0.45">
      <c r="A208" t="s">
        <v>455</v>
      </c>
      <c r="B208">
        <v>512</v>
      </c>
      <c r="C208">
        <v>368</v>
      </c>
      <c r="D208" t="s">
        <v>456</v>
      </c>
      <c r="E208">
        <v>5907702537795</v>
      </c>
      <c r="F208" t="s">
        <v>329</v>
      </c>
      <c r="G208" t="s">
        <v>23</v>
      </c>
      <c r="H208" t="s">
        <v>160</v>
      </c>
      <c r="K208" t="s">
        <v>354</v>
      </c>
      <c r="T208" t="s">
        <v>564</v>
      </c>
      <c r="U208" t="s">
        <v>565</v>
      </c>
      <c r="W208" t="s">
        <v>596</v>
      </c>
      <c r="X208">
        <v>4.4800000000000004</v>
      </c>
      <c r="Y208" t="s">
        <v>322</v>
      </c>
      <c r="Z208" t="s">
        <v>351</v>
      </c>
      <c r="AA208" t="s">
        <v>160</v>
      </c>
      <c r="AB208" t="s">
        <v>702</v>
      </c>
    </row>
    <row r="209" spans="1:28" x14ac:dyDescent="0.45">
      <c r="A209" t="s">
        <v>170</v>
      </c>
      <c r="B209">
        <v>600</v>
      </c>
      <c r="C209">
        <v>208</v>
      </c>
      <c r="D209" t="s">
        <v>171</v>
      </c>
      <c r="E209" s="93">
        <v>5907702537603</v>
      </c>
      <c r="F209" t="s">
        <v>329</v>
      </c>
      <c r="G209" t="s">
        <v>23</v>
      </c>
      <c r="H209" t="s">
        <v>5</v>
      </c>
      <c r="K209" t="s">
        <v>332</v>
      </c>
      <c r="T209" t="s">
        <v>564</v>
      </c>
      <c r="U209" t="s">
        <v>565</v>
      </c>
      <c r="W209" t="s">
        <v>566</v>
      </c>
      <c r="X209">
        <v>5.99</v>
      </c>
      <c r="Y209" t="s">
        <v>322</v>
      </c>
      <c r="Z209" t="s">
        <v>322</v>
      </c>
      <c r="AA209" t="s">
        <v>5</v>
      </c>
      <c r="AB209" t="s">
        <v>703</v>
      </c>
    </row>
    <row r="210" spans="1:28" x14ac:dyDescent="0.45">
      <c r="A210" t="s">
        <v>172</v>
      </c>
      <c r="B210">
        <v>424</v>
      </c>
      <c r="C210">
        <v>416</v>
      </c>
      <c r="D210" t="s">
        <v>173</v>
      </c>
      <c r="E210">
        <v>5907702537610</v>
      </c>
      <c r="F210" t="s">
        <v>329</v>
      </c>
      <c r="G210" t="s">
        <v>23</v>
      </c>
      <c r="H210" t="s">
        <v>5</v>
      </c>
      <c r="K210" t="s">
        <v>332</v>
      </c>
      <c r="T210" t="s">
        <v>564</v>
      </c>
      <c r="U210" t="s">
        <v>565</v>
      </c>
      <c r="W210" t="s">
        <v>566</v>
      </c>
      <c r="X210">
        <v>5.99</v>
      </c>
      <c r="Y210" t="s">
        <v>322</v>
      </c>
      <c r="Z210" t="s">
        <v>322</v>
      </c>
      <c r="AA210" t="s">
        <v>5</v>
      </c>
      <c r="AB210" t="s">
        <v>704</v>
      </c>
    </row>
    <row r="211" spans="1:28" x14ac:dyDescent="0.45">
      <c r="A211" t="s">
        <v>178</v>
      </c>
      <c r="B211">
        <v>2707</v>
      </c>
      <c r="C211">
        <v>232</v>
      </c>
      <c r="D211" t="s">
        <v>414</v>
      </c>
      <c r="E211">
        <v>5907702536095</v>
      </c>
      <c r="F211" t="s">
        <v>329</v>
      </c>
      <c r="G211" t="s">
        <v>23</v>
      </c>
      <c r="H211" t="s">
        <v>5</v>
      </c>
      <c r="K211" t="s">
        <v>333</v>
      </c>
      <c r="T211" t="s">
        <v>564</v>
      </c>
      <c r="U211" t="s">
        <v>565</v>
      </c>
      <c r="W211" t="s">
        <v>578</v>
      </c>
      <c r="X211">
        <v>8.59</v>
      </c>
      <c r="Y211" t="s">
        <v>322</v>
      </c>
      <c r="Z211" t="s">
        <v>322</v>
      </c>
      <c r="AA211" t="s">
        <v>5</v>
      </c>
      <c r="AB211" t="s">
        <v>705</v>
      </c>
    </row>
    <row r="212" spans="1:28" x14ac:dyDescent="0.45">
      <c r="A212" t="s">
        <v>195</v>
      </c>
      <c r="B212">
        <v>1826</v>
      </c>
      <c r="C212">
        <v>296</v>
      </c>
      <c r="D212" t="s">
        <v>196</v>
      </c>
      <c r="E212">
        <v>5907702536101</v>
      </c>
      <c r="F212" t="s">
        <v>329</v>
      </c>
      <c r="G212" t="s">
        <v>23</v>
      </c>
      <c r="H212" t="s">
        <v>5</v>
      </c>
      <c r="K212" t="s">
        <v>333</v>
      </c>
      <c r="T212" t="s">
        <v>564</v>
      </c>
      <c r="U212" t="s">
        <v>565</v>
      </c>
      <c r="W212" t="s">
        <v>578</v>
      </c>
      <c r="X212">
        <v>8.59</v>
      </c>
      <c r="Y212" t="s">
        <v>322</v>
      </c>
      <c r="Z212" t="s">
        <v>322</v>
      </c>
      <c r="AA212" t="s">
        <v>5</v>
      </c>
      <c r="AB212" t="s">
        <v>706</v>
      </c>
    </row>
    <row r="213" spans="1:28" x14ac:dyDescent="0.45">
      <c r="A213" t="s">
        <v>197</v>
      </c>
      <c r="B213">
        <v>792</v>
      </c>
      <c r="C213">
        <v>0</v>
      </c>
      <c r="D213" t="s">
        <v>198</v>
      </c>
      <c r="E213">
        <v>5907702534145</v>
      </c>
      <c r="F213" t="s">
        <v>329</v>
      </c>
      <c r="G213" t="s">
        <v>23</v>
      </c>
      <c r="H213" t="s">
        <v>5</v>
      </c>
      <c r="K213" t="s">
        <v>536</v>
      </c>
      <c r="U213" t="s">
        <v>565</v>
      </c>
      <c r="X213">
        <v>10.85</v>
      </c>
      <c r="Y213" t="s">
        <v>322</v>
      </c>
      <c r="Z213" t="s">
        <v>322</v>
      </c>
      <c r="AA213" t="s">
        <v>413</v>
      </c>
      <c r="AB213" t="s">
        <v>707</v>
      </c>
    </row>
    <row r="214" spans="1:28" x14ac:dyDescent="0.45">
      <c r="A214" t="s">
        <v>199</v>
      </c>
      <c r="B214">
        <v>424</v>
      </c>
      <c r="C214">
        <v>0</v>
      </c>
      <c r="D214" t="s">
        <v>200</v>
      </c>
      <c r="E214">
        <v>5907702534152</v>
      </c>
      <c r="F214" t="s">
        <v>329</v>
      </c>
      <c r="G214" t="s">
        <v>23</v>
      </c>
      <c r="H214" t="s">
        <v>5</v>
      </c>
      <c r="K214" t="s">
        <v>536</v>
      </c>
      <c r="U214" t="s">
        <v>565</v>
      </c>
      <c r="X214">
        <v>10.85</v>
      </c>
      <c r="Y214" t="s">
        <v>322</v>
      </c>
      <c r="Z214" t="s">
        <v>322</v>
      </c>
      <c r="AA214" t="s">
        <v>5</v>
      </c>
      <c r="AB214" t="s">
        <v>708</v>
      </c>
    </row>
    <row r="215" spans="1:28" x14ac:dyDescent="0.45">
      <c r="A215" t="s">
        <v>201</v>
      </c>
      <c r="B215">
        <v>791</v>
      </c>
      <c r="C215">
        <v>168</v>
      </c>
      <c r="D215" t="s">
        <v>202</v>
      </c>
      <c r="E215">
        <v>5907702534367</v>
      </c>
      <c r="F215" t="s">
        <v>329</v>
      </c>
      <c r="G215" t="s">
        <v>23</v>
      </c>
      <c r="H215" t="s">
        <v>5</v>
      </c>
      <c r="K215" t="s">
        <v>332</v>
      </c>
      <c r="T215" t="s">
        <v>561</v>
      </c>
      <c r="U215" t="s">
        <v>562</v>
      </c>
      <c r="W215" t="s">
        <v>563</v>
      </c>
      <c r="X215">
        <v>8.75</v>
      </c>
      <c r="Y215" t="s">
        <v>322</v>
      </c>
      <c r="Z215" t="s">
        <v>322</v>
      </c>
      <c r="AA215" t="s">
        <v>5</v>
      </c>
      <c r="AB215" t="s">
        <v>709</v>
      </c>
    </row>
    <row r="216" spans="1:28" x14ac:dyDescent="0.45">
      <c r="A216" t="s">
        <v>203</v>
      </c>
      <c r="B216">
        <v>654</v>
      </c>
      <c r="C216">
        <v>245</v>
      </c>
      <c r="D216" t="s">
        <v>204</v>
      </c>
      <c r="E216">
        <v>5907702535746</v>
      </c>
      <c r="F216" t="s">
        <v>329</v>
      </c>
      <c r="G216" t="s">
        <v>23</v>
      </c>
      <c r="H216" t="s">
        <v>5</v>
      </c>
      <c r="K216" t="s">
        <v>332</v>
      </c>
      <c r="T216" t="s">
        <v>561</v>
      </c>
      <c r="U216" t="s">
        <v>562</v>
      </c>
      <c r="W216" t="s">
        <v>563</v>
      </c>
      <c r="X216">
        <v>8.75</v>
      </c>
      <c r="Y216" t="s">
        <v>322</v>
      </c>
      <c r="Z216" t="s">
        <v>322</v>
      </c>
      <c r="AA216" t="s">
        <v>5</v>
      </c>
      <c r="AB216" t="s">
        <v>710</v>
      </c>
    </row>
    <row r="217" spans="1:28" x14ac:dyDescent="0.45">
      <c r="A217" t="s">
        <v>205</v>
      </c>
      <c r="B217">
        <v>1188</v>
      </c>
      <c r="C217">
        <v>468</v>
      </c>
      <c r="D217" t="s">
        <v>206</v>
      </c>
      <c r="E217">
        <v>5907702535579</v>
      </c>
      <c r="F217" t="s">
        <v>329</v>
      </c>
      <c r="G217" t="s">
        <v>23</v>
      </c>
      <c r="H217" t="s">
        <v>5</v>
      </c>
      <c r="K217" t="s">
        <v>332</v>
      </c>
      <c r="T217" t="s">
        <v>597</v>
      </c>
      <c r="U217" t="s">
        <v>598</v>
      </c>
      <c r="W217" t="s">
        <v>579</v>
      </c>
      <c r="X217">
        <v>6.39</v>
      </c>
      <c r="Y217" t="s">
        <v>322</v>
      </c>
      <c r="Z217" t="s">
        <v>322</v>
      </c>
      <c r="AA217" t="s">
        <v>5</v>
      </c>
      <c r="AB217" t="s">
        <v>711</v>
      </c>
    </row>
    <row r="218" spans="1:28" x14ac:dyDescent="0.45">
      <c r="A218" t="s">
        <v>207</v>
      </c>
      <c r="B218">
        <v>1359</v>
      </c>
      <c r="C218">
        <v>702</v>
      </c>
      <c r="D218" t="s">
        <v>208</v>
      </c>
      <c r="E218">
        <v>5907702505848</v>
      </c>
      <c r="F218" t="s">
        <v>329</v>
      </c>
      <c r="G218" t="s">
        <v>23</v>
      </c>
      <c r="H218" t="s">
        <v>160</v>
      </c>
      <c r="K218" t="s">
        <v>333</v>
      </c>
      <c r="T218" t="s">
        <v>597</v>
      </c>
      <c r="U218" t="s">
        <v>598</v>
      </c>
      <c r="W218" t="s">
        <v>579</v>
      </c>
      <c r="X218">
        <v>6.39</v>
      </c>
      <c r="Y218" t="s">
        <v>322</v>
      </c>
      <c r="Z218" t="s">
        <v>322</v>
      </c>
      <c r="AA218" t="s">
        <v>160</v>
      </c>
      <c r="AB218" t="s">
        <v>712</v>
      </c>
    </row>
    <row r="219" spans="1:28" x14ac:dyDescent="0.45">
      <c r="A219" t="s">
        <v>260</v>
      </c>
      <c r="B219">
        <v>168</v>
      </c>
      <c r="C219">
        <v>44</v>
      </c>
      <c r="D219" t="s">
        <v>261</v>
      </c>
      <c r="E219">
        <v>5907702523156</v>
      </c>
      <c r="F219" t="s">
        <v>329</v>
      </c>
      <c r="G219" t="s">
        <v>23</v>
      </c>
      <c r="H219" t="s">
        <v>4</v>
      </c>
      <c r="K219" t="s">
        <v>333</v>
      </c>
      <c r="L219" t="s">
        <v>348</v>
      </c>
      <c r="T219" t="s">
        <v>546</v>
      </c>
      <c r="U219" t="s">
        <v>547</v>
      </c>
      <c r="W219" t="s">
        <v>576</v>
      </c>
      <c r="X219">
        <v>13.39</v>
      </c>
      <c r="Y219" t="s">
        <v>322</v>
      </c>
      <c r="Z219" t="s">
        <v>322</v>
      </c>
      <c r="AA219" t="s">
        <v>4</v>
      </c>
      <c r="AB219" t="s">
        <v>713</v>
      </c>
    </row>
    <row r="220" spans="1:28" x14ac:dyDescent="0.45">
      <c r="A220" t="s">
        <v>262</v>
      </c>
      <c r="B220">
        <v>390</v>
      </c>
      <c r="C220">
        <v>164</v>
      </c>
      <c r="D220" t="s">
        <v>263</v>
      </c>
      <c r="E220">
        <v>5907702526713</v>
      </c>
      <c r="F220" t="s">
        <v>329</v>
      </c>
      <c r="G220" t="s">
        <v>23</v>
      </c>
      <c r="H220" t="s">
        <v>4</v>
      </c>
      <c r="K220" t="s">
        <v>333</v>
      </c>
      <c r="L220" t="s">
        <v>345</v>
      </c>
      <c r="T220" t="s">
        <v>546</v>
      </c>
      <c r="U220" t="s">
        <v>547</v>
      </c>
      <c r="W220" t="s">
        <v>576</v>
      </c>
      <c r="X220">
        <v>13.39</v>
      </c>
      <c r="Y220" t="s">
        <v>322</v>
      </c>
      <c r="Z220" t="s">
        <v>322</v>
      </c>
      <c r="AA220" t="s">
        <v>4</v>
      </c>
      <c r="AB220" t="s">
        <v>714</v>
      </c>
    </row>
    <row r="221" spans="1:28" x14ac:dyDescent="0.45">
      <c r="A221" t="s">
        <v>53</v>
      </c>
      <c r="B221">
        <v>1088</v>
      </c>
      <c r="C221">
        <v>672</v>
      </c>
      <c r="D221" t="s">
        <v>54</v>
      </c>
      <c r="E221">
        <v>5907702519456</v>
      </c>
      <c r="F221" t="s">
        <v>329</v>
      </c>
      <c r="G221" t="s">
        <v>23</v>
      </c>
      <c r="H221" t="s">
        <v>5</v>
      </c>
      <c r="K221" t="s">
        <v>333</v>
      </c>
      <c r="L221" t="s">
        <v>345</v>
      </c>
      <c r="U221" t="s">
        <v>565</v>
      </c>
      <c r="X221">
        <v>6.99</v>
      </c>
      <c r="Y221" t="s">
        <v>322</v>
      </c>
      <c r="Z221" t="s">
        <v>322</v>
      </c>
      <c r="AA221" t="s">
        <v>5</v>
      </c>
      <c r="AB221" t="s">
        <v>715</v>
      </c>
    </row>
    <row r="222" spans="1:28" x14ac:dyDescent="0.45">
      <c r="A222" t="s">
        <v>55</v>
      </c>
      <c r="B222">
        <v>44</v>
      </c>
      <c r="C222">
        <v>40</v>
      </c>
      <c r="D222" t="s">
        <v>56</v>
      </c>
      <c r="E222">
        <v>5907702514475</v>
      </c>
      <c r="F222" t="s">
        <v>329</v>
      </c>
      <c r="G222" t="s">
        <v>23</v>
      </c>
      <c r="H222" t="s">
        <v>5</v>
      </c>
      <c r="K222" t="s">
        <v>333</v>
      </c>
      <c r="L222" t="s">
        <v>348</v>
      </c>
      <c r="T222" t="s">
        <v>564</v>
      </c>
      <c r="U222" t="s">
        <v>565</v>
      </c>
      <c r="X222">
        <v>6.99</v>
      </c>
      <c r="Y222" t="s">
        <v>322</v>
      </c>
      <c r="Z222" t="s">
        <v>322</v>
      </c>
      <c r="AA222" t="s">
        <v>161</v>
      </c>
      <c r="AB222" t="s">
        <v>716</v>
      </c>
    </row>
    <row r="223" spans="1:28" x14ac:dyDescent="0.45">
      <c r="A223" t="s">
        <v>101</v>
      </c>
      <c r="B223">
        <v>1636</v>
      </c>
      <c r="C223">
        <v>1266</v>
      </c>
      <c r="D223" t="s">
        <v>102</v>
      </c>
      <c r="E223">
        <v>5907702531991</v>
      </c>
      <c r="F223" t="s">
        <v>329</v>
      </c>
      <c r="G223" t="s">
        <v>23</v>
      </c>
      <c r="H223" t="s">
        <v>160</v>
      </c>
      <c r="K223" t="s">
        <v>333</v>
      </c>
      <c r="U223" t="s">
        <v>543</v>
      </c>
      <c r="X223">
        <v>2.99</v>
      </c>
      <c r="Y223" t="s">
        <v>322</v>
      </c>
      <c r="Z223" t="s">
        <v>322</v>
      </c>
      <c r="AA223" t="s">
        <v>161</v>
      </c>
      <c r="AB223" t="s">
        <v>717</v>
      </c>
    </row>
    <row r="224" spans="1:28" x14ac:dyDescent="0.45">
      <c r="A224" t="s">
        <v>209</v>
      </c>
      <c r="B224">
        <v>912</v>
      </c>
      <c r="C224">
        <v>144</v>
      </c>
      <c r="D224" t="s">
        <v>210</v>
      </c>
      <c r="E224">
        <v>5907702535975</v>
      </c>
      <c r="F224" t="s">
        <v>329</v>
      </c>
      <c r="G224" t="s">
        <v>23</v>
      </c>
      <c r="H224" t="s">
        <v>5</v>
      </c>
      <c r="K224" t="s">
        <v>332</v>
      </c>
      <c r="T224" t="s">
        <v>550</v>
      </c>
      <c r="U224" t="s">
        <v>544</v>
      </c>
      <c r="W224" t="s">
        <v>575</v>
      </c>
      <c r="X224">
        <v>7.99</v>
      </c>
      <c r="Y224" t="s">
        <v>322</v>
      </c>
      <c r="Z224" t="s">
        <v>322</v>
      </c>
      <c r="AA224" t="s">
        <v>5</v>
      </c>
      <c r="AB224" t="s">
        <v>718</v>
      </c>
    </row>
    <row r="225" spans="1:28" x14ac:dyDescent="0.45">
      <c r="A225" t="s">
        <v>211</v>
      </c>
      <c r="B225">
        <v>918</v>
      </c>
      <c r="C225">
        <v>216</v>
      </c>
      <c r="D225" t="s">
        <v>212</v>
      </c>
      <c r="E225">
        <v>5907702535982</v>
      </c>
      <c r="F225" t="s">
        <v>329</v>
      </c>
      <c r="G225" t="s">
        <v>23</v>
      </c>
      <c r="H225" t="s">
        <v>5</v>
      </c>
      <c r="K225" t="s">
        <v>332</v>
      </c>
      <c r="T225" t="s">
        <v>550</v>
      </c>
      <c r="U225" t="s">
        <v>544</v>
      </c>
      <c r="W225" t="s">
        <v>575</v>
      </c>
      <c r="X225">
        <v>7.99</v>
      </c>
      <c r="Y225" t="s">
        <v>322</v>
      </c>
      <c r="Z225" t="s">
        <v>322</v>
      </c>
      <c r="AA225" t="s">
        <v>5</v>
      </c>
      <c r="AB225" t="s">
        <v>719</v>
      </c>
    </row>
    <row r="226" spans="1:28" x14ac:dyDescent="0.45">
      <c r="A226" t="s">
        <v>97</v>
      </c>
      <c r="B226">
        <v>134</v>
      </c>
      <c r="C226">
        <v>126</v>
      </c>
      <c r="D226" t="s">
        <v>98</v>
      </c>
      <c r="E226">
        <v>5907702531984</v>
      </c>
      <c r="F226" t="s">
        <v>329</v>
      </c>
      <c r="G226" t="s">
        <v>23</v>
      </c>
      <c r="H226" t="s">
        <v>4</v>
      </c>
      <c r="K226" t="s">
        <v>333</v>
      </c>
      <c r="U226" t="s">
        <v>544</v>
      </c>
      <c r="X226">
        <v>15.09</v>
      </c>
      <c r="Y226" t="s">
        <v>322</v>
      </c>
      <c r="Z226" t="s">
        <v>322</v>
      </c>
      <c r="AA226" t="s">
        <v>161</v>
      </c>
      <c r="AB226" t="s">
        <v>720</v>
      </c>
    </row>
    <row r="227" spans="1:28" x14ac:dyDescent="0.45">
      <c r="A227" t="s">
        <v>99</v>
      </c>
      <c r="B227">
        <v>28</v>
      </c>
      <c r="C227">
        <v>18</v>
      </c>
      <c r="D227" t="s">
        <v>100</v>
      </c>
      <c r="E227">
        <v>5907702531977</v>
      </c>
      <c r="F227" t="s">
        <v>329</v>
      </c>
      <c r="G227" t="s">
        <v>23</v>
      </c>
      <c r="H227" t="s">
        <v>4</v>
      </c>
      <c r="K227" t="s">
        <v>333</v>
      </c>
      <c r="U227" t="s">
        <v>544</v>
      </c>
      <c r="X227">
        <v>15.09</v>
      </c>
      <c r="Y227" t="s">
        <v>322</v>
      </c>
      <c r="Z227" t="s">
        <v>322</v>
      </c>
      <c r="AA227" t="s">
        <v>161</v>
      </c>
      <c r="AB227" t="s">
        <v>721</v>
      </c>
    </row>
    <row r="228" spans="1:28" x14ac:dyDescent="0.45">
      <c r="A228" t="s">
        <v>532</v>
      </c>
      <c r="B228">
        <v>32</v>
      </c>
      <c r="C228">
        <v>0</v>
      </c>
      <c r="D228" t="s">
        <v>105</v>
      </c>
      <c r="E228">
        <v>5907702525242</v>
      </c>
      <c r="F228" t="s">
        <v>329</v>
      </c>
      <c r="G228" t="s">
        <v>23</v>
      </c>
      <c r="H228" t="s">
        <v>5</v>
      </c>
      <c r="K228" t="s">
        <v>333</v>
      </c>
      <c r="T228" t="s">
        <v>564</v>
      </c>
      <c r="U228" t="s">
        <v>565</v>
      </c>
      <c r="W228" t="s">
        <v>566</v>
      </c>
      <c r="X228">
        <v>6.52</v>
      </c>
      <c r="Y228" t="s">
        <v>322</v>
      </c>
      <c r="Z228" t="s">
        <v>351</v>
      </c>
      <c r="AA228" t="s">
        <v>161</v>
      </c>
      <c r="AB228" t="s">
        <v>722</v>
      </c>
    </row>
    <row r="229" spans="1:28" x14ac:dyDescent="0.45">
      <c r="A229" t="s">
        <v>106</v>
      </c>
      <c r="B229">
        <v>56</v>
      </c>
      <c r="C229">
        <v>48</v>
      </c>
      <c r="D229" t="s">
        <v>122</v>
      </c>
      <c r="E229">
        <v>5907702525242</v>
      </c>
      <c r="F229" t="s">
        <v>329</v>
      </c>
      <c r="G229" t="s">
        <v>23</v>
      </c>
      <c r="H229" t="s">
        <v>5</v>
      </c>
      <c r="K229" t="s">
        <v>333</v>
      </c>
      <c r="T229" t="s">
        <v>564</v>
      </c>
      <c r="U229" t="s">
        <v>565</v>
      </c>
      <c r="W229" t="s">
        <v>566</v>
      </c>
      <c r="X229">
        <v>6.52</v>
      </c>
      <c r="Y229" t="s">
        <v>322</v>
      </c>
      <c r="Z229" t="s">
        <v>322</v>
      </c>
      <c r="AA229" t="s">
        <v>161</v>
      </c>
      <c r="AB229" t="s">
        <v>723</v>
      </c>
    </row>
    <row r="230" spans="1:28" x14ac:dyDescent="0.45">
      <c r="A230" t="s">
        <v>275</v>
      </c>
      <c r="B230">
        <v>574</v>
      </c>
      <c r="C230">
        <v>566</v>
      </c>
      <c r="D230" t="s">
        <v>276</v>
      </c>
      <c r="E230">
        <v>5907702531038</v>
      </c>
      <c r="F230" t="s">
        <v>329</v>
      </c>
      <c r="G230" t="s">
        <v>23</v>
      </c>
      <c r="H230" t="s">
        <v>107</v>
      </c>
      <c r="K230" t="s">
        <v>333</v>
      </c>
      <c r="U230" t="s">
        <v>598</v>
      </c>
      <c r="X230">
        <v>4.3899999999999997</v>
      </c>
      <c r="Y230" t="s">
        <v>322</v>
      </c>
      <c r="Z230" t="s">
        <v>322</v>
      </c>
      <c r="AA230" t="s">
        <v>161</v>
      </c>
      <c r="AB230" t="s">
        <v>724</v>
      </c>
    </row>
    <row r="231" spans="1:28" x14ac:dyDescent="0.45">
      <c r="A231" t="s">
        <v>213</v>
      </c>
      <c r="B231">
        <v>832</v>
      </c>
      <c r="C231">
        <v>384</v>
      </c>
      <c r="D231" t="s">
        <v>214</v>
      </c>
      <c r="E231">
        <v>5907702530284</v>
      </c>
      <c r="F231" t="s">
        <v>329</v>
      </c>
      <c r="G231" t="s">
        <v>23</v>
      </c>
      <c r="H231" t="s">
        <v>5</v>
      </c>
      <c r="K231" t="s">
        <v>333</v>
      </c>
      <c r="T231" t="s">
        <v>564</v>
      </c>
      <c r="U231" t="s">
        <v>565</v>
      </c>
      <c r="W231" t="s">
        <v>578</v>
      </c>
      <c r="X231">
        <v>7.99</v>
      </c>
      <c r="Y231" t="s">
        <v>322</v>
      </c>
      <c r="Z231" t="s">
        <v>322</v>
      </c>
      <c r="AA231" t="s">
        <v>5</v>
      </c>
      <c r="AB231" t="s">
        <v>725</v>
      </c>
    </row>
    <row r="232" spans="1:28" x14ac:dyDescent="0.45">
      <c r="A232" t="s">
        <v>215</v>
      </c>
      <c r="B232">
        <v>1280</v>
      </c>
      <c r="C232">
        <v>152</v>
      </c>
      <c r="D232" t="s">
        <v>216</v>
      </c>
      <c r="E232">
        <v>5907702529387</v>
      </c>
      <c r="F232" t="s">
        <v>329</v>
      </c>
      <c r="G232" t="s">
        <v>23</v>
      </c>
      <c r="H232" t="s">
        <v>5</v>
      </c>
      <c r="K232" t="s">
        <v>333</v>
      </c>
      <c r="T232" t="s">
        <v>564</v>
      </c>
      <c r="U232" t="s">
        <v>565</v>
      </c>
      <c r="W232" t="s">
        <v>578</v>
      </c>
      <c r="X232">
        <v>7.99</v>
      </c>
      <c r="Y232" t="s">
        <v>322</v>
      </c>
      <c r="Z232" t="s">
        <v>322</v>
      </c>
      <c r="AA232" t="s">
        <v>5</v>
      </c>
      <c r="AB232" t="s">
        <v>726</v>
      </c>
    </row>
    <row r="233" spans="1:28" x14ac:dyDescent="0.45">
      <c r="A233" t="s">
        <v>364</v>
      </c>
      <c r="B233">
        <v>291</v>
      </c>
      <c r="C233">
        <v>96</v>
      </c>
      <c r="D233" t="s">
        <v>365</v>
      </c>
      <c r="E233">
        <v>5907702527895</v>
      </c>
      <c r="F233" t="s">
        <v>329</v>
      </c>
      <c r="G233" t="s">
        <v>23</v>
      </c>
      <c r="H233" t="s">
        <v>4</v>
      </c>
      <c r="K233" t="s">
        <v>333</v>
      </c>
      <c r="U233" t="s">
        <v>547</v>
      </c>
      <c r="X233">
        <v>14</v>
      </c>
      <c r="Y233" t="s">
        <v>322</v>
      </c>
      <c r="Z233" t="s">
        <v>322</v>
      </c>
      <c r="AA233" t="s">
        <v>4</v>
      </c>
      <c r="AB233" t="s">
        <v>727</v>
      </c>
    </row>
    <row r="234" spans="1:28" x14ac:dyDescent="0.45">
      <c r="A234" t="s">
        <v>217</v>
      </c>
      <c r="B234">
        <v>830</v>
      </c>
      <c r="C234">
        <v>210</v>
      </c>
      <c r="D234" t="s">
        <v>218</v>
      </c>
      <c r="E234">
        <v>5907702533919</v>
      </c>
      <c r="F234" t="s">
        <v>329</v>
      </c>
      <c r="G234" t="s">
        <v>23</v>
      </c>
      <c r="H234" t="s">
        <v>5</v>
      </c>
      <c r="K234" t="s">
        <v>332</v>
      </c>
      <c r="T234" t="s">
        <v>561</v>
      </c>
      <c r="U234" t="s">
        <v>562</v>
      </c>
      <c r="W234" t="s">
        <v>578</v>
      </c>
      <c r="X234">
        <v>7.99</v>
      </c>
      <c r="Y234" t="s">
        <v>322</v>
      </c>
      <c r="Z234" t="s">
        <v>322</v>
      </c>
      <c r="AA234" t="s">
        <v>5</v>
      </c>
      <c r="AB234" t="s">
        <v>728</v>
      </c>
    </row>
    <row r="235" spans="1:28" x14ac:dyDescent="0.45">
      <c r="A235" t="s">
        <v>219</v>
      </c>
      <c r="B235">
        <v>392</v>
      </c>
      <c r="C235">
        <v>0</v>
      </c>
      <c r="D235" t="s">
        <v>220</v>
      </c>
      <c r="E235">
        <v>5907702533926</v>
      </c>
      <c r="F235" t="s">
        <v>329</v>
      </c>
      <c r="G235" t="s">
        <v>23</v>
      </c>
      <c r="H235" t="s">
        <v>5</v>
      </c>
      <c r="K235" t="s">
        <v>332</v>
      </c>
      <c r="T235" t="s">
        <v>561</v>
      </c>
      <c r="U235" t="s">
        <v>562</v>
      </c>
      <c r="W235" t="s">
        <v>578</v>
      </c>
      <c r="X235">
        <v>7.99</v>
      </c>
      <c r="Y235" t="s">
        <v>322</v>
      </c>
      <c r="Z235" t="s">
        <v>322</v>
      </c>
      <c r="AA235" t="s">
        <v>5</v>
      </c>
      <c r="AB235" t="s">
        <v>729</v>
      </c>
    </row>
    <row r="236" spans="1:28" x14ac:dyDescent="0.45">
      <c r="A236" t="s">
        <v>71</v>
      </c>
      <c r="B236">
        <v>1096</v>
      </c>
      <c r="C236">
        <v>792</v>
      </c>
      <c r="D236" t="s">
        <v>72</v>
      </c>
      <c r="E236">
        <v>5907702530260</v>
      </c>
      <c r="F236" t="s">
        <v>329</v>
      </c>
      <c r="G236" t="s">
        <v>23</v>
      </c>
      <c r="H236" t="s">
        <v>5</v>
      </c>
      <c r="K236" t="s">
        <v>333</v>
      </c>
      <c r="U236" t="s">
        <v>565</v>
      </c>
      <c r="X236">
        <v>6.99</v>
      </c>
      <c r="Y236" t="s">
        <v>322</v>
      </c>
      <c r="Z236" t="s">
        <v>322</v>
      </c>
      <c r="AA236" t="s">
        <v>161</v>
      </c>
      <c r="AB236" t="s">
        <v>730</v>
      </c>
    </row>
    <row r="237" spans="1:28" x14ac:dyDescent="0.45">
      <c r="A237" t="s">
        <v>73</v>
      </c>
      <c r="B237">
        <v>320</v>
      </c>
      <c r="C237">
        <v>0</v>
      </c>
      <c r="D237" t="s">
        <v>74</v>
      </c>
      <c r="E237">
        <v>5907702529233</v>
      </c>
      <c r="F237" t="s">
        <v>329</v>
      </c>
      <c r="G237" t="s">
        <v>23</v>
      </c>
      <c r="H237" t="s">
        <v>5</v>
      </c>
      <c r="K237" t="s">
        <v>333</v>
      </c>
      <c r="U237" t="s">
        <v>565</v>
      </c>
      <c r="X237">
        <v>6.99</v>
      </c>
      <c r="Y237" t="s">
        <v>322</v>
      </c>
      <c r="Z237" t="s">
        <v>322</v>
      </c>
      <c r="AA237" t="s">
        <v>161</v>
      </c>
      <c r="AB237" t="s">
        <v>731</v>
      </c>
    </row>
    <row r="238" spans="1:28" x14ac:dyDescent="0.45">
      <c r="A238" t="s">
        <v>87</v>
      </c>
      <c r="B238">
        <v>320</v>
      </c>
      <c r="C238">
        <v>0</v>
      </c>
      <c r="D238" t="s">
        <v>88</v>
      </c>
      <c r="E238">
        <v>5907702530390</v>
      </c>
      <c r="F238" t="s">
        <v>329</v>
      </c>
      <c r="G238" t="s">
        <v>23</v>
      </c>
      <c r="H238" t="s">
        <v>330</v>
      </c>
      <c r="K238" t="s">
        <v>333</v>
      </c>
      <c r="U238" t="s">
        <v>562</v>
      </c>
      <c r="X238">
        <v>8.49</v>
      </c>
      <c r="Y238" t="s">
        <v>322</v>
      </c>
      <c r="Z238" t="s">
        <v>322</v>
      </c>
      <c r="AA238" t="s">
        <v>161</v>
      </c>
      <c r="AB238" t="s">
        <v>732</v>
      </c>
    </row>
    <row r="239" spans="1:28" x14ac:dyDescent="0.45">
      <c r="A239" t="s">
        <v>89</v>
      </c>
      <c r="B239">
        <v>304</v>
      </c>
      <c r="C239">
        <v>0</v>
      </c>
      <c r="D239" t="s">
        <v>90</v>
      </c>
      <c r="E239">
        <v>5907702529653</v>
      </c>
      <c r="F239" t="s">
        <v>329</v>
      </c>
      <c r="G239" t="s">
        <v>23</v>
      </c>
      <c r="H239" t="s">
        <v>330</v>
      </c>
      <c r="K239" t="s">
        <v>333</v>
      </c>
      <c r="U239" t="s">
        <v>562</v>
      </c>
      <c r="X239">
        <v>8.49</v>
      </c>
      <c r="Y239" t="s">
        <v>322</v>
      </c>
      <c r="Z239" t="s">
        <v>322</v>
      </c>
      <c r="AA239" t="s">
        <v>161</v>
      </c>
      <c r="AB239" t="s">
        <v>733</v>
      </c>
    </row>
    <row r="240" spans="1:28" x14ac:dyDescent="0.45">
      <c r="A240" t="s">
        <v>75</v>
      </c>
      <c r="B240">
        <v>2144</v>
      </c>
      <c r="C240">
        <v>360</v>
      </c>
      <c r="D240" t="s">
        <v>76</v>
      </c>
      <c r="E240">
        <v>5907702530277</v>
      </c>
      <c r="F240" t="s">
        <v>329</v>
      </c>
      <c r="G240" t="s">
        <v>23</v>
      </c>
      <c r="H240" t="s">
        <v>5</v>
      </c>
      <c r="K240" t="s">
        <v>333</v>
      </c>
      <c r="U240" t="s">
        <v>565</v>
      </c>
      <c r="X240">
        <v>6.99</v>
      </c>
      <c r="Y240" t="s">
        <v>322</v>
      </c>
      <c r="Z240" t="s">
        <v>322</v>
      </c>
      <c r="AA240" t="s">
        <v>161</v>
      </c>
      <c r="AB240" t="s">
        <v>734</v>
      </c>
    </row>
    <row r="241" spans="1:28" x14ac:dyDescent="0.45">
      <c r="A241" t="s">
        <v>155</v>
      </c>
      <c r="B241">
        <v>880</v>
      </c>
      <c r="C241">
        <v>232</v>
      </c>
      <c r="D241" t="s">
        <v>156</v>
      </c>
      <c r="E241">
        <v>5907702529240</v>
      </c>
      <c r="F241" t="s">
        <v>329</v>
      </c>
      <c r="G241" t="s">
        <v>23</v>
      </c>
      <c r="H241" t="s">
        <v>5</v>
      </c>
      <c r="K241" t="s">
        <v>333</v>
      </c>
      <c r="U241" t="s">
        <v>565</v>
      </c>
      <c r="X241">
        <v>6.99</v>
      </c>
      <c r="Y241" t="s">
        <v>322</v>
      </c>
      <c r="Z241" t="s">
        <v>322</v>
      </c>
      <c r="AA241" t="s">
        <v>161</v>
      </c>
      <c r="AB241" t="s">
        <v>735</v>
      </c>
    </row>
    <row r="242" spans="1:28" x14ac:dyDescent="0.45">
      <c r="A242" t="s">
        <v>221</v>
      </c>
      <c r="B242">
        <v>1140</v>
      </c>
      <c r="C242">
        <v>0</v>
      </c>
      <c r="D242" t="s">
        <v>222</v>
      </c>
      <c r="E242">
        <v>5907702536538</v>
      </c>
      <c r="F242" t="s">
        <v>329</v>
      </c>
      <c r="G242" t="s">
        <v>23</v>
      </c>
      <c r="H242" t="s">
        <v>4</v>
      </c>
      <c r="K242" t="s">
        <v>333</v>
      </c>
      <c r="T242" t="s">
        <v>550</v>
      </c>
      <c r="U242" t="s">
        <v>544</v>
      </c>
      <c r="W242" t="s">
        <v>551</v>
      </c>
      <c r="X242">
        <v>9.65</v>
      </c>
      <c r="Y242" t="s">
        <v>322</v>
      </c>
      <c r="Z242" t="s">
        <v>322</v>
      </c>
      <c r="AA242" t="s">
        <v>4</v>
      </c>
      <c r="AB242" t="s">
        <v>736</v>
      </c>
    </row>
    <row r="243" spans="1:28" x14ac:dyDescent="0.45">
      <c r="A243" t="s">
        <v>223</v>
      </c>
      <c r="B243">
        <v>828</v>
      </c>
      <c r="C243">
        <v>6</v>
      </c>
      <c r="D243" t="s">
        <v>224</v>
      </c>
      <c r="E243">
        <v>5907702536545</v>
      </c>
      <c r="F243" t="s">
        <v>329</v>
      </c>
      <c r="G243" t="s">
        <v>23</v>
      </c>
      <c r="H243" t="s">
        <v>4</v>
      </c>
      <c r="K243" t="s">
        <v>333</v>
      </c>
      <c r="T243" t="s">
        <v>550</v>
      </c>
      <c r="U243" t="s">
        <v>544</v>
      </c>
      <c r="W243" t="s">
        <v>551</v>
      </c>
      <c r="X243">
        <v>9.65</v>
      </c>
      <c r="Y243" t="s">
        <v>322</v>
      </c>
      <c r="Z243" t="s">
        <v>322</v>
      </c>
      <c r="AA243" t="s">
        <v>4</v>
      </c>
      <c r="AB243" t="s">
        <v>737</v>
      </c>
    </row>
    <row r="244" spans="1:28" x14ac:dyDescent="0.45">
      <c r="A244" t="s">
        <v>123</v>
      </c>
      <c r="B244">
        <v>30</v>
      </c>
      <c r="C244">
        <v>0</v>
      </c>
      <c r="D244" t="s">
        <v>124</v>
      </c>
      <c r="E244">
        <v>5907702529509</v>
      </c>
      <c r="F244" t="s">
        <v>329</v>
      </c>
      <c r="G244" t="s">
        <v>23</v>
      </c>
      <c r="H244" t="s">
        <v>4</v>
      </c>
      <c r="K244" t="s">
        <v>333</v>
      </c>
      <c r="U244" t="s">
        <v>544</v>
      </c>
      <c r="X244">
        <v>11.89</v>
      </c>
      <c r="Y244" t="s">
        <v>322</v>
      </c>
      <c r="Z244" t="s">
        <v>322</v>
      </c>
      <c r="AA244" t="s">
        <v>161</v>
      </c>
      <c r="AB244" t="s">
        <v>738</v>
      </c>
    </row>
    <row r="245" spans="1:28" x14ac:dyDescent="0.45">
      <c r="A245" t="s">
        <v>476</v>
      </c>
      <c r="B245">
        <v>54</v>
      </c>
      <c r="C245">
        <v>0</v>
      </c>
      <c r="D245" t="s">
        <v>477</v>
      </c>
      <c r="E245">
        <v>5907702535098</v>
      </c>
      <c r="F245" t="s">
        <v>319</v>
      </c>
      <c r="G245" t="s">
        <v>320</v>
      </c>
      <c r="H245" t="s">
        <v>473</v>
      </c>
      <c r="K245" t="s">
        <v>474</v>
      </c>
      <c r="L245" t="s">
        <v>475</v>
      </c>
      <c r="M245">
        <v>33</v>
      </c>
      <c r="N245">
        <v>120</v>
      </c>
      <c r="O245">
        <v>13</v>
      </c>
      <c r="P245">
        <v>35</v>
      </c>
      <c r="R245">
        <v>29</v>
      </c>
      <c r="T245" t="s">
        <v>550</v>
      </c>
      <c r="U245" t="s">
        <v>544</v>
      </c>
      <c r="W245" t="s">
        <v>551</v>
      </c>
      <c r="X245">
        <v>9.25</v>
      </c>
      <c r="Y245" t="s">
        <v>322</v>
      </c>
      <c r="Z245" t="s">
        <v>351</v>
      </c>
      <c r="AA245" t="s">
        <v>161</v>
      </c>
      <c r="AB245" t="s">
        <v>739</v>
      </c>
    </row>
    <row r="246" spans="1:28" x14ac:dyDescent="0.45">
      <c r="A246" t="s">
        <v>127</v>
      </c>
      <c r="B246">
        <v>51</v>
      </c>
      <c r="C246">
        <v>0</v>
      </c>
      <c r="D246" t="s">
        <v>128</v>
      </c>
      <c r="E246">
        <v>5907702530437</v>
      </c>
      <c r="F246" t="s">
        <v>329</v>
      </c>
      <c r="G246" t="s">
        <v>23</v>
      </c>
      <c r="H246" t="s">
        <v>4</v>
      </c>
      <c r="K246" t="s">
        <v>333</v>
      </c>
      <c r="U246" t="s">
        <v>544</v>
      </c>
      <c r="X246">
        <v>19.8</v>
      </c>
      <c r="Y246" t="s">
        <v>322</v>
      </c>
      <c r="Z246" t="s">
        <v>322</v>
      </c>
      <c r="AA246" t="s">
        <v>161</v>
      </c>
      <c r="AB246" t="s">
        <v>740</v>
      </c>
    </row>
    <row r="247" spans="1:28" x14ac:dyDescent="0.45">
      <c r="A247" t="s">
        <v>125</v>
      </c>
      <c r="B247">
        <v>25</v>
      </c>
      <c r="C247">
        <v>0</v>
      </c>
      <c r="D247" t="s">
        <v>126</v>
      </c>
      <c r="E247">
        <v>5907702529592</v>
      </c>
      <c r="F247" t="s">
        <v>329</v>
      </c>
      <c r="G247" t="s">
        <v>23</v>
      </c>
      <c r="H247" t="s">
        <v>4</v>
      </c>
      <c r="K247" t="s">
        <v>333</v>
      </c>
      <c r="U247" t="s">
        <v>544</v>
      </c>
      <c r="X247">
        <v>11.89</v>
      </c>
      <c r="Y247" t="s">
        <v>322</v>
      </c>
      <c r="Z247" t="s">
        <v>322</v>
      </c>
      <c r="AA247" t="s">
        <v>161</v>
      </c>
      <c r="AB247" t="s">
        <v>741</v>
      </c>
    </row>
    <row r="248" spans="1:28" x14ac:dyDescent="0.45">
      <c r="A248" t="s">
        <v>79</v>
      </c>
      <c r="B248">
        <v>653</v>
      </c>
      <c r="C248">
        <v>192</v>
      </c>
      <c r="D248" t="s">
        <v>80</v>
      </c>
      <c r="E248">
        <v>5907702531700</v>
      </c>
      <c r="F248" t="s">
        <v>329</v>
      </c>
      <c r="G248" t="s">
        <v>23</v>
      </c>
      <c r="H248" t="s">
        <v>5</v>
      </c>
      <c r="K248" t="s">
        <v>333</v>
      </c>
      <c r="U248" t="s">
        <v>565</v>
      </c>
      <c r="X248">
        <v>7.53</v>
      </c>
      <c r="Y248" t="s">
        <v>322</v>
      </c>
      <c r="Z248" t="s">
        <v>322</v>
      </c>
      <c r="AA248" t="s">
        <v>161</v>
      </c>
      <c r="AB248" t="s">
        <v>742</v>
      </c>
    </row>
    <row r="249" spans="1:28" x14ac:dyDescent="0.45">
      <c r="A249" t="s">
        <v>81</v>
      </c>
      <c r="B249">
        <v>624</v>
      </c>
      <c r="C249">
        <v>464</v>
      </c>
      <c r="D249" t="s">
        <v>82</v>
      </c>
      <c r="E249">
        <v>5907702531670</v>
      </c>
      <c r="F249" t="s">
        <v>329</v>
      </c>
      <c r="G249" t="s">
        <v>23</v>
      </c>
      <c r="H249" t="s">
        <v>5</v>
      </c>
      <c r="K249" t="s">
        <v>333</v>
      </c>
      <c r="U249" t="s">
        <v>565</v>
      </c>
      <c r="X249">
        <v>7.53</v>
      </c>
      <c r="Y249" t="s">
        <v>322</v>
      </c>
      <c r="Z249" t="s">
        <v>322</v>
      </c>
      <c r="AA249" t="s">
        <v>161</v>
      </c>
      <c r="AB249" t="s">
        <v>743</v>
      </c>
    </row>
    <row r="250" spans="1:28" x14ac:dyDescent="0.45">
      <c r="A250" t="s">
        <v>91</v>
      </c>
      <c r="B250">
        <v>248</v>
      </c>
      <c r="C250">
        <v>128</v>
      </c>
      <c r="D250" t="s">
        <v>92</v>
      </c>
      <c r="E250">
        <v>5907702530369</v>
      </c>
      <c r="F250" t="s">
        <v>329</v>
      </c>
      <c r="G250" t="s">
        <v>23</v>
      </c>
      <c r="H250" t="s">
        <v>330</v>
      </c>
      <c r="K250" t="s">
        <v>333</v>
      </c>
      <c r="U250" t="s">
        <v>565</v>
      </c>
      <c r="X250">
        <v>8.49</v>
      </c>
      <c r="Y250" t="s">
        <v>322</v>
      </c>
      <c r="Z250" t="s">
        <v>322</v>
      </c>
      <c r="AA250" t="s">
        <v>161</v>
      </c>
      <c r="AB250" t="s">
        <v>744</v>
      </c>
    </row>
    <row r="251" spans="1:28" x14ac:dyDescent="0.45">
      <c r="A251" t="s">
        <v>93</v>
      </c>
      <c r="B251">
        <v>368</v>
      </c>
      <c r="C251">
        <v>176</v>
      </c>
      <c r="D251" t="s">
        <v>94</v>
      </c>
      <c r="E251">
        <v>5907702529516</v>
      </c>
      <c r="F251" t="s">
        <v>329</v>
      </c>
      <c r="G251" t="s">
        <v>23</v>
      </c>
      <c r="H251" t="s">
        <v>330</v>
      </c>
      <c r="K251" t="s">
        <v>333</v>
      </c>
      <c r="U251" t="s">
        <v>565</v>
      </c>
      <c r="X251">
        <v>8.49</v>
      </c>
      <c r="Y251" t="s">
        <v>322</v>
      </c>
      <c r="Z251" t="s">
        <v>322</v>
      </c>
      <c r="AA251" t="s">
        <v>161</v>
      </c>
      <c r="AB251" t="s">
        <v>745</v>
      </c>
    </row>
    <row r="252" spans="1:28" x14ac:dyDescent="0.45">
      <c r="A252" t="s">
        <v>57</v>
      </c>
      <c r="B252">
        <v>576</v>
      </c>
      <c r="C252">
        <v>248</v>
      </c>
      <c r="D252" t="s">
        <v>58</v>
      </c>
      <c r="E252">
        <v>5907702529189</v>
      </c>
      <c r="F252" t="s">
        <v>329</v>
      </c>
      <c r="G252" t="s">
        <v>23</v>
      </c>
      <c r="H252" t="s">
        <v>5</v>
      </c>
      <c r="K252" t="s">
        <v>333</v>
      </c>
      <c r="U252" t="s">
        <v>565</v>
      </c>
      <c r="X252">
        <v>7.15</v>
      </c>
      <c r="Y252" t="s">
        <v>322</v>
      </c>
      <c r="Z252" t="s">
        <v>322</v>
      </c>
      <c r="AA252" t="s">
        <v>161</v>
      </c>
      <c r="AB252" t="s">
        <v>746</v>
      </c>
    </row>
    <row r="253" spans="1:28" x14ac:dyDescent="0.45">
      <c r="A253" t="s">
        <v>59</v>
      </c>
      <c r="B253">
        <v>1224</v>
      </c>
      <c r="C253">
        <v>392</v>
      </c>
      <c r="D253" t="s">
        <v>60</v>
      </c>
      <c r="E253">
        <v>5907702530185</v>
      </c>
      <c r="F253" t="s">
        <v>329</v>
      </c>
      <c r="G253" t="s">
        <v>23</v>
      </c>
      <c r="H253" t="s">
        <v>5</v>
      </c>
      <c r="K253" t="s">
        <v>333</v>
      </c>
      <c r="U253" t="s">
        <v>565</v>
      </c>
      <c r="X253">
        <v>7.15</v>
      </c>
      <c r="Y253" t="s">
        <v>322</v>
      </c>
      <c r="Z253" t="s">
        <v>322</v>
      </c>
      <c r="AA253" t="s">
        <v>161</v>
      </c>
      <c r="AB253" t="s">
        <v>747</v>
      </c>
    </row>
    <row r="254" spans="1:28" x14ac:dyDescent="0.45">
      <c r="A254" t="s">
        <v>445</v>
      </c>
      <c r="B254">
        <v>1352</v>
      </c>
      <c r="C254">
        <v>416</v>
      </c>
      <c r="D254" t="s">
        <v>446</v>
      </c>
      <c r="E254">
        <v>5907702531205</v>
      </c>
      <c r="F254" t="s">
        <v>329</v>
      </c>
      <c r="G254" t="s">
        <v>23</v>
      </c>
      <c r="H254" t="s">
        <v>5</v>
      </c>
      <c r="K254" t="s">
        <v>333</v>
      </c>
      <c r="U254" t="s">
        <v>565</v>
      </c>
      <c r="X254">
        <v>7.15</v>
      </c>
      <c r="Y254" t="s">
        <v>322</v>
      </c>
      <c r="Z254" t="s">
        <v>351</v>
      </c>
      <c r="AA254" t="s">
        <v>161</v>
      </c>
      <c r="AB254" t="s">
        <v>748</v>
      </c>
    </row>
    <row r="255" spans="1:28" x14ac:dyDescent="0.45">
      <c r="A255" t="s">
        <v>63</v>
      </c>
      <c r="B255">
        <v>504</v>
      </c>
      <c r="C255">
        <v>24</v>
      </c>
      <c r="D255" t="s">
        <v>64</v>
      </c>
      <c r="E255">
        <v>5907702529394</v>
      </c>
      <c r="F255" t="s">
        <v>329</v>
      </c>
      <c r="G255" t="s">
        <v>23</v>
      </c>
      <c r="H255" t="s">
        <v>5</v>
      </c>
      <c r="K255" t="s">
        <v>333</v>
      </c>
      <c r="U255" t="s">
        <v>565</v>
      </c>
      <c r="X255">
        <v>7.15</v>
      </c>
      <c r="Y255" t="s">
        <v>322</v>
      </c>
      <c r="Z255" t="s">
        <v>322</v>
      </c>
      <c r="AA255" t="s">
        <v>161</v>
      </c>
      <c r="AB255" t="s">
        <v>749</v>
      </c>
    </row>
    <row r="256" spans="1:28" x14ac:dyDescent="0.45">
      <c r="A256" t="s">
        <v>61</v>
      </c>
      <c r="B256">
        <v>1160</v>
      </c>
      <c r="C256">
        <v>488</v>
      </c>
      <c r="D256" t="s">
        <v>62</v>
      </c>
      <c r="E256">
        <v>5907702528038</v>
      </c>
      <c r="F256" t="s">
        <v>329</v>
      </c>
      <c r="G256" t="s">
        <v>23</v>
      </c>
      <c r="H256" t="s">
        <v>5</v>
      </c>
      <c r="K256" t="s">
        <v>333</v>
      </c>
      <c r="L256" t="s">
        <v>345</v>
      </c>
      <c r="U256" t="s">
        <v>565</v>
      </c>
      <c r="X256">
        <v>7.15</v>
      </c>
      <c r="Y256" t="s">
        <v>322</v>
      </c>
      <c r="Z256" t="s">
        <v>322</v>
      </c>
      <c r="AA256" t="s">
        <v>161</v>
      </c>
      <c r="AB256" t="s">
        <v>750</v>
      </c>
    </row>
    <row r="257" spans="1:28" x14ac:dyDescent="0.45">
      <c r="A257" t="s">
        <v>95</v>
      </c>
      <c r="B257">
        <v>480</v>
      </c>
      <c r="C257">
        <v>0</v>
      </c>
      <c r="D257" t="s">
        <v>96</v>
      </c>
      <c r="E257">
        <v>5907702529394</v>
      </c>
      <c r="F257" t="s">
        <v>329</v>
      </c>
      <c r="G257" t="s">
        <v>23</v>
      </c>
      <c r="H257" t="s">
        <v>5</v>
      </c>
      <c r="K257" t="s">
        <v>333</v>
      </c>
      <c r="U257" t="s">
        <v>565</v>
      </c>
      <c r="X257">
        <v>7.15</v>
      </c>
      <c r="Y257" t="s">
        <v>322</v>
      </c>
      <c r="Z257" t="s">
        <v>322</v>
      </c>
      <c r="AA257" t="s">
        <v>5</v>
      </c>
      <c r="AB257" t="s">
        <v>751</v>
      </c>
    </row>
    <row r="258" spans="1:28" x14ac:dyDescent="0.45">
      <c r="A258" t="s">
        <v>137</v>
      </c>
      <c r="B258">
        <v>254</v>
      </c>
      <c r="C258">
        <v>0</v>
      </c>
      <c r="D258" t="s">
        <v>138</v>
      </c>
      <c r="E258">
        <v>5907702529493</v>
      </c>
      <c r="F258" t="s">
        <v>329</v>
      </c>
      <c r="G258" t="s">
        <v>23</v>
      </c>
      <c r="H258" t="s">
        <v>330</v>
      </c>
      <c r="K258" t="s">
        <v>333</v>
      </c>
      <c r="U258" t="s">
        <v>562</v>
      </c>
      <c r="X258">
        <v>6.99</v>
      </c>
      <c r="Y258" t="s">
        <v>322</v>
      </c>
      <c r="Z258" t="s">
        <v>322</v>
      </c>
      <c r="AA258" t="s">
        <v>161</v>
      </c>
      <c r="AB258" t="s">
        <v>752</v>
      </c>
    </row>
    <row r="259" spans="1:28" x14ac:dyDescent="0.45">
      <c r="A259" t="s">
        <v>65</v>
      </c>
      <c r="B259">
        <v>248</v>
      </c>
      <c r="C259">
        <v>128</v>
      </c>
      <c r="D259" t="s">
        <v>66</v>
      </c>
      <c r="E259">
        <v>5907702530154</v>
      </c>
      <c r="F259" t="s">
        <v>329</v>
      </c>
      <c r="G259" t="s">
        <v>23</v>
      </c>
      <c r="H259" t="s">
        <v>5</v>
      </c>
      <c r="K259" t="s">
        <v>333</v>
      </c>
      <c r="U259" t="s">
        <v>565</v>
      </c>
      <c r="X259">
        <v>5.99</v>
      </c>
      <c r="Y259" t="s">
        <v>322</v>
      </c>
      <c r="Z259" t="s">
        <v>322</v>
      </c>
      <c r="AA259" t="s">
        <v>161</v>
      </c>
      <c r="AB259" t="s">
        <v>753</v>
      </c>
    </row>
    <row r="260" spans="1:28" x14ac:dyDescent="0.45">
      <c r="A260" t="s">
        <v>67</v>
      </c>
      <c r="B260">
        <v>1448</v>
      </c>
      <c r="C260">
        <v>208</v>
      </c>
      <c r="D260" t="s">
        <v>68</v>
      </c>
      <c r="E260">
        <v>5907702530147</v>
      </c>
      <c r="F260" t="s">
        <v>329</v>
      </c>
      <c r="G260" t="s">
        <v>23</v>
      </c>
      <c r="H260" t="s">
        <v>5</v>
      </c>
      <c r="K260" t="s">
        <v>333</v>
      </c>
      <c r="U260" t="s">
        <v>565</v>
      </c>
      <c r="X260">
        <v>5.99</v>
      </c>
      <c r="Y260" t="s">
        <v>322</v>
      </c>
      <c r="Z260" t="s">
        <v>322</v>
      </c>
      <c r="AA260" t="s">
        <v>161</v>
      </c>
      <c r="AB260" t="s">
        <v>754</v>
      </c>
    </row>
    <row r="261" spans="1:28" x14ac:dyDescent="0.45">
      <c r="A261" t="s">
        <v>150</v>
      </c>
      <c r="B261">
        <v>432</v>
      </c>
      <c r="C261">
        <v>48</v>
      </c>
      <c r="D261" t="s">
        <v>151</v>
      </c>
      <c r="E261">
        <v>5907702531731</v>
      </c>
      <c r="F261" t="s">
        <v>329</v>
      </c>
      <c r="G261" t="s">
        <v>23</v>
      </c>
      <c r="H261" t="s">
        <v>5</v>
      </c>
      <c r="K261" t="s">
        <v>333</v>
      </c>
      <c r="U261" t="s">
        <v>565</v>
      </c>
      <c r="X261">
        <v>5.99</v>
      </c>
      <c r="Y261" t="s">
        <v>322</v>
      </c>
      <c r="Z261" t="s">
        <v>322</v>
      </c>
      <c r="AA261" t="s">
        <v>161</v>
      </c>
      <c r="AB261" t="s">
        <v>755</v>
      </c>
    </row>
    <row r="262" spans="1:28" x14ac:dyDescent="0.45">
      <c r="A262" t="s">
        <v>431</v>
      </c>
      <c r="B262">
        <v>494</v>
      </c>
      <c r="C262">
        <v>0</v>
      </c>
      <c r="D262" t="s">
        <v>432</v>
      </c>
      <c r="E262">
        <v>5907702534763</v>
      </c>
      <c r="F262" t="s">
        <v>329</v>
      </c>
      <c r="G262" t="s">
        <v>23</v>
      </c>
      <c r="H262" t="s">
        <v>160</v>
      </c>
      <c r="K262" t="s">
        <v>333</v>
      </c>
      <c r="T262" t="s">
        <v>550</v>
      </c>
      <c r="U262" t="s">
        <v>544</v>
      </c>
      <c r="W262" t="s">
        <v>599</v>
      </c>
      <c r="X262">
        <v>5.99</v>
      </c>
      <c r="Y262" t="s">
        <v>322</v>
      </c>
      <c r="Z262" t="s">
        <v>322</v>
      </c>
      <c r="AA262" t="s">
        <v>160</v>
      </c>
      <c r="AB262" t="s">
        <v>756</v>
      </c>
    </row>
    <row r="263" spans="1:28" x14ac:dyDescent="0.45">
      <c r="A263" t="s">
        <v>433</v>
      </c>
      <c r="B263">
        <v>448</v>
      </c>
      <c r="C263">
        <v>0</v>
      </c>
      <c r="D263" t="s">
        <v>434</v>
      </c>
      <c r="E263">
        <v>5907702534572</v>
      </c>
      <c r="F263" t="s">
        <v>329</v>
      </c>
      <c r="G263" t="s">
        <v>23</v>
      </c>
      <c r="H263" t="s">
        <v>160</v>
      </c>
      <c r="K263" t="s">
        <v>333</v>
      </c>
      <c r="T263" t="s">
        <v>550</v>
      </c>
      <c r="U263" t="s">
        <v>544</v>
      </c>
      <c r="W263" t="s">
        <v>599</v>
      </c>
      <c r="X263">
        <v>5.99</v>
      </c>
      <c r="Y263" t="s">
        <v>322</v>
      </c>
      <c r="Z263" t="s">
        <v>322</v>
      </c>
      <c r="AA263" t="s">
        <v>160</v>
      </c>
      <c r="AB263" t="s">
        <v>757</v>
      </c>
    </row>
    <row r="264" spans="1:28" x14ac:dyDescent="0.45">
      <c r="A264" t="s">
        <v>225</v>
      </c>
      <c r="B264">
        <v>560</v>
      </c>
      <c r="C264">
        <v>112</v>
      </c>
      <c r="D264" t="s">
        <v>226</v>
      </c>
      <c r="E264">
        <v>5907702536347</v>
      </c>
      <c r="F264" t="s">
        <v>329</v>
      </c>
      <c r="G264" t="s">
        <v>23</v>
      </c>
      <c r="H264" t="s">
        <v>5</v>
      </c>
      <c r="K264" t="s">
        <v>332</v>
      </c>
      <c r="T264" t="s">
        <v>564</v>
      </c>
      <c r="U264" t="s">
        <v>565</v>
      </c>
      <c r="W264" t="s">
        <v>578</v>
      </c>
      <c r="X264">
        <v>7.99</v>
      </c>
      <c r="Y264" t="s">
        <v>322</v>
      </c>
      <c r="Z264" t="s">
        <v>322</v>
      </c>
      <c r="AA264" t="s">
        <v>5</v>
      </c>
      <c r="AB264" t="s">
        <v>758</v>
      </c>
    </row>
    <row r="265" spans="1:28" x14ac:dyDescent="0.45">
      <c r="A265" t="s">
        <v>227</v>
      </c>
      <c r="B265">
        <v>547</v>
      </c>
      <c r="C265">
        <v>64</v>
      </c>
      <c r="D265" t="s">
        <v>228</v>
      </c>
      <c r="E265">
        <v>5907702536354</v>
      </c>
      <c r="F265" t="s">
        <v>329</v>
      </c>
      <c r="G265" t="s">
        <v>23</v>
      </c>
      <c r="H265" t="s">
        <v>5</v>
      </c>
      <c r="K265" t="s">
        <v>332</v>
      </c>
      <c r="T265" t="s">
        <v>564</v>
      </c>
      <c r="U265" t="s">
        <v>565</v>
      </c>
      <c r="W265" t="s">
        <v>578</v>
      </c>
      <c r="X265">
        <v>7.99</v>
      </c>
      <c r="Y265" t="s">
        <v>322</v>
      </c>
      <c r="Z265" t="s">
        <v>322</v>
      </c>
      <c r="AA265" t="s">
        <v>5</v>
      </c>
      <c r="AB265" t="s">
        <v>759</v>
      </c>
    </row>
    <row r="266" spans="1:28" x14ac:dyDescent="0.45">
      <c r="A266" t="s">
        <v>411</v>
      </c>
      <c r="B266">
        <v>432</v>
      </c>
      <c r="C266">
        <v>312</v>
      </c>
      <c r="D266" t="s">
        <v>412</v>
      </c>
      <c r="E266">
        <v>5907702537801</v>
      </c>
      <c r="F266" t="s">
        <v>329</v>
      </c>
      <c r="G266" t="s">
        <v>23</v>
      </c>
      <c r="H266" t="s">
        <v>160</v>
      </c>
      <c r="K266" t="s">
        <v>354</v>
      </c>
      <c r="T266" t="s">
        <v>564</v>
      </c>
      <c r="U266" t="s">
        <v>565</v>
      </c>
      <c r="W266" t="s">
        <v>566</v>
      </c>
      <c r="X266">
        <v>6.4</v>
      </c>
      <c r="Y266" t="s">
        <v>322</v>
      </c>
      <c r="Z266" t="s">
        <v>322</v>
      </c>
      <c r="AA266" t="s">
        <v>160</v>
      </c>
      <c r="AB266" t="s">
        <v>760</v>
      </c>
    </row>
    <row r="267" spans="1:28" x14ac:dyDescent="0.45">
      <c r="A267" t="s">
        <v>396</v>
      </c>
      <c r="B267">
        <v>208</v>
      </c>
      <c r="C267">
        <v>104</v>
      </c>
      <c r="D267" t="s">
        <v>397</v>
      </c>
      <c r="E267">
        <v>5907702534244</v>
      </c>
      <c r="F267" t="s">
        <v>329</v>
      </c>
      <c r="G267" t="s">
        <v>23</v>
      </c>
      <c r="H267" t="s">
        <v>330</v>
      </c>
      <c r="T267" t="s">
        <v>564</v>
      </c>
      <c r="U267" t="s">
        <v>565</v>
      </c>
      <c r="W267" t="s">
        <v>566</v>
      </c>
      <c r="X267">
        <v>8.75</v>
      </c>
      <c r="Y267" t="s">
        <v>322</v>
      </c>
      <c r="Z267" t="s">
        <v>322</v>
      </c>
      <c r="AA267" t="s">
        <v>161</v>
      </c>
      <c r="AB267" t="s">
        <v>761</v>
      </c>
    </row>
    <row r="268" spans="1:28" x14ac:dyDescent="0.45">
      <c r="A268" t="s">
        <v>399</v>
      </c>
      <c r="B268">
        <v>416</v>
      </c>
      <c r="C268">
        <v>272</v>
      </c>
      <c r="D268" t="s">
        <v>400</v>
      </c>
      <c r="E268">
        <v>5907702534992</v>
      </c>
      <c r="F268" t="s">
        <v>329</v>
      </c>
      <c r="G268" t="s">
        <v>23</v>
      </c>
      <c r="H268" t="s">
        <v>330</v>
      </c>
      <c r="T268" t="s">
        <v>564</v>
      </c>
      <c r="U268" t="s">
        <v>565</v>
      </c>
      <c r="W268" t="s">
        <v>566</v>
      </c>
      <c r="X268">
        <v>8.75</v>
      </c>
      <c r="Y268" t="s">
        <v>322</v>
      </c>
      <c r="Z268" t="s">
        <v>322</v>
      </c>
      <c r="AA268" t="s">
        <v>161</v>
      </c>
      <c r="AB268" t="s">
        <v>762</v>
      </c>
    </row>
    <row r="269" spans="1:28" x14ac:dyDescent="0.45">
      <c r="A269" t="s">
        <v>233</v>
      </c>
      <c r="B269">
        <v>456</v>
      </c>
      <c r="C269">
        <v>440</v>
      </c>
      <c r="D269" t="s">
        <v>234</v>
      </c>
      <c r="E269">
        <v>5907702535920</v>
      </c>
      <c r="F269" t="s">
        <v>329</v>
      </c>
      <c r="G269" t="s">
        <v>23</v>
      </c>
      <c r="H269" t="s">
        <v>5</v>
      </c>
      <c r="K269" t="s">
        <v>332</v>
      </c>
      <c r="T269" t="s">
        <v>564</v>
      </c>
      <c r="U269" t="s">
        <v>565</v>
      </c>
      <c r="W269" t="s">
        <v>578</v>
      </c>
      <c r="X269">
        <v>7.99</v>
      </c>
      <c r="Y269" t="s">
        <v>322</v>
      </c>
      <c r="Z269" t="s">
        <v>322</v>
      </c>
      <c r="AA269" t="s">
        <v>5</v>
      </c>
      <c r="AB269" t="s">
        <v>763</v>
      </c>
    </row>
    <row r="270" spans="1:28" x14ac:dyDescent="0.45">
      <c r="A270" t="s">
        <v>441</v>
      </c>
      <c r="B270">
        <v>912</v>
      </c>
      <c r="C270">
        <v>336</v>
      </c>
      <c r="D270" t="s">
        <v>442</v>
      </c>
      <c r="E270">
        <v>5907702534800</v>
      </c>
      <c r="F270" t="s">
        <v>329</v>
      </c>
      <c r="G270" t="s">
        <v>23</v>
      </c>
      <c r="H270" t="s">
        <v>160</v>
      </c>
      <c r="K270" t="s">
        <v>333</v>
      </c>
      <c r="T270" t="s">
        <v>564</v>
      </c>
      <c r="U270" t="s">
        <v>565</v>
      </c>
      <c r="W270" t="s">
        <v>566</v>
      </c>
      <c r="X270">
        <v>5.99</v>
      </c>
      <c r="Y270" t="s">
        <v>322</v>
      </c>
      <c r="Z270" t="s">
        <v>322</v>
      </c>
      <c r="AA270" t="s">
        <v>160</v>
      </c>
      <c r="AB270" t="s">
        <v>764</v>
      </c>
    </row>
    <row r="271" spans="1:28" x14ac:dyDescent="0.45">
      <c r="A271" t="s">
        <v>443</v>
      </c>
      <c r="B271">
        <v>756</v>
      </c>
      <c r="C271">
        <v>544</v>
      </c>
      <c r="D271" t="s">
        <v>444</v>
      </c>
      <c r="E271">
        <v>5907702534817</v>
      </c>
      <c r="F271" t="s">
        <v>329</v>
      </c>
      <c r="G271" t="s">
        <v>23</v>
      </c>
      <c r="H271" t="s">
        <v>160</v>
      </c>
      <c r="K271" t="s">
        <v>333</v>
      </c>
      <c r="T271" t="s">
        <v>564</v>
      </c>
      <c r="U271" t="s">
        <v>565</v>
      </c>
      <c r="W271" t="s">
        <v>566</v>
      </c>
      <c r="X271">
        <v>5.99</v>
      </c>
      <c r="Y271" t="s">
        <v>322</v>
      </c>
      <c r="Z271" t="s">
        <v>322</v>
      </c>
      <c r="AA271" t="s">
        <v>160</v>
      </c>
      <c r="AB271" t="s">
        <v>765</v>
      </c>
    </row>
    <row r="272" spans="1:28" x14ac:dyDescent="0.45">
      <c r="A272" t="s">
        <v>482</v>
      </c>
      <c r="B272">
        <v>40</v>
      </c>
      <c r="C272">
        <v>24</v>
      </c>
      <c r="D272" t="s">
        <v>483</v>
      </c>
      <c r="E272">
        <v>5907702535258</v>
      </c>
      <c r="F272" t="s">
        <v>319</v>
      </c>
      <c r="G272" t="s">
        <v>320</v>
      </c>
      <c r="H272" t="s">
        <v>321</v>
      </c>
      <c r="U272" t="s">
        <v>565</v>
      </c>
      <c r="X272">
        <v>8.49</v>
      </c>
      <c r="Y272" t="s">
        <v>322</v>
      </c>
      <c r="Z272" t="s">
        <v>351</v>
      </c>
      <c r="AA272" t="s">
        <v>413</v>
      </c>
      <c r="AB272" t="s">
        <v>766</v>
      </c>
    </row>
    <row r="273" spans="1:28" x14ac:dyDescent="0.45">
      <c r="A273" t="s">
        <v>484</v>
      </c>
      <c r="B273">
        <v>48</v>
      </c>
      <c r="C273">
        <v>32</v>
      </c>
      <c r="D273" t="s">
        <v>485</v>
      </c>
      <c r="E273">
        <v>5907702535265</v>
      </c>
      <c r="F273" t="s">
        <v>319</v>
      </c>
      <c r="G273" t="s">
        <v>320</v>
      </c>
      <c r="H273" t="s">
        <v>321</v>
      </c>
      <c r="U273" t="s">
        <v>565</v>
      </c>
      <c r="X273">
        <v>8.49</v>
      </c>
      <c r="Y273" t="s">
        <v>322</v>
      </c>
      <c r="Z273" t="s">
        <v>351</v>
      </c>
      <c r="AA273" t="s">
        <v>413</v>
      </c>
      <c r="AB273" t="s">
        <v>767</v>
      </c>
    </row>
    <row r="274" spans="1:28" x14ac:dyDescent="0.45">
      <c r="A274" t="s">
        <v>317</v>
      </c>
      <c r="B274">
        <v>184</v>
      </c>
      <c r="C274">
        <v>168</v>
      </c>
      <c r="D274" t="s">
        <v>318</v>
      </c>
      <c r="E274">
        <v>5907702535197</v>
      </c>
      <c r="F274" t="s">
        <v>319</v>
      </c>
      <c r="G274" t="s">
        <v>320</v>
      </c>
      <c r="H274" t="s">
        <v>321</v>
      </c>
      <c r="U274" t="s">
        <v>565</v>
      </c>
      <c r="X274">
        <v>8.49</v>
      </c>
      <c r="Y274" t="s">
        <v>322</v>
      </c>
      <c r="Z274" t="s">
        <v>322</v>
      </c>
      <c r="AA274" t="s">
        <v>413</v>
      </c>
      <c r="AB274" t="s">
        <v>768</v>
      </c>
    </row>
    <row r="275" spans="1:28" x14ac:dyDescent="0.45">
      <c r="A275" t="s">
        <v>323</v>
      </c>
      <c r="B275">
        <v>96</v>
      </c>
      <c r="C275">
        <v>80</v>
      </c>
      <c r="D275" t="s">
        <v>324</v>
      </c>
      <c r="E275">
        <v>5907702535241</v>
      </c>
      <c r="F275" t="s">
        <v>319</v>
      </c>
      <c r="G275" t="s">
        <v>320</v>
      </c>
      <c r="H275" t="s">
        <v>321</v>
      </c>
      <c r="U275" t="s">
        <v>565</v>
      </c>
      <c r="X275">
        <v>8.49</v>
      </c>
      <c r="Y275" t="s">
        <v>322</v>
      </c>
      <c r="Z275" t="s">
        <v>322</v>
      </c>
      <c r="AA275" t="s">
        <v>413</v>
      </c>
      <c r="AB275" t="s">
        <v>769</v>
      </c>
    </row>
    <row r="276" spans="1:28" x14ac:dyDescent="0.45">
      <c r="A276" t="s">
        <v>325</v>
      </c>
      <c r="B276">
        <v>220</v>
      </c>
      <c r="C276">
        <v>210</v>
      </c>
      <c r="D276" t="s">
        <v>326</v>
      </c>
      <c r="E276">
        <v>5907702535272</v>
      </c>
      <c r="F276" t="s">
        <v>319</v>
      </c>
      <c r="G276" t="s">
        <v>320</v>
      </c>
      <c r="H276" t="s">
        <v>321</v>
      </c>
      <c r="U276" t="s">
        <v>549</v>
      </c>
      <c r="X276">
        <v>15.99</v>
      </c>
      <c r="Y276" t="s">
        <v>322</v>
      </c>
      <c r="Z276" t="s">
        <v>322</v>
      </c>
      <c r="AA276" t="s">
        <v>413</v>
      </c>
      <c r="AB276" t="s">
        <v>770</v>
      </c>
    </row>
    <row r="277" spans="1:28" x14ac:dyDescent="0.45">
      <c r="A277" t="s">
        <v>327</v>
      </c>
      <c r="B277">
        <v>230</v>
      </c>
      <c r="C277">
        <v>185</v>
      </c>
      <c r="D277" t="s">
        <v>328</v>
      </c>
      <c r="E277">
        <v>5907702535296</v>
      </c>
      <c r="F277" t="s">
        <v>319</v>
      </c>
      <c r="G277" t="s">
        <v>320</v>
      </c>
      <c r="H277" t="s">
        <v>321</v>
      </c>
      <c r="U277" t="s">
        <v>549</v>
      </c>
      <c r="X277">
        <v>15.99</v>
      </c>
      <c r="Y277" t="s">
        <v>322</v>
      </c>
      <c r="Z277" t="s">
        <v>322</v>
      </c>
      <c r="AA277" t="s">
        <v>413</v>
      </c>
      <c r="AB277" t="s">
        <v>771</v>
      </c>
    </row>
    <row r="278" spans="1:28" x14ac:dyDescent="0.45">
      <c r="A278" t="s">
        <v>235</v>
      </c>
      <c r="B278">
        <v>2147</v>
      </c>
      <c r="C278">
        <v>368</v>
      </c>
      <c r="D278" t="s">
        <v>236</v>
      </c>
      <c r="E278">
        <v>5907702534695</v>
      </c>
      <c r="F278" t="s">
        <v>329</v>
      </c>
      <c r="G278" t="s">
        <v>23</v>
      </c>
      <c r="H278" t="s">
        <v>5</v>
      </c>
      <c r="K278" t="s">
        <v>333</v>
      </c>
      <c r="T278" t="s">
        <v>564</v>
      </c>
      <c r="U278" t="s">
        <v>565</v>
      </c>
      <c r="W278" t="s">
        <v>578</v>
      </c>
      <c r="X278">
        <v>9.99</v>
      </c>
      <c r="Y278" t="s">
        <v>322</v>
      </c>
      <c r="Z278" t="s">
        <v>322</v>
      </c>
      <c r="AA278" t="s">
        <v>5</v>
      </c>
      <c r="AB278" t="s">
        <v>772</v>
      </c>
    </row>
    <row r="279" spans="1:28" x14ac:dyDescent="0.45">
      <c r="A279" t="s">
        <v>237</v>
      </c>
      <c r="B279">
        <v>1572</v>
      </c>
      <c r="C279">
        <v>216</v>
      </c>
      <c r="D279" t="s">
        <v>415</v>
      </c>
      <c r="E279">
        <v>5907702533490</v>
      </c>
      <c r="F279" t="s">
        <v>329</v>
      </c>
      <c r="G279" t="s">
        <v>23</v>
      </c>
      <c r="H279" t="s">
        <v>5</v>
      </c>
      <c r="K279" t="s">
        <v>333</v>
      </c>
      <c r="T279" t="s">
        <v>564</v>
      </c>
      <c r="U279" t="s">
        <v>565</v>
      </c>
      <c r="W279" t="s">
        <v>578</v>
      </c>
      <c r="X279">
        <v>9.99</v>
      </c>
      <c r="Y279" t="s">
        <v>322</v>
      </c>
      <c r="Z279" t="s">
        <v>322</v>
      </c>
      <c r="AA279" t="s">
        <v>5</v>
      </c>
      <c r="AB279" t="s">
        <v>773</v>
      </c>
    </row>
    <row r="280" spans="1:28" x14ac:dyDescent="0.45">
      <c r="A280" t="s">
        <v>809</v>
      </c>
      <c r="B280">
        <v>648</v>
      </c>
      <c r="C280">
        <v>0</v>
      </c>
      <c r="D280" t="s">
        <v>810</v>
      </c>
      <c r="E280">
        <v>5904603487440</v>
      </c>
      <c r="F280" t="s">
        <v>424</v>
      </c>
      <c r="G280" t="s">
        <v>425</v>
      </c>
      <c r="U280" t="s">
        <v>572</v>
      </c>
      <c r="X280">
        <v>0</v>
      </c>
      <c r="Y280" t="s">
        <v>351</v>
      </c>
      <c r="Z280" t="s">
        <v>351</v>
      </c>
      <c r="AA280" t="s">
        <v>278</v>
      </c>
      <c r="AB280" t="s">
        <v>808</v>
      </c>
    </row>
    <row r="281" spans="1:28" x14ac:dyDescent="0.45">
      <c r="A281" t="s">
        <v>385</v>
      </c>
      <c r="B281">
        <v>190</v>
      </c>
      <c r="C281">
        <v>5</v>
      </c>
      <c r="D281" t="s">
        <v>386</v>
      </c>
      <c r="E281">
        <v>5907702536224</v>
      </c>
      <c r="F281" t="s">
        <v>329</v>
      </c>
      <c r="G281" t="s">
        <v>23</v>
      </c>
      <c r="H281" t="s">
        <v>4</v>
      </c>
      <c r="K281" t="s">
        <v>333</v>
      </c>
      <c r="T281" t="s">
        <v>570</v>
      </c>
      <c r="U281" t="s">
        <v>549</v>
      </c>
      <c r="W281" t="s">
        <v>571</v>
      </c>
      <c r="X281">
        <v>18.489999999999998</v>
      </c>
      <c r="Y281" t="s">
        <v>322</v>
      </c>
      <c r="Z281" t="s">
        <v>322</v>
      </c>
      <c r="AA281" t="s">
        <v>4</v>
      </c>
      <c r="AB281" t="s">
        <v>774</v>
      </c>
    </row>
    <row r="282" spans="1:28" x14ac:dyDescent="0.45">
      <c r="A282" t="s">
        <v>379</v>
      </c>
      <c r="B282">
        <v>250</v>
      </c>
      <c r="C282">
        <v>58</v>
      </c>
      <c r="D282" t="s">
        <v>380</v>
      </c>
      <c r="E282">
        <v>5907702535548</v>
      </c>
      <c r="F282" t="s">
        <v>329</v>
      </c>
      <c r="G282" t="s">
        <v>23</v>
      </c>
      <c r="H282" t="s">
        <v>381</v>
      </c>
      <c r="K282" t="s">
        <v>333</v>
      </c>
      <c r="U282" t="s">
        <v>553</v>
      </c>
      <c r="X282">
        <v>70.260000000000005</v>
      </c>
      <c r="Y282" t="s">
        <v>322</v>
      </c>
      <c r="Z282" t="s">
        <v>322</v>
      </c>
      <c r="AA282" t="s">
        <v>381</v>
      </c>
      <c r="AB282" t="s">
        <v>775</v>
      </c>
    </row>
    <row r="283" spans="1:28" x14ac:dyDescent="0.45">
      <c r="A283" t="s">
        <v>382</v>
      </c>
      <c r="B283">
        <v>258</v>
      </c>
      <c r="C283">
        <v>118</v>
      </c>
      <c r="D283" t="s">
        <v>383</v>
      </c>
      <c r="E283">
        <v>5907702535555</v>
      </c>
      <c r="F283" t="s">
        <v>329</v>
      </c>
      <c r="G283" t="s">
        <v>23</v>
      </c>
      <c r="H283" t="s">
        <v>381</v>
      </c>
      <c r="K283" t="s">
        <v>333</v>
      </c>
      <c r="U283" t="s">
        <v>553</v>
      </c>
      <c r="X283">
        <v>47.2</v>
      </c>
      <c r="Y283" t="s">
        <v>322</v>
      </c>
      <c r="Z283" t="s">
        <v>322</v>
      </c>
      <c r="AA283" t="s">
        <v>381</v>
      </c>
      <c r="AB283" t="s">
        <v>776</v>
      </c>
    </row>
    <row r="284" spans="1:28" x14ac:dyDescent="0.45">
      <c r="A284" t="s">
        <v>252</v>
      </c>
      <c r="B284">
        <v>605</v>
      </c>
      <c r="C284">
        <v>18</v>
      </c>
      <c r="D284" t="s">
        <v>253</v>
      </c>
      <c r="E284">
        <v>5907702536743</v>
      </c>
      <c r="F284" t="s">
        <v>329</v>
      </c>
      <c r="G284" t="s">
        <v>23</v>
      </c>
      <c r="H284" t="s">
        <v>4</v>
      </c>
      <c r="K284" t="s">
        <v>333</v>
      </c>
      <c r="T284" t="s">
        <v>550</v>
      </c>
      <c r="U284" t="s">
        <v>544</v>
      </c>
      <c r="W284" t="s">
        <v>600</v>
      </c>
      <c r="X284">
        <v>11.58</v>
      </c>
      <c r="Y284" t="s">
        <v>322</v>
      </c>
      <c r="Z284" t="s">
        <v>322</v>
      </c>
      <c r="AA284" t="s">
        <v>4</v>
      </c>
      <c r="AB284" t="s">
        <v>777</v>
      </c>
    </row>
    <row r="285" spans="1:28" x14ac:dyDescent="0.45">
      <c r="A285" t="s">
        <v>254</v>
      </c>
      <c r="B285">
        <v>554</v>
      </c>
      <c r="C285">
        <v>0</v>
      </c>
      <c r="D285" t="s">
        <v>255</v>
      </c>
      <c r="E285">
        <v>5907702536736</v>
      </c>
      <c r="F285" t="s">
        <v>329</v>
      </c>
      <c r="G285" t="s">
        <v>23</v>
      </c>
      <c r="H285" t="s">
        <v>4</v>
      </c>
      <c r="K285" t="s">
        <v>333</v>
      </c>
      <c r="T285" t="s">
        <v>550</v>
      </c>
      <c r="U285" t="s">
        <v>544</v>
      </c>
      <c r="W285" t="s">
        <v>600</v>
      </c>
      <c r="X285">
        <v>11.58</v>
      </c>
      <c r="Y285" t="s">
        <v>322</v>
      </c>
      <c r="Z285" t="s">
        <v>322</v>
      </c>
      <c r="AA285" t="s">
        <v>4</v>
      </c>
      <c r="AB285" t="s">
        <v>778</v>
      </c>
    </row>
    <row r="286" spans="1:28" x14ac:dyDescent="0.45">
      <c r="A286" t="s">
        <v>179</v>
      </c>
      <c r="B286">
        <v>752</v>
      </c>
      <c r="C286">
        <v>150</v>
      </c>
      <c r="D286" t="s">
        <v>180</v>
      </c>
      <c r="E286">
        <v>5907702536729</v>
      </c>
      <c r="F286" t="s">
        <v>329</v>
      </c>
      <c r="G286" t="s">
        <v>23</v>
      </c>
      <c r="H286" t="s">
        <v>4</v>
      </c>
      <c r="K286" t="s">
        <v>333</v>
      </c>
      <c r="T286" t="s">
        <v>550</v>
      </c>
      <c r="U286" t="s">
        <v>544</v>
      </c>
      <c r="W286" t="s">
        <v>600</v>
      </c>
      <c r="X286">
        <v>10.99</v>
      </c>
      <c r="Y286" t="s">
        <v>322</v>
      </c>
      <c r="Z286" t="s">
        <v>322</v>
      </c>
      <c r="AA286" t="s">
        <v>4</v>
      </c>
      <c r="AB286" t="s">
        <v>779</v>
      </c>
    </row>
    <row r="287" spans="1:28" x14ac:dyDescent="0.45">
      <c r="A287" t="s">
        <v>181</v>
      </c>
      <c r="B287">
        <v>582</v>
      </c>
      <c r="C287">
        <v>138</v>
      </c>
      <c r="D287" t="s">
        <v>182</v>
      </c>
      <c r="E287">
        <v>5907702536712</v>
      </c>
      <c r="F287" t="s">
        <v>329</v>
      </c>
      <c r="G287" t="s">
        <v>23</v>
      </c>
      <c r="H287" t="s">
        <v>4</v>
      </c>
      <c r="K287" t="s">
        <v>333</v>
      </c>
      <c r="T287" t="s">
        <v>550</v>
      </c>
      <c r="U287" t="s">
        <v>544</v>
      </c>
      <c r="W287" t="s">
        <v>600</v>
      </c>
      <c r="X287">
        <v>10.99</v>
      </c>
      <c r="Y287" t="s">
        <v>322</v>
      </c>
      <c r="Z287" t="s">
        <v>322</v>
      </c>
      <c r="AA287" t="s">
        <v>4</v>
      </c>
      <c r="AB287" t="s">
        <v>780</v>
      </c>
    </row>
    <row r="288" spans="1:28" x14ac:dyDescent="0.45">
      <c r="A288" t="s">
        <v>387</v>
      </c>
      <c r="B288">
        <v>68</v>
      </c>
      <c r="C288">
        <v>24</v>
      </c>
      <c r="D288" t="s">
        <v>388</v>
      </c>
      <c r="E288">
        <v>5907702536668</v>
      </c>
      <c r="F288" t="s">
        <v>329</v>
      </c>
      <c r="G288" t="s">
        <v>23</v>
      </c>
      <c r="H288" t="s">
        <v>4</v>
      </c>
      <c r="K288" t="s">
        <v>333</v>
      </c>
      <c r="T288" t="s">
        <v>567</v>
      </c>
      <c r="U288" t="s">
        <v>547</v>
      </c>
      <c r="W288" t="s">
        <v>601</v>
      </c>
      <c r="X288">
        <v>15.99</v>
      </c>
      <c r="Y288" t="s">
        <v>322</v>
      </c>
      <c r="Z288" t="s">
        <v>322</v>
      </c>
      <c r="AA288" t="s">
        <v>161</v>
      </c>
      <c r="AB288" t="s">
        <v>781</v>
      </c>
    </row>
    <row r="289" spans="1:28" x14ac:dyDescent="0.45">
      <c r="A289" t="s">
        <v>167</v>
      </c>
      <c r="B289">
        <v>296</v>
      </c>
      <c r="C289">
        <v>0</v>
      </c>
      <c r="D289" t="s">
        <v>168</v>
      </c>
      <c r="E289">
        <v>5907702533803</v>
      </c>
      <c r="F289" t="s">
        <v>329</v>
      </c>
      <c r="G289" t="s">
        <v>23</v>
      </c>
      <c r="H289" t="s">
        <v>160</v>
      </c>
      <c r="K289" t="s">
        <v>354</v>
      </c>
      <c r="T289" t="s">
        <v>564</v>
      </c>
      <c r="U289" t="s">
        <v>565</v>
      </c>
      <c r="W289" t="s">
        <v>596</v>
      </c>
      <c r="X289">
        <v>3.99</v>
      </c>
      <c r="Y289" t="s">
        <v>322</v>
      </c>
      <c r="Z289" t="s">
        <v>322</v>
      </c>
      <c r="AA289" t="s">
        <v>160</v>
      </c>
      <c r="AB289" t="s">
        <v>782</v>
      </c>
    </row>
    <row r="290" spans="1:28" x14ac:dyDescent="0.45">
      <c r="A290" t="s">
        <v>451</v>
      </c>
      <c r="B290">
        <v>201</v>
      </c>
      <c r="C290">
        <v>70</v>
      </c>
      <c r="D290" t="s">
        <v>452</v>
      </c>
      <c r="E290">
        <v>5907702535876</v>
      </c>
      <c r="F290" t="s">
        <v>329</v>
      </c>
      <c r="G290" t="s">
        <v>23</v>
      </c>
      <c r="H290" t="s">
        <v>4</v>
      </c>
      <c r="K290" t="s">
        <v>333</v>
      </c>
      <c r="T290" t="s">
        <v>570</v>
      </c>
      <c r="U290" t="s">
        <v>549</v>
      </c>
      <c r="W290" t="s">
        <v>571</v>
      </c>
      <c r="X290">
        <v>14.95</v>
      </c>
      <c r="Y290" t="s">
        <v>322</v>
      </c>
      <c r="Z290" t="s">
        <v>351</v>
      </c>
      <c r="AA290" t="s">
        <v>161</v>
      </c>
      <c r="AB290" t="s">
        <v>783</v>
      </c>
    </row>
    <row r="291" spans="1:28" x14ac:dyDescent="0.45">
      <c r="A291" t="s">
        <v>497</v>
      </c>
      <c r="B291">
        <v>43</v>
      </c>
      <c r="C291">
        <v>0</v>
      </c>
      <c r="D291" t="s">
        <v>498</v>
      </c>
      <c r="E291">
        <v>5907702535869</v>
      </c>
      <c r="F291" t="s">
        <v>329</v>
      </c>
      <c r="G291" t="s">
        <v>23</v>
      </c>
      <c r="H291" t="s">
        <v>4</v>
      </c>
      <c r="K291" t="s">
        <v>333</v>
      </c>
      <c r="T291" t="s">
        <v>570</v>
      </c>
      <c r="U291" t="s">
        <v>549</v>
      </c>
      <c r="W291" t="s">
        <v>571</v>
      </c>
      <c r="X291">
        <v>14.95</v>
      </c>
      <c r="Y291" t="s">
        <v>322</v>
      </c>
      <c r="Z291" t="s">
        <v>351</v>
      </c>
      <c r="AA291" t="s">
        <v>161</v>
      </c>
      <c r="AB291" t="s">
        <v>784</v>
      </c>
    </row>
    <row r="292" spans="1:28" x14ac:dyDescent="0.45">
      <c r="A292" t="s">
        <v>271</v>
      </c>
      <c r="B292">
        <v>272</v>
      </c>
      <c r="C292">
        <v>112</v>
      </c>
      <c r="D292" t="s">
        <v>272</v>
      </c>
      <c r="E292">
        <v>5907702536491</v>
      </c>
      <c r="F292" t="s">
        <v>329</v>
      </c>
      <c r="G292" t="s">
        <v>23</v>
      </c>
      <c r="H292" t="s">
        <v>330</v>
      </c>
      <c r="K292" t="s">
        <v>333</v>
      </c>
      <c r="T292" t="s">
        <v>564</v>
      </c>
      <c r="U292" t="s">
        <v>565</v>
      </c>
      <c r="W292" t="s">
        <v>566</v>
      </c>
      <c r="X292">
        <v>7.65</v>
      </c>
      <c r="Y292" t="s">
        <v>322</v>
      </c>
      <c r="Z292" t="s">
        <v>322</v>
      </c>
      <c r="AA292" t="s">
        <v>161</v>
      </c>
      <c r="AB292" t="s">
        <v>785</v>
      </c>
    </row>
    <row r="293" spans="1:28" x14ac:dyDescent="0.45">
      <c r="A293" t="s">
        <v>273</v>
      </c>
      <c r="B293">
        <v>704</v>
      </c>
      <c r="C293">
        <v>512</v>
      </c>
      <c r="D293" t="s">
        <v>274</v>
      </c>
      <c r="E293">
        <v>5907702536507</v>
      </c>
      <c r="F293" t="s">
        <v>329</v>
      </c>
      <c r="G293" t="s">
        <v>23</v>
      </c>
      <c r="H293" t="s">
        <v>330</v>
      </c>
      <c r="K293" t="s">
        <v>333</v>
      </c>
      <c r="T293" t="s">
        <v>564</v>
      </c>
      <c r="U293" t="s">
        <v>565</v>
      </c>
      <c r="W293" t="s">
        <v>566</v>
      </c>
      <c r="X293">
        <v>7.65</v>
      </c>
      <c r="Y293" t="s">
        <v>322</v>
      </c>
      <c r="Z293" t="s">
        <v>322</v>
      </c>
      <c r="AA293" t="s">
        <v>161</v>
      </c>
      <c r="AB293" t="s">
        <v>786</v>
      </c>
    </row>
    <row r="294" spans="1:28" x14ac:dyDescent="0.45">
      <c r="A294" t="s">
        <v>229</v>
      </c>
      <c r="B294">
        <v>1064</v>
      </c>
      <c r="C294">
        <v>488</v>
      </c>
      <c r="D294" t="s">
        <v>230</v>
      </c>
      <c r="E294">
        <v>5907702535784</v>
      </c>
      <c r="F294" t="s">
        <v>329</v>
      </c>
      <c r="G294" t="s">
        <v>23</v>
      </c>
      <c r="H294" t="s">
        <v>160</v>
      </c>
      <c r="K294" t="s">
        <v>354</v>
      </c>
      <c r="T294" t="s">
        <v>564</v>
      </c>
      <c r="U294" t="s">
        <v>565</v>
      </c>
      <c r="W294" t="s">
        <v>579</v>
      </c>
      <c r="X294">
        <v>6.69</v>
      </c>
      <c r="Y294" t="s">
        <v>322</v>
      </c>
      <c r="Z294" t="s">
        <v>322</v>
      </c>
      <c r="AA294" t="s">
        <v>160</v>
      </c>
      <c r="AB294" t="s">
        <v>787</v>
      </c>
    </row>
    <row r="295" spans="1:28" x14ac:dyDescent="0.45">
      <c r="A295" t="s">
        <v>231</v>
      </c>
      <c r="B295">
        <v>1072</v>
      </c>
      <c r="C295">
        <v>496</v>
      </c>
      <c r="D295" t="s">
        <v>232</v>
      </c>
      <c r="E295">
        <v>5907702535791</v>
      </c>
      <c r="F295" t="s">
        <v>329</v>
      </c>
      <c r="G295" t="s">
        <v>23</v>
      </c>
      <c r="H295" t="s">
        <v>160</v>
      </c>
      <c r="K295" t="s">
        <v>354</v>
      </c>
      <c r="T295" t="s">
        <v>564</v>
      </c>
      <c r="U295" t="s">
        <v>565</v>
      </c>
      <c r="W295" t="s">
        <v>579</v>
      </c>
      <c r="X295">
        <v>6.69</v>
      </c>
      <c r="Y295" t="s">
        <v>322</v>
      </c>
      <c r="Z295" t="s">
        <v>322</v>
      </c>
      <c r="AA295" t="s">
        <v>160</v>
      </c>
      <c r="AB295" t="s">
        <v>788</v>
      </c>
    </row>
    <row r="296" spans="1:28" x14ac:dyDescent="0.45">
      <c r="A296" t="s">
        <v>174</v>
      </c>
      <c r="B296">
        <v>736</v>
      </c>
      <c r="C296">
        <v>152</v>
      </c>
      <c r="D296" t="s">
        <v>175</v>
      </c>
      <c r="E296">
        <v>5907702533858</v>
      </c>
      <c r="F296" t="s">
        <v>329</v>
      </c>
      <c r="G296" t="s">
        <v>23</v>
      </c>
      <c r="H296" t="s">
        <v>160</v>
      </c>
      <c r="K296" t="s">
        <v>354</v>
      </c>
      <c r="T296" t="s">
        <v>564</v>
      </c>
      <c r="U296" t="s">
        <v>565</v>
      </c>
      <c r="W296" t="s">
        <v>566</v>
      </c>
      <c r="X296">
        <v>6.69</v>
      </c>
      <c r="Y296" t="s">
        <v>322</v>
      </c>
      <c r="Z296" t="s">
        <v>322</v>
      </c>
      <c r="AA296" t="s">
        <v>160</v>
      </c>
      <c r="AB296" t="s">
        <v>789</v>
      </c>
    </row>
    <row r="297" spans="1:28" x14ac:dyDescent="0.45">
      <c r="A297" t="s">
        <v>176</v>
      </c>
      <c r="B297">
        <v>628</v>
      </c>
      <c r="C297">
        <v>608</v>
      </c>
      <c r="D297" t="s">
        <v>177</v>
      </c>
      <c r="E297">
        <v>5907702533865</v>
      </c>
      <c r="F297" t="s">
        <v>329</v>
      </c>
      <c r="G297" t="s">
        <v>23</v>
      </c>
      <c r="H297" t="s">
        <v>160</v>
      </c>
      <c r="K297" t="s">
        <v>354</v>
      </c>
      <c r="T297" t="s">
        <v>564</v>
      </c>
      <c r="U297" t="s">
        <v>565</v>
      </c>
      <c r="W297" t="s">
        <v>566</v>
      </c>
      <c r="X297">
        <v>6.69</v>
      </c>
      <c r="Y297" t="s">
        <v>322</v>
      </c>
      <c r="Z297" t="s">
        <v>322</v>
      </c>
      <c r="AA297" t="s">
        <v>160</v>
      </c>
      <c r="AB297" t="s">
        <v>790</v>
      </c>
    </row>
    <row r="298" spans="1:28" x14ac:dyDescent="0.45">
      <c r="A298" t="s">
        <v>453</v>
      </c>
      <c r="B298">
        <v>141</v>
      </c>
      <c r="C298">
        <v>136</v>
      </c>
      <c r="D298" t="s">
        <v>454</v>
      </c>
      <c r="E298">
        <v>5907702537399</v>
      </c>
      <c r="F298" t="s">
        <v>329</v>
      </c>
      <c r="G298" t="s">
        <v>23</v>
      </c>
      <c r="H298" t="s">
        <v>4</v>
      </c>
      <c r="K298" t="s">
        <v>333</v>
      </c>
      <c r="T298" t="s">
        <v>567</v>
      </c>
      <c r="U298" t="s">
        <v>547</v>
      </c>
      <c r="W298" t="s">
        <v>601</v>
      </c>
      <c r="X298">
        <v>16.7</v>
      </c>
      <c r="Y298" t="s">
        <v>322</v>
      </c>
      <c r="Z298" t="s">
        <v>351</v>
      </c>
      <c r="AA298" t="s">
        <v>4</v>
      </c>
      <c r="AB298" t="s">
        <v>791</v>
      </c>
    </row>
    <row r="299" spans="1:28" x14ac:dyDescent="0.45">
      <c r="A299" t="s">
        <v>148</v>
      </c>
      <c r="B299">
        <v>144</v>
      </c>
      <c r="C299">
        <v>136</v>
      </c>
      <c r="D299" t="s">
        <v>149</v>
      </c>
      <c r="E299">
        <v>5907702537580</v>
      </c>
      <c r="F299" t="s">
        <v>329</v>
      </c>
      <c r="G299" t="s">
        <v>23</v>
      </c>
      <c r="H299" t="s">
        <v>402</v>
      </c>
      <c r="K299" t="s">
        <v>333</v>
      </c>
      <c r="T299" t="s">
        <v>553</v>
      </c>
      <c r="U299" t="s">
        <v>565</v>
      </c>
      <c r="X299">
        <v>14.73</v>
      </c>
      <c r="Y299" t="s">
        <v>322</v>
      </c>
      <c r="Z299" t="s">
        <v>322</v>
      </c>
      <c r="AA299" t="s">
        <v>402</v>
      </c>
      <c r="AB299" t="s">
        <v>792</v>
      </c>
    </row>
    <row r="300" spans="1:28" x14ac:dyDescent="0.45">
      <c r="A300" t="s">
        <v>143</v>
      </c>
      <c r="B300">
        <v>210</v>
      </c>
      <c r="C300">
        <v>204</v>
      </c>
      <c r="D300" t="s">
        <v>144</v>
      </c>
      <c r="E300">
        <v>5907702537573</v>
      </c>
      <c r="F300" t="s">
        <v>329</v>
      </c>
      <c r="G300" t="s">
        <v>23</v>
      </c>
      <c r="H300" t="s">
        <v>402</v>
      </c>
      <c r="K300" t="s">
        <v>333</v>
      </c>
      <c r="T300" t="s">
        <v>553</v>
      </c>
      <c r="U300" t="s">
        <v>544</v>
      </c>
      <c r="X300">
        <v>14.2</v>
      </c>
      <c r="Y300" t="s">
        <v>322</v>
      </c>
      <c r="Z300" t="s">
        <v>322</v>
      </c>
      <c r="AA300" t="s">
        <v>402</v>
      </c>
      <c r="AB300" t="s">
        <v>793</v>
      </c>
    </row>
    <row r="301" spans="1:28" x14ac:dyDescent="0.45">
      <c r="A301" t="s">
        <v>533</v>
      </c>
      <c r="B301">
        <v>1165</v>
      </c>
      <c r="C301">
        <v>696</v>
      </c>
      <c r="D301" t="s">
        <v>534</v>
      </c>
      <c r="E301">
        <v>5907702537597</v>
      </c>
      <c r="F301" t="s">
        <v>329</v>
      </c>
      <c r="G301" t="s">
        <v>23</v>
      </c>
      <c r="H301" t="s">
        <v>160</v>
      </c>
      <c r="K301" t="s">
        <v>333</v>
      </c>
      <c r="T301" t="s">
        <v>553</v>
      </c>
      <c r="U301" t="s">
        <v>565</v>
      </c>
      <c r="X301">
        <v>6.69</v>
      </c>
      <c r="Y301" t="s">
        <v>322</v>
      </c>
      <c r="Z301" t="s">
        <v>322</v>
      </c>
      <c r="AA301" t="s">
        <v>160</v>
      </c>
      <c r="AB301" t="s">
        <v>794</v>
      </c>
    </row>
    <row r="302" spans="1:28" x14ac:dyDescent="0.45">
      <c r="A302" t="s">
        <v>119</v>
      </c>
      <c r="B302">
        <v>144</v>
      </c>
      <c r="C302">
        <v>138</v>
      </c>
      <c r="D302" t="s">
        <v>120</v>
      </c>
      <c r="E302">
        <v>5907702531427</v>
      </c>
      <c r="F302" t="s">
        <v>329</v>
      </c>
      <c r="G302" t="s">
        <v>23</v>
      </c>
      <c r="H302" t="s">
        <v>5</v>
      </c>
      <c r="K302" t="s">
        <v>333</v>
      </c>
      <c r="U302" t="s">
        <v>544</v>
      </c>
      <c r="X302">
        <v>8.75</v>
      </c>
      <c r="Y302" t="s">
        <v>322</v>
      </c>
      <c r="Z302" t="s">
        <v>322</v>
      </c>
      <c r="AA302" t="s">
        <v>161</v>
      </c>
      <c r="AB302" t="s">
        <v>795</v>
      </c>
    </row>
    <row r="303" spans="1:28" x14ac:dyDescent="0.45">
      <c r="A303" t="s">
        <v>103</v>
      </c>
      <c r="B303">
        <v>65</v>
      </c>
      <c r="C303">
        <v>60</v>
      </c>
      <c r="D303" t="s">
        <v>121</v>
      </c>
      <c r="E303">
        <v>5907702531465</v>
      </c>
      <c r="F303" t="s">
        <v>329</v>
      </c>
      <c r="G303" t="s">
        <v>23</v>
      </c>
      <c r="H303" t="s">
        <v>4</v>
      </c>
      <c r="K303" t="s">
        <v>333</v>
      </c>
      <c r="U303" t="s">
        <v>544</v>
      </c>
      <c r="X303">
        <v>10.75</v>
      </c>
      <c r="Y303" t="s">
        <v>322</v>
      </c>
      <c r="Z303" t="s">
        <v>322</v>
      </c>
      <c r="AA303" t="s">
        <v>161</v>
      </c>
      <c r="AB303" t="s">
        <v>796</v>
      </c>
    </row>
    <row r="304" spans="1:28" x14ac:dyDescent="0.45">
      <c r="A304" t="s">
        <v>530</v>
      </c>
      <c r="B304">
        <v>42</v>
      </c>
      <c r="C304">
        <v>0</v>
      </c>
      <c r="D304" t="s">
        <v>531</v>
      </c>
      <c r="E304">
        <v>5907702535708</v>
      </c>
      <c r="F304" t="s">
        <v>329</v>
      </c>
      <c r="G304" t="s">
        <v>23</v>
      </c>
      <c r="H304" t="s">
        <v>5</v>
      </c>
      <c r="K304" t="s">
        <v>536</v>
      </c>
      <c r="U304" t="s">
        <v>544</v>
      </c>
      <c r="X304">
        <v>6.99</v>
      </c>
      <c r="Y304" t="s">
        <v>351</v>
      </c>
      <c r="Z304" t="s">
        <v>351</v>
      </c>
      <c r="AA304" t="s">
        <v>413</v>
      </c>
      <c r="AB304" t="s">
        <v>808</v>
      </c>
    </row>
    <row r="305" spans="1:28" x14ac:dyDescent="0.45">
      <c r="A305" t="s">
        <v>427</v>
      </c>
      <c r="B305">
        <v>216</v>
      </c>
      <c r="C305">
        <v>210</v>
      </c>
      <c r="D305" t="s">
        <v>428</v>
      </c>
      <c r="E305">
        <v>5907702534718</v>
      </c>
      <c r="F305" t="s">
        <v>329</v>
      </c>
      <c r="G305" t="s">
        <v>23</v>
      </c>
      <c r="H305" t="s">
        <v>5</v>
      </c>
      <c r="K305" t="s">
        <v>333</v>
      </c>
      <c r="T305" t="s">
        <v>550</v>
      </c>
      <c r="U305" t="s">
        <v>544</v>
      </c>
      <c r="W305" t="s">
        <v>575</v>
      </c>
      <c r="X305">
        <v>8.49</v>
      </c>
      <c r="Y305" t="s">
        <v>322</v>
      </c>
      <c r="Z305" t="s">
        <v>322</v>
      </c>
      <c r="AA305" t="s">
        <v>161</v>
      </c>
      <c r="AB305" t="s">
        <v>797</v>
      </c>
    </row>
    <row r="306" spans="1:28" x14ac:dyDescent="0.45">
      <c r="A306" t="s">
        <v>429</v>
      </c>
      <c r="B306">
        <v>190</v>
      </c>
      <c r="C306">
        <v>186</v>
      </c>
      <c r="D306" t="s">
        <v>430</v>
      </c>
      <c r="E306">
        <v>5907702534725</v>
      </c>
      <c r="F306" t="s">
        <v>329</v>
      </c>
      <c r="G306" t="s">
        <v>23</v>
      </c>
      <c r="H306" t="s">
        <v>5</v>
      </c>
      <c r="K306" t="s">
        <v>333</v>
      </c>
      <c r="T306" t="s">
        <v>550</v>
      </c>
      <c r="U306" t="s">
        <v>544</v>
      </c>
      <c r="W306" t="s">
        <v>575</v>
      </c>
      <c r="X306">
        <v>8.49</v>
      </c>
      <c r="Y306" t="s">
        <v>322</v>
      </c>
      <c r="Z306" t="s">
        <v>322</v>
      </c>
      <c r="AA306" t="s">
        <v>161</v>
      </c>
      <c r="AB306" t="s">
        <v>798</v>
      </c>
    </row>
    <row r="307" spans="1:28" x14ac:dyDescent="0.45">
      <c r="A307" t="s">
        <v>467</v>
      </c>
      <c r="B307">
        <v>48</v>
      </c>
      <c r="C307">
        <v>0</v>
      </c>
      <c r="D307" t="s">
        <v>468</v>
      </c>
      <c r="E307">
        <v>5907508423384</v>
      </c>
      <c r="F307" t="s">
        <v>329</v>
      </c>
      <c r="G307" t="s">
        <v>23</v>
      </c>
      <c r="H307" t="s">
        <v>5</v>
      </c>
      <c r="K307" t="s">
        <v>333</v>
      </c>
      <c r="T307" t="s">
        <v>564</v>
      </c>
      <c r="U307" t="s">
        <v>565</v>
      </c>
      <c r="W307" t="s">
        <v>566</v>
      </c>
      <c r="X307">
        <v>5.7</v>
      </c>
      <c r="Y307" t="s">
        <v>351</v>
      </c>
      <c r="Z307" t="s">
        <v>322</v>
      </c>
      <c r="AA307" t="s">
        <v>413</v>
      </c>
      <c r="AB307" t="s">
        <v>808</v>
      </c>
    </row>
    <row r="308" spans="1:28" x14ac:dyDescent="0.45">
      <c r="A308" t="s">
        <v>526</v>
      </c>
      <c r="B308">
        <v>24</v>
      </c>
      <c r="C308">
        <v>20</v>
      </c>
      <c r="D308" t="s">
        <v>527</v>
      </c>
      <c r="E308">
        <v>5907508423216</v>
      </c>
      <c r="F308" t="s">
        <v>329</v>
      </c>
      <c r="G308" t="s">
        <v>23</v>
      </c>
      <c r="H308" t="s">
        <v>381</v>
      </c>
      <c r="K308" t="s">
        <v>333</v>
      </c>
      <c r="U308" t="s">
        <v>547</v>
      </c>
      <c r="X308">
        <v>9.9</v>
      </c>
      <c r="Y308" t="s">
        <v>322</v>
      </c>
      <c r="Z308" t="s">
        <v>351</v>
      </c>
      <c r="AA308" t="s">
        <v>161</v>
      </c>
      <c r="AB308" t="s">
        <v>799</v>
      </c>
    </row>
    <row r="309" spans="1:28" x14ac:dyDescent="0.45">
      <c r="A309" t="s">
        <v>115</v>
      </c>
      <c r="B309">
        <v>49</v>
      </c>
      <c r="C309">
        <v>0</v>
      </c>
      <c r="D309" t="s">
        <v>116</v>
      </c>
      <c r="E309">
        <v>5907508424503</v>
      </c>
      <c r="F309" t="s">
        <v>329</v>
      </c>
      <c r="G309" t="s">
        <v>23</v>
      </c>
      <c r="H309" t="s">
        <v>5</v>
      </c>
      <c r="K309" t="s">
        <v>333</v>
      </c>
      <c r="U309" t="s">
        <v>565</v>
      </c>
      <c r="X309">
        <v>7.49</v>
      </c>
      <c r="Y309" t="s">
        <v>322</v>
      </c>
      <c r="Z309" t="s">
        <v>322</v>
      </c>
      <c r="AA309" t="s">
        <v>161</v>
      </c>
      <c r="AB309" t="s">
        <v>800</v>
      </c>
    </row>
    <row r="310" spans="1:28" x14ac:dyDescent="0.45">
      <c r="A310" t="s">
        <v>104</v>
      </c>
      <c r="B310">
        <v>50</v>
      </c>
      <c r="C310">
        <v>48</v>
      </c>
      <c r="D310" t="s">
        <v>117</v>
      </c>
      <c r="E310">
        <v>5907702530048</v>
      </c>
      <c r="F310" t="s">
        <v>329</v>
      </c>
      <c r="G310" t="s">
        <v>23</v>
      </c>
      <c r="H310" t="s">
        <v>4</v>
      </c>
      <c r="K310" t="s">
        <v>333</v>
      </c>
      <c r="U310" t="s">
        <v>547</v>
      </c>
      <c r="X310">
        <v>13.99</v>
      </c>
      <c r="Y310" t="s">
        <v>322</v>
      </c>
      <c r="Z310" t="s">
        <v>322</v>
      </c>
      <c r="AA310" t="s">
        <v>161</v>
      </c>
      <c r="AB310" t="s">
        <v>801</v>
      </c>
    </row>
    <row r="311" spans="1:28" x14ac:dyDescent="0.45">
      <c r="A311" t="s">
        <v>471</v>
      </c>
      <c r="B311">
        <v>27</v>
      </c>
      <c r="C311">
        <v>13</v>
      </c>
      <c r="D311" t="s">
        <v>472</v>
      </c>
      <c r="E311">
        <v>5907508423841</v>
      </c>
      <c r="F311" t="s">
        <v>329</v>
      </c>
      <c r="G311" t="s">
        <v>23</v>
      </c>
      <c r="H311" t="s">
        <v>5</v>
      </c>
      <c r="K311" t="s">
        <v>339</v>
      </c>
      <c r="L311" t="s">
        <v>348</v>
      </c>
      <c r="M311">
        <v>50</v>
      </c>
      <c r="N311">
        <v>170</v>
      </c>
      <c r="O311">
        <v>22.5</v>
      </c>
      <c r="P311">
        <v>34</v>
      </c>
      <c r="Q311">
        <v>39</v>
      </c>
      <c r="R311">
        <v>27</v>
      </c>
      <c r="S311">
        <v>39</v>
      </c>
      <c r="U311" t="s">
        <v>547</v>
      </c>
      <c r="X311">
        <v>15.65</v>
      </c>
      <c r="Y311" t="s">
        <v>322</v>
      </c>
      <c r="Z311" t="s">
        <v>322</v>
      </c>
      <c r="AA311" t="s">
        <v>413</v>
      </c>
      <c r="AB311" t="s">
        <v>802</v>
      </c>
    </row>
    <row r="312" spans="1:28" x14ac:dyDescent="0.45">
      <c r="A312" t="s">
        <v>469</v>
      </c>
      <c r="B312">
        <v>80</v>
      </c>
      <c r="C312">
        <v>4</v>
      </c>
      <c r="D312" t="s">
        <v>470</v>
      </c>
      <c r="E312">
        <v>5907702535685</v>
      </c>
      <c r="F312" t="s">
        <v>329</v>
      </c>
      <c r="G312" t="s">
        <v>23</v>
      </c>
      <c r="H312" t="s">
        <v>4</v>
      </c>
      <c r="K312" t="s">
        <v>536</v>
      </c>
      <c r="U312" t="s">
        <v>547</v>
      </c>
      <c r="X312">
        <v>15.99</v>
      </c>
      <c r="Y312" t="s">
        <v>322</v>
      </c>
      <c r="Z312" t="s">
        <v>351</v>
      </c>
      <c r="AA312" t="s">
        <v>413</v>
      </c>
      <c r="AB312" t="s">
        <v>803</v>
      </c>
    </row>
    <row r="313" spans="1:28" x14ac:dyDescent="0.45">
      <c r="A313" t="s">
        <v>392</v>
      </c>
      <c r="B313">
        <v>286</v>
      </c>
      <c r="C313">
        <v>0</v>
      </c>
      <c r="D313" t="s">
        <v>393</v>
      </c>
      <c r="E313">
        <v>5907702536200</v>
      </c>
      <c r="F313" t="s">
        <v>329</v>
      </c>
      <c r="G313" t="s">
        <v>23</v>
      </c>
      <c r="H313" t="s">
        <v>4</v>
      </c>
      <c r="K313" t="s">
        <v>333</v>
      </c>
      <c r="T313" t="s">
        <v>570</v>
      </c>
      <c r="U313" t="s">
        <v>549</v>
      </c>
      <c r="W313" t="s">
        <v>571</v>
      </c>
      <c r="X313">
        <v>16.79</v>
      </c>
      <c r="Y313" t="s">
        <v>322</v>
      </c>
      <c r="Z313" t="s">
        <v>322</v>
      </c>
      <c r="AA313" t="s">
        <v>4</v>
      </c>
      <c r="AB313" t="s">
        <v>804</v>
      </c>
    </row>
    <row r="314" spans="1:28" x14ac:dyDescent="0.45">
      <c r="A314" t="s">
        <v>390</v>
      </c>
      <c r="B314">
        <v>138</v>
      </c>
      <c r="C314">
        <v>0</v>
      </c>
      <c r="D314" t="s">
        <v>391</v>
      </c>
      <c r="E314">
        <v>5907702536217</v>
      </c>
      <c r="F314" t="s">
        <v>329</v>
      </c>
      <c r="G314" t="s">
        <v>23</v>
      </c>
      <c r="H314" t="s">
        <v>4</v>
      </c>
      <c r="K314" t="s">
        <v>333</v>
      </c>
      <c r="T314" t="s">
        <v>570</v>
      </c>
      <c r="U314" t="s">
        <v>549</v>
      </c>
      <c r="W314" t="s">
        <v>571</v>
      </c>
      <c r="X314">
        <v>16.79</v>
      </c>
      <c r="Y314" t="s">
        <v>322</v>
      </c>
      <c r="Z314" t="s">
        <v>322</v>
      </c>
      <c r="AA314" t="s">
        <v>4</v>
      </c>
      <c r="AB314" t="s">
        <v>805</v>
      </c>
    </row>
  </sheetData>
  <phoneticPr fontId="29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EBBE-FFE5-41D2-A202-1CED00D8B299}">
  <sheetPr codeName="Arkusz8">
    <tabColor theme="8" tint="0.79998168889431442"/>
  </sheetPr>
  <dimension ref="A1:E250"/>
  <sheetViews>
    <sheetView workbookViewId="0">
      <selection activeCell="B4" sqref="B4"/>
    </sheetView>
  </sheetViews>
  <sheetFormatPr defaultColWidth="9.1328125" defaultRowHeight="14.25" x14ac:dyDescent="0.45"/>
  <cols>
    <col min="1" max="3" width="9.1328125" style="11"/>
    <col min="4" max="16384" width="9.1328125" style="1"/>
  </cols>
  <sheetData>
    <row r="1" spans="1:5" x14ac:dyDescent="0.45">
      <c r="A1" s="10" t="s">
        <v>1</v>
      </c>
      <c r="B1" s="10" t="s">
        <v>2</v>
      </c>
      <c r="C1" s="10" t="s">
        <v>3</v>
      </c>
    </row>
    <row r="2" spans="1:5" x14ac:dyDescent="0.45">
      <c r="A2" s="11" t="str">
        <f ca="1">IF(ROW(D2)-1&gt;MAX(Generowanie_Zamówienia[Zliczanie]),"",INDEX(Generowanie_Zamówienia[],MATCH(ROW(D2)-1,Generowanie_Zamówienia[Zliczanie],0),1))</f>
        <v/>
      </c>
      <c r="B2" s="11" t="str">
        <f ca="1">IF(ROW(D2)-1&gt;MAX(Generowanie_Zamówienia[Zliczanie]),"",INDEX(Generowanie_Zamówienia[],MATCH(ROW(D2)-1,Generowanie_Zamówienia[Zliczanie],0),10))</f>
        <v/>
      </c>
      <c r="E2" s="6"/>
    </row>
    <row r="3" spans="1:5" x14ac:dyDescent="0.45">
      <c r="A3" s="11" t="str">
        <f ca="1">IF(ROW(D3)-1&gt;MAX(Generowanie_Zamówienia[Zliczanie]),"",INDEX(Generowanie_Zamówienia[],MATCH(ROW(D3)-1,Generowanie_Zamówienia[Zliczanie],0),1))</f>
        <v/>
      </c>
      <c r="B3" s="11" t="str">
        <f ca="1">IF(ROW(D3)-1&gt;MAX(Generowanie_Zamówienia[Zliczanie]),"",INDEX(Generowanie_Zamówienia[],MATCH(ROW(D3)-1,Generowanie_Zamówienia[Zliczanie],0),10))</f>
        <v/>
      </c>
    </row>
    <row r="4" spans="1:5" x14ac:dyDescent="0.45">
      <c r="A4" s="11" t="str">
        <f ca="1">IF(ROW(D4)-1&gt;MAX(Generowanie_Zamówienia[Zliczanie]),"",INDEX(Generowanie_Zamówienia[],MATCH(ROW(D4)-1,Generowanie_Zamówienia[Zliczanie],0),1))</f>
        <v/>
      </c>
      <c r="B4" s="11" t="str">
        <f ca="1">IF(ROW(D4)-1&gt;MAX(Generowanie_Zamówienia[Zliczanie]),"",INDEX(Generowanie_Zamówienia[],MATCH(ROW(D4)-1,Generowanie_Zamówienia[Zliczanie],0),10))</f>
        <v/>
      </c>
    </row>
    <row r="5" spans="1:5" x14ac:dyDescent="0.45">
      <c r="A5" s="11" t="str">
        <f ca="1">IF(ROW(D5)-1&gt;MAX(Generowanie_Zamówienia[Zliczanie]),"",INDEX(Generowanie_Zamówienia[],MATCH(ROW(D5)-1,Generowanie_Zamówienia[Zliczanie],0),1))</f>
        <v/>
      </c>
      <c r="B5" s="11" t="str">
        <f ca="1">IF(ROW(D5)-1&gt;MAX(Generowanie_Zamówienia[Zliczanie]),"",INDEX(Generowanie_Zamówienia[],MATCH(ROW(D5)-1,Generowanie_Zamówienia[Zliczanie],0),10))</f>
        <v/>
      </c>
    </row>
    <row r="6" spans="1:5" x14ac:dyDescent="0.45">
      <c r="A6" s="11" t="str">
        <f ca="1">IF(ROW(D6)-1&gt;MAX(Generowanie_Zamówienia[Zliczanie]),"",INDEX(Generowanie_Zamówienia[],MATCH(ROW(D6)-1,Generowanie_Zamówienia[Zliczanie],0),1))</f>
        <v/>
      </c>
      <c r="B6" s="11" t="str">
        <f ca="1">IF(ROW(D6)-1&gt;MAX(Generowanie_Zamówienia[Zliczanie]),"",INDEX(Generowanie_Zamówienia[],MATCH(ROW(D6)-1,Generowanie_Zamówienia[Zliczanie],0),10))</f>
        <v/>
      </c>
    </row>
    <row r="7" spans="1:5" x14ac:dyDescent="0.45">
      <c r="A7" s="11" t="str">
        <f ca="1">IF(ROW(D7)-1&gt;MAX(Generowanie_Zamówienia[Zliczanie]),"",INDEX(Generowanie_Zamówienia[],MATCH(ROW(D7)-1,Generowanie_Zamówienia[Zliczanie],0),1))</f>
        <v/>
      </c>
      <c r="B7" s="11" t="str">
        <f ca="1">IF(ROW(D7)-1&gt;MAX(Generowanie_Zamówienia[Zliczanie]),"",INDEX(Generowanie_Zamówienia[],MATCH(ROW(D7)-1,Generowanie_Zamówienia[Zliczanie],0),10))</f>
        <v/>
      </c>
    </row>
    <row r="8" spans="1:5" x14ac:dyDescent="0.45">
      <c r="A8" s="11" t="str">
        <f ca="1">IF(ROW(D8)-1&gt;MAX(Generowanie_Zamówienia[Zliczanie]),"",INDEX(Generowanie_Zamówienia[],MATCH(ROW(D8)-1,Generowanie_Zamówienia[Zliczanie],0),1))</f>
        <v/>
      </c>
      <c r="B8" s="11" t="str">
        <f ca="1">IF(ROW(D8)-1&gt;MAX(Generowanie_Zamówienia[Zliczanie]),"",INDEX(Generowanie_Zamówienia[],MATCH(ROW(D8)-1,Generowanie_Zamówienia[Zliczanie],0),10))</f>
        <v/>
      </c>
      <c r="E8" s="6"/>
    </row>
    <row r="9" spans="1:5" x14ac:dyDescent="0.45">
      <c r="A9" s="11" t="str">
        <f ca="1">IF(ROW(D9)-1&gt;MAX(Generowanie_Zamówienia[Zliczanie]),"",INDEX(Generowanie_Zamówienia[],MATCH(ROW(D9)-1,Generowanie_Zamówienia[Zliczanie],0),1))</f>
        <v/>
      </c>
      <c r="B9" s="11" t="str">
        <f ca="1">IF(ROW(D9)-1&gt;MAX(Generowanie_Zamówienia[Zliczanie]),"",INDEX(Generowanie_Zamówienia[],MATCH(ROW(D9)-1,Generowanie_Zamówienia[Zliczanie],0),10))</f>
        <v/>
      </c>
    </row>
    <row r="10" spans="1:5" x14ac:dyDescent="0.45">
      <c r="A10" s="11" t="str">
        <f ca="1">IF(ROW(D10)-1&gt;MAX(Generowanie_Zamówienia[Zliczanie]),"",INDEX(Generowanie_Zamówienia[],MATCH(ROW(D10)-1,Generowanie_Zamówienia[Zliczanie],0),1))</f>
        <v/>
      </c>
      <c r="B10" s="11" t="str">
        <f ca="1">IF(ROW(D10)-1&gt;MAX(Generowanie_Zamówienia[Zliczanie]),"",INDEX(Generowanie_Zamówienia[],MATCH(ROW(D10)-1,Generowanie_Zamówienia[Zliczanie],0),10))</f>
        <v/>
      </c>
    </row>
    <row r="11" spans="1:5" x14ac:dyDescent="0.45">
      <c r="A11" s="11" t="str">
        <f ca="1">IF(ROW(D11)-1&gt;MAX(Generowanie_Zamówienia[Zliczanie]),"",INDEX(Generowanie_Zamówienia[],MATCH(ROW(D11)-1,Generowanie_Zamówienia[Zliczanie],0),1))</f>
        <v/>
      </c>
      <c r="B11" s="11" t="str">
        <f ca="1">IF(ROW(D11)-1&gt;MAX(Generowanie_Zamówienia[Zliczanie]),"",INDEX(Generowanie_Zamówienia[],MATCH(ROW(D11)-1,Generowanie_Zamówienia[Zliczanie],0),10))</f>
        <v/>
      </c>
    </row>
    <row r="12" spans="1:5" x14ac:dyDescent="0.45">
      <c r="A12" s="11" t="str">
        <f ca="1">IF(ROW(D12)-1&gt;MAX(Generowanie_Zamówienia[Zliczanie]),"",INDEX(Generowanie_Zamówienia[],MATCH(ROW(D12)-1,Generowanie_Zamówienia[Zliczanie],0),1))</f>
        <v/>
      </c>
      <c r="B12" s="11" t="str">
        <f ca="1">IF(ROW(D12)-1&gt;MAX(Generowanie_Zamówienia[Zliczanie]),"",INDEX(Generowanie_Zamówienia[],MATCH(ROW(D12)-1,Generowanie_Zamówienia[Zliczanie],0),10))</f>
        <v/>
      </c>
    </row>
    <row r="13" spans="1:5" x14ac:dyDescent="0.45">
      <c r="A13" s="11" t="str">
        <f ca="1">IF(ROW(D13)-1&gt;MAX(Generowanie_Zamówienia[Zliczanie]),"",INDEX(Generowanie_Zamówienia[],MATCH(ROW(D13)-1,Generowanie_Zamówienia[Zliczanie],0),1))</f>
        <v/>
      </c>
      <c r="B13" s="11" t="str">
        <f ca="1">IF(ROW(D13)-1&gt;MAX(Generowanie_Zamówienia[Zliczanie]),"",INDEX(Generowanie_Zamówienia[],MATCH(ROW(D13)-1,Generowanie_Zamówienia[Zliczanie],0),10))</f>
        <v/>
      </c>
    </row>
    <row r="14" spans="1:5" x14ac:dyDescent="0.45">
      <c r="A14" s="11" t="str">
        <f ca="1">IF(ROW(D14)-1&gt;MAX(Generowanie_Zamówienia[Zliczanie]),"",INDEX(Generowanie_Zamówienia[],MATCH(ROW(D14)-1,Generowanie_Zamówienia[Zliczanie],0),1))</f>
        <v/>
      </c>
      <c r="B14" s="11" t="str">
        <f ca="1">IF(ROW(D14)-1&gt;MAX(Generowanie_Zamówienia[Zliczanie]),"",INDEX(Generowanie_Zamówienia[],MATCH(ROW(D14)-1,Generowanie_Zamówienia[Zliczanie],0),10))</f>
        <v/>
      </c>
    </row>
    <row r="15" spans="1:5" x14ac:dyDescent="0.45">
      <c r="A15" s="11" t="str">
        <f ca="1">IF(ROW(D15)-1&gt;MAX(Generowanie_Zamówienia[Zliczanie]),"",INDEX(Generowanie_Zamówienia[],MATCH(ROW(D15)-1,Generowanie_Zamówienia[Zliczanie],0),1))</f>
        <v/>
      </c>
      <c r="B15" s="11" t="str">
        <f ca="1">IF(ROW(D15)-1&gt;MAX(Generowanie_Zamówienia[Zliczanie]),"",INDEX(Generowanie_Zamówienia[],MATCH(ROW(D15)-1,Generowanie_Zamówienia[Zliczanie],0),10))</f>
        <v/>
      </c>
    </row>
    <row r="16" spans="1:5" x14ac:dyDescent="0.45">
      <c r="A16" s="11" t="str">
        <f ca="1">IF(ROW(D16)-1&gt;MAX(Generowanie_Zamówienia[Zliczanie]),"",INDEX(Generowanie_Zamówienia[],MATCH(ROW(D16)-1,Generowanie_Zamówienia[Zliczanie],0),1))</f>
        <v/>
      </c>
      <c r="B16" s="11" t="str">
        <f ca="1">IF(ROW(D16)-1&gt;MAX(Generowanie_Zamówienia[Zliczanie]),"",INDEX(Generowanie_Zamówienia[],MATCH(ROW(D16)-1,Generowanie_Zamówienia[Zliczanie],0),10))</f>
        <v/>
      </c>
    </row>
    <row r="17" spans="1:2" x14ac:dyDescent="0.45">
      <c r="A17" s="11" t="str">
        <f ca="1">IF(ROW(D17)-1&gt;MAX(Generowanie_Zamówienia[Zliczanie]),"",INDEX(Generowanie_Zamówienia[],MATCH(ROW(D17)-1,Generowanie_Zamówienia[Zliczanie],0),1))</f>
        <v/>
      </c>
      <c r="B17" s="11" t="str">
        <f ca="1">IF(ROW(D17)-1&gt;MAX(Generowanie_Zamówienia[Zliczanie]),"",INDEX(Generowanie_Zamówienia[],MATCH(ROW(D17)-1,Generowanie_Zamówienia[Zliczanie],0),10))</f>
        <v/>
      </c>
    </row>
    <row r="18" spans="1:2" x14ac:dyDescent="0.45">
      <c r="A18" s="11" t="str">
        <f ca="1">IF(ROW(D18)-1&gt;MAX(Generowanie_Zamówienia[Zliczanie]),"",INDEX(Generowanie_Zamówienia[],MATCH(ROW(D18)-1,Generowanie_Zamówienia[Zliczanie],0),1))</f>
        <v/>
      </c>
      <c r="B18" s="11" t="str">
        <f ca="1">IF(ROW(D18)-1&gt;MAX(Generowanie_Zamówienia[Zliczanie]),"",INDEX(Generowanie_Zamówienia[],MATCH(ROW(D18)-1,Generowanie_Zamówienia[Zliczanie],0),10))</f>
        <v/>
      </c>
    </row>
    <row r="19" spans="1:2" x14ac:dyDescent="0.45">
      <c r="A19" s="11" t="str">
        <f ca="1">IF(ROW(D19)-1&gt;MAX(Generowanie_Zamówienia[Zliczanie]),"",INDEX(Generowanie_Zamówienia[],MATCH(ROW(D19)-1,Generowanie_Zamówienia[Zliczanie],0),1))</f>
        <v/>
      </c>
      <c r="B19" s="11" t="str">
        <f ca="1">IF(ROW(D19)-1&gt;MAX(Generowanie_Zamówienia[Zliczanie]),"",INDEX(Generowanie_Zamówienia[],MATCH(ROW(D19)-1,Generowanie_Zamówienia[Zliczanie],0),10))</f>
        <v/>
      </c>
    </row>
    <row r="20" spans="1:2" x14ac:dyDescent="0.45">
      <c r="A20" s="11" t="str">
        <f ca="1">IF(ROW(D20)-1&gt;MAX(Generowanie_Zamówienia[Zliczanie]),"",INDEX(Generowanie_Zamówienia[],MATCH(ROW(D20)-1,Generowanie_Zamówienia[Zliczanie],0),1))</f>
        <v/>
      </c>
      <c r="B20" s="11" t="str">
        <f ca="1">IF(ROW(D20)-1&gt;MAX(Generowanie_Zamówienia[Zliczanie]),"",INDEX(Generowanie_Zamówienia[],MATCH(ROW(D20)-1,Generowanie_Zamówienia[Zliczanie],0),10))</f>
        <v/>
      </c>
    </row>
    <row r="21" spans="1:2" x14ac:dyDescent="0.45">
      <c r="A21" s="11" t="str">
        <f ca="1">IF(ROW(D21)-1&gt;MAX(Generowanie_Zamówienia[Zliczanie]),"",INDEX(Generowanie_Zamówienia[],MATCH(ROW(D21)-1,Generowanie_Zamówienia[Zliczanie],0),1))</f>
        <v/>
      </c>
      <c r="B21" s="11" t="str">
        <f ca="1">IF(ROW(D21)-1&gt;MAX(Generowanie_Zamówienia[Zliczanie]),"",INDEX(Generowanie_Zamówienia[],MATCH(ROW(D21)-1,Generowanie_Zamówienia[Zliczanie],0),10))</f>
        <v/>
      </c>
    </row>
    <row r="22" spans="1:2" x14ac:dyDescent="0.45">
      <c r="A22" s="11" t="str">
        <f ca="1">IF(ROW(D22)-1&gt;MAX(Generowanie_Zamówienia[Zliczanie]),"",INDEX(Generowanie_Zamówienia[],MATCH(ROW(D22)-1,Generowanie_Zamówienia[Zliczanie],0),1))</f>
        <v/>
      </c>
      <c r="B22" s="11" t="str">
        <f ca="1">IF(ROW(D22)-1&gt;MAX(Generowanie_Zamówienia[Zliczanie]),"",INDEX(Generowanie_Zamówienia[],MATCH(ROW(D22)-1,Generowanie_Zamówienia[Zliczanie],0),10))</f>
        <v/>
      </c>
    </row>
    <row r="23" spans="1:2" x14ac:dyDescent="0.45">
      <c r="A23" s="11" t="str">
        <f ca="1">IF(ROW(D23)-1&gt;MAX(Generowanie_Zamówienia[Zliczanie]),"",INDEX(Generowanie_Zamówienia[],MATCH(ROW(D23)-1,Generowanie_Zamówienia[Zliczanie],0),1))</f>
        <v/>
      </c>
      <c r="B23" s="11" t="str">
        <f ca="1">IF(ROW(D23)-1&gt;MAX(Generowanie_Zamówienia[Zliczanie]),"",INDEX(Generowanie_Zamówienia[],MATCH(ROW(D23)-1,Generowanie_Zamówienia[Zliczanie],0),10))</f>
        <v/>
      </c>
    </row>
    <row r="24" spans="1:2" x14ac:dyDescent="0.45">
      <c r="A24" s="11" t="str">
        <f ca="1">IF(ROW(D24)-1&gt;MAX(Generowanie_Zamówienia[Zliczanie]),"",INDEX(Generowanie_Zamówienia[],MATCH(ROW(D24)-1,Generowanie_Zamówienia[Zliczanie],0),1))</f>
        <v/>
      </c>
      <c r="B24" s="11" t="str">
        <f ca="1">IF(ROW(D24)-1&gt;MAX(Generowanie_Zamówienia[Zliczanie]),"",INDEX(Generowanie_Zamówienia[],MATCH(ROW(D24)-1,Generowanie_Zamówienia[Zliczanie],0),10))</f>
        <v/>
      </c>
    </row>
    <row r="25" spans="1:2" x14ac:dyDescent="0.45">
      <c r="A25" s="11" t="str">
        <f ca="1">IF(ROW(D25)-1&gt;MAX(Generowanie_Zamówienia[Zliczanie]),"",INDEX(Generowanie_Zamówienia[],MATCH(ROW(D25)-1,Generowanie_Zamówienia[Zliczanie],0),1))</f>
        <v/>
      </c>
      <c r="B25" s="11" t="str">
        <f ca="1">IF(ROW(D25)-1&gt;MAX(Generowanie_Zamówienia[Zliczanie]),"",INDEX(Generowanie_Zamówienia[],MATCH(ROW(D25)-1,Generowanie_Zamówienia[Zliczanie],0),10))</f>
        <v/>
      </c>
    </row>
    <row r="26" spans="1:2" x14ac:dyDescent="0.45">
      <c r="A26" s="11" t="str">
        <f ca="1">IF(ROW(D26)-1&gt;MAX(Generowanie_Zamówienia[Zliczanie]),"",INDEX(Generowanie_Zamówienia[],MATCH(ROW(D26)-1,Generowanie_Zamówienia[Zliczanie],0),1))</f>
        <v/>
      </c>
      <c r="B26" s="11" t="str">
        <f ca="1">IF(ROW(D26)-1&gt;MAX(Generowanie_Zamówienia[Zliczanie]),"",INDEX(Generowanie_Zamówienia[],MATCH(ROW(D26)-1,Generowanie_Zamówienia[Zliczanie],0),10))</f>
        <v/>
      </c>
    </row>
    <row r="27" spans="1:2" x14ac:dyDescent="0.45">
      <c r="A27" s="11" t="str">
        <f ca="1">IF(ROW(D27)-1&gt;MAX(Generowanie_Zamówienia[Zliczanie]),"",INDEX(Generowanie_Zamówienia[],MATCH(ROW(D27)-1,Generowanie_Zamówienia[Zliczanie],0),1))</f>
        <v/>
      </c>
      <c r="B27" s="11" t="str">
        <f ca="1">IF(ROW(D27)-1&gt;MAX(Generowanie_Zamówienia[Zliczanie]),"",INDEX(Generowanie_Zamówienia[],MATCH(ROW(D27)-1,Generowanie_Zamówienia[Zliczanie],0),10))</f>
        <v/>
      </c>
    </row>
    <row r="28" spans="1:2" x14ac:dyDescent="0.45">
      <c r="A28" s="11" t="str">
        <f ca="1">IF(ROW(D28)-1&gt;MAX(Generowanie_Zamówienia[Zliczanie]),"",INDEX(Generowanie_Zamówienia[],MATCH(ROW(D28)-1,Generowanie_Zamówienia[Zliczanie],0),1))</f>
        <v/>
      </c>
      <c r="B28" s="11" t="str">
        <f ca="1">IF(ROW(D28)-1&gt;MAX(Generowanie_Zamówienia[Zliczanie]),"",INDEX(Generowanie_Zamówienia[],MATCH(ROW(D28)-1,Generowanie_Zamówienia[Zliczanie],0),10))</f>
        <v/>
      </c>
    </row>
    <row r="29" spans="1:2" x14ac:dyDescent="0.45">
      <c r="A29" s="11" t="str">
        <f ca="1">IF(ROW(D29)-1&gt;MAX(Generowanie_Zamówienia[Zliczanie]),"",INDEX(Generowanie_Zamówienia[],MATCH(ROW(D29)-1,Generowanie_Zamówienia[Zliczanie],0),1))</f>
        <v/>
      </c>
      <c r="B29" s="11" t="str">
        <f ca="1">IF(ROW(D29)-1&gt;MAX(Generowanie_Zamówienia[Zliczanie]),"",INDEX(Generowanie_Zamówienia[],MATCH(ROW(D29)-1,Generowanie_Zamówienia[Zliczanie],0),10))</f>
        <v/>
      </c>
    </row>
    <row r="30" spans="1:2" x14ac:dyDescent="0.45">
      <c r="A30" s="11" t="str">
        <f ca="1">IF(ROW(D30)-1&gt;MAX(Generowanie_Zamówienia[Zliczanie]),"",INDEX(Generowanie_Zamówienia[],MATCH(ROW(D30)-1,Generowanie_Zamówienia[Zliczanie],0),1))</f>
        <v/>
      </c>
      <c r="B30" s="11" t="str">
        <f ca="1">IF(ROW(D30)-1&gt;MAX(Generowanie_Zamówienia[Zliczanie]),"",INDEX(Generowanie_Zamówienia[],MATCH(ROW(D30)-1,Generowanie_Zamówienia[Zliczanie],0),10))</f>
        <v/>
      </c>
    </row>
    <row r="31" spans="1:2" x14ac:dyDescent="0.45">
      <c r="A31" s="11" t="str">
        <f ca="1">IF(ROW(D31)-1&gt;MAX(Generowanie_Zamówienia[Zliczanie]),"",INDEX(Generowanie_Zamówienia[],MATCH(ROW(D31)-1,Generowanie_Zamówienia[Zliczanie],0),1))</f>
        <v/>
      </c>
      <c r="B31" s="11" t="str">
        <f ca="1">IF(ROW(D31)-1&gt;MAX(Generowanie_Zamówienia[Zliczanie]),"",INDEX(Generowanie_Zamówienia[],MATCH(ROW(D31)-1,Generowanie_Zamówienia[Zliczanie],0),10))</f>
        <v/>
      </c>
    </row>
    <row r="32" spans="1:2" x14ac:dyDescent="0.45">
      <c r="A32" s="11" t="str">
        <f ca="1">IF(ROW(D32)-1&gt;MAX(Generowanie_Zamówienia[Zliczanie]),"",INDEX(Generowanie_Zamówienia[],MATCH(ROW(D32)-1,Generowanie_Zamówienia[Zliczanie],0),1))</f>
        <v/>
      </c>
      <c r="B32" s="11" t="str">
        <f ca="1">IF(ROW(D32)-1&gt;MAX(Generowanie_Zamówienia[Zliczanie]),"",INDEX(Generowanie_Zamówienia[],MATCH(ROW(D32)-1,Generowanie_Zamówienia[Zliczanie],0),10))</f>
        <v/>
      </c>
    </row>
    <row r="33" spans="1:2" x14ac:dyDescent="0.45">
      <c r="A33" s="11" t="str">
        <f ca="1">IF(ROW(D33)-1&gt;MAX(Generowanie_Zamówienia[Zliczanie]),"",INDEX(Generowanie_Zamówienia[],MATCH(ROW(D33)-1,Generowanie_Zamówienia[Zliczanie],0),1))</f>
        <v/>
      </c>
      <c r="B33" s="11" t="str">
        <f ca="1">IF(ROW(D33)-1&gt;MAX(Generowanie_Zamówienia[Zliczanie]),"",INDEX(Generowanie_Zamówienia[],MATCH(ROW(D33)-1,Generowanie_Zamówienia[Zliczanie],0),10))</f>
        <v/>
      </c>
    </row>
    <row r="34" spans="1:2" x14ac:dyDescent="0.45">
      <c r="A34" s="11" t="str">
        <f ca="1">IF(ROW(D34)-1&gt;MAX(Generowanie_Zamówienia[Zliczanie]),"",INDEX(Generowanie_Zamówienia[],MATCH(ROW(D34)-1,Generowanie_Zamówienia[Zliczanie],0),1))</f>
        <v/>
      </c>
      <c r="B34" s="11" t="str">
        <f ca="1">IF(ROW(D34)-1&gt;MAX(Generowanie_Zamówienia[Zliczanie]),"",INDEX(Generowanie_Zamówienia[],MATCH(ROW(D34)-1,Generowanie_Zamówienia[Zliczanie],0),10))</f>
        <v/>
      </c>
    </row>
    <row r="35" spans="1:2" x14ac:dyDescent="0.45">
      <c r="A35" s="11" t="str">
        <f ca="1">IF(ROW(D35)-1&gt;MAX(Generowanie_Zamówienia[Zliczanie]),"",INDEX(Generowanie_Zamówienia[],MATCH(ROW(D35)-1,Generowanie_Zamówienia[Zliczanie],0),1))</f>
        <v/>
      </c>
      <c r="B35" s="11" t="str">
        <f ca="1">IF(ROW(D35)-1&gt;MAX(Generowanie_Zamówienia[Zliczanie]),"",INDEX(Generowanie_Zamówienia[],MATCH(ROW(D35)-1,Generowanie_Zamówienia[Zliczanie],0),10))</f>
        <v/>
      </c>
    </row>
    <row r="36" spans="1:2" x14ac:dyDescent="0.45">
      <c r="A36" s="11" t="str">
        <f ca="1">IF(ROW(D36)-1&gt;MAX(Generowanie_Zamówienia[Zliczanie]),"",INDEX(Generowanie_Zamówienia[],MATCH(ROW(D36)-1,Generowanie_Zamówienia[Zliczanie],0),1))</f>
        <v/>
      </c>
      <c r="B36" s="11" t="str">
        <f ca="1">IF(ROW(D36)-1&gt;MAX(Generowanie_Zamówienia[Zliczanie]),"",INDEX(Generowanie_Zamówienia[],MATCH(ROW(D36)-1,Generowanie_Zamówienia[Zliczanie],0),10))</f>
        <v/>
      </c>
    </row>
    <row r="37" spans="1:2" x14ac:dyDescent="0.45">
      <c r="A37" s="11" t="str">
        <f ca="1">IF(ROW(D37)-1&gt;MAX(Generowanie_Zamówienia[Zliczanie]),"",INDEX(Generowanie_Zamówienia[],MATCH(ROW(D37)-1,Generowanie_Zamówienia[Zliczanie],0),1))</f>
        <v/>
      </c>
      <c r="B37" s="11" t="str">
        <f ca="1">IF(ROW(D37)-1&gt;MAX(Generowanie_Zamówienia[Zliczanie]),"",INDEX(Generowanie_Zamówienia[],MATCH(ROW(D37)-1,Generowanie_Zamówienia[Zliczanie],0),10))</f>
        <v/>
      </c>
    </row>
    <row r="38" spans="1:2" x14ac:dyDescent="0.45">
      <c r="A38" s="11" t="str">
        <f ca="1">IF(ROW(D38)-1&gt;MAX(Generowanie_Zamówienia[Zliczanie]),"",INDEX(Generowanie_Zamówienia[],MATCH(ROW(D38)-1,Generowanie_Zamówienia[Zliczanie],0),1))</f>
        <v/>
      </c>
      <c r="B38" s="11" t="str">
        <f ca="1">IF(ROW(D38)-1&gt;MAX(Generowanie_Zamówienia[Zliczanie]),"",INDEX(Generowanie_Zamówienia[],MATCH(ROW(D38)-1,Generowanie_Zamówienia[Zliczanie],0),10))</f>
        <v/>
      </c>
    </row>
    <row r="39" spans="1:2" x14ac:dyDescent="0.45">
      <c r="A39" s="11" t="str">
        <f ca="1">IF(ROW(D39)-1&gt;MAX(Generowanie_Zamówienia[Zliczanie]),"",INDEX(Generowanie_Zamówienia[],MATCH(ROW(D39)-1,Generowanie_Zamówienia[Zliczanie],0),1))</f>
        <v/>
      </c>
      <c r="B39" s="11" t="str">
        <f ca="1">IF(ROW(D39)-1&gt;MAX(Generowanie_Zamówienia[Zliczanie]),"",INDEX(Generowanie_Zamówienia[],MATCH(ROW(D39)-1,Generowanie_Zamówienia[Zliczanie],0),10))</f>
        <v/>
      </c>
    </row>
    <row r="40" spans="1:2" x14ac:dyDescent="0.45">
      <c r="A40" s="11" t="str">
        <f ca="1">IF(ROW(D40)-1&gt;MAX(Generowanie_Zamówienia[Zliczanie]),"",INDEX(Generowanie_Zamówienia[],MATCH(ROW(D40)-1,Generowanie_Zamówienia[Zliczanie],0),1))</f>
        <v/>
      </c>
      <c r="B40" s="11" t="str">
        <f ca="1">IF(ROW(D40)-1&gt;MAX(Generowanie_Zamówienia[Zliczanie]),"",INDEX(Generowanie_Zamówienia[],MATCH(ROW(D40)-1,Generowanie_Zamówienia[Zliczanie],0),10))</f>
        <v/>
      </c>
    </row>
    <row r="41" spans="1:2" x14ac:dyDescent="0.45">
      <c r="A41" s="11" t="str">
        <f ca="1">IF(ROW(D41)-1&gt;MAX(Generowanie_Zamówienia[Zliczanie]),"",INDEX(Generowanie_Zamówienia[],MATCH(ROW(D41)-1,Generowanie_Zamówienia[Zliczanie],0),1))</f>
        <v/>
      </c>
      <c r="B41" s="11" t="str">
        <f ca="1">IF(ROW(D41)-1&gt;MAX(Generowanie_Zamówienia[Zliczanie]),"",INDEX(Generowanie_Zamówienia[],MATCH(ROW(D41)-1,Generowanie_Zamówienia[Zliczanie],0),10))</f>
        <v/>
      </c>
    </row>
    <row r="42" spans="1:2" x14ac:dyDescent="0.45">
      <c r="A42" s="11" t="str">
        <f ca="1">IF(ROW(D42)-1&gt;MAX(Generowanie_Zamówienia[Zliczanie]),"",INDEX(Generowanie_Zamówienia[],MATCH(ROW(D42)-1,Generowanie_Zamówienia[Zliczanie],0),1))</f>
        <v/>
      </c>
      <c r="B42" s="11" t="str">
        <f ca="1">IF(ROW(D42)-1&gt;MAX(Generowanie_Zamówienia[Zliczanie]),"",INDEX(Generowanie_Zamówienia[],MATCH(ROW(D42)-1,Generowanie_Zamówienia[Zliczanie],0),10))</f>
        <v/>
      </c>
    </row>
    <row r="43" spans="1:2" x14ac:dyDescent="0.45">
      <c r="A43" s="11" t="str">
        <f ca="1">IF(ROW(D43)-1&gt;MAX(Generowanie_Zamówienia[Zliczanie]),"",INDEX(Generowanie_Zamówienia[],MATCH(ROW(D43)-1,Generowanie_Zamówienia[Zliczanie],0),1))</f>
        <v/>
      </c>
      <c r="B43" s="11" t="str">
        <f ca="1">IF(ROW(D43)-1&gt;MAX(Generowanie_Zamówienia[Zliczanie]),"",INDEX(Generowanie_Zamówienia[],MATCH(ROW(D43)-1,Generowanie_Zamówienia[Zliczanie],0),10))</f>
        <v/>
      </c>
    </row>
    <row r="44" spans="1:2" x14ac:dyDescent="0.45">
      <c r="A44" s="11" t="str">
        <f ca="1">IF(ROW(D44)-1&gt;MAX(Generowanie_Zamówienia[Zliczanie]),"",INDEX(Generowanie_Zamówienia[],MATCH(ROW(D44)-1,Generowanie_Zamówienia[Zliczanie],0),1))</f>
        <v/>
      </c>
      <c r="B44" s="11" t="str">
        <f ca="1">IF(ROW(D44)-1&gt;MAX(Generowanie_Zamówienia[Zliczanie]),"",INDEX(Generowanie_Zamówienia[],MATCH(ROW(D44)-1,Generowanie_Zamówienia[Zliczanie],0),10))</f>
        <v/>
      </c>
    </row>
    <row r="45" spans="1:2" x14ac:dyDescent="0.45">
      <c r="A45" s="11" t="str">
        <f ca="1">IF(ROW(D45)-1&gt;MAX(Generowanie_Zamówienia[Zliczanie]),"",INDEX(Generowanie_Zamówienia[],MATCH(ROW(D45)-1,Generowanie_Zamówienia[Zliczanie],0),1))</f>
        <v/>
      </c>
      <c r="B45" s="11" t="str">
        <f ca="1">IF(ROW(D45)-1&gt;MAX(Generowanie_Zamówienia[Zliczanie]),"",INDEX(Generowanie_Zamówienia[],MATCH(ROW(D45)-1,Generowanie_Zamówienia[Zliczanie],0),10))</f>
        <v/>
      </c>
    </row>
    <row r="46" spans="1:2" x14ac:dyDescent="0.45">
      <c r="A46" s="11" t="str">
        <f ca="1">IF(ROW(D46)-1&gt;MAX(Generowanie_Zamówienia[Zliczanie]),"",INDEX(Generowanie_Zamówienia[],MATCH(ROW(D46)-1,Generowanie_Zamówienia[Zliczanie],0),1))</f>
        <v/>
      </c>
      <c r="B46" s="11" t="str">
        <f ca="1">IF(ROW(D46)-1&gt;MAX(Generowanie_Zamówienia[Zliczanie]),"",INDEX(Generowanie_Zamówienia[],MATCH(ROW(D46)-1,Generowanie_Zamówienia[Zliczanie],0),10))</f>
        <v/>
      </c>
    </row>
    <row r="47" spans="1:2" x14ac:dyDescent="0.45">
      <c r="A47" s="11" t="str">
        <f ca="1">IF(ROW(D47)-1&gt;MAX(Generowanie_Zamówienia[Zliczanie]),"",INDEX(Generowanie_Zamówienia[],MATCH(ROW(D47)-1,Generowanie_Zamówienia[Zliczanie],0),1))</f>
        <v/>
      </c>
      <c r="B47" s="11" t="str">
        <f ca="1">IF(ROW(D47)-1&gt;MAX(Generowanie_Zamówienia[Zliczanie]),"",INDEX(Generowanie_Zamówienia[],MATCH(ROW(D47)-1,Generowanie_Zamówienia[Zliczanie],0),10))</f>
        <v/>
      </c>
    </row>
    <row r="48" spans="1:2" x14ac:dyDescent="0.45">
      <c r="A48" s="11" t="str">
        <f ca="1">IF(ROW(D48)-1&gt;MAX(Generowanie_Zamówienia[Zliczanie]),"",INDEX(Generowanie_Zamówienia[],MATCH(ROW(D48)-1,Generowanie_Zamówienia[Zliczanie],0),1))</f>
        <v/>
      </c>
      <c r="B48" s="11" t="str">
        <f ca="1">IF(ROW(D48)-1&gt;MAX(Generowanie_Zamówienia[Zliczanie]),"",INDEX(Generowanie_Zamówienia[],MATCH(ROW(D48)-1,Generowanie_Zamówienia[Zliczanie],0),10))</f>
        <v/>
      </c>
    </row>
    <row r="49" spans="1:2" x14ac:dyDescent="0.45">
      <c r="A49" s="11" t="str">
        <f ca="1">IF(ROW(D49)-1&gt;MAX(Generowanie_Zamówienia[Zliczanie]),"",INDEX(Generowanie_Zamówienia[],MATCH(ROW(D49)-1,Generowanie_Zamówienia[Zliczanie],0),1))</f>
        <v/>
      </c>
      <c r="B49" s="11" t="str">
        <f ca="1">IF(ROW(D49)-1&gt;MAX(Generowanie_Zamówienia[Zliczanie]),"",INDEX(Generowanie_Zamówienia[],MATCH(ROW(D49)-1,Generowanie_Zamówienia[Zliczanie],0),10))</f>
        <v/>
      </c>
    </row>
    <row r="50" spans="1:2" x14ac:dyDescent="0.45">
      <c r="A50" s="11" t="str">
        <f ca="1">IF(ROW(D50)-1&gt;MAX(Generowanie_Zamówienia[Zliczanie]),"",INDEX(Generowanie_Zamówienia[],MATCH(ROW(D50)-1,Generowanie_Zamówienia[Zliczanie],0),1))</f>
        <v/>
      </c>
      <c r="B50" s="11" t="str">
        <f ca="1">IF(ROW(D50)-1&gt;MAX(Generowanie_Zamówienia[Zliczanie]),"",INDEX(Generowanie_Zamówienia[],MATCH(ROW(D50)-1,Generowanie_Zamówienia[Zliczanie],0),10))</f>
        <v/>
      </c>
    </row>
    <row r="51" spans="1:2" x14ac:dyDescent="0.45">
      <c r="A51" s="11" t="str">
        <f ca="1">IF(ROW(D51)-1&gt;MAX(Generowanie_Zamówienia[Zliczanie]),"",INDEX(Generowanie_Zamówienia[],MATCH(ROW(D51)-1,Generowanie_Zamówienia[Zliczanie],0),1))</f>
        <v/>
      </c>
      <c r="B51" s="11" t="str">
        <f ca="1">IF(ROW(D51)-1&gt;MAX(Generowanie_Zamówienia[Zliczanie]),"",INDEX(Generowanie_Zamówienia[],MATCH(ROW(D51)-1,Generowanie_Zamówienia[Zliczanie],0),10))</f>
        <v/>
      </c>
    </row>
    <row r="52" spans="1:2" x14ac:dyDescent="0.45">
      <c r="A52" s="11" t="str">
        <f ca="1">IF(ROW(D52)-1&gt;MAX(Generowanie_Zamówienia[Zliczanie]),"",INDEX(Generowanie_Zamówienia[],MATCH(ROW(D52)-1,Generowanie_Zamówienia[Zliczanie],0),1))</f>
        <v/>
      </c>
      <c r="B52" s="11" t="str">
        <f ca="1">IF(ROW(D52)-1&gt;MAX(Generowanie_Zamówienia[Zliczanie]),"",INDEX(Generowanie_Zamówienia[],MATCH(ROW(D52)-1,Generowanie_Zamówienia[Zliczanie],0),10))</f>
        <v/>
      </c>
    </row>
    <row r="53" spans="1:2" x14ac:dyDescent="0.45">
      <c r="A53" s="11" t="str">
        <f ca="1">IF(ROW(D53)-1&gt;MAX(Generowanie_Zamówienia[Zliczanie]),"",INDEX(Generowanie_Zamówienia[],MATCH(ROW(D53)-1,Generowanie_Zamówienia[Zliczanie],0),1))</f>
        <v/>
      </c>
      <c r="B53" s="11" t="str">
        <f ca="1">IF(ROW(D53)-1&gt;MAX(Generowanie_Zamówienia[Zliczanie]),"",INDEX(Generowanie_Zamówienia[],MATCH(ROW(D53)-1,Generowanie_Zamówienia[Zliczanie],0),10))</f>
        <v/>
      </c>
    </row>
    <row r="54" spans="1:2" x14ac:dyDescent="0.45">
      <c r="A54" s="11" t="str">
        <f ca="1">IF(ROW(D54)-1&gt;MAX(Generowanie_Zamówienia[Zliczanie]),"",INDEX(Generowanie_Zamówienia[],MATCH(ROW(D54)-1,Generowanie_Zamówienia[Zliczanie],0),1))</f>
        <v/>
      </c>
      <c r="B54" s="11" t="str">
        <f ca="1">IF(ROW(D54)-1&gt;MAX(Generowanie_Zamówienia[Zliczanie]),"",INDEX(Generowanie_Zamówienia[],MATCH(ROW(D54)-1,Generowanie_Zamówienia[Zliczanie],0),10))</f>
        <v/>
      </c>
    </row>
    <row r="55" spans="1:2" x14ac:dyDescent="0.45">
      <c r="A55" s="11" t="str">
        <f ca="1">IF(ROW(D55)-1&gt;MAX(Generowanie_Zamówienia[Zliczanie]),"",INDEX(Generowanie_Zamówienia[],MATCH(ROW(D55)-1,Generowanie_Zamówienia[Zliczanie],0),1))</f>
        <v/>
      </c>
      <c r="B55" s="11" t="str">
        <f ca="1">IF(ROW(D55)-1&gt;MAX(Generowanie_Zamówienia[Zliczanie]),"",INDEX(Generowanie_Zamówienia[],MATCH(ROW(D55)-1,Generowanie_Zamówienia[Zliczanie],0),10))</f>
        <v/>
      </c>
    </row>
    <row r="56" spans="1:2" x14ac:dyDescent="0.45">
      <c r="A56" s="11" t="str">
        <f ca="1">IF(ROW(D56)-1&gt;MAX(Generowanie_Zamówienia[Zliczanie]),"",INDEX(Generowanie_Zamówienia[],MATCH(ROW(D56)-1,Generowanie_Zamówienia[Zliczanie],0),1))</f>
        <v/>
      </c>
      <c r="B56" s="11" t="str">
        <f ca="1">IF(ROW(D56)-1&gt;MAX(Generowanie_Zamówienia[Zliczanie]),"",INDEX(Generowanie_Zamówienia[],MATCH(ROW(D56)-1,Generowanie_Zamówienia[Zliczanie],0),10))</f>
        <v/>
      </c>
    </row>
    <row r="57" spans="1:2" x14ac:dyDescent="0.45">
      <c r="A57" s="11" t="str">
        <f ca="1">IF(ROW(D57)-1&gt;MAX(Generowanie_Zamówienia[Zliczanie]),"",INDEX(Generowanie_Zamówienia[],MATCH(ROW(D57)-1,Generowanie_Zamówienia[Zliczanie],0),1))</f>
        <v/>
      </c>
      <c r="B57" s="11" t="str">
        <f ca="1">IF(ROW(D57)-1&gt;MAX(Generowanie_Zamówienia[Zliczanie]),"",INDEX(Generowanie_Zamówienia[],MATCH(ROW(D57)-1,Generowanie_Zamówienia[Zliczanie],0),10))</f>
        <v/>
      </c>
    </row>
    <row r="58" spans="1:2" x14ac:dyDescent="0.45">
      <c r="A58" s="11" t="str">
        <f ca="1">IF(ROW(D58)-1&gt;MAX(Generowanie_Zamówienia[Zliczanie]),"",INDEX(Generowanie_Zamówienia[],MATCH(ROW(D58)-1,Generowanie_Zamówienia[Zliczanie],0),1))</f>
        <v/>
      </c>
      <c r="B58" s="11" t="str">
        <f ca="1">IF(ROW(D58)-1&gt;MAX(Generowanie_Zamówienia[Zliczanie]),"",INDEX(Generowanie_Zamówienia[],MATCH(ROW(D58)-1,Generowanie_Zamówienia[Zliczanie],0),10))</f>
        <v/>
      </c>
    </row>
    <row r="59" spans="1:2" x14ac:dyDescent="0.45">
      <c r="A59" s="11" t="str">
        <f ca="1">IF(ROW(D59)-1&gt;MAX(Generowanie_Zamówienia[Zliczanie]),"",INDEX(Generowanie_Zamówienia[],MATCH(ROW(D59)-1,Generowanie_Zamówienia[Zliczanie],0),1))</f>
        <v/>
      </c>
      <c r="B59" s="11" t="str">
        <f ca="1">IF(ROW(D59)-1&gt;MAX(Generowanie_Zamówienia[Zliczanie]),"",INDEX(Generowanie_Zamówienia[],MATCH(ROW(D59)-1,Generowanie_Zamówienia[Zliczanie],0),10))</f>
        <v/>
      </c>
    </row>
    <row r="60" spans="1:2" x14ac:dyDescent="0.45">
      <c r="A60" s="11" t="str">
        <f ca="1">IF(ROW(D60)-1&gt;MAX(Generowanie_Zamówienia[Zliczanie]),"",INDEX(Generowanie_Zamówienia[],MATCH(ROW(D60)-1,Generowanie_Zamówienia[Zliczanie],0),1))</f>
        <v/>
      </c>
      <c r="B60" s="11" t="str">
        <f ca="1">IF(ROW(D60)-1&gt;MAX(Generowanie_Zamówienia[Zliczanie]),"",INDEX(Generowanie_Zamówienia[],MATCH(ROW(D60)-1,Generowanie_Zamówienia[Zliczanie],0),10))</f>
        <v/>
      </c>
    </row>
    <row r="61" spans="1:2" x14ac:dyDescent="0.45">
      <c r="A61" s="11" t="str">
        <f ca="1">IF(ROW(D61)-1&gt;MAX(Generowanie_Zamówienia[Zliczanie]),"",INDEX(Generowanie_Zamówienia[],MATCH(ROW(D61)-1,Generowanie_Zamówienia[Zliczanie],0),1))</f>
        <v/>
      </c>
      <c r="B61" s="11" t="str">
        <f ca="1">IF(ROW(D61)-1&gt;MAX(Generowanie_Zamówienia[Zliczanie]),"",INDEX(Generowanie_Zamówienia[],MATCH(ROW(D61)-1,Generowanie_Zamówienia[Zliczanie],0),10))</f>
        <v/>
      </c>
    </row>
    <row r="62" spans="1:2" x14ac:dyDescent="0.45">
      <c r="A62" s="11" t="str">
        <f ca="1">IF(ROW(D62)-1&gt;MAX(Generowanie_Zamówienia[Zliczanie]),"",INDEX(Generowanie_Zamówienia[],MATCH(ROW(D62)-1,Generowanie_Zamówienia[Zliczanie],0),1))</f>
        <v/>
      </c>
      <c r="B62" s="11" t="str">
        <f ca="1">IF(ROW(D62)-1&gt;MAX(Generowanie_Zamówienia[Zliczanie]),"",INDEX(Generowanie_Zamówienia[],MATCH(ROW(D62)-1,Generowanie_Zamówienia[Zliczanie],0),10))</f>
        <v/>
      </c>
    </row>
    <row r="63" spans="1:2" x14ac:dyDescent="0.45">
      <c r="A63" s="11" t="str">
        <f ca="1">IF(ROW(D63)-1&gt;MAX(Generowanie_Zamówienia[Zliczanie]),"",INDEX(Generowanie_Zamówienia[],MATCH(ROW(D63)-1,Generowanie_Zamówienia[Zliczanie],0),1))</f>
        <v/>
      </c>
      <c r="B63" s="11" t="str">
        <f ca="1">IF(ROW(D63)-1&gt;MAX(Generowanie_Zamówienia[Zliczanie]),"",INDEX(Generowanie_Zamówienia[],MATCH(ROW(D63)-1,Generowanie_Zamówienia[Zliczanie],0),10))</f>
        <v/>
      </c>
    </row>
    <row r="64" spans="1:2" x14ac:dyDescent="0.45">
      <c r="A64" s="11" t="str">
        <f ca="1">IF(ROW(D64)-1&gt;MAX(Generowanie_Zamówienia[Zliczanie]),"",INDEX(Generowanie_Zamówienia[],MATCH(ROW(D64)-1,Generowanie_Zamówienia[Zliczanie],0),1))</f>
        <v/>
      </c>
      <c r="B64" s="11" t="str">
        <f ca="1">IF(ROW(D64)-1&gt;MAX(Generowanie_Zamówienia[Zliczanie]),"",INDEX(Generowanie_Zamówienia[],MATCH(ROW(D64)-1,Generowanie_Zamówienia[Zliczanie],0),10))</f>
        <v/>
      </c>
    </row>
    <row r="65" spans="1:2" x14ac:dyDescent="0.45">
      <c r="A65" s="11" t="str">
        <f ca="1">IF(ROW(D65)-1&gt;MAX(Generowanie_Zamówienia[Zliczanie]),"",INDEX(Generowanie_Zamówienia[],MATCH(ROW(D65)-1,Generowanie_Zamówienia[Zliczanie],0),1))</f>
        <v/>
      </c>
      <c r="B65" s="11" t="str">
        <f ca="1">IF(ROW(D65)-1&gt;MAX(Generowanie_Zamówienia[Zliczanie]),"",INDEX(Generowanie_Zamówienia[],MATCH(ROW(D65)-1,Generowanie_Zamówienia[Zliczanie],0),10))</f>
        <v/>
      </c>
    </row>
    <row r="66" spans="1:2" x14ac:dyDescent="0.45">
      <c r="A66" s="11" t="str">
        <f ca="1">IF(ROW(D66)-1&gt;MAX(Generowanie_Zamówienia[Zliczanie]),"",INDEX(Generowanie_Zamówienia[],MATCH(ROW(D66)-1,Generowanie_Zamówienia[Zliczanie],0),1))</f>
        <v/>
      </c>
      <c r="B66" s="11" t="str">
        <f ca="1">IF(ROW(D66)-1&gt;MAX(Generowanie_Zamówienia[Zliczanie]),"",INDEX(Generowanie_Zamówienia[],MATCH(ROW(D66)-1,Generowanie_Zamówienia[Zliczanie],0),10))</f>
        <v/>
      </c>
    </row>
    <row r="67" spans="1:2" x14ac:dyDescent="0.45">
      <c r="A67" s="11" t="str">
        <f ca="1">IF(ROW(D67)-1&gt;MAX(Generowanie_Zamówienia[Zliczanie]),"",INDEX(Generowanie_Zamówienia[],MATCH(ROW(D67)-1,Generowanie_Zamówienia[Zliczanie],0),1))</f>
        <v/>
      </c>
      <c r="B67" s="11" t="str">
        <f ca="1">IF(ROW(D67)-1&gt;MAX(Generowanie_Zamówienia[Zliczanie]),"",INDEX(Generowanie_Zamówienia[],MATCH(ROW(D67)-1,Generowanie_Zamówienia[Zliczanie],0),10))</f>
        <v/>
      </c>
    </row>
    <row r="68" spans="1:2" x14ac:dyDescent="0.45">
      <c r="A68" s="11" t="str">
        <f ca="1">IF(ROW(D68)-1&gt;MAX(Generowanie_Zamówienia[Zliczanie]),"",INDEX(Generowanie_Zamówienia[],MATCH(ROW(D68)-1,Generowanie_Zamówienia[Zliczanie],0),1))</f>
        <v/>
      </c>
      <c r="B68" s="11" t="str">
        <f ca="1">IF(ROW(D68)-1&gt;MAX(Generowanie_Zamówienia[Zliczanie]),"",INDEX(Generowanie_Zamówienia[],MATCH(ROW(D68)-1,Generowanie_Zamówienia[Zliczanie],0),10))</f>
        <v/>
      </c>
    </row>
    <row r="69" spans="1:2" x14ac:dyDescent="0.45">
      <c r="A69" s="11" t="str">
        <f ca="1">IF(ROW(D69)-1&gt;MAX(Generowanie_Zamówienia[Zliczanie]),"",INDEX(Generowanie_Zamówienia[],MATCH(ROW(D69)-1,Generowanie_Zamówienia[Zliczanie],0),1))</f>
        <v/>
      </c>
      <c r="B69" s="11" t="str">
        <f ca="1">IF(ROW(D69)-1&gt;MAX(Generowanie_Zamówienia[Zliczanie]),"",INDEX(Generowanie_Zamówienia[],MATCH(ROW(D69)-1,Generowanie_Zamówienia[Zliczanie],0),10))</f>
        <v/>
      </c>
    </row>
    <row r="70" spans="1:2" x14ac:dyDescent="0.45">
      <c r="A70" s="11" t="str">
        <f ca="1">IF(ROW(D70)-1&gt;MAX(Generowanie_Zamówienia[Zliczanie]),"",INDEX(Generowanie_Zamówienia[],MATCH(ROW(D70)-1,Generowanie_Zamówienia[Zliczanie],0),1))</f>
        <v/>
      </c>
      <c r="B70" s="11" t="str">
        <f ca="1">IF(ROW(D70)-1&gt;MAX(Generowanie_Zamówienia[Zliczanie]),"",INDEX(Generowanie_Zamówienia[],MATCH(ROW(D70)-1,Generowanie_Zamówienia[Zliczanie],0),10))</f>
        <v/>
      </c>
    </row>
    <row r="71" spans="1:2" x14ac:dyDescent="0.45">
      <c r="A71" s="11" t="str">
        <f ca="1">IF(ROW(D71)-1&gt;MAX(Generowanie_Zamówienia[Zliczanie]),"",INDEX(Generowanie_Zamówienia[],MATCH(ROW(D71)-1,Generowanie_Zamówienia[Zliczanie],0),1))</f>
        <v/>
      </c>
      <c r="B71" s="11" t="str">
        <f ca="1">IF(ROW(D71)-1&gt;MAX(Generowanie_Zamówienia[Zliczanie]),"",INDEX(Generowanie_Zamówienia[],MATCH(ROW(D71)-1,Generowanie_Zamówienia[Zliczanie],0),10))</f>
        <v/>
      </c>
    </row>
    <row r="72" spans="1:2" x14ac:dyDescent="0.45">
      <c r="A72" s="11" t="str">
        <f ca="1">IF(ROW(D72)-1&gt;MAX(Generowanie_Zamówienia[Zliczanie]),"",INDEX(Generowanie_Zamówienia[],MATCH(ROW(D72)-1,Generowanie_Zamówienia[Zliczanie],0),1))</f>
        <v/>
      </c>
      <c r="B72" s="11" t="str">
        <f ca="1">IF(ROW(D72)-1&gt;MAX(Generowanie_Zamówienia[Zliczanie]),"",INDEX(Generowanie_Zamówienia[],MATCH(ROW(D72)-1,Generowanie_Zamówienia[Zliczanie],0),10))</f>
        <v/>
      </c>
    </row>
    <row r="73" spans="1:2" x14ac:dyDescent="0.45">
      <c r="A73" s="11" t="str">
        <f ca="1">IF(ROW(D73)-1&gt;MAX(Generowanie_Zamówienia[Zliczanie]),"",INDEX(Generowanie_Zamówienia[],MATCH(ROW(D73)-1,Generowanie_Zamówienia[Zliczanie],0),1))</f>
        <v/>
      </c>
      <c r="B73" s="11" t="str">
        <f ca="1">IF(ROW(D73)-1&gt;MAX(Generowanie_Zamówienia[Zliczanie]),"",INDEX(Generowanie_Zamówienia[],MATCH(ROW(D73)-1,Generowanie_Zamówienia[Zliczanie],0),10))</f>
        <v/>
      </c>
    </row>
    <row r="74" spans="1:2" x14ac:dyDescent="0.45">
      <c r="A74" s="11" t="str">
        <f ca="1">IF(ROW(D74)-1&gt;MAX(Generowanie_Zamówienia[Zliczanie]),"",INDEX(Generowanie_Zamówienia[],MATCH(ROW(D74)-1,Generowanie_Zamówienia[Zliczanie],0),1))</f>
        <v/>
      </c>
      <c r="B74" s="11" t="str">
        <f ca="1">IF(ROW(D74)-1&gt;MAX(Generowanie_Zamówienia[Zliczanie]),"",INDEX(Generowanie_Zamówienia[],MATCH(ROW(D74)-1,Generowanie_Zamówienia[Zliczanie],0),10))</f>
        <v/>
      </c>
    </row>
    <row r="75" spans="1:2" x14ac:dyDescent="0.45">
      <c r="A75" s="11" t="str">
        <f ca="1">IF(ROW(D75)-1&gt;MAX(Generowanie_Zamówienia[Zliczanie]),"",INDEX(Generowanie_Zamówienia[],MATCH(ROW(D75)-1,Generowanie_Zamówienia[Zliczanie],0),1))</f>
        <v/>
      </c>
      <c r="B75" s="11" t="str">
        <f ca="1">IF(ROW(D75)-1&gt;MAX(Generowanie_Zamówienia[Zliczanie]),"",INDEX(Generowanie_Zamówienia[],MATCH(ROW(D75)-1,Generowanie_Zamówienia[Zliczanie],0),10))</f>
        <v/>
      </c>
    </row>
    <row r="76" spans="1:2" x14ac:dyDescent="0.45">
      <c r="A76" s="11" t="str">
        <f ca="1">IF(ROW(D76)-1&gt;MAX(Generowanie_Zamówienia[Zliczanie]),"",INDEX(Generowanie_Zamówienia[],MATCH(ROW(D76)-1,Generowanie_Zamówienia[Zliczanie],0),1))</f>
        <v/>
      </c>
      <c r="B76" s="11" t="str">
        <f ca="1">IF(ROW(D76)-1&gt;MAX(Generowanie_Zamówienia[Zliczanie]),"",INDEX(Generowanie_Zamówienia[],MATCH(ROW(D76)-1,Generowanie_Zamówienia[Zliczanie],0),10))</f>
        <v/>
      </c>
    </row>
    <row r="77" spans="1:2" x14ac:dyDescent="0.45">
      <c r="A77" s="11" t="str">
        <f ca="1">IF(ROW(D77)-1&gt;MAX(Generowanie_Zamówienia[Zliczanie]),"",INDEX(Generowanie_Zamówienia[],MATCH(ROW(D77)-1,Generowanie_Zamówienia[Zliczanie],0),1))</f>
        <v/>
      </c>
      <c r="B77" s="11" t="str">
        <f ca="1">IF(ROW(D77)-1&gt;MAX(Generowanie_Zamówienia[Zliczanie]),"",INDEX(Generowanie_Zamówienia[],MATCH(ROW(D77)-1,Generowanie_Zamówienia[Zliczanie],0),10))</f>
        <v/>
      </c>
    </row>
    <row r="78" spans="1:2" x14ac:dyDescent="0.45">
      <c r="A78" s="11" t="str">
        <f ca="1">IF(ROW(D78)-1&gt;MAX(Generowanie_Zamówienia[Zliczanie]),"",INDEX(Generowanie_Zamówienia[],MATCH(ROW(D78)-1,Generowanie_Zamówienia[Zliczanie],0),1))</f>
        <v/>
      </c>
      <c r="B78" s="11" t="str">
        <f ca="1">IF(ROW(D78)-1&gt;MAX(Generowanie_Zamówienia[Zliczanie]),"",INDEX(Generowanie_Zamówienia[],MATCH(ROW(D78)-1,Generowanie_Zamówienia[Zliczanie],0),10))</f>
        <v/>
      </c>
    </row>
    <row r="79" spans="1:2" x14ac:dyDescent="0.45">
      <c r="A79" s="11" t="str">
        <f ca="1">IF(ROW(D79)-1&gt;MAX(Generowanie_Zamówienia[Zliczanie]),"",INDEX(Generowanie_Zamówienia[],MATCH(ROW(D79)-1,Generowanie_Zamówienia[Zliczanie],0),1))</f>
        <v/>
      </c>
      <c r="B79" s="11" t="str">
        <f ca="1">IF(ROW(D79)-1&gt;MAX(Generowanie_Zamówienia[Zliczanie]),"",INDEX(Generowanie_Zamówienia[],MATCH(ROW(D79)-1,Generowanie_Zamówienia[Zliczanie],0),10))</f>
        <v/>
      </c>
    </row>
    <row r="80" spans="1:2" x14ac:dyDescent="0.45">
      <c r="A80" s="11" t="str">
        <f ca="1">IF(ROW(D80)-1&gt;MAX(Generowanie_Zamówienia[Zliczanie]),"",INDEX(Generowanie_Zamówienia[],MATCH(ROW(D80)-1,Generowanie_Zamówienia[Zliczanie],0),1))</f>
        <v/>
      </c>
      <c r="B80" s="11" t="str">
        <f ca="1">IF(ROW(D80)-1&gt;MAX(Generowanie_Zamówienia[Zliczanie]),"",INDEX(Generowanie_Zamówienia[],MATCH(ROW(D80)-1,Generowanie_Zamówienia[Zliczanie],0),10))</f>
        <v/>
      </c>
    </row>
    <row r="81" spans="1:2" x14ac:dyDescent="0.45">
      <c r="A81" s="11" t="str">
        <f ca="1">IF(ROW(D81)-1&gt;MAX(Generowanie_Zamówienia[Zliczanie]),"",INDEX(Generowanie_Zamówienia[],MATCH(ROW(D81)-1,Generowanie_Zamówienia[Zliczanie],0),1))</f>
        <v/>
      </c>
      <c r="B81" s="11" t="str">
        <f ca="1">IF(ROW(D81)-1&gt;MAX(Generowanie_Zamówienia[Zliczanie]),"",INDEX(Generowanie_Zamówienia[],MATCH(ROW(D81)-1,Generowanie_Zamówienia[Zliczanie],0),10))</f>
        <v/>
      </c>
    </row>
    <row r="82" spans="1:2" x14ac:dyDescent="0.45">
      <c r="A82" s="11" t="str">
        <f ca="1">IF(ROW(D82)-1&gt;MAX(Generowanie_Zamówienia[Zliczanie]),"",INDEX(Generowanie_Zamówienia[],MATCH(ROW(D82)-1,Generowanie_Zamówienia[Zliczanie],0),1))</f>
        <v/>
      </c>
      <c r="B82" s="11" t="str">
        <f ca="1">IF(ROW(D82)-1&gt;MAX(Generowanie_Zamówienia[Zliczanie]),"",INDEX(Generowanie_Zamówienia[],MATCH(ROW(D82)-1,Generowanie_Zamówienia[Zliczanie],0),10))</f>
        <v/>
      </c>
    </row>
    <row r="83" spans="1:2" x14ac:dyDescent="0.45">
      <c r="A83" s="11" t="str">
        <f ca="1">IF(ROW(D83)-1&gt;MAX(Generowanie_Zamówienia[Zliczanie]),"",INDEX(Generowanie_Zamówienia[],MATCH(ROW(D83)-1,Generowanie_Zamówienia[Zliczanie],0),1))</f>
        <v/>
      </c>
      <c r="B83" s="11" t="str">
        <f ca="1">IF(ROW(D83)-1&gt;MAX(Generowanie_Zamówienia[Zliczanie]),"",INDEX(Generowanie_Zamówienia[],MATCH(ROW(D83)-1,Generowanie_Zamówienia[Zliczanie],0),10))</f>
        <v/>
      </c>
    </row>
    <row r="84" spans="1:2" x14ac:dyDescent="0.45">
      <c r="A84" s="11" t="str">
        <f ca="1">IF(ROW(D84)-1&gt;MAX(Generowanie_Zamówienia[Zliczanie]),"",INDEX(Generowanie_Zamówienia[],MATCH(ROW(D84)-1,Generowanie_Zamówienia[Zliczanie],0),1))</f>
        <v/>
      </c>
      <c r="B84" s="11" t="str">
        <f ca="1">IF(ROW(D84)-1&gt;MAX(Generowanie_Zamówienia[Zliczanie]),"",INDEX(Generowanie_Zamówienia[],MATCH(ROW(D84)-1,Generowanie_Zamówienia[Zliczanie],0),10))</f>
        <v/>
      </c>
    </row>
    <row r="85" spans="1:2" x14ac:dyDescent="0.45">
      <c r="A85" s="11" t="str">
        <f ca="1">IF(ROW(D85)-1&gt;MAX(Generowanie_Zamówienia[Zliczanie]),"",INDEX(Generowanie_Zamówienia[],MATCH(ROW(D85)-1,Generowanie_Zamówienia[Zliczanie],0),1))</f>
        <v/>
      </c>
      <c r="B85" s="11" t="str">
        <f ca="1">IF(ROW(D85)-1&gt;MAX(Generowanie_Zamówienia[Zliczanie]),"",INDEX(Generowanie_Zamówienia[],MATCH(ROW(D85)-1,Generowanie_Zamówienia[Zliczanie],0),10))</f>
        <v/>
      </c>
    </row>
    <row r="86" spans="1:2" x14ac:dyDescent="0.45">
      <c r="A86" s="11" t="str">
        <f ca="1">IF(ROW(D86)-1&gt;MAX(Generowanie_Zamówienia[Zliczanie]),"",INDEX(Generowanie_Zamówienia[],MATCH(ROW(D86)-1,Generowanie_Zamówienia[Zliczanie],0),1))</f>
        <v/>
      </c>
      <c r="B86" s="11" t="str">
        <f ca="1">IF(ROW(D86)-1&gt;MAX(Generowanie_Zamówienia[Zliczanie]),"",INDEX(Generowanie_Zamówienia[],MATCH(ROW(D86)-1,Generowanie_Zamówienia[Zliczanie],0),10))</f>
        <v/>
      </c>
    </row>
    <row r="87" spans="1:2" x14ac:dyDescent="0.45">
      <c r="A87" s="11" t="str">
        <f ca="1">IF(ROW(D87)-1&gt;MAX(Generowanie_Zamówienia[Zliczanie]),"",INDEX(Generowanie_Zamówienia[],MATCH(ROW(D87)-1,Generowanie_Zamówienia[Zliczanie],0),1))</f>
        <v/>
      </c>
      <c r="B87" s="11" t="str">
        <f ca="1">IF(ROW(D87)-1&gt;MAX(Generowanie_Zamówienia[Zliczanie]),"",INDEX(Generowanie_Zamówienia[],MATCH(ROW(D87)-1,Generowanie_Zamówienia[Zliczanie],0),10))</f>
        <v/>
      </c>
    </row>
    <row r="88" spans="1:2" x14ac:dyDescent="0.45">
      <c r="A88" s="11" t="str">
        <f ca="1">IF(ROW(D88)-1&gt;MAX(Generowanie_Zamówienia[Zliczanie]),"",INDEX(Generowanie_Zamówienia[],MATCH(ROW(D88)-1,Generowanie_Zamówienia[Zliczanie],0),1))</f>
        <v/>
      </c>
      <c r="B88" s="11" t="str">
        <f ca="1">IF(ROW(D88)-1&gt;MAX(Generowanie_Zamówienia[Zliczanie]),"",INDEX(Generowanie_Zamówienia[],MATCH(ROW(D88)-1,Generowanie_Zamówienia[Zliczanie],0),10))</f>
        <v/>
      </c>
    </row>
    <row r="89" spans="1:2" x14ac:dyDescent="0.45">
      <c r="A89" s="11" t="str">
        <f ca="1">IF(ROW(D89)-1&gt;MAX(Generowanie_Zamówienia[Zliczanie]),"",INDEX(Generowanie_Zamówienia[],MATCH(ROW(D89)-1,Generowanie_Zamówienia[Zliczanie],0),1))</f>
        <v/>
      </c>
      <c r="B89" s="11" t="str">
        <f ca="1">IF(ROW(D89)-1&gt;MAX(Generowanie_Zamówienia[Zliczanie]),"",INDEX(Generowanie_Zamówienia[],MATCH(ROW(D89)-1,Generowanie_Zamówienia[Zliczanie],0),10))</f>
        <v/>
      </c>
    </row>
    <row r="90" spans="1:2" x14ac:dyDescent="0.45">
      <c r="A90" s="11" t="str">
        <f ca="1">IF(ROW(D90)-1&gt;MAX(Generowanie_Zamówienia[Zliczanie]),"",INDEX(Generowanie_Zamówienia[],MATCH(ROW(D90)-1,Generowanie_Zamówienia[Zliczanie],0),1))</f>
        <v/>
      </c>
      <c r="B90" s="11" t="str">
        <f ca="1">IF(ROW(D90)-1&gt;MAX(Generowanie_Zamówienia[Zliczanie]),"",INDEX(Generowanie_Zamówienia[],MATCH(ROW(D90)-1,Generowanie_Zamówienia[Zliczanie],0),10))</f>
        <v/>
      </c>
    </row>
    <row r="91" spans="1:2" x14ac:dyDescent="0.45">
      <c r="A91" s="11" t="str">
        <f ca="1">IF(ROW(D91)-1&gt;MAX(Generowanie_Zamówienia[Zliczanie]),"",INDEX(Generowanie_Zamówienia[],MATCH(ROW(D91)-1,Generowanie_Zamówienia[Zliczanie],0),1))</f>
        <v/>
      </c>
      <c r="B91" s="11" t="str">
        <f ca="1">IF(ROW(D91)-1&gt;MAX(Generowanie_Zamówienia[Zliczanie]),"",INDEX(Generowanie_Zamówienia[],MATCH(ROW(D91)-1,Generowanie_Zamówienia[Zliczanie],0),10))</f>
        <v/>
      </c>
    </row>
    <row r="92" spans="1:2" x14ac:dyDescent="0.45">
      <c r="A92" s="11" t="str">
        <f ca="1">IF(ROW(D92)-1&gt;MAX(Generowanie_Zamówienia[Zliczanie]),"",INDEX(Generowanie_Zamówienia[],MATCH(ROW(D92)-1,Generowanie_Zamówienia[Zliczanie],0),1))</f>
        <v/>
      </c>
      <c r="B92" s="11" t="str">
        <f ca="1">IF(ROW(D92)-1&gt;MAX(Generowanie_Zamówienia[Zliczanie]),"",INDEX(Generowanie_Zamówienia[],MATCH(ROW(D92)-1,Generowanie_Zamówienia[Zliczanie],0),10))</f>
        <v/>
      </c>
    </row>
    <row r="93" spans="1:2" x14ac:dyDescent="0.45">
      <c r="A93" s="11" t="str">
        <f ca="1">IF(ROW(D93)-1&gt;MAX(Generowanie_Zamówienia[Zliczanie]),"",INDEX(Generowanie_Zamówienia[],MATCH(ROW(D93)-1,Generowanie_Zamówienia[Zliczanie],0),1))</f>
        <v/>
      </c>
      <c r="B93" s="11" t="str">
        <f ca="1">IF(ROW(D93)-1&gt;MAX(Generowanie_Zamówienia[Zliczanie]),"",INDEX(Generowanie_Zamówienia[],MATCH(ROW(D93)-1,Generowanie_Zamówienia[Zliczanie],0),10))</f>
        <v/>
      </c>
    </row>
    <row r="94" spans="1:2" x14ac:dyDescent="0.45">
      <c r="A94" s="11" t="str">
        <f ca="1">IF(ROW(D94)-1&gt;MAX(Generowanie_Zamówienia[Zliczanie]),"",INDEX(Generowanie_Zamówienia[],MATCH(ROW(D94)-1,Generowanie_Zamówienia[Zliczanie],0),1))</f>
        <v/>
      </c>
      <c r="B94" s="11" t="str">
        <f ca="1">IF(ROW(D94)-1&gt;MAX(Generowanie_Zamówienia[Zliczanie]),"",INDEX(Generowanie_Zamówienia[],MATCH(ROW(D94)-1,Generowanie_Zamówienia[Zliczanie],0),10))</f>
        <v/>
      </c>
    </row>
    <row r="95" spans="1:2" x14ac:dyDescent="0.45">
      <c r="A95" s="11" t="str">
        <f ca="1">IF(ROW(D95)-1&gt;MAX(Generowanie_Zamówienia[Zliczanie]),"",INDEX(Generowanie_Zamówienia[],MATCH(ROW(D95)-1,Generowanie_Zamówienia[Zliczanie],0),1))</f>
        <v/>
      </c>
      <c r="B95" s="11" t="str">
        <f ca="1">IF(ROW(D95)-1&gt;MAX(Generowanie_Zamówienia[Zliczanie]),"",INDEX(Generowanie_Zamówienia[],MATCH(ROW(D95)-1,Generowanie_Zamówienia[Zliczanie],0),10))</f>
        <v/>
      </c>
    </row>
    <row r="96" spans="1:2" x14ac:dyDescent="0.45">
      <c r="A96" s="11" t="str">
        <f ca="1">IF(ROW(D96)-1&gt;MAX(Generowanie_Zamówienia[Zliczanie]),"",INDEX(Generowanie_Zamówienia[],MATCH(ROW(D96)-1,Generowanie_Zamówienia[Zliczanie],0),1))</f>
        <v/>
      </c>
      <c r="B96" s="11" t="str">
        <f ca="1">IF(ROW(D96)-1&gt;MAX(Generowanie_Zamówienia[Zliczanie]),"",INDEX(Generowanie_Zamówienia[],MATCH(ROW(D96)-1,Generowanie_Zamówienia[Zliczanie],0),10))</f>
        <v/>
      </c>
    </row>
    <row r="97" spans="1:2" x14ac:dyDescent="0.45">
      <c r="A97" s="11" t="str">
        <f ca="1">IF(ROW(D97)-1&gt;MAX(Generowanie_Zamówienia[Zliczanie]),"",INDEX(Generowanie_Zamówienia[],MATCH(ROW(D97)-1,Generowanie_Zamówienia[Zliczanie],0),1))</f>
        <v/>
      </c>
      <c r="B97" s="11" t="str">
        <f ca="1">IF(ROW(D97)-1&gt;MAX(Generowanie_Zamówienia[Zliczanie]),"",INDEX(Generowanie_Zamówienia[],MATCH(ROW(D97)-1,Generowanie_Zamówienia[Zliczanie],0),10))</f>
        <v/>
      </c>
    </row>
    <row r="98" spans="1:2" x14ac:dyDescent="0.45">
      <c r="A98" s="11" t="str">
        <f ca="1">IF(ROW(D98)-1&gt;MAX(Generowanie_Zamówienia[Zliczanie]),"",INDEX(Generowanie_Zamówienia[],MATCH(ROW(D98)-1,Generowanie_Zamówienia[Zliczanie],0),1))</f>
        <v/>
      </c>
      <c r="B98" s="11" t="str">
        <f ca="1">IF(ROW(D98)-1&gt;MAX(Generowanie_Zamówienia[Zliczanie]),"",INDEX(Generowanie_Zamówienia[],MATCH(ROW(D98)-1,Generowanie_Zamówienia[Zliczanie],0),10))</f>
        <v/>
      </c>
    </row>
    <row r="99" spans="1:2" x14ac:dyDescent="0.45">
      <c r="A99" s="11" t="str">
        <f ca="1">IF(ROW(D99)-1&gt;MAX(Generowanie_Zamówienia[Zliczanie]),"",INDEX(Generowanie_Zamówienia[],MATCH(ROW(D99)-1,Generowanie_Zamówienia[Zliczanie],0),1))</f>
        <v/>
      </c>
      <c r="B99" s="11" t="str">
        <f ca="1">IF(ROW(D99)-1&gt;MAX(Generowanie_Zamówienia[Zliczanie]),"",INDEX(Generowanie_Zamówienia[],MATCH(ROW(D99)-1,Generowanie_Zamówienia[Zliczanie],0),10))</f>
        <v/>
      </c>
    </row>
    <row r="100" spans="1:2" x14ac:dyDescent="0.45">
      <c r="A100" s="11" t="str">
        <f ca="1">IF(ROW(D100)-1&gt;MAX(Generowanie_Zamówienia[Zliczanie]),"",INDEX(Generowanie_Zamówienia[],MATCH(ROW(D100)-1,Generowanie_Zamówienia[Zliczanie],0),1))</f>
        <v/>
      </c>
      <c r="B100" s="11" t="str">
        <f ca="1">IF(ROW(D100)-1&gt;MAX(Generowanie_Zamówienia[Zliczanie]),"",INDEX(Generowanie_Zamówienia[],MATCH(ROW(D100)-1,Generowanie_Zamówienia[Zliczanie],0),10))</f>
        <v/>
      </c>
    </row>
    <row r="101" spans="1:2" x14ac:dyDescent="0.45">
      <c r="A101" s="11" t="str">
        <f ca="1">IF(ROW(D101)-1&gt;MAX(Generowanie_Zamówienia[Zliczanie]),"",INDEX(Generowanie_Zamówienia[],MATCH(ROW(D101)-1,Generowanie_Zamówienia[Zliczanie],0),1))</f>
        <v/>
      </c>
      <c r="B101" s="11" t="str">
        <f ca="1">IF(ROW(D101)-1&gt;MAX(Generowanie_Zamówienia[Zliczanie]),"",INDEX(Generowanie_Zamówienia[],MATCH(ROW(D101)-1,Generowanie_Zamówienia[Zliczanie],0),10))</f>
        <v/>
      </c>
    </row>
    <row r="102" spans="1:2" x14ac:dyDescent="0.45">
      <c r="A102" s="11" t="str">
        <f ca="1">IF(ROW(D102)-1&gt;MAX(Generowanie_Zamówienia[Zliczanie]),"",INDEX(Generowanie_Zamówienia[],MATCH(ROW(D102)-1,Generowanie_Zamówienia[Zliczanie],0),1))</f>
        <v/>
      </c>
      <c r="B102" s="11" t="str">
        <f ca="1">IF(ROW(D102)-1&gt;MAX(Generowanie_Zamówienia[Zliczanie]),"",INDEX(Generowanie_Zamówienia[],MATCH(ROW(D102)-1,Generowanie_Zamówienia[Zliczanie],0),10))</f>
        <v/>
      </c>
    </row>
    <row r="103" spans="1:2" x14ac:dyDescent="0.45">
      <c r="A103" s="11" t="str">
        <f ca="1">IF(ROW(D103)-1&gt;MAX(Generowanie_Zamówienia[Zliczanie]),"",INDEX(Generowanie_Zamówienia[],MATCH(ROW(D103)-1,Generowanie_Zamówienia[Zliczanie],0),1))</f>
        <v/>
      </c>
      <c r="B103" s="11" t="str">
        <f ca="1">IF(ROW(D103)-1&gt;MAX(Generowanie_Zamówienia[Zliczanie]),"",INDEX(Generowanie_Zamówienia[],MATCH(ROW(D103)-1,Generowanie_Zamówienia[Zliczanie],0),10))</f>
        <v/>
      </c>
    </row>
    <row r="104" spans="1:2" x14ac:dyDescent="0.45">
      <c r="A104" s="11" t="str">
        <f ca="1">IF(ROW(D104)-1&gt;MAX(Generowanie_Zamówienia[Zliczanie]),"",INDEX(Generowanie_Zamówienia[],MATCH(ROW(D104)-1,Generowanie_Zamówienia[Zliczanie],0),1))</f>
        <v/>
      </c>
      <c r="B104" s="11" t="str">
        <f ca="1">IF(ROW(D104)-1&gt;MAX(Generowanie_Zamówienia[Zliczanie]),"",INDEX(Generowanie_Zamówienia[],MATCH(ROW(D104)-1,Generowanie_Zamówienia[Zliczanie],0),10))</f>
        <v/>
      </c>
    </row>
    <row r="105" spans="1:2" x14ac:dyDescent="0.45">
      <c r="A105" s="11" t="str">
        <f ca="1">IF(ROW(D105)-1&gt;MAX(Generowanie_Zamówienia[Zliczanie]),"",INDEX(Generowanie_Zamówienia[],MATCH(ROW(D105)-1,Generowanie_Zamówienia[Zliczanie],0),1))</f>
        <v/>
      </c>
      <c r="B105" s="11" t="str">
        <f ca="1">IF(ROW(D105)-1&gt;MAX(Generowanie_Zamówienia[Zliczanie]),"",INDEX(Generowanie_Zamówienia[],MATCH(ROW(D105)-1,Generowanie_Zamówienia[Zliczanie],0),10))</f>
        <v/>
      </c>
    </row>
    <row r="106" spans="1:2" x14ac:dyDescent="0.45">
      <c r="A106" s="11" t="str">
        <f ca="1">IF(ROW(D106)-1&gt;MAX(Generowanie_Zamówienia[Zliczanie]),"",INDEX(Generowanie_Zamówienia[],MATCH(ROW(D106)-1,Generowanie_Zamówienia[Zliczanie],0),1))</f>
        <v/>
      </c>
      <c r="B106" s="11" t="str">
        <f ca="1">IF(ROW(D106)-1&gt;MAX(Generowanie_Zamówienia[Zliczanie]),"",INDEX(Generowanie_Zamówienia[],MATCH(ROW(D106)-1,Generowanie_Zamówienia[Zliczanie],0),10))</f>
        <v/>
      </c>
    </row>
    <row r="107" spans="1:2" x14ac:dyDescent="0.45">
      <c r="A107" s="11" t="str">
        <f ca="1">IF(ROW(D107)-1&gt;MAX(Generowanie_Zamówienia[Zliczanie]),"",INDEX(Generowanie_Zamówienia[],MATCH(ROW(D107)-1,Generowanie_Zamówienia[Zliczanie],0),1))</f>
        <v/>
      </c>
      <c r="B107" s="11" t="str">
        <f ca="1">IF(ROW(D107)-1&gt;MAX(Generowanie_Zamówienia[Zliczanie]),"",INDEX(Generowanie_Zamówienia[],MATCH(ROW(D107)-1,Generowanie_Zamówienia[Zliczanie],0),10))</f>
        <v/>
      </c>
    </row>
    <row r="108" spans="1:2" x14ac:dyDescent="0.45">
      <c r="A108" s="11" t="str">
        <f ca="1">IF(ROW(D108)-1&gt;MAX(Generowanie_Zamówienia[Zliczanie]),"",INDEX(Generowanie_Zamówienia[],MATCH(ROW(D108)-1,Generowanie_Zamówienia[Zliczanie],0),1))</f>
        <v/>
      </c>
      <c r="B108" s="11" t="str">
        <f ca="1">IF(ROW(D108)-1&gt;MAX(Generowanie_Zamówienia[Zliczanie]),"",INDEX(Generowanie_Zamówienia[],MATCH(ROW(D108)-1,Generowanie_Zamówienia[Zliczanie],0),10))</f>
        <v/>
      </c>
    </row>
    <row r="109" spans="1:2" x14ac:dyDescent="0.45">
      <c r="A109" s="11" t="str">
        <f ca="1">IF(ROW(D109)-1&gt;MAX(Generowanie_Zamówienia[Zliczanie]),"",INDEX(Generowanie_Zamówienia[],MATCH(ROW(D109)-1,Generowanie_Zamówienia[Zliczanie],0),1))</f>
        <v/>
      </c>
      <c r="B109" s="11" t="str">
        <f ca="1">IF(ROW(D109)-1&gt;MAX(Generowanie_Zamówienia[Zliczanie]),"",INDEX(Generowanie_Zamówienia[],MATCH(ROW(D109)-1,Generowanie_Zamówienia[Zliczanie],0),10))</f>
        <v/>
      </c>
    </row>
    <row r="110" spans="1:2" x14ac:dyDescent="0.45">
      <c r="A110" s="11" t="str">
        <f ca="1">IF(ROW(D110)-1&gt;MAX(Generowanie_Zamówienia[Zliczanie]),"",INDEX(Generowanie_Zamówienia[],MATCH(ROW(D110)-1,Generowanie_Zamówienia[Zliczanie],0),1))</f>
        <v/>
      </c>
      <c r="B110" s="11" t="str">
        <f ca="1">IF(ROW(D110)-1&gt;MAX(Generowanie_Zamówienia[Zliczanie]),"",INDEX(Generowanie_Zamówienia[],MATCH(ROW(D110)-1,Generowanie_Zamówienia[Zliczanie],0),10))</f>
        <v/>
      </c>
    </row>
    <row r="111" spans="1:2" x14ac:dyDescent="0.45">
      <c r="A111" s="11" t="str">
        <f ca="1">IF(ROW(D111)-1&gt;MAX(Generowanie_Zamówienia[Zliczanie]),"",INDEX(Generowanie_Zamówienia[],MATCH(ROW(D111)-1,Generowanie_Zamówienia[Zliczanie],0),1))</f>
        <v/>
      </c>
      <c r="B111" s="11" t="str">
        <f ca="1">IF(ROW(D111)-1&gt;MAX(Generowanie_Zamówienia[Zliczanie]),"",INDEX(Generowanie_Zamówienia[],MATCH(ROW(D111)-1,Generowanie_Zamówienia[Zliczanie],0),10))</f>
        <v/>
      </c>
    </row>
    <row r="112" spans="1:2" x14ac:dyDescent="0.45">
      <c r="A112" s="11" t="str">
        <f ca="1">IF(ROW(D112)-1&gt;MAX(Generowanie_Zamówienia[Zliczanie]),"",INDEX(Generowanie_Zamówienia[],MATCH(ROW(D112)-1,Generowanie_Zamówienia[Zliczanie],0),1))</f>
        <v/>
      </c>
      <c r="B112" s="11" t="str">
        <f ca="1">IF(ROW(D112)-1&gt;MAX(Generowanie_Zamówienia[Zliczanie]),"",INDEX(Generowanie_Zamówienia[],MATCH(ROW(D112)-1,Generowanie_Zamówienia[Zliczanie],0),10))</f>
        <v/>
      </c>
    </row>
    <row r="113" spans="1:2" x14ac:dyDescent="0.45">
      <c r="A113" s="11" t="str">
        <f ca="1">IF(ROW(D113)-1&gt;MAX(Generowanie_Zamówienia[Zliczanie]),"",INDEX(Generowanie_Zamówienia[],MATCH(ROW(D113)-1,Generowanie_Zamówienia[Zliczanie],0),1))</f>
        <v/>
      </c>
      <c r="B113" s="11" t="str">
        <f ca="1">IF(ROW(D113)-1&gt;MAX(Generowanie_Zamówienia[Zliczanie]),"",INDEX(Generowanie_Zamówienia[],MATCH(ROW(D113)-1,Generowanie_Zamówienia[Zliczanie],0),10))</f>
        <v/>
      </c>
    </row>
    <row r="114" spans="1:2" x14ac:dyDescent="0.45">
      <c r="A114" s="11" t="str">
        <f ca="1">IF(ROW(D114)-1&gt;MAX(Generowanie_Zamówienia[Zliczanie]),"",INDEX(Generowanie_Zamówienia[],MATCH(ROW(D114)-1,Generowanie_Zamówienia[Zliczanie],0),1))</f>
        <v/>
      </c>
      <c r="B114" s="11" t="str">
        <f ca="1">IF(ROW(D114)-1&gt;MAX(Generowanie_Zamówienia[Zliczanie]),"",INDEX(Generowanie_Zamówienia[],MATCH(ROW(D114)-1,Generowanie_Zamówienia[Zliczanie],0),10))</f>
        <v/>
      </c>
    </row>
    <row r="115" spans="1:2" x14ac:dyDescent="0.45">
      <c r="A115" s="11" t="str">
        <f ca="1">IF(ROW(D115)-1&gt;MAX(Generowanie_Zamówienia[Zliczanie]),"",INDEX(Generowanie_Zamówienia[],MATCH(ROW(D115)-1,Generowanie_Zamówienia[Zliczanie],0),1))</f>
        <v/>
      </c>
      <c r="B115" s="11" t="str">
        <f ca="1">IF(ROW(D115)-1&gt;MAX(Generowanie_Zamówienia[Zliczanie]),"",INDEX(Generowanie_Zamówienia[],MATCH(ROW(D115)-1,Generowanie_Zamówienia[Zliczanie],0),10))</f>
        <v/>
      </c>
    </row>
    <row r="116" spans="1:2" x14ac:dyDescent="0.45">
      <c r="A116" s="11" t="str">
        <f ca="1">IF(ROW(D116)-1&gt;MAX(Generowanie_Zamówienia[Zliczanie]),"",INDEX(Generowanie_Zamówienia[],MATCH(ROW(D116)-1,Generowanie_Zamówienia[Zliczanie],0),1))</f>
        <v/>
      </c>
      <c r="B116" s="11" t="str">
        <f ca="1">IF(ROW(D116)-1&gt;MAX(Generowanie_Zamówienia[Zliczanie]),"",INDEX(Generowanie_Zamówienia[],MATCH(ROW(D116)-1,Generowanie_Zamówienia[Zliczanie],0),10))</f>
        <v/>
      </c>
    </row>
    <row r="117" spans="1:2" x14ac:dyDescent="0.45">
      <c r="A117" s="11" t="str">
        <f ca="1">IF(ROW(D117)-1&gt;MAX(Generowanie_Zamówienia[Zliczanie]),"",INDEX(Generowanie_Zamówienia[],MATCH(ROW(D117)-1,Generowanie_Zamówienia[Zliczanie],0),1))</f>
        <v/>
      </c>
      <c r="B117" s="11" t="str">
        <f ca="1">IF(ROW(D117)-1&gt;MAX(Generowanie_Zamówienia[Zliczanie]),"",INDEX(Generowanie_Zamówienia[],MATCH(ROW(D117)-1,Generowanie_Zamówienia[Zliczanie],0),10))</f>
        <v/>
      </c>
    </row>
    <row r="118" spans="1:2" x14ac:dyDescent="0.45">
      <c r="A118" s="11" t="str">
        <f ca="1">IF(ROW(D118)-1&gt;MAX(Generowanie_Zamówienia[Zliczanie]),"",INDEX(Generowanie_Zamówienia[],MATCH(ROW(D118)-1,Generowanie_Zamówienia[Zliczanie],0),1))</f>
        <v/>
      </c>
      <c r="B118" s="11" t="str">
        <f ca="1">IF(ROW(D118)-1&gt;MAX(Generowanie_Zamówienia[Zliczanie]),"",INDEX(Generowanie_Zamówienia[],MATCH(ROW(D118)-1,Generowanie_Zamówienia[Zliczanie],0),10))</f>
        <v/>
      </c>
    </row>
    <row r="119" spans="1:2" x14ac:dyDescent="0.45">
      <c r="A119" s="11" t="str">
        <f ca="1">IF(ROW(D119)-1&gt;MAX(Generowanie_Zamówienia[Zliczanie]),"",INDEX(Generowanie_Zamówienia[],MATCH(ROW(D119)-1,Generowanie_Zamówienia[Zliczanie],0),1))</f>
        <v/>
      </c>
      <c r="B119" s="11" t="str">
        <f ca="1">IF(ROW(D119)-1&gt;MAX(Generowanie_Zamówienia[Zliczanie]),"",INDEX(Generowanie_Zamówienia[],MATCH(ROW(D119)-1,Generowanie_Zamówienia[Zliczanie],0),10))</f>
        <v/>
      </c>
    </row>
    <row r="120" spans="1:2" x14ac:dyDescent="0.45">
      <c r="A120" s="11" t="str">
        <f ca="1">IF(ROW(D120)-1&gt;MAX(Generowanie_Zamówienia[Zliczanie]),"",INDEX(Generowanie_Zamówienia[],MATCH(ROW(D120)-1,Generowanie_Zamówienia[Zliczanie],0),1))</f>
        <v/>
      </c>
      <c r="B120" s="11" t="str">
        <f ca="1">IF(ROW(D120)-1&gt;MAX(Generowanie_Zamówienia[Zliczanie]),"",INDEX(Generowanie_Zamówienia[],MATCH(ROW(D120)-1,Generowanie_Zamówienia[Zliczanie],0),10))</f>
        <v/>
      </c>
    </row>
    <row r="121" spans="1:2" x14ac:dyDescent="0.45">
      <c r="A121" s="11" t="str">
        <f ca="1">IF(ROW(D121)-1&gt;MAX(Generowanie_Zamówienia[Zliczanie]),"",INDEX(Generowanie_Zamówienia[],MATCH(ROW(D121)-1,Generowanie_Zamówienia[Zliczanie],0),1))</f>
        <v/>
      </c>
      <c r="B121" s="11" t="str">
        <f ca="1">IF(ROW(D121)-1&gt;MAX(Generowanie_Zamówienia[Zliczanie]),"",INDEX(Generowanie_Zamówienia[],MATCH(ROW(D121)-1,Generowanie_Zamówienia[Zliczanie],0),10))</f>
        <v/>
      </c>
    </row>
    <row r="122" spans="1:2" x14ac:dyDescent="0.45">
      <c r="A122" s="11" t="str">
        <f ca="1">IF(ROW(D122)-1&gt;MAX(Generowanie_Zamówienia[Zliczanie]),"",INDEX(Generowanie_Zamówienia[],MATCH(ROW(D122)-1,Generowanie_Zamówienia[Zliczanie],0),1))</f>
        <v/>
      </c>
      <c r="B122" s="11" t="str">
        <f ca="1">IF(ROW(D122)-1&gt;MAX(Generowanie_Zamówienia[Zliczanie]),"",INDEX(Generowanie_Zamówienia[],MATCH(ROW(D122)-1,Generowanie_Zamówienia[Zliczanie],0),10))</f>
        <v/>
      </c>
    </row>
    <row r="123" spans="1:2" x14ac:dyDescent="0.45">
      <c r="A123" s="11" t="str">
        <f ca="1">IF(ROW(D123)-1&gt;MAX(Generowanie_Zamówienia[Zliczanie]),"",INDEX(Generowanie_Zamówienia[],MATCH(ROW(D123)-1,Generowanie_Zamówienia[Zliczanie],0),1))</f>
        <v/>
      </c>
      <c r="B123" s="11" t="str">
        <f ca="1">IF(ROW(D123)-1&gt;MAX(Generowanie_Zamówienia[Zliczanie]),"",INDEX(Generowanie_Zamówienia[],MATCH(ROW(D123)-1,Generowanie_Zamówienia[Zliczanie],0),10))</f>
        <v/>
      </c>
    </row>
    <row r="124" spans="1:2" x14ac:dyDescent="0.45">
      <c r="A124" s="11" t="str">
        <f ca="1">IF(ROW(D124)-1&gt;MAX(Generowanie_Zamówienia[Zliczanie]),"",INDEX(Generowanie_Zamówienia[],MATCH(ROW(D124)-1,Generowanie_Zamówienia[Zliczanie],0),1))</f>
        <v/>
      </c>
      <c r="B124" s="11" t="str">
        <f ca="1">IF(ROW(D124)-1&gt;MAX(Generowanie_Zamówienia[Zliczanie]),"",INDEX(Generowanie_Zamówienia[],MATCH(ROW(D124)-1,Generowanie_Zamówienia[Zliczanie],0),10))</f>
        <v/>
      </c>
    </row>
    <row r="125" spans="1:2" x14ac:dyDescent="0.45">
      <c r="A125" s="11" t="str">
        <f ca="1">IF(ROW(D125)-1&gt;MAX(Generowanie_Zamówienia[Zliczanie]),"",INDEX(Generowanie_Zamówienia[],MATCH(ROW(D125)-1,Generowanie_Zamówienia[Zliczanie],0),1))</f>
        <v/>
      </c>
      <c r="B125" s="11" t="str">
        <f ca="1">IF(ROW(D125)-1&gt;MAX(Generowanie_Zamówienia[Zliczanie]),"",INDEX(Generowanie_Zamówienia[],MATCH(ROW(D125)-1,Generowanie_Zamówienia[Zliczanie],0),10))</f>
        <v/>
      </c>
    </row>
    <row r="126" spans="1:2" x14ac:dyDescent="0.45">
      <c r="A126" s="11" t="str">
        <f ca="1">IF(ROW(D126)-1&gt;MAX(Generowanie_Zamówienia[Zliczanie]),"",INDEX(Generowanie_Zamówienia[],MATCH(ROW(D126)-1,Generowanie_Zamówienia[Zliczanie],0),1))</f>
        <v/>
      </c>
      <c r="B126" s="11" t="str">
        <f ca="1">IF(ROW(D126)-1&gt;MAX(Generowanie_Zamówienia[Zliczanie]),"",INDEX(Generowanie_Zamówienia[],MATCH(ROW(D126)-1,Generowanie_Zamówienia[Zliczanie],0),10))</f>
        <v/>
      </c>
    </row>
    <row r="127" spans="1:2" x14ac:dyDescent="0.45">
      <c r="A127" s="11" t="str">
        <f ca="1">IF(ROW(D127)-1&gt;MAX(Generowanie_Zamówienia[Zliczanie]),"",INDEX(Generowanie_Zamówienia[],MATCH(ROW(D127)-1,Generowanie_Zamówienia[Zliczanie],0),1))</f>
        <v/>
      </c>
      <c r="B127" s="11" t="str">
        <f ca="1">IF(ROW(D127)-1&gt;MAX(Generowanie_Zamówienia[Zliczanie]),"",INDEX(Generowanie_Zamówienia[],MATCH(ROW(D127)-1,Generowanie_Zamówienia[Zliczanie],0),10))</f>
        <v/>
      </c>
    </row>
    <row r="128" spans="1:2" x14ac:dyDescent="0.45">
      <c r="A128" s="11" t="str">
        <f ca="1">IF(ROW(D128)-1&gt;MAX(Generowanie_Zamówienia[Zliczanie]),"",INDEX(Generowanie_Zamówienia[],MATCH(ROW(D128)-1,Generowanie_Zamówienia[Zliczanie],0),1))</f>
        <v/>
      </c>
      <c r="B128" s="11" t="str">
        <f ca="1">IF(ROW(D128)-1&gt;MAX(Generowanie_Zamówienia[Zliczanie]),"",INDEX(Generowanie_Zamówienia[],MATCH(ROW(D128)-1,Generowanie_Zamówienia[Zliczanie],0),10))</f>
        <v/>
      </c>
    </row>
    <row r="129" spans="1:2" x14ac:dyDescent="0.45">
      <c r="A129" s="11" t="str">
        <f ca="1">IF(ROW(D129)-1&gt;MAX(Generowanie_Zamówienia[Zliczanie]),"",INDEX(Generowanie_Zamówienia[],MATCH(ROW(D129)-1,Generowanie_Zamówienia[Zliczanie],0),1))</f>
        <v/>
      </c>
      <c r="B129" s="11" t="str">
        <f ca="1">IF(ROW(D129)-1&gt;MAX(Generowanie_Zamówienia[Zliczanie]),"",INDEX(Generowanie_Zamówienia[],MATCH(ROW(D129)-1,Generowanie_Zamówienia[Zliczanie],0),10))</f>
        <v/>
      </c>
    </row>
    <row r="130" spans="1:2" x14ac:dyDescent="0.45">
      <c r="A130" s="11" t="str">
        <f ca="1">IF(ROW(D130)-1&gt;MAX(Generowanie_Zamówienia[Zliczanie]),"",INDEX(Generowanie_Zamówienia[],MATCH(ROW(D130)-1,Generowanie_Zamówienia[Zliczanie],0),1))</f>
        <v/>
      </c>
      <c r="B130" s="11" t="str">
        <f ca="1">IF(ROW(D130)-1&gt;MAX(Generowanie_Zamówienia[Zliczanie]),"",INDEX(Generowanie_Zamówienia[],MATCH(ROW(D130)-1,Generowanie_Zamówienia[Zliczanie],0),10))</f>
        <v/>
      </c>
    </row>
    <row r="131" spans="1:2" x14ac:dyDescent="0.45">
      <c r="A131" s="11" t="str">
        <f ca="1">IF(ROW(D131)-1&gt;MAX(Generowanie_Zamówienia[Zliczanie]),"",INDEX(Generowanie_Zamówienia[],MATCH(ROW(D131)-1,Generowanie_Zamówienia[Zliczanie],0),1))</f>
        <v/>
      </c>
      <c r="B131" s="11" t="str">
        <f ca="1">IF(ROW(D131)-1&gt;MAX(Generowanie_Zamówienia[Zliczanie]),"",INDEX(Generowanie_Zamówienia[],MATCH(ROW(D131)-1,Generowanie_Zamówienia[Zliczanie],0),10))</f>
        <v/>
      </c>
    </row>
    <row r="132" spans="1:2" x14ac:dyDescent="0.45">
      <c r="A132" s="11" t="str">
        <f ca="1">IF(ROW(D132)-1&gt;MAX(Generowanie_Zamówienia[Zliczanie]),"",INDEX(Generowanie_Zamówienia[],MATCH(ROW(D132)-1,Generowanie_Zamówienia[Zliczanie],0),1))</f>
        <v/>
      </c>
      <c r="B132" s="11" t="str">
        <f ca="1">IF(ROW(D132)-1&gt;MAX(Generowanie_Zamówienia[Zliczanie]),"",INDEX(Generowanie_Zamówienia[],MATCH(ROW(D132)-1,Generowanie_Zamówienia[Zliczanie],0),10))</f>
        <v/>
      </c>
    </row>
    <row r="133" spans="1:2" x14ac:dyDescent="0.45">
      <c r="A133" s="11" t="str">
        <f ca="1">IF(ROW(D133)-1&gt;MAX(Generowanie_Zamówienia[Zliczanie]),"",INDEX(Generowanie_Zamówienia[],MATCH(ROW(D133)-1,Generowanie_Zamówienia[Zliczanie],0),1))</f>
        <v/>
      </c>
      <c r="B133" s="11" t="str">
        <f ca="1">IF(ROW(D133)-1&gt;MAX(Generowanie_Zamówienia[Zliczanie]),"",INDEX(Generowanie_Zamówienia[],MATCH(ROW(D133)-1,Generowanie_Zamówienia[Zliczanie],0),10))</f>
        <v/>
      </c>
    </row>
    <row r="134" spans="1:2" x14ac:dyDescent="0.45">
      <c r="A134" s="11" t="str">
        <f ca="1">IF(ROW(D134)-1&gt;MAX(Generowanie_Zamówienia[Zliczanie]),"",INDEX(Generowanie_Zamówienia[],MATCH(ROW(D134)-1,Generowanie_Zamówienia[Zliczanie],0),1))</f>
        <v/>
      </c>
      <c r="B134" s="11" t="str">
        <f ca="1">IF(ROW(D134)-1&gt;MAX(Generowanie_Zamówienia[Zliczanie]),"",INDEX(Generowanie_Zamówienia[],MATCH(ROW(D134)-1,Generowanie_Zamówienia[Zliczanie],0),10))</f>
        <v/>
      </c>
    </row>
    <row r="135" spans="1:2" x14ac:dyDescent="0.45">
      <c r="A135" s="11" t="str">
        <f ca="1">IF(ROW(D135)-1&gt;MAX(Generowanie_Zamówienia[Zliczanie]),"",INDEX(Generowanie_Zamówienia[],MATCH(ROW(D135)-1,Generowanie_Zamówienia[Zliczanie],0),1))</f>
        <v/>
      </c>
      <c r="B135" s="11" t="str">
        <f ca="1">IF(ROW(D135)-1&gt;MAX(Generowanie_Zamówienia[Zliczanie]),"",INDEX(Generowanie_Zamówienia[],MATCH(ROW(D135)-1,Generowanie_Zamówienia[Zliczanie],0),10))</f>
        <v/>
      </c>
    </row>
    <row r="136" spans="1:2" x14ac:dyDescent="0.45">
      <c r="A136" s="11" t="str">
        <f ca="1">IF(ROW(D136)-1&gt;MAX(Generowanie_Zamówienia[Zliczanie]),"",INDEX(Generowanie_Zamówienia[],MATCH(ROW(D136)-1,Generowanie_Zamówienia[Zliczanie],0),1))</f>
        <v/>
      </c>
      <c r="B136" s="11" t="str">
        <f ca="1">IF(ROW(D136)-1&gt;MAX(Generowanie_Zamówienia[Zliczanie]),"",INDEX(Generowanie_Zamówienia[],MATCH(ROW(D136)-1,Generowanie_Zamówienia[Zliczanie],0),10))</f>
        <v/>
      </c>
    </row>
    <row r="137" spans="1:2" x14ac:dyDescent="0.45">
      <c r="A137" s="11" t="str">
        <f ca="1">IF(ROW(D137)-1&gt;MAX(Generowanie_Zamówienia[Zliczanie]),"",INDEX(Generowanie_Zamówienia[],MATCH(ROW(D137)-1,Generowanie_Zamówienia[Zliczanie],0),1))</f>
        <v/>
      </c>
      <c r="B137" s="11" t="str">
        <f ca="1">IF(ROW(D137)-1&gt;MAX(Generowanie_Zamówienia[Zliczanie]),"",INDEX(Generowanie_Zamówienia[],MATCH(ROW(D137)-1,Generowanie_Zamówienia[Zliczanie],0),10))</f>
        <v/>
      </c>
    </row>
    <row r="138" spans="1:2" x14ac:dyDescent="0.45">
      <c r="A138" s="11" t="str">
        <f ca="1">IF(ROW(D138)-1&gt;MAX(Generowanie_Zamówienia[Zliczanie]),"",INDEX(Generowanie_Zamówienia[],MATCH(ROW(D138)-1,Generowanie_Zamówienia[Zliczanie],0),1))</f>
        <v/>
      </c>
      <c r="B138" s="11" t="str">
        <f ca="1">IF(ROW(D138)-1&gt;MAX(Generowanie_Zamówienia[Zliczanie]),"",INDEX(Generowanie_Zamówienia[],MATCH(ROW(D138)-1,Generowanie_Zamówienia[Zliczanie],0),10))</f>
        <v/>
      </c>
    </row>
    <row r="139" spans="1:2" x14ac:dyDescent="0.45">
      <c r="A139" s="11" t="str">
        <f ca="1">IF(ROW(D139)-1&gt;MAX(Generowanie_Zamówienia[Zliczanie]),"",INDEX(Generowanie_Zamówienia[],MATCH(ROW(D139)-1,Generowanie_Zamówienia[Zliczanie],0),1))</f>
        <v/>
      </c>
      <c r="B139" s="11" t="str">
        <f ca="1">IF(ROW(D139)-1&gt;MAX(Generowanie_Zamówienia[Zliczanie]),"",INDEX(Generowanie_Zamówienia[],MATCH(ROW(D139)-1,Generowanie_Zamówienia[Zliczanie],0),10))</f>
        <v/>
      </c>
    </row>
    <row r="140" spans="1:2" x14ac:dyDescent="0.45">
      <c r="A140" s="11" t="str">
        <f ca="1">IF(ROW(D140)-1&gt;MAX(Generowanie_Zamówienia[Zliczanie]),"",INDEX(Generowanie_Zamówienia[],MATCH(ROW(D140)-1,Generowanie_Zamówienia[Zliczanie],0),1))</f>
        <v/>
      </c>
      <c r="B140" s="11" t="str">
        <f ca="1">IF(ROW(D140)-1&gt;MAX(Generowanie_Zamówienia[Zliczanie]),"",INDEX(Generowanie_Zamówienia[],MATCH(ROW(D140)-1,Generowanie_Zamówienia[Zliczanie],0),10))</f>
        <v/>
      </c>
    </row>
    <row r="141" spans="1:2" x14ac:dyDescent="0.45">
      <c r="A141" s="11" t="str">
        <f ca="1">IF(ROW(D141)-1&gt;MAX(Generowanie_Zamówienia[Zliczanie]),"",INDEX(Generowanie_Zamówienia[],MATCH(ROW(D141)-1,Generowanie_Zamówienia[Zliczanie],0),1))</f>
        <v/>
      </c>
      <c r="B141" s="11" t="str">
        <f ca="1">IF(ROW(D141)-1&gt;MAX(Generowanie_Zamówienia[Zliczanie]),"",INDEX(Generowanie_Zamówienia[],MATCH(ROW(D141)-1,Generowanie_Zamówienia[Zliczanie],0),10))</f>
        <v/>
      </c>
    </row>
    <row r="142" spans="1:2" x14ac:dyDescent="0.45">
      <c r="A142" s="11" t="str">
        <f ca="1">IF(ROW(D142)-1&gt;MAX(Generowanie_Zamówienia[Zliczanie]),"",INDEX(Generowanie_Zamówienia[],MATCH(ROW(D142)-1,Generowanie_Zamówienia[Zliczanie],0),1))</f>
        <v/>
      </c>
      <c r="B142" s="11" t="str">
        <f ca="1">IF(ROW(D142)-1&gt;MAX(Generowanie_Zamówienia[Zliczanie]),"",INDEX(Generowanie_Zamówienia[],MATCH(ROW(D142)-1,Generowanie_Zamówienia[Zliczanie],0),10))</f>
        <v/>
      </c>
    </row>
    <row r="143" spans="1:2" x14ac:dyDescent="0.45">
      <c r="A143" s="11" t="str">
        <f ca="1">IF(ROW(D143)-1&gt;MAX(Generowanie_Zamówienia[Zliczanie]),"",INDEX(Generowanie_Zamówienia[],MATCH(ROW(D143)-1,Generowanie_Zamówienia[Zliczanie],0),1))</f>
        <v/>
      </c>
      <c r="B143" s="11" t="str">
        <f ca="1">IF(ROW(D143)-1&gt;MAX(Generowanie_Zamówienia[Zliczanie]),"",INDEX(Generowanie_Zamówienia[],MATCH(ROW(D143)-1,Generowanie_Zamówienia[Zliczanie],0),10))</f>
        <v/>
      </c>
    </row>
    <row r="144" spans="1:2" x14ac:dyDescent="0.45">
      <c r="A144" s="11" t="str">
        <f ca="1">IF(ROW(D144)-1&gt;MAX(Generowanie_Zamówienia[Zliczanie]),"",INDEX(Generowanie_Zamówienia[],MATCH(ROW(D144)-1,Generowanie_Zamówienia[Zliczanie],0),1))</f>
        <v/>
      </c>
      <c r="B144" s="11" t="str">
        <f ca="1">IF(ROW(D144)-1&gt;MAX(Generowanie_Zamówienia[Zliczanie]),"",INDEX(Generowanie_Zamówienia[],MATCH(ROW(D144)-1,Generowanie_Zamówienia[Zliczanie],0),10))</f>
        <v/>
      </c>
    </row>
    <row r="145" spans="1:2" x14ac:dyDescent="0.45">
      <c r="A145" s="11" t="str">
        <f ca="1">IF(ROW(D145)-1&gt;MAX(Generowanie_Zamówienia[Zliczanie]),"",INDEX(Generowanie_Zamówienia[],MATCH(ROW(D145)-1,Generowanie_Zamówienia[Zliczanie],0),1))</f>
        <v/>
      </c>
      <c r="B145" s="11" t="str">
        <f ca="1">IF(ROW(D145)-1&gt;MAX(Generowanie_Zamówienia[Zliczanie]),"",INDEX(Generowanie_Zamówienia[],MATCH(ROW(D145)-1,Generowanie_Zamówienia[Zliczanie],0),10))</f>
        <v/>
      </c>
    </row>
    <row r="146" spans="1:2" x14ac:dyDescent="0.45">
      <c r="A146" s="11" t="str">
        <f ca="1">IF(ROW(D146)-1&gt;MAX(Generowanie_Zamówienia[Zliczanie]),"",INDEX(Generowanie_Zamówienia[],MATCH(ROW(D146)-1,Generowanie_Zamówienia[Zliczanie],0),1))</f>
        <v/>
      </c>
      <c r="B146" s="11" t="str">
        <f ca="1">IF(ROW(D146)-1&gt;MAX(Generowanie_Zamówienia[Zliczanie]),"",INDEX(Generowanie_Zamówienia[],MATCH(ROW(D146)-1,Generowanie_Zamówienia[Zliczanie],0),10))</f>
        <v/>
      </c>
    </row>
    <row r="147" spans="1:2" x14ac:dyDescent="0.45">
      <c r="A147" s="11" t="str">
        <f ca="1">IF(ROW(D147)-1&gt;MAX(Generowanie_Zamówienia[Zliczanie]),"",INDEX(Generowanie_Zamówienia[],MATCH(ROW(D147)-1,Generowanie_Zamówienia[Zliczanie],0),1))</f>
        <v/>
      </c>
      <c r="B147" s="11" t="str">
        <f ca="1">IF(ROW(D147)-1&gt;MAX(Generowanie_Zamówienia[Zliczanie]),"",INDEX(Generowanie_Zamówienia[],MATCH(ROW(D147)-1,Generowanie_Zamówienia[Zliczanie],0),10))</f>
        <v/>
      </c>
    </row>
    <row r="148" spans="1:2" x14ac:dyDescent="0.45">
      <c r="A148" s="11" t="str">
        <f ca="1">IF(ROW(D148)-1&gt;MAX(Generowanie_Zamówienia[Zliczanie]),"",INDEX(Generowanie_Zamówienia[],MATCH(ROW(D148)-1,Generowanie_Zamówienia[Zliczanie],0),1))</f>
        <v/>
      </c>
      <c r="B148" s="11" t="str">
        <f ca="1">IF(ROW(D148)-1&gt;MAX(Generowanie_Zamówienia[Zliczanie]),"",INDEX(Generowanie_Zamówienia[],MATCH(ROW(D148)-1,Generowanie_Zamówienia[Zliczanie],0),10))</f>
        <v/>
      </c>
    </row>
    <row r="149" spans="1:2" x14ac:dyDescent="0.45">
      <c r="A149" s="11" t="str">
        <f ca="1">IF(ROW(D149)-1&gt;MAX(Generowanie_Zamówienia[Zliczanie]),"",INDEX(Generowanie_Zamówienia[],MATCH(ROW(D149)-1,Generowanie_Zamówienia[Zliczanie],0),1))</f>
        <v/>
      </c>
      <c r="B149" s="11" t="str">
        <f ca="1">IF(ROW(D149)-1&gt;MAX(Generowanie_Zamówienia[Zliczanie]),"",INDEX(Generowanie_Zamówienia[],MATCH(ROW(D149)-1,Generowanie_Zamówienia[Zliczanie],0),10))</f>
        <v/>
      </c>
    </row>
    <row r="150" spans="1:2" x14ac:dyDescent="0.45">
      <c r="A150" s="11" t="str">
        <f ca="1">IF(ROW(D150)-1&gt;MAX(Generowanie_Zamówienia[Zliczanie]),"",INDEX(Generowanie_Zamówienia[],MATCH(ROW(D150)-1,Generowanie_Zamówienia[Zliczanie],0),1))</f>
        <v/>
      </c>
      <c r="B150" s="11" t="str">
        <f ca="1">IF(ROW(D150)-1&gt;MAX(Generowanie_Zamówienia[Zliczanie]),"",INDEX(Generowanie_Zamówienia[],MATCH(ROW(D150)-1,Generowanie_Zamówienia[Zliczanie],0),10))</f>
        <v/>
      </c>
    </row>
    <row r="151" spans="1:2" x14ac:dyDescent="0.45">
      <c r="A151" s="11" t="str">
        <f ca="1">IF(ROW(D151)-1&gt;MAX(Generowanie_Zamówienia[Zliczanie]),"",INDEX(Generowanie_Zamówienia[],MATCH(ROW(D151)-1,Generowanie_Zamówienia[Zliczanie],0),1))</f>
        <v/>
      </c>
      <c r="B151" s="11" t="str">
        <f ca="1">IF(ROW(D151)-1&gt;MAX(Generowanie_Zamówienia[Zliczanie]),"",INDEX(Generowanie_Zamówienia[],MATCH(ROW(D151)-1,Generowanie_Zamówienia[Zliczanie],0),10))</f>
        <v/>
      </c>
    </row>
    <row r="152" spans="1:2" x14ac:dyDescent="0.45">
      <c r="A152" s="11" t="str">
        <f ca="1">IF(ROW(D152)-1&gt;MAX(Generowanie_Zamówienia[Zliczanie]),"",INDEX(Generowanie_Zamówienia[],MATCH(ROW(D152)-1,Generowanie_Zamówienia[Zliczanie],0),1))</f>
        <v/>
      </c>
      <c r="B152" s="11" t="str">
        <f ca="1">IF(ROW(D152)-1&gt;MAX(Generowanie_Zamówienia[Zliczanie]),"",INDEX(Generowanie_Zamówienia[],MATCH(ROW(D152)-1,Generowanie_Zamówienia[Zliczanie],0),10))</f>
        <v/>
      </c>
    </row>
    <row r="153" spans="1:2" x14ac:dyDescent="0.45">
      <c r="A153" s="11" t="str">
        <f ca="1">IF(ROW(D153)-1&gt;MAX(Generowanie_Zamówienia[Zliczanie]),"",INDEX(Generowanie_Zamówienia[],MATCH(ROW(D153)-1,Generowanie_Zamówienia[Zliczanie],0),1))</f>
        <v/>
      </c>
      <c r="B153" s="11" t="str">
        <f ca="1">IF(ROW(D153)-1&gt;MAX(Generowanie_Zamówienia[Zliczanie]),"",INDEX(Generowanie_Zamówienia[],MATCH(ROW(D153)-1,Generowanie_Zamówienia[Zliczanie],0),10))</f>
        <v/>
      </c>
    </row>
    <row r="154" spans="1:2" x14ac:dyDescent="0.45">
      <c r="A154" s="11" t="str">
        <f ca="1">IF(ROW(D154)-1&gt;MAX(Generowanie_Zamówienia[Zliczanie]),"",INDEX(Generowanie_Zamówienia[],MATCH(ROW(D154)-1,Generowanie_Zamówienia[Zliczanie],0),1))</f>
        <v/>
      </c>
      <c r="B154" s="11" t="str">
        <f ca="1">IF(ROW(D154)-1&gt;MAX(Generowanie_Zamówienia[Zliczanie]),"",INDEX(Generowanie_Zamówienia[],MATCH(ROW(D154)-1,Generowanie_Zamówienia[Zliczanie],0),10))</f>
        <v/>
      </c>
    </row>
    <row r="155" spans="1:2" x14ac:dyDescent="0.45">
      <c r="A155" s="11" t="str">
        <f ca="1">IF(ROW(D155)-1&gt;MAX(Generowanie_Zamówienia[Zliczanie]),"",INDEX(Generowanie_Zamówienia[],MATCH(ROW(D155)-1,Generowanie_Zamówienia[Zliczanie],0),1))</f>
        <v/>
      </c>
      <c r="B155" s="11" t="str">
        <f ca="1">IF(ROW(D155)-1&gt;MAX(Generowanie_Zamówienia[Zliczanie]),"",INDEX(Generowanie_Zamówienia[],MATCH(ROW(D155)-1,Generowanie_Zamówienia[Zliczanie],0),10))</f>
        <v/>
      </c>
    </row>
    <row r="156" spans="1:2" x14ac:dyDescent="0.45">
      <c r="A156" s="11" t="str">
        <f ca="1">IF(ROW(D156)-1&gt;MAX(Generowanie_Zamówienia[Zliczanie]),"",INDEX(Generowanie_Zamówienia[],MATCH(ROW(D156)-1,Generowanie_Zamówienia[Zliczanie],0),1))</f>
        <v/>
      </c>
      <c r="B156" s="11" t="str">
        <f ca="1">IF(ROW(D156)-1&gt;MAX(Generowanie_Zamówienia[Zliczanie]),"",INDEX(Generowanie_Zamówienia[],MATCH(ROW(D156)-1,Generowanie_Zamówienia[Zliczanie],0),10))</f>
        <v/>
      </c>
    </row>
    <row r="157" spans="1:2" x14ac:dyDescent="0.45">
      <c r="A157" s="11" t="str">
        <f ca="1">IF(ROW(D157)-1&gt;MAX(Generowanie_Zamówienia[Zliczanie]),"",INDEX(Generowanie_Zamówienia[],MATCH(ROW(D157)-1,Generowanie_Zamówienia[Zliczanie],0),1))</f>
        <v/>
      </c>
      <c r="B157" s="11" t="str">
        <f ca="1">IF(ROW(D157)-1&gt;MAX(Generowanie_Zamówienia[Zliczanie]),"",INDEX(Generowanie_Zamówienia[],MATCH(ROW(D157)-1,Generowanie_Zamówienia[Zliczanie],0),10))</f>
        <v/>
      </c>
    </row>
    <row r="158" spans="1:2" x14ac:dyDescent="0.45">
      <c r="A158" s="11" t="str">
        <f ca="1">IF(ROW(D158)-1&gt;MAX(Generowanie_Zamówienia[Zliczanie]),"",INDEX(Generowanie_Zamówienia[],MATCH(ROW(D158)-1,Generowanie_Zamówienia[Zliczanie],0),1))</f>
        <v/>
      </c>
      <c r="B158" s="11" t="str">
        <f ca="1">IF(ROW(D158)-1&gt;MAX(Generowanie_Zamówienia[Zliczanie]),"",INDEX(Generowanie_Zamówienia[],MATCH(ROW(D158)-1,Generowanie_Zamówienia[Zliczanie],0),10))</f>
        <v/>
      </c>
    </row>
    <row r="159" spans="1:2" x14ac:dyDescent="0.45">
      <c r="A159" s="11" t="str">
        <f ca="1">IF(ROW(D159)-1&gt;MAX(Generowanie_Zamówienia[Zliczanie]),"",INDEX(Generowanie_Zamówienia[],MATCH(ROW(D159)-1,Generowanie_Zamówienia[Zliczanie],0),1))</f>
        <v/>
      </c>
      <c r="B159" s="11" t="str">
        <f ca="1">IF(ROW(D159)-1&gt;MAX(Generowanie_Zamówienia[Zliczanie]),"",INDEX(Generowanie_Zamówienia[],MATCH(ROW(D159)-1,Generowanie_Zamówienia[Zliczanie],0),10))</f>
        <v/>
      </c>
    </row>
    <row r="160" spans="1:2" x14ac:dyDescent="0.45">
      <c r="A160" s="11" t="str">
        <f ca="1">IF(ROW(D160)-1&gt;MAX(Generowanie_Zamówienia[Zliczanie]),"",INDEX(Generowanie_Zamówienia[],MATCH(ROW(D160)-1,Generowanie_Zamówienia[Zliczanie],0),1))</f>
        <v/>
      </c>
      <c r="B160" s="11" t="str">
        <f ca="1">IF(ROW(D160)-1&gt;MAX(Generowanie_Zamówienia[Zliczanie]),"",INDEX(Generowanie_Zamówienia[],MATCH(ROW(D160)-1,Generowanie_Zamówienia[Zliczanie],0),10))</f>
        <v/>
      </c>
    </row>
    <row r="161" spans="1:2" x14ac:dyDescent="0.45">
      <c r="A161" s="11" t="str">
        <f ca="1">IF(ROW(D161)-1&gt;MAX(Generowanie_Zamówienia[Zliczanie]),"",INDEX(Generowanie_Zamówienia[],MATCH(ROW(D161)-1,Generowanie_Zamówienia[Zliczanie],0),1))</f>
        <v/>
      </c>
      <c r="B161" s="11" t="str">
        <f ca="1">IF(ROW(D161)-1&gt;MAX(Generowanie_Zamówienia[Zliczanie]),"",INDEX(Generowanie_Zamówienia[],MATCH(ROW(D161)-1,Generowanie_Zamówienia[Zliczanie],0),10))</f>
        <v/>
      </c>
    </row>
    <row r="162" spans="1:2" x14ac:dyDescent="0.45">
      <c r="A162" s="11" t="str">
        <f ca="1">IF(ROW(D162)-1&gt;MAX(Generowanie_Zamówienia[Zliczanie]),"",INDEX(Generowanie_Zamówienia[],MATCH(ROW(D162)-1,Generowanie_Zamówienia[Zliczanie],0),1))</f>
        <v/>
      </c>
      <c r="B162" s="11" t="str">
        <f ca="1">IF(ROW(D162)-1&gt;MAX(Generowanie_Zamówienia[Zliczanie]),"",INDEX(Generowanie_Zamówienia[],MATCH(ROW(D162)-1,Generowanie_Zamówienia[Zliczanie],0),10))</f>
        <v/>
      </c>
    </row>
    <row r="163" spans="1:2" x14ac:dyDescent="0.45">
      <c r="A163" s="11" t="str">
        <f ca="1">IF(ROW(D163)-1&gt;MAX(Generowanie_Zamówienia[Zliczanie]),"",INDEX(Generowanie_Zamówienia[],MATCH(ROW(D163)-1,Generowanie_Zamówienia[Zliczanie],0),1))</f>
        <v/>
      </c>
      <c r="B163" s="11" t="str">
        <f ca="1">IF(ROW(D163)-1&gt;MAX(Generowanie_Zamówienia[Zliczanie]),"",INDEX(Generowanie_Zamówienia[],MATCH(ROW(D163)-1,Generowanie_Zamówienia[Zliczanie],0),10))</f>
        <v/>
      </c>
    </row>
    <row r="164" spans="1:2" x14ac:dyDescent="0.45">
      <c r="A164" s="11" t="str">
        <f ca="1">IF(ROW(D164)-1&gt;MAX(Generowanie_Zamówienia[Zliczanie]),"",INDEX(Generowanie_Zamówienia[],MATCH(ROW(D164)-1,Generowanie_Zamówienia[Zliczanie],0),1))</f>
        <v/>
      </c>
      <c r="B164" s="11" t="str">
        <f ca="1">IF(ROW(D164)-1&gt;MAX(Generowanie_Zamówienia[Zliczanie]),"",INDEX(Generowanie_Zamówienia[],MATCH(ROW(D164)-1,Generowanie_Zamówienia[Zliczanie],0),10))</f>
        <v/>
      </c>
    </row>
    <row r="165" spans="1:2" x14ac:dyDescent="0.45">
      <c r="A165" s="11" t="str">
        <f ca="1">IF(ROW(D165)-1&gt;MAX(Generowanie_Zamówienia[Zliczanie]),"",INDEX(Generowanie_Zamówienia[],MATCH(ROW(D165)-1,Generowanie_Zamówienia[Zliczanie],0),1))</f>
        <v/>
      </c>
      <c r="B165" s="11" t="str">
        <f ca="1">IF(ROW(D165)-1&gt;MAX(Generowanie_Zamówienia[Zliczanie]),"",INDEX(Generowanie_Zamówienia[],MATCH(ROW(D165)-1,Generowanie_Zamówienia[Zliczanie],0),10))</f>
        <v/>
      </c>
    </row>
    <row r="166" spans="1:2" x14ac:dyDescent="0.45">
      <c r="A166" s="11" t="str">
        <f ca="1">IF(ROW(D166)-1&gt;MAX(Generowanie_Zamówienia[Zliczanie]),"",INDEX(Generowanie_Zamówienia[],MATCH(ROW(D166)-1,Generowanie_Zamówienia[Zliczanie],0),1))</f>
        <v/>
      </c>
      <c r="B166" s="11" t="str">
        <f ca="1">IF(ROW(D166)-1&gt;MAX(Generowanie_Zamówienia[Zliczanie]),"",INDEX(Generowanie_Zamówienia[],MATCH(ROW(D166)-1,Generowanie_Zamówienia[Zliczanie],0),10))</f>
        <v/>
      </c>
    </row>
    <row r="167" spans="1:2" x14ac:dyDescent="0.45">
      <c r="A167" s="11" t="str">
        <f ca="1">IF(ROW(D167)-1&gt;MAX(Generowanie_Zamówienia[Zliczanie]),"",INDEX(Generowanie_Zamówienia[],MATCH(ROW(D167)-1,Generowanie_Zamówienia[Zliczanie],0),1))</f>
        <v/>
      </c>
      <c r="B167" s="11" t="str">
        <f ca="1">IF(ROW(D167)-1&gt;MAX(Generowanie_Zamówienia[Zliczanie]),"",INDEX(Generowanie_Zamówienia[],MATCH(ROW(D167)-1,Generowanie_Zamówienia[Zliczanie],0),10))</f>
        <v/>
      </c>
    </row>
    <row r="168" spans="1:2" x14ac:dyDescent="0.45">
      <c r="A168" s="11" t="str">
        <f ca="1">IF(ROW(D168)-1&gt;MAX(Generowanie_Zamówienia[Zliczanie]),"",INDEX(Generowanie_Zamówienia[],MATCH(ROW(D168)-1,Generowanie_Zamówienia[Zliczanie],0),1))</f>
        <v/>
      </c>
      <c r="B168" s="11" t="str">
        <f ca="1">IF(ROW(D168)-1&gt;MAX(Generowanie_Zamówienia[Zliczanie]),"",INDEX(Generowanie_Zamówienia[],MATCH(ROW(D168)-1,Generowanie_Zamówienia[Zliczanie],0),10))</f>
        <v/>
      </c>
    </row>
    <row r="169" spans="1:2" x14ac:dyDescent="0.45">
      <c r="A169" s="11" t="str">
        <f ca="1">IF(ROW(D169)-1&gt;MAX(Generowanie_Zamówienia[Zliczanie]),"",INDEX(Generowanie_Zamówienia[],MATCH(ROW(D169)-1,Generowanie_Zamówienia[Zliczanie],0),1))</f>
        <v/>
      </c>
      <c r="B169" s="11" t="str">
        <f ca="1">IF(ROW(D169)-1&gt;MAX(Generowanie_Zamówienia[Zliczanie]),"",INDEX(Generowanie_Zamówienia[],MATCH(ROW(D169)-1,Generowanie_Zamówienia[Zliczanie],0),10))</f>
        <v/>
      </c>
    </row>
    <row r="170" spans="1:2" x14ac:dyDescent="0.45">
      <c r="A170" s="11" t="str">
        <f ca="1">IF(ROW(D170)-1&gt;MAX(Generowanie_Zamówienia[Zliczanie]),"",INDEX(Generowanie_Zamówienia[],MATCH(ROW(D170)-1,Generowanie_Zamówienia[Zliczanie],0),1))</f>
        <v/>
      </c>
      <c r="B170" s="11" t="str">
        <f ca="1">IF(ROW(D170)-1&gt;MAX(Generowanie_Zamówienia[Zliczanie]),"",INDEX(Generowanie_Zamówienia[],MATCH(ROW(D170)-1,Generowanie_Zamówienia[Zliczanie],0),10))</f>
        <v/>
      </c>
    </row>
    <row r="171" spans="1:2" x14ac:dyDescent="0.45">
      <c r="A171" s="11" t="str">
        <f ca="1">IF(ROW(D171)-1&gt;MAX(Generowanie_Zamówienia[Zliczanie]),"",INDEX(Generowanie_Zamówienia[],MATCH(ROW(D171)-1,Generowanie_Zamówienia[Zliczanie],0),1))</f>
        <v/>
      </c>
      <c r="B171" s="11" t="str">
        <f ca="1">IF(ROW(D171)-1&gt;MAX(Generowanie_Zamówienia[Zliczanie]),"",INDEX(Generowanie_Zamówienia[],MATCH(ROW(D171)-1,Generowanie_Zamówienia[Zliczanie],0),10))</f>
        <v/>
      </c>
    </row>
    <row r="172" spans="1:2" x14ac:dyDescent="0.45">
      <c r="A172" s="11" t="str">
        <f ca="1">IF(ROW(D172)-1&gt;MAX(Generowanie_Zamówienia[Zliczanie]),"",INDEX(Generowanie_Zamówienia[],MATCH(ROW(D172)-1,Generowanie_Zamówienia[Zliczanie],0),1))</f>
        <v/>
      </c>
      <c r="B172" s="11" t="str">
        <f ca="1">IF(ROW(D172)-1&gt;MAX(Generowanie_Zamówienia[Zliczanie]),"",INDEX(Generowanie_Zamówienia[],MATCH(ROW(D172)-1,Generowanie_Zamówienia[Zliczanie],0),10))</f>
        <v/>
      </c>
    </row>
    <row r="173" spans="1:2" x14ac:dyDescent="0.45">
      <c r="A173" s="11" t="str">
        <f ca="1">IF(ROW(D173)-1&gt;MAX(Generowanie_Zamówienia[Zliczanie]),"",INDEX(Generowanie_Zamówienia[],MATCH(ROW(D173)-1,Generowanie_Zamówienia[Zliczanie],0),1))</f>
        <v/>
      </c>
      <c r="B173" s="11" t="str">
        <f ca="1">IF(ROW(D173)-1&gt;MAX(Generowanie_Zamówienia[Zliczanie]),"",INDEX(Generowanie_Zamówienia[],MATCH(ROW(D173)-1,Generowanie_Zamówienia[Zliczanie],0),10))</f>
        <v/>
      </c>
    </row>
    <row r="174" spans="1:2" x14ac:dyDescent="0.45">
      <c r="A174" s="11" t="str">
        <f ca="1">IF(ROW(D174)-1&gt;MAX(Generowanie_Zamówienia[Zliczanie]),"",INDEX(Generowanie_Zamówienia[],MATCH(ROW(D174)-1,Generowanie_Zamówienia[Zliczanie],0),1))</f>
        <v/>
      </c>
      <c r="B174" s="11" t="str">
        <f ca="1">IF(ROW(D174)-1&gt;MAX(Generowanie_Zamówienia[Zliczanie]),"",INDEX(Generowanie_Zamówienia[],MATCH(ROW(D174)-1,Generowanie_Zamówienia[Zliczanie],0),10))</f>
        <v/>
      </c>
    </row>
    <row r="175" spans="1:2" x14ac:dyDescent="0.45">
      <c r="A175" s="11" t="str">
        <f ca="1">IF(ROW(D175)-1&gt;MAX(Generowanie_Zamówienia[Zliczanie]),"",INDEX(Generowanie_Zamówienia[],MATCH(ROW(D175)-1,Generowanie_Zamówienia[Zliczanie],0),1))</f>
        <v/>
      </c>
      <c r="B175" s="11" t="str">
        <f ca="1">IF(ROW(D175)-1&gt;MAX(Generowanie_Zamówienia[Zliczanie]),"",INDEX(Generowanie_Zamówienia[],MATCH(ROW(D175)-1,Generowanie_Zamówienia[Zliczanie],0),10))</f>
        <v/>
      </c>
    </row>
    <row r="176" spans="1:2" x14ac:dyDescent="0.45">
      <c r="A176" s="11" t="str">
        <f ca="1">IF(ROW(D176)-1&gt;MAX(Generowanie_Zamówienia[Zliczanie]),"",INDEX(Generowanie_Zamówienia[],MATCH(ROW(D176)-1,Generowanie_Zamówienia[Zliczanie],0),1))</f>
        <v/>
      </c>
      <c r="B176" s="11" t="str">
        <f ca="1">IF(ROW(D176)-1&gt;MAX(Generowanie_Zamówienia[Zliczanie]),"",INDEX(Generowanie_Zamówienia[],MATCH(ROW(D176)-1,Generowanie_Zamówienia[Zliczanie],0),10))</f>
        <v/>
      </c>
    </row>
    <row r="177" spans="1:2" x14ac:dyDescent="0.45">
      <c r="A177" s="11" t="str">
        <f ca="1">IF(ROW(D177)-1&gt;MAX(Generowanie_Zamówienia[Zliczanie]),"",INDEX(Generowanie_Zamówienia[],MATCH(ROW(D177)-1,Generowanie_Zamówienia[Zliczanie],0),1))</f>
        <v/>
      </c>
      <c r="B177" s="11" t="str">
        <f ca="1">IF(ROW(D177)-1&gt;MAX(Generowanie_Zamówienia[Zliczanie]),"",INDEX(Generowanie_Zamówienia[],MATCH(ROW(D177)-1,Generowanie_Zamówienia[Zliczanie],0),10))</f>
        <v/>
      </c>
    </row>
    <row r="178" spans="1:2" x14ac:dyDescent="0.45">
      <c r="A178" s="11" t="str">
        <f ca="1">IF(ROW(D178)-1&gt;MAX(Generowanie_Zamówienia[Zliczanie]),"",INDEX(Generowanie_Zamówienia[],MATCH(ROW(D178)-1,Generowanie_Zamówienia[Zliczanie],0),1))</f>
        <v/>
      </c>
      <c r="B178" s="11" t="str">
        <f ca="1">IF(ROW(D178)-1&gt;MAX(Generowanie_Zamówienia[Zliczanie]),"",INDEX(Generowanie_Zamówienia[],MATCH(ROW(D178)-1,Generowanie_Zamówienia[Zliczanie],0),10))</f>
        <v/>
      </c>
    </row>
    <row r="179" spans="1:2" x14ac:dyDescent="0.45">
      <c r="A179" s="11" t="str">
        <f ca="1">IF(ROW(D179)-1&gt;MAX(Generowanie_Zamówienia[Zliczanie]),"",INDEX(Generowanie_Zamówienia[],MATCH(ROW(D179)-1,Generowanie_Zamówienia[Zliczanie],0),1))</f>
        <v/>
      </c>
      <c r="B179" s="11" t="str">
        <f ca="1">IF(ROW(D179)-1&gt;MAX(Generowanie_Zamówienia[Zliczanie]),"",INDEX(Generowanie_Zamówienia[],MATCH(ROW(D179)-1,Generowanie_Zamówienia[Zliczanie],0),10))</f>
        <v/>
      </c>
    </row>
    <row r="180" spans="1:2" x14ac:dyDescent="0.45">
      <c r="A180" s="11" t="str">
        <f ca="1">IF(ROW(D180)-1&gt;MAX(Generowanie_Zamówienia[Zliczanie]),"",INDEX(Generowanie_Zamówienia[],MATCH(ROW(D180)-1,Generowanie_Zamówienia[Zliczanie],0),1))</f>
        <v/>
      </c>
      <c r="B180" s="11" t="str">
        <f ca="1">IF(ROW(D180)-1&gt;MAX(Generowanie_Zamówienia[Zliczanie]),"",INDEX(Generowanie_Zamówienia[],MATCH(ROW(D180)-1,Generowanie_Zamówienia[Zliczanie],0),10))</f>
        <v/>
      </c>
    </row>
    <row r="181" spans="1:2" x14ac:dyDescent="0.45">
      <c r="A181" s="11" t="str">
        <f ca="1">IF(ROW(D181)-1&gt;MAX(Generowanie_Zamówienia[Zliczanie]),"",INDEX(Generowanie_Zamówienia[],MATCH(ROW(D181)-1,Generowanie_Zamówienia[Zliczanie],0),1))</f>
        <v/>
      </c>
      <c r="B181" s="11" t="str">
        <f ca="1">IF(ROW(D181)-1&gt;MAX(Generowanie_Zamówienia[Zliczanie]),"",INDEX(Generowanie_Zamówienia[],MATCH(ROW(D181)-1,Generowanie_Zamówienia[Zliczanie],0),10))</f>
        <v/>
      </c>
    </row>
    <row r="182" spans="1:2" x14ac:dyDescent="0.45">
      <c r="A182" s="11" t="str">
        <f ca="1">IF(ROW(D182)-1&gt;MAX(Generowanie_Zamówienia[Zliczanie]),"",INDEX(Generowanie_Zamówienia[],MATCH(ROW(D182)-1,Generowanie_Zamówienia[Zliczanie],0),1))</f>
        <v/>
      </c>
      <c r="B182" s="11" t="str">
        <f ca="1">IF(ROW(D182)-1&gt;MAX(Generowanie_Zamówienia[Zliczanie]),"",INDEX(Generowanie_Zamówienia[],MATCH(ROW(D182)-1,Generowanie_Zamówienia[Zliczanie],0),10))</f>
        <v/>
      </c>
    </row>
    <row r="183" spans="1:2" x14ac:dyDescent="0.45">
      <c r="A183" s="11" t="str">
        <f ca="1">IF(ROW(D183)-1&gt;MAX(Generowanie_Zamówienia[Zliczanie]),"",INDEX(Generowanie_Zamówienia[],MATCH(ROW(D183)-1,Generowanie_Zamówienia[Zliczanie],0),1))</f>
        <v/>
      </c>
      <c r="B183" s="11" t="str">
        <f ca="1">IF(ROW(D183)-1&gt;MAX(Generowanie_Zamówienia[Zliczanie]),"",INDEX(Generowanie_Zamówienia[],MATCH(ROW(D183)-1,Generowanie_Zamówienia[Zliczanie],0),10))</f>
        <v/>
      </c>
    </row>
    <row r="184" spans="1:2" x14ac:dyDescent="0.45">
      <c r="A184" s="11" t="str">
        <f ca="1">IF(ROW(D184)-1&gt;MAX(Generowanie_Zamówienia[Zliczanie]),"",INDEX(Generowanie_Zamówienia[],MATCH(ROW(D184)-1,Generowanie_Zamówienia[Zliczanie],0),1))</f>
        <v/>
      </c>
      <c r="B184" s="11" t="str">
        <f ca="1">IF(ROW(D184)-1&gt;MAX(Generowanie_Zamówienia[Zliczanie]),"",INDEX(Generowanie_Zamówienia[],MATCH(ROW(D184)-1,Generowanie_Zamówienia[Zliczanie],0),10))</f>
        <v/>
      </c>
    </row>
    <row r="185" spans="1:2" x14ac:dyDescent="0.45">
      <c r="A185" s="11" t="str">
        <f ca="1">IF(ROW(D185)-1&gt;MAX(Generowanie_Zamówienia[Zliczanie]),"",INDEX(Generowanie_Zamówienia[],MATCH(ROW(D185)-1,Generowanie_Zamówienia[Zliczanie],0),1))</f>
        <v/>
      </c>
      <c r="B185" s="11" t="str">
        <f ca="1">IF(ROW(D185)-1&gt;MAX(Generowanie_Zamówienia[Zliczanie]),"",INDEX(Generowanie_Zamówienia[],MATCH(ROW(D185)-1,Generowanie_Zamówienia[Zliczanie],0),10))</f>
        <v/>
      </c>
    </row>
    <row r="186" spans="1:2" x14ac:dyDescent="0.45">
      <c r="A186" s="11" t="str">
        <f ca="1">IF(ROW(D186)-1&gt;MAX(Generowanie_Zamówienia[Zliczanie]),"",INDEX(Generowanie_Zamówienia[],MATCH(ROW(D186)-1,Generowanie_Zamówienia[Zliczanie],0),1))</f>
        <v/>
      </c>
      <c r="B186" s="11" t="str">
        <f ca="1">IF(ROW(D186)-1&gt;MAX(Generowanie_Zamówienia[Zliczanie]),"",INDEX(Generowanie_Zamówienia[],MATCH(ROW(D186)-1,Generowanie_Zamówienia[Zliczanie],0),10))</f>
        <v/>
      </c>
    </row>
    <row r="187" spans="1:2" x14ac:dyDescent="0.45">
      <c r="A187" s="11" t="str">
        <f ca="1">IF(ROW(D187)-1&gt;MAX(Generowanie_Zamówienia[Zliczanie]),"",INDEX(Generowanie_Zamówienia[],MATCH(ROW(D187)-1,Generowanie_Zamówienia[Zliczanie],0),1))</f>
        <v/>
      </c>
      <c r="B187" s="11" t="str">
        <f ca="1">IF(ROW(D187)-1&gt;MAX(Generowanie_Zamówienia[Zliczanie]),"",INDEX(Generowanie_Zamówienia[],MATCH(ROW(D187)-1,Generowanie_Zamówienia[Zliczanie],0),10))</f>
        <v/>
      </c>
    </row>
    <row r="188" spans="1:2" x14ac:dyDescent="0.45">
      <c r="A188" s="11" t="str">
        <f ca="1">IF(ROW(D188)-1&gt;MAX(Generowanie_Zamówienia[Zliczanie]),"",INDEX(Generowanie_Zamówienia[],MATCH(ROW(D188)-1,Generowanie_Zamówienia[Zliczanie],0),1))</f>
        <v/>
      </c>
      <c r="B188" s="11" t="str">
        <f ca="1">IF(ROW(D188)-1&gt;MAX(Generowanie_Zamówienia[Zliczanie]),"",INDEX(Generowanie_Zamówienia[],MATCH(ROW(D188)-1,Generowanie_Zamówienia[Zliczanie],0),10))</f>
        <v/>
      </c>
    </row>
    <row r="189" spans="1:2" x14ac:dyDescent="0.45">
      <c r="A189" s="11" t="str">
        <f ca="1">IF(ROW(D189)-1&gt;MAX(Generowanie_Zamówienia[Zliczanie]),"",INDEX(Generowanie_Zamówienia[],MATCH(ROW(D189)-1,Generowanie_Zamówienia[Zliczanie],0),1))</f>
        <v/>
      </c>
      <c r="B189" s="11" t="str">
        <f ca="1">IF(ROW(D189)-1&gt;MAX(Generowanie_Zamówienia[Zliczanie]),"",INDEX(Generowanie_Zamówienia[],MATCH(ROW(D189)-1,Generowanie_Zamówienia[Zliczanie],0),10))</f>
        <v/>
      </c>
    </row>
    <row r="190" spans="1:2" x14ac:dyDescent="0.45">
      <c r="A190" s="11" t="str">
        <f ca="1">IF(ROW(D190)-1&gt;MAX(Generowanie_Zamówienia[Zliczanie]),"",INDEX(Generowanie_Zamówienia[],MATCH(ROW(D190)-1,Generowanie_Zamówienia[Zliczanie],0),1))</f>
        <v/>
      </c>
      <c r="B190" s="11" t="str">
        <f ca="1">IF(ROW(D190)-1&gt;MAX(Generowanie_Zamówienia[Zliczanie]),"",INDEX(Generowanie_Zamówienia[],MATCH(ROW(D190)-1,Generowanie_Zamówienia[Zliczanie],0),10))</f>
        <v/>
      </c>
    </row>
    <row r="191" spans="1:2" x14ac:dyDescent="0.45">
      <c r="A191" s="11" t="str">
        <f ca="1">IF(ROW(D191)-1&gt;MAX(Generowanie_Zamówienia[Zliczanie]),"",INDEX(Generowanie_Zamówienia[],MATCH(ROW(D191)-1,Generowanie_Zamówienia[Zliczanie],0),1))</f>
        <v/>
      </c>
      <c r="B191" s="11" t="str">
        <f ca="1">IF(ROW(D191)-1&gt;MAX(Generowanie_Zamówienia[Zliczanie]),"",INDEX(Generowanie_Zamówienia[],MATCH(ROW(D191)-1,Generowanie_Zamówienia[Zliczanie],0),10))</f>
        <v/>
      </c>
    </row>
    <row r="192" spans="1:2" x14ac:dyDescent="0.45">
      <c r="A192" s="11" t="str">
        <f ca="1">IF(ROW(D192)-1&gt;MAX(Generowanie_Zamówienia[Zliczanie]),"",INDEX(Generowanie_Zamówienia[],MATCH(ROW(D192)-1,Generowanie_Zamówienia[Zliczanie],0),1))</f>
        <v/>
      </c>
      <c r="B192" s="11" t="str">
        <f ca="1">IF(ROW(D192)-1&gt;MAX(Generowanie_Zamówienia[Zliczanie]),"",INDEX(Generowanie_Zamówienia[],MATCH(ROW(D192)-1,Generowanie_Zamówienia[Zliczanie],0),10))</f>
        <v/>
      </c>
    </row>
    <row r="193" spans="1:2" x14ac:dyDescent="0.45">
      <c r="A193" s="11" t="str">
        <f ca="1">IF(ROW(D193)-1&gt;MAX(Generowanie_Zamówienia[Zliczanie]),"",INDEX(Generowanie_Zamówienia[],MATCH(ROW(D193)-1,Generowanie_Zamówienia[Zliczanie],0),1))</f>
        <v/>
      </c>
      <c r="B193" s="11" t="str">
        <f ca="1">IF(ROW(D193)-1&gt;MAX(Generowanie_Zamówienia[Zliczanie]),"",INDEX(Generowanie_Zamówienia[],MATCH(ROW(D193)-1,Generowanie_Zamówienia[Zliczanie],0),10))</f>
        <v/>
      </c>
    </row>
    <row r="194" spans="1:2" x14ac:dyDescent="0.45">
      <c r="A194" s="11" t="str">
        <f ca="1">IF(ROW(D194)-1&gt;MAX(Generowanie_Zamówienia[Zliczanie]),"",INDEX(Generowanie_Zamówienia[],MATCH(ROW(D194)-1,Generowanie_Zamówienia[Zliczanie],0),1))</f>
        <v/>
      </c>
      <c r="B194" s="11" t="str">
        <f ca="1">IF(ROW(D194)-1&gt;MAX(Generowanie_Zamówienia[Zliczanie]),"",INDEX(Generowanie_Zamówienia[],MATCH(ROW(D194)-1,Generowanie_Zamówienia[Zliczanie],0),10))</f>
        <v/>
      </c>
    </row>
    <row r="195" spans="1:2" x14ac:dyDescent="0.45">
      <c r="A195" s="11" t="str">
        <f ca="1">IF(ROW(D195)-1&gt;MAX(Generowanie_Zamówienia[Zliczanie]),"",INDEX(Generowanie_Zamówienia[],MATCH(ROW(D195)-1,Generowanie_Zamówienia[Zliczanie],0),1))</f>
        <v/>
      </c>
      <c r="B195" s="11" t="str">
        <f ca="1">IF(ROW(D195)-1&gt;MAX(Generowanie_Zamówienia[Zliczanie]),"",INDEX(Generowanie_Zamówienia[],MATCH(ROW(D195)-1,Generowanie_Zamówienia[Zliczanie],0),10))</f>
        <v/>
      </c>
    </row>
    <row r="196" spans="1:2" x14ac:dyDescent="0.45">
      <c r="A196" s="11" t="str">
        <f ca="1">IF(ROW(D196)-1&gt;MAX(Generowanie_Zamówienia[Zliczanie]),"",INDEX(Generowanie_Zamówienia[],MATCH(ROW(D196)-1,Generowanie_Zamówienia[Zliczanie],0),1))</f>
        <v/>
      </c>
      <c r="B196" s="11" t="str">
        <f ca="1">IF(ROW(D196)-1&gt;MAX(Generowanie_Zamówienia[Zliczanie]),"",INDEX(Generowanie_Zamówienia[],MATCH(ROW(D196)-1,Generowanie_Zamówienia[Zliczanie],0),10))</f>
        <v/>
      </c>
    </row>
    <row r="197" spans="1:2" x14ac:dyDescent="0.45">
      <c r="A197" s="11" t="str">
        <f ca="1">IF(ROW(D197)-1&gt;MAX(Generowanie_Zamówienia[Zliczanie]),"",INDEX(Generowanie_Zamówienia[],MATCH(ROW(D197)-1,Generowanie_Zamówienia[Zliczanie],0),1))</f>
        <v/>
      </c>
      <c r="B197" s="11" t="str">
        <f ca="1">IF(ROW(D197)-1&gt;MAX(Generowanie_Zamówienia[Zliczanie]),"",INDEX(Generowanie_Zamówienia[],MATCH(ROW(D197)-1,Generowanie_Zamówienia[Zliczanie],0),10))</f>
        <v/>
      </c>
    </row>
    <row r="198" spans="1:2" x14ac:dyDescent="0.45">
      <c r="A198" s="11" t="str">
        <f ca="1">IF(ROW(D198)-1&gt;MAX(Generowanie_Zamówienia[Zliczanie]),"",INDEX(Generowanie_Zamówienia[],MATCH(ROW(D198)-1,Generowanie_Zamówienia[Zliczanie],0),1))</f>
        <v/>
      </c>
      <c r="B198" s="11" t="str">
        <f ca="1">IF(ROW(D198)-1&gt;MAX(Generowanie_Zamówienia[Zliczanie]),"",INDEX(Generowanie_Zamówienia[],MATCH(ROW(D198)-1,Generowanie_Zamówienia[Zliczanie],0),10))</f>
        <v/>
      </c>
    </row>
    <row r="199" spans="1:2" x14ac:dyDescent="0.45">
      <c r="A199" s="11" t="str">
        <f ca="1">IF(ROW(D199)-1&gt;MAX(Generowanie_Zamówienia[Zliczanie]),"",INDEX(Generowanie_Zamówienia[],MATCH(ROW(D199)-1,Generowanie_Zamówienia[Zliczanie],0),1))</f>
        <v/>
      </c>
      <c r="B199" s="11" t="str">
        <f ca="1">IF(ROW(D199)-1&gt;MAX(Generowanie_Zamówienia[Zliczanie]),"",INDEX(Generowanie_Zamówienia[],MATCH(ROW(D199)-1,Generowanie_Zamówienia[Zliczanie],0),10))</f>
        <v/>
      </c>
    </row>
    <row r="200" spans="1:2" x14ac:dyDescent="0.45">
      <c r="A200" s="11" t="str">
        <f ca="1">IF(ROW(D200)-1&gt;MAX(Generowanie_Zamówienia[Zliczanie]),"",INDEX(Generowanie_Zamówienia[],MATCH(ROW(D200)-1,Generowanie_Zamówienia[Zliczanie],0),1))</f>
        <v/>
      </c>
      <c r="B200" s="11" t="str">
        <f ca="1">IF(ROW(D200)-1&gt;MAX(Generowanie_Zamówienia[Zliczanie]),"",INDEX(Generowanie_Zamówienia[],MATCH(ROW(D200)-1,Generowanie_Zamówienia[Zliczanie],0),10))</f>
        <v/>
      </c>
    </row>
    <row r="201" spans="1:2" x14ac:dyDescent="0.45">
      <c r="A201" s="11" t="str">
        <f ca="1">IF(ROW(D201)-1&gt;MAX(Generowanie_Zamówienia[Zliczanie]),"",INDEX(Generowanie_Zamówienia[],MATCH(ROW(D201)-1,Generowanie_Zamówienia[Zliczanie],0),1))</f>
        <v/>
      </c>
      <c r="B201" s="11" t="str">
        <f ca="1">IF(ROW(D201)-1&gt;MAX(Generowanie_Zamówienia[Zliczanie]),"",INDEX(Generowanie_Zamówienia[],MATCH(ROW(D201)-1,Generowanie_Zamówienia[Zliczanie],0),10))</f>
        <v/>
      </c>
    </row>
    <row r="202" spans="1:2" x14ac:dyDescent="0.45">
      <c r="A202" s="11" t="str">
        <f ca="1">IF(ROW(D202)-1&gt;MAX(Generowanie_Zamówienia[Zliczanie]),"",INDEX(Generowanie_Zamówienia[],MATCH(ROW(D202)-1,Generowanie_Zamówienia[Zliczanie],0),1))</f>
        <v/>
      </c>
      <c r="B202" s="11" t="str">
        <f ca="1">IF(ROW(D202)-1&gt;MAX(Generowanie_Zamówienia[Zliczanie]),"",INDEX(Generowanie_Zamówienia[],MATCH(ROW(D202)-1,Generowanie_Zamówienia[Zliczanie],0),10))</f>
        <v/>
      </c>
    </row>
    <row r="203" spans="1:2" x14ac:dyDescent="0.45">
      <c r="A203" s="11" t="str">
        <f ca="1">IF(ROW(D203)-1&gt;MAX(Generowanie_Zamówienia[Zliczanie]),"",INDEX(Generowanie_Zamówienia[],MATCH(ROW(D203)-1,Generowanie_Zamówienia[Zliczanie],0),1))</f>
        <v/>
      </c>
      <c r="B203" s="11" t="str">
        <f ca="1">IF(ROW(D203)-1&gt;MAX(Generowanie_Zamówienia[Zliczanie]),"",INDEX(Generowanie_Zamówienia[],MATCH(ROW(D203)-1,Generowanie_Zamówienia[Zliczanie],0),10))</f>
        <v/>
      </c>
    </row>
    <row r="204" spans="1:2" x14ac:dyDescent="0.45">
      <c r="A204" s="11" t="str">
        <f ca="1">IF(ROW(D204)-1&gt;MAX(Generowanie_Zamówienia[Zliczanie]),"",INDEX(Generowanie_Zamówienia[],MATCH(ROW(D204)-1,Generowanie_Zamówienia[Zliczanie],0),1))</f>
        <v/>
      </c>
      <c r="B204" s="11" t="str">
        <f ca="1">IF(ROW(D204)-1&gt;MAX(Generowanie_Zamówienia[Zliczanie]),"",INDEX(Generowanie_Zamówienia[],MATCH(ROW(D204)-1,Generowanie_Zamówienia[Zliczanie],0),10))</f>
        <v/>
      </c>
    </row>
    <row r="205" spans="1:2" x14ac:dyDescent="0.45">
      <c r="A205" s="11" t="str">
        <f ca="1">IF(ROW(D205)-1&gt;MAX(Generowanie_Zamówienia[Zliczanie]),"",INDEX(Generowanie_Zamówienia[],MATCH(ROW(D205)-1,Generowanie_Zamówienia[Zliczanie],0),1))</f>
        <v/>
      </c>
      <c r="B205" s="11" t="str">
        <f ca="1">IF(ROW(D205)-1&gt;MAX(Generowanie_Zamówienia[Zliczanie]),"",INDEX(Generowanie_Zamówienia[],MATCH(ROW(D205)-1,Generowanie_Zamówienia[Zliczanie],0),10))</f>
        <v/>
      </c>
    </row>
    <row r="206" spans="1:2" x14ac:dyDescent="0.45">
      <c r="A206" s="11" t="str">
        <f ca="1">IF(ROW(D206)-1&gt;MAX(Generowanie_Zamówienia[Zliczanie]),"",INDEX(Generowanie_Zamówienia[],MATCH(ROW(D206)-1,Generowanie_Zamówienia[Zliczanie],0),1))</f>
        <v/>
      </c>
      <c r="B206" s="11" t="str">
        <f ca="1">IF(ROW(D206)-1&gt;MAX(Generowanie_Zamówienia[Zliczanie]),"",INDEX(Generowanie_Zamówienia[],MATCH(ROW(D206)-1,Generowanie_Zamówienia[Zliczanie],0),10))</f>
        <v/>
      </c>
    </row>
    <row r="207" spans="1:2" x14ac:dyDescent="0.45">
      <c r="A207" s="11" t="str">
        <f ca="1">IF(ROW(D207)-1&gt;MAX(Generowanie_Zamówienia[Zliczanie]),"",INDEX(Generowanie_Zamówienia[],MATCH(ROW(D207)-1,Generowanie_Zamówienia[Zliczanie],0),1))</f>
        <v/>
      </c>
      <c r="B207" s="11" t="str">
        <f ca="1">IF(ROW(D207)-1&gt;MAX(Generowanie_Zamówienia[Zliczanie]),"",INDEX(Generowanie_Zamówienia[],MATCH(ROW(D207)-1,Generowanie_Zamówienia[Zliczanie],0),10))</f>
        <v/>
      </c>
    </row>
    <row r="208" spans="1:2" x14ac:dyDescent="0.45">
      <c r="A208" s="11" t="str">
        <f ca="1">IF(ROW(D208)-1&gt;MAX(Generowanie_Zamówienia[Zliczanie]),"",INDEX(Generowanie_Zamówienia[],MATCH(ROW(D208)-1,Generowanie_Zamówienia[Zliczanie],0),1))</f>
        <v/>
      </c>
      <c r="B208" s="11" t="str">
        <f ca="1">IF(ROW(D208)-1&gt;MAX(Generowanie_Zamówienia[Zliczanie]),"",INDEX(Generowanie_Zamówienia[],MATCH(ROW(D208)-1,Generowanie_Zamówienia[Zliczanie],0),10))</f>
        <v/>
      </c>
    </row>
    <row r="209" spans="1:2" x14ac:dyDescent="0.45">
      <c r="A209" s="11" t="str">
        <f ca="1">IF(ROW(D209)-1&gt;MAX(Generowanie_Zamówienia[Zliczanie]),"",INDEX(Generowanie_Zamówienia[],MATCH(ROW(D209)-1,Generowanie_Zamówienia[Zliczanie],0),1))</f>
        <v/>
      </c>
      <c r="B209" s="11" t="str">
        <f ca="1">IF(ROW(D209)-1&gt;MAX(Generowanie_Zamówienia[Zliczanie]),"",INDEX(Generowanie_Zamówienia[],MATCH(ROW(D209)-1,Generowanie_Zamówienia[Zliczanie],0),10))</f>
        <v/>
      </c>
    </row>
    <row r="210" spans="1:2" x14ac:dyDescent="0.45">
      <c r="A210" s="11" t="str">
        <f ca="1">IF(ROW(D210)-1&gt;MAX(Generowanie_Zamówienia[Zliczanie]),"",INDEX(Generowanie_Zamówienia[],MATCH(ROW(D210)-1,Generowanie_Zamówienia[Zliczanie],0),1))</f>
        <v/>
      </c>
      <c r="B210" s="11" t="str">
        <f ca="1">IF(ROW(D210)-1&gt;MAX(Generowanie_Zamówienia[Zliczanie]),"",INDEX(Generowanie_Zamówienia[],MATCH(ROW(D210)-1,Generowanie_Zamówienia[Zliczanie],0),10))</f>
        <v/>
      </c>
    </row>
    <row r="211" spans="1:2" x14ac:dyDescent="0.45">
      <c r="A211" s="11" t="str">
        <f ca="1">IF(ROW(D211)-1&gt;MAX(Generowanie_Zamówienia[Zliczanie]),"",INDEX(Generowanie_Zamówienia[],MATCH(ROW(D211)-1,Generowanie_Zamówienia[Zliczanie],0),1))</f>
        <v/>
      </c>
      <c r="B211" s="11" t="str">
        <f ca="1">IF(ROW(D211)-1&gt;MAX(Generowanie_Zamówienia[Zliczanie]),"",INDEX(Generowanie_Zamówienia[],MATCH(ROW(D211)-1,Generowanie_Zamówienia[Zliczanie],0),10))</f>
        <v/>
      </c>
    </row>
    <row r="212" spans="1:2" x14ac:dyDescent="0.45">
      <c r="A212" s="11" t="str">
        <f ca="1">IF(ROW(D212)-1&gt;MAX(Generowanie_Zamówienia[Zliczanie]),"",INDEX(Generowanie_Zamówienia[],MATCH(ROW(D212)-1,Generowanie_Zamówienia[Zliczanie],0),1))</f>
        <v/>
      </c>
      <c r="B212" s="11" t="str">
        <f ca="1">IF(ROW(D212)-1&gt;MAX(Generowanie_Zamówienia[Zliczanie]),"",INDEX(Generowanie_Zamówienia[],MATCH(ROW(D212)-1,Generowanie_Zamówienia[Zliczanie],0),10))</f>
        <v/>
      </c>
    </row>
    <row r="213" spans="1:2" x14ac:dyDescent="0.45">
      <c r="A213" s="11" t="str">
        <f ca="1">IF(ROW(D213)-1&gt;MAX(Generowanie_Zamówienia[Zliczanie]),"",INDEX(Generowanie_Zamówienia[],MATCH(ROW(D213)-1,Generowanie_Zamówienia[Zliczanie],0),1))</f>
        <v/>
      </c>
      <c r="B213" s="11" t="str">
        <f ca="1">IF(ROW(D213)-1&gt;MAX(Generowanie_Zamówienia[Zliczanie]),"",INDEX(Generowanie_Zamówienia[],MATCH(ROW(D213)-1,Generowanie_Zamówienia[Zliczanie],0),10))</f>
        <v/>
      </c>
    </row>
    <row r="214" spans="1:2" x14ac:dyDescent="0.45">
      <c r="A214" s="11" t="str">
        <f ca="1">IF(ROW(D214)-1&gt;MAX(Generowanie_Zamówienia[Zliczanie]),"",INDEX(Generowanie_Zamówienia[],MATCH(ROW(D214)-1,Generowanie_Zamówienia[Zliczanie],0),1))</f>
        <v/>
      </c>
      <c r="B214" s="11" t="str">
        <f ca="1">IF(ROW(D214)-1&gt;MAX(Generowanie_Zamówienia[Zliczanie]),"",INDEX(Generowanie_Zamówienia[],MATCH(ROW(D214)-1,Generowanie_Zamówienia[Zliczanie],0),10))</f>
        <v/>
      </c>
    </row>
    <row r="215" spans="1:2" x14ac:dyDescent="0.45">
      <c r="A215" s="11" t="str">
        <f ca="1">IF(ROW(D215)-1&gt;MAX(Generowanie_Zamówienia[Zliczanie]),"",INDEX(Generowanie_Zamówienia[],MATCH(ROW(D215)-1,Generowanie_Zamówienia[Zliczanie],0),1))</f>
        <v/>
      </c>
      <c r="B215" s="11" t="str">
        <f ca="1">IF(ROW(D215)-1&gt;MAX(Generowanie_Zamówienia[Zliczanie]),"",INDEX(Generowanie_Zamówienia[],MATCH(ROW(D215)-1,Generowanie_Zamówienia[Zliczanie],0),10))</f>
        <v/>
      </c>
    </row>
    <row r="216" spans="1:2" x14ac:dyDescent="0.45">
      <c r="A216" s="11" t="str">
        <f ca="1">IF(ROW(D216)-1&gt;MAX(Generowanie_Zamówienia[Zliczanie]),"",INDEX(Generowanie_Zamówienia[],MATCH(ROW(D216)-1,Generowanie_Zamówienia[Zliczanie],0),1))</f>
        <v/>
      </c>
      <c r="B216" s="11" t="str">
        <f ca="1">IF(ROW(D216)-1&gt;MAX(Generowanie_Zamówienia[Zliczanie]),"",INDEX(Generowanie_Zamówienia[],MATCH(ROW(D216)-1,Generowanie_Zamówienia[Zliczanie],0),10))</f>
        <v/>
      </c>
    </row>
    <row r="217" spans="1:2" x14ac:dyDescent="0.45">
      <c r="A217" s="11" t="str">
        <f ca="1">IF(ROW(D217)-1&gt;MAX(Generowanie_Zamówienia[Zliczanie]),"",INDEX(Generowanie_Zamówienia[],MATCH(ROW(D217)-1,Generowanie_Zamówienia[Zliczanie],0),1))</f>
        <v/>
      </c>
      <c r="B217" s="11" t="str">
        <f ca="1">IF(ROW(D217)-1&gt;MAX(Generowanie_Zamówienia[Zliczanie]),"",INDEX(Generowanie_Zamówienia[],MATCH(ROW(D217)-1,Generowanie_Zamówienia[Zliczanie],0),10))</f>
        <v/>
      </c>
    </row>
    <row r="218" spans="1:2" x14ac:dyDescent="0.45">
      <c r="A218" s="11" t="str">
        <f ca="1">IF(ROW(D218)-1&gt;MAX(Generowanie_Zamówienia[Zliczanie]),"",INDEX(Generowanie_Zamówienia[],MATCH(ROW(D218)-1,Generowanie_Zamówienia[Zliczanie],0),1))</f>
        <v/>
      </c>
      <c r="B218" s="11" t="str">
        <f ca="1">IF(ROW(D218)-1&gt;MAX(Generowanie_Zamówienia[Zliczanie]),"",INDEX(Generowanie_Zamówienia[],MATCH(ROW(D218)-1,Generowanie_Zamówienia[Zliczanie],0),10))</f>
        <v/>
      </c>
    </row>
    <row r="219" spans="1:2" x14ac:dyDescent="0.45">
      <c r="A219" s="11" t="str">
        <f ca="1">IF(ROW(D219)-1&gt;MAX(Generowanie_Zamówienia[Zliczanie]),"",INDEX(Generowanie_Zamówienia[],MATCH(ROW(D219)-1,Generowanie_Zamówienia[Zliczanie],0),1))</f>
        <v/>
      </c>
      <c r="B219" s="11" t="str">
        <f ca="1">IF(ROW(D219)-1&gt;MAX(Generowanie_Zamówienia[Zliczanie]),"",INDEX(Generowanie_Zamówienia[],MATCH(ROW(D219)-1,Generowanie_Zamówienia[Zliczanie],0),10))</f>
        <v/>
      </c>
    </row>
    <row r="220" spans="1:2" x14ac:dyDescent="0.45">
      <c r="A220" s="11" t="str">
        <f ca="1">IF(ROW(D220)-1&gt;MAX(Generowanie_Zamówienia[Zliczanie]),"",INDEX(Generowanie_Zamówienia[],MATCH(ROW(D220)-1,Generowanie_Zamówienia[Zliczanie],0),1))</f>
        <v/>
      </c>
      <c r="B220" s="11" t="str">
        <f ca="1">IF(ROW(D220)-1&gt;MAX(Generowanie_Zamówienia[Zliczanie]),"",INDEX(Generowanie_Zamówienia[],MATCH(ROW(D220)-1,Generowanie_Zamówienia[Zliczanie],0),10))</f>
        <v/>
      </c>
    </row>
    <row r="221" spans="1:2" x14ac:dyDescent="0.45">
      <c r="A221" s="11" t="str">
        <f ca="1">IF(ROW(D221)-1&gt;MAX(Generowanie_Zamówienia[Zliczanie]),"",INDEX(Generowanie_Zamówienia[],MATCH(ROW(D221)-1,Generowanie_Zamówienia[Zliczanie],0),1))</f>
        <v/>
      </c>
      <c r="B221" s="11" t="str">
        <f ca="1">IF(ROW(D221)-1&gt;MAX(Generowanie_Zamówienia[Zliczanie]),"",INDEX(Generowanie_Zamówienia[],MATCH(ROW(D221)-1,Generowanie_Zamówienia[Zliczanie],0),10))</f>
        <v/>
      </c>
    </row>
    <row r="222" spans="1:2" x14ac:dyDescent="0.45">
      <c r="A222" s="11" t="str">
        <f ca="1">IF(ROW(D222)-1&gt;MAX(Generowanie_Zamówienia[Zliczanie]),"",INDEX(Generowanie_Zamówienia[],MATCH(ROW(D222)-1,Generowanie_Zamówienia[Zliczanie],0),1))</f>
        <v/>
      </c>
      <c r="B222" s="11" t="str">
        <f ca="1">IF(ROW(D222)-1&gt;MAX(Generowanie_Zamówienia[Zliczanie]),"",INDEX(Generowanie_Zamówienia[],MATCH(ROW(D222)-1,Generowanie_Zamówienia[Zliczanie],0),10))</f>
        <v/>
      </c>
    </row>
    <row r="223" spans="1:2" x14ac:dyDescent="0.45">
      <c r="A223" s="11" t="str">
        <f ca="1">IF(ROW(D223)-1&gt;MAX(Generowanie_Zamówienia[Zliczanie]),"",INDEX(Generowanie_Zamówienia[],MATCH(ROW(D223)-1,Generowanie_Zamówienia[Zliczanie],0),1))</f>
        <v/>
      </c>
      <c r="B223" s="11" t="str">
        <f ca="1">IF(ROW(D223)-1&gt;MAX(Generowanie_Zamówienia[Zliczanie]),"",INDEX(Generowanie_Zamówienia[],MATCH(ROW(D223)-1,Generowanie_Zamówienia[Zliczanie],0),10))</f>
        <v/>
      </c>
    </row>
    <row r="224" spans="1:2" x14ac:dyDescent="0.45">
      <c r="A224" s="11" t="str">
        <f ca="1">IF(ROW(D224)-1&gt;MAX(Generowanie_Zamówienia[Zliczanie]),"",INDEX(Generowanie_Zamówienia[],MATCH(ROW(D224)-1,Generowanie_Zamówienia[Zliczanie],0),1))</f>
        <v/>
      </c>
      <c r="B224" s="11" t="str">
        <f ca="1">IF(ROW(D224)-1&gt;MAX(Generowanie_Zamówienia[Zliczanie]),"",INDEX(Generowanie_Zamówienia[],MATCH(ROW(D224)-1,Generowanie_Zamówienia[Zliczanie],0),10))</f>
        <v/>
      </c>
    </row>
    <row r="225" spans="1:2" x14ac:dyDescent="0.45">
      <c r="A225" s="11" t="str">
        <f ca="1">IF(ROW(D225)-1&gt;MAX(Generowanie_Zamówienia[Zliczanie]),"",INDEX(Generowanie_Zamówienia[],MATCH(ROW(D225)-1,Generowanie_Zamówienia[Zliczanie],0),1))</f>
        <v/>
      </c>
      <c r="B225" s="11" t="str">
        <f ca="1">IF(ROW(D225)-1&gt;MAX(Generowanie_Zamówienia[Zliczanie]),"",INDEX(Generowanie_Zamówienia[],MATCH(ROW(D225)-1,Generowanie_Zamówienia[Zliczanie],0),10))</f>
        <v/>
      </c>
    </row>
    <row r="226" spans="1:2" x14ac:dyDescent="0.45">
      <c r="A226" s="11" t="str">
        <f ca="1">IF(ROW(D226)-1&gt;MAX(Generowanie_Zamówienia[Zliczanie]),"",INDEX(Generowanie_Zamówienia[],MATCH(ROW(D226)-1,Generowanie_Zamówienia[Zliczanie],0),1))</f>
        <v/>
      </c>
      <c r="B226" s="11" t="str">
        <f ca="1">IF(ROW(D226)-1&gt;MAX(Generowanie_Zamówienia[Zliczanie]),"",INDEX(Generowanie_Zamówienia[],MATCH(ROW(D226)-1,Generowanie_Zamówienia[Zliczanie],0),10))</f>
        <v/>
      </c>
    </row>
    <row r="227" spans="1:2" x14ac:dyDescent="0.45">
      <c r="A227" s="11" t="str">
        <f ca="1">IF(ROW(D227)-1&gt;MAX(Generowanie_Zamówienia[Zliczanie]),"",INDEX(Generowanie_Zamówienia[],MATCH(ROW(D227)-1,Generowanie_Zamówienia[Zliczanie],0),1))</f>
        <v/>
      </c>
      <c r="B227" s="11" t="str">
        <f ca="1">IF(ROW(D227)-1&gt;MAX(Generowanie_Zamówienia[Zliczanie]),"",INDEX(Generowanie_Zamówienia[],MATCH(ROW(D227)-1,Generowanie_Zamówienia[Zliczanie],0),10))</f>
        <v/>
      </c>
    </row>
    <row r="228" spans="1:2" x14ac:dyDescent="0.45">
      <c r="A228" s="11" t="str">
        <f ca="1">IF(ROW(D228)-1&gt;MAX(Generowanie_Zamówienia[Zliczanie]),"",INDEX(Generowanie_Zamówienia[],MATCH(ROW(D228)-1,Generowanie_Zamówienia[Zliczanie],0),1))</f>
        <v/>
      </c>
      <c r="B228" s="11" t="str">
        <f ca="1">IF(ROW(D228)-1&gt;MAX(Generowanie_Zamówienia[Zliczanie]),"",INDEX(Generowanie_Zamówienia[],MATCH(ROW(D228)-1,Generowanie_Zamówienia[Zliczanie],0),10))</f>
        <v/>
      </c>
    </row>
    <row r="229" spans="1:2" x14ac:dyDescent="0.45">
      <c r="A229" s="11" t="str">
        <f ca="1">IF(ROW(D229)-1&gt;MAX(Generowanie_Zamówienia[Zliczanie]),"",INDEX(Generowanie_Zamówienia[],MATCH(ROW(D229)-1,Generowanie_Zamówienia[Zliczanie],0),1))</f>
        <v/>
      </c>
      <c r="B229" s="11" t="str">
        <f ca="1">IF(ROW(D229)-1&gt;MAX(Generowanie_Zamówienia[Zliczanie]),"",INDEX(Generowanie_Zamówienia[],MATCH(ROW(D229)-1,Generowanie_Zamówienia[Zliczanie],0),10))</f>
        <v/>
      </c>
    </row>
    <row r="230" spans="1:2" x14ac:dyDescent="0.45">
      <c r="A230" s="11" t="str">
        <f ca="1">IF(ROW(D230)-1&gt;MAX(Generowanie_Zamówienia[Zliczanie]),"",INDEX(Generowanie_Zamówienia[],MATCH(ROW(D230)-1,Generowanie_Zamówienia[Zliczanie],0),1))</f>
        <v/>
      </c>
      <c r="B230" s="11" t="str">
        <f ca="1">IF(ROW(D230)-1&gt;MAX(Generowanie_Zamówienia[Zliczanie]),"",INDEX(Generowanie_Zamówienia[],MATCH(ROW(D230)-1,Generowanie_Zamówienia[Zliczanie],0),10))</f>
        <v/>
      </c>
    </row>
    <row r="231" spans="1:2" x14ac:dyDescent="0.45">
      <c r="A231" s="11" t="str">
        <f ca="1">IF(ROW(D231)-1&gt;MAX(Generowanie_Zamówienia[Zliczanie]),"",INDEX(Generowanie_Zamówienia[],MATCH(ROW(D231)-1,Generowanie_Zamówienia[Zliczanie],0),1))</f>
        <v/>
      </c>
      <c r="B231" s="11" t="str">
        <f ca="1">IF(ROW(D231)-1&gt;MAX(Generowanie_Zamówienia[Zliczanie]),"",INDEX(Generowanie_Zamówienia[],MATCH(ROW(D231)-1,Generowanie_Zamówienia[Zliczanie],0),10))</f>
        <v/>
      </c>
    </row>
    <row r="232" spans="1:2" x14ac:dyDescent="0.45">
      <c r="A232" s="11" t="str">
        <f ca="1">IF(ROW(D232)-1&gt;MAX(Generowanie_Zamówienia[Zliczanie]),"",INDEX(Generowanie_Zamówienia[],MATCH(ROW(D232)-1,Generowanie_Zamówienia[Zliczanie],0),1))</f>
        <v/>
      </c>
      <c r="B232" s="11" t="str">
        <f ca="1">IF(ROW(D232)-1&gt;MAX(Generowanie_Zamówienia[Zliczanie]),"",INDEX(Generowanie_Zamówienia[],MATCH(ROW(D232)-1,Generowanie_Zamówienia[Zliczanie],0),10))</f>
        <v/>
      </c>
    </row>
    <row r="233" spans="1:2" x14ac:dyDescent="0.45">
      <c r="A233" s="11" t="str">
        <f ca="1">IF(ROW(D233)-1&gt;MAX(Generowanie_Zamówienia[Zliczanie]),"",INDEX(Generowanie_Zamówienia[],MATCH(ROW(D233)-1,Generowanie_Zamówienia[Zliczanie],0),1))</f>
        <v/>
      </c>
      <c r="B233" s="11" t="str">
        <f ca="1">IF(ROW(D233)-1&gt;MAX(Generowanie_Zamówienia[Zliczanie]),"",INDEX(Generowanie_Zamówienia[],MATCH(ROW(D233)-1,Generowanie_Zamówienia[Zliczanie],0),10))</f>
        <v/>
      </c>
    </row>
    <row r="234" spans="1:2" x14ac:dyDescent="0.45">
      <c r="A234" s="11" t="str">
        <f ca="1">IF(ROW(D234)-1&gt;MAX(Generowanie_Zamówienia[Zliczanie]),"",INDEX(Generowanie_Zamówienia[],MATCH(ROW(D234)-1,Generowanie_Zamówienia[Zliczanie],0),1))</f>
        <v/>
      </c>
      <c r="B234" s="11" t="str">
        <f ca="1">IF(ROW(D234)-1&gt;MAX(Generowanie_Zamówienia[Zliczanie]),"",INDEX(Generowanie_Zamówienia[],MATCH(ROW(D234)-1,Generowanie_Zamówienia[Zliczanie],0),10))</f>
        <v/>
      </c>
    </row>
    <row r="235" spans="1:2" x14ac:dyDescent="0.45">
      <c r="A235" s="11" t="str">
        <f ca="1">IF(ROW(D235)-1&gt;MAX(Generowanie_Zamówienia[Zliczanie]),"",INDEX(Generowanie_Zamówienia[],MATCH(ROW(D235)-1,Generowanie_Zamówienia[Zliczanie],0),1))</f>
        <v/>
      </c>
      <c r="B235" s="11" t="str">
        <f ca="1">IF(ROW(D235)-1&gt;MAX(Generowanie_Zamówienia[Zliczanie]),"",INDEX(Generowanie_Zamówienia[],MATCH(ROW(D235)-1,Generowanie_Zamówienia[Zliczanie],0),10))</f>
        <v/>
      </c>
    </row>
    <row r="236" spans="1:2" x14ac:dyDescent="0.45">
      <c r="A236" s="11" t="str">
        <f ca="1">IF(ROW(D236)-1&gt;MAX(Generowanie_Zamówienia[Zliczanie]),"",INDEX(Generowanie_Zamówienia[],MATCH(ROW(D236)-1,Generowanie_Zamówienia[Zliczanie],0),1))</f>
        <v/>
      </c>
      <c r="B236" s="11" t="str">
        <f ca="1">IF(ROW(D236)-1&gt;MAX(Generowanie_Zamówienia[Zliczanie]),"",INDEX(Generowanie_Zamówienia[],MATCH(ROW(D236)-1,Generowanie_Zamówienia[Zliczanie],0),10))</f>
        <v/>
      </c>
    </row>
    <row r="237" spans="1:2" x14ac:dyDescent="0.45">
      <c r="A237" s="11" t="str">
        <f ca="1">IF(ROW(D237)-1&gt;MAX(Generowanie_Zamówienia[Zliczanie]),"",INDEX(Generowanie_Zamówienia[],MATCH(ROW(D237)-1,Generowanie_Zamówienia[Zliczanie],0),1))</f>
        <v/>
      </c>
      <c r="B237" s="11" t="str">
        <f ca="1">IF(ROW(D237)-1&gt;MAX(Generowanie_Zamówienia[Zliczanie]),"",INDEX(Generowanie_Zamówienia[],MATCH(ROW(D237)-1,Generowanie_Zamówienia[Zliczanie],0),10))</f>
        <v/>
      </c>
    </row>
    <row r="238" spans="1:2" x14ac:dyDescent="0.45">
      <c r="A238" s="11" t="str">
        <f ca="1">IF(ROW(D238)-1&gt;MAX(Generowanie_Zamówienia[Zliczanie]),"",INDEX(Generowanie_Zamówienia[],MATCH(ROW(D238)-1,Generowanie_Zamówienia[Zliczanie],0),1))</f>
        <v/>
      </c>
      <c r="B238" s="11" t="str">
        <f ca="1">IF(ROW(D238)-1&gt;MAX(Generowanie_Zamówienia[Zliczanie]),"",INDEX(Generowanie_Zamówienia[],MATCH(ROW(D238)-1,Generowanie_Zamówienia[Zliczanie],0),10))</f>
        <v/>
      </c>
    </row>
    <row r="239" spans="1:2" x14ac:dyDescent="0.45">
      <c r="A239" s="11" t="str">
        <f ca="1">IF(ROW(D239)-1&gt;MAX(Generowanie_Zamówienia[Zliczanie]),"",INDEX(Generowanie_Zamówienia[],MATCH(ROW(D239)-1,Generowanie_Zamówienia[Zliczanie],0),1))</f>
        <v/>
      </c>
      <c r="B239" s="11" t="str">
        <f ca="1">IF(ROW(D239)-1&gt;MAX(Generowanie_Zamówienia[Zliczanie]),"",INDEX(Generowanie_Zamówienia[],MATCH(ROW(D239)-1,Generowanie_Zamówienia[Zliczanie],0),10))</f>
        <v/>
      </c>
    </row>
    <row r="240" spans="1:2" x14ac:dyDescent="0.45">
      <c r="A240" s="11" t="str">
        <f ca="1">IF(ROW(D240)-1&gt;MAX(Generowanie_Zamówienia[Zliczanie]),"",INDEX(Generowanie_Zamówienia[],MATCH(ROW(D240)-1,Generowanie_Zamówienia[Zliczanie],0),1))</f>
        <v/>
      </c>
      <c r="B240" s="11" t="str">
        <f ca="1">IF(ROW(D240)-1&gt;MAX(Generowanie_Zamówienia[Zliczanie]),"",INDEX(Generowanie_Zamówienia[],MATCH(ROW(D240)-1,Generowanie_Zamówienia[Zliczanie],0),10))</f>
        <v/>
      </c>
    </row>
    <row r="241" spans="1:2" x14ac:dyDescent="0.45">
      <c r="A241" s="11" t="str">
        <f ca="1">IF(ROW(D241)-1&gt;MAX(Generowanie_Zamówienia[Zliczanie]),"",INDEX(Generowanie_Zamówienia[],MATCH(ROW(D241)-1,Generowanie_Zamówienia[Zliczanie],0),1))</f>
        <v/>
      </c>
      <c r="B241" s="11" t="str">
        <f ca="1">IF(ROW(D241)-1&gt;MAX(Generowanie_Zamówienia[Zliczanie]),"",INDEX(Generowanie_Zamówienia[],MATCH(ROW(D241)-1,Generowanie_Zamówienia[Zliczanie],0),10))</f>
        <v/>
      </c>
    </row>
    <row r="242" spans="1:2" x14ac:dyDescent="0.45">
      <c r="A242" s="11" t="str">
        <f ca="1">IF(ROW(D242)-1&gt;MAX(Generowanie_Zamówienia[Zliczanie]),"",INDEX(Generowanie_Zamówienia[],MATCH(ROW(D242)-1,Generowanie_Zamówienia[Zliczanie],0),1))</f>
        <v/>
      </c>
      <c r="B242" s="11" t="str">
        <f ca="1">IF(ROW(D242)-1&gt;MAX(Generowanie_Zamówienia[Zliczanie]),"",INDEX(Generowanie_Zamówienia[],MATCH(ROW(D242)-1,Generowanie_Zamówienia[Zliczanie],0),10))</f>
        <v/>
      </c>
    </row>
    <row r="243" spans="1:2" x14ac:dyDescent="0.45">
      <c r="A243" s="11" t="str">
        <f ca="1">IF(ROW(D243)-1&gt;MAX(Generowanie_Zamówienia[Zliczanie]),"",INDEX(Generowanie_Zamówienia[],MATCH(ROW(D243)-1,Generowanie_Zamówienia[Zliczanie],0),1))</f>
        <v/>
      </c>
      <c r="B243" s="11" t="str">
        <f ca="1">IF(ROW(D243)-1&gt;MAX(Generowanie_Zamówienia[Zliczanie]),"",INDEX(Generowanie_Zamówienia[],MATCH(ROW(D243)-1,Generowanie_Zamówienia[Zliczanie],0),10))</f>
        <v/>
      </c>
    </row>
    <row r="244" spans="1:2" x14ac:dyDescent="0.45">
      <c r="A244" s="11" t="str">
        <f ca="1">IF(ROW(D244)-1&gt;MAX(Generowanie_Zamówienia[Zliczanie]),"",INDEX(Generowanie_Zamówienia[],MATCH(ROW(D244)-1,Generowanie_Zamówienia[Zliczanie],0),1))</f>
        <v/>
      </c>
      <c r="B244" s="11" t="str">
        <f ca="1">IF(ROW(D244)-1&gt;MAX(Generowanie_Zamówienia[Zliczanie]),"",INDEX(Generowanie_Zamówienia[],MATCH(ROW(D244)-1,Generowanie_Zamówienia[Zliczanie],0),10))</f>
        <v/>
      </c>
    </row>
    <row r="245" spans="1:2" x14ac:dyDescent="0.45">
      <c r="A245" s="11" t="str">
        <f ca="1">IF(ROW(D245)-1&gt;MAX(Generowanie_Zamówienia[Zliczanie]),"",INDEX(Generowanie_Zamówienia[],MATCH(ROW(D245)-1,Generowanie_Zamówienia[Zliczanie],0),1))</f>
        <v/>
      </c>
      <c r="B245" s="11" t="str">
        <f ca="1">IF(ROW(D245)-1&gt;MAX(Generowanie_Zamówienia[Zliczanie]),"",INDEX(Generowanie_Zamówienia[],MATCH(ROW(D245)-1,Generowanie_Zamówienia[Zliczanie],0),10))</f>
        <v/>
      </c>
    </row>
    <row r="246" spans="1:2" x14ac:dyDescent="0.45">
      <c r="A246" s="11" t="str">
        <f ca="1">IF(ROW(D246)-1&gt;MAX(Generowanie_Zamówienia[Zliczanie]),"",INDEX(Generowanie_Zamówienia[],MATCH(ROW(D246)-1,Generowanie_Zamówienia[Zliczanie],0),1))</f>
        <v/>
      </c>
      <c r="B246" s="11" t="str">
        <f ca="1">IF(ROW(D246)-1&gt;MAX(Generowanie_Zamówienia[Zliczanie]),"",INDEX(Generowanie_Zamówienia[],MATCH(ROW(D246)-1,Generowanie_Zamówienia[Zliczanie],0),10))</f>
        <v/>
      </c>
    </row>
    <row r="247" spans="1:2" x14ac:dyDescent="0.45">
      <c r="A247" s="11" t="str">
        <f ca="1">IF(ROW(D247)-1&gt;MAX(Generowanie_Zamówienia[Zliczanie]),"",INDEX(Generowanie_Zamówienia[],MATCH(ROW(D247)-1,Generowanie_Zamówienia[Zliczanie],0),1))</f>
        <v/>
      </c>
      <c r="B247" s="11" t="str">
        <f ca="1">IF(ROW(D247)-1&gt;MAX(Generowanie_Zamówienia[Zliczanie]),"",INDEX(Generowanie_Zamówienia[],MATCH(ROW(D247)-1,Generowanie_Zamówienia[Zliczanie],0),10))</f>
        <v/>
      </c>
    </row>
    <row r="248" spans="1:2" x14ac:dyDescent="0.45">
      <c r="A248" s="11" t="str">
        <f ca="1">IF(ROW(D248)-1&gt;MAX(Generowanie_Zamówienia[Zliczanie]),"",INDEX(Generowanie_Zamówienia[],MATCH(ROW(D248)-1,Generowanie_Zamówienia[Zliczanie],0),1))</f>
        <v/>
      </c>
      <c r="B248" s="11" t="str">
        <f ca="1">IF(ROW(D248)-1&gt;MAX(Generowanie_Zamówienia[Zliczanie]),"",INDEX(Generowanie_Zamówienia[],MATCH(ROW(D248)-1,Generowanie_Zamówienia[Zliczanie],0),10))</f>
        <v/>
      </c>
    </row>
    <row r="249" spans="1:2" x14ac:dyDescent="0.45">
      <c r="A249" s="11" t="str">
        <f ca="1">IF(ROW(D249)-1&gt;MAX(Generowanie_Zamówienia[Zliczanie]),"",INDEX(Generowanie_Zamówienia[],MATCH(ROW(D249)-1,Generowanie_Zamówienia[Zliczanie],0),1))</f>
        <v/>
      </c>
      <c r="B249" s="11" t="str">
        <f ca="1">IF(ROW(D249)-1&gt;MAX(Generowanie_Zamówienia[Zliczanie]),"",INDEX(Generowanie_Zamówienia[],MATCH(ROW(D249)-1,Generowanie_Zamówienia[Zliczanie],0),10))</f>
        <v/>
      </c>
    </row>
    <row r="250" spans="1:2" x14ac:dyDescent="0.45">
      <c r="A250" s="11" t="str">
        <f ca="1">IF(ROW(D250)-1&gt;MAX(Generowanie_Zamówienia[Zliczanie]),"",INDEX(Generowanie_Zamówienia[],MATCH(ROW(D250)-1,Generowanie_Zamówienia[Zliczanie],0),1))</f>
        <v/>
      </c>
      <c r="B250" s="11" t="str">
        <f ca="1">IF(ROW(D250)-1&gt;MAX(Generowanie_Zamówienia[Zliczanie]),"",INDEX(Generowanie_Zamówienia[],MATCH(ROW(D250)-1,Generowanie_Zamówienia[Zliczanie],0),10))</f>
        <v/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02D328-4390-43AA-B738-F77E3D12A2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16</vt:i4>
      </vt:variant>
      <vt:variant>
        <vt:lpstr>Nazwane zakresy</vt:lpstr>
      </vt:variant>
      <vt:variant>
        <vt:i4>1</vt:i4>
      </vt:variant>
    </vt:vector>
  </HeadingPairs>
  <TitlesOfParts>
    <vt:vector size="17" baseType="lpstr">
      <vt:lpstr>Home</vt:lpstr>
      <vt:lpstr>koniec serii</vt:lpstr>
      <vt:lpstr>małe</vt:lpstr>
      <vt:lpstr>średnie</vt:lpstr>
      <vt:lpstr>duże</vt:lpstr>
      <vt:lpstr>zalewane</vt:lpstr>
      <vt:lpstr>okazjonalne</vt:lpstr>
      <vt:lpstr>lampiony</vt:lpstr>
      <vt:lpstr>Znicze_led</vt:lpstr>
      <vt:lpstr>wkłady</vt:lpstr>
      <vt:lpstr>wkłady_led</vt:lpstr>
      <vt:lpstr>Zapalarki</vt:lpstr>
      <vt:lpstr>Podsumowanie zamówienia</vt:lpstr>
      <vt:lpstr>Generowanie podsumowania zam</vt:lpstr>
      <vt:lpstr>Wsad_ofertowy</vt:lpstr>
      <vt:lpstr>Eksport zamówienia do XL</vt:lpstr>
      <vt:lpstr>'koniec serii'!Obszar_wydruku</vt:lpstr>
    </vt:vector>
  </TitlesOfParts>
  <Company>Brico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Aramis</dc:creator>
  <cp:lastModifiedBy>Malwina Cyprowski</cp:lastModifiedBy>
  <cp:lastPrinted>2025-02-05T10:03:50Z</cp:lastPrinted>
  <dcterms:created xsi:type="dcterms:W3CDTF">2024-03-18T10:10:30Z</dcterms:created>
  <dcterms:modified xsi:type="dcterms:W3CDTF">2025-02-05T10:04:20Z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3132056</vt:lpwstr>
  </property>
  <property fmtid="{D5CDD505-2E9C-101B-9397-08002B2CF9AE}" pid="3" name="NXPowerLiteSettings">
    <vt:lpwstr>C7000400038000</vt:lpwstr>
  </property>
  <property fmtid="{D5CDD505-2E9C-101B-9397-08002B2CF9AE}" pid="4" name="NXPowerLiteVersion">
    <vt:lpwstr>S10.3.1</vt:lpwstr>
  </property>
</Properties>
</file>