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umbia_doc\My Classes\IO II\Problem sets\ps2_IO2\outputs\"/>
    </mc:Choice>
  </mc:AlternateContent>
  <xr:revisionPtr revIDLastSave="0" documentId="13_ncr:1_{7B4F98CA-8BB0-4DBC-BB7B-3274419EA8F9}" xr6:coauthVersionLast="47" xr6:coauthVersionMax="47" xr10:uidLastSave="{00000000-0000-0000-0000-000000000000}"/>
  <bookViews>
    <workbookView xWindow="6510" yWindow="5130" windowWidth="14340" windowHeight="8145" xr2:uid="{CC37DF72-03FF-4832-9939-7D66A5AB0E84}"/>
  </bookViews>
  <sheets>
    <sheet name="All" sheetId="1" r:id="rId1"/>
    <sheet name="mod1" sheetId="2" r:id="rId2"/>
    <sheet name="mod2" sheetId="3" r:id="rId3"/>
    <sheet name="mod3" sheetId="4" r:id="rId4"/>
    <sheet name="mod4" sheetId="5" r:id="rId5"/>
    <sheet name="mod5" sheetId="6" r:id="rId6"/>
    <sheet name="mod6" sheetId="7" r:id="rId7"/>
    <sheet name="mod7" sheetId="8" r:id="rId8"/>
    <sheet name="mod8" sheetId="9" r:id="rId9"/>
    <sheet name="mod9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5" i="1" l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J52" i="1"/>
  <c r="J42" i="1"/>
  <c r="J36" i="1"/>
  <c r="J26" i="1"/>
  <c r="J18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N7" i="1"/>
  <c r="M7" i="1"/>
  <c r="L7" i="1"/>
  <c r="K7" i="1"/>
  <c r="J7" i="1"/>
  <c r="I7" i="1"/>
  <c r="H7" i="1"/>
  <c r="G7" i="1"/>
  <c r="F7" i="1"/>
  <c r="G23" i="10"/>
  <c r="F23" i="10"/>
  <c r="E23" i="10"/>
  <c r="D23" i="10"/>
  <c r="C23" i="10"/>
  <c r="J23" i="10" s="1"/>
  <c r="B23" i="10"/>
  <c r="I23" i="10" s="1"/>
  <c r="A23" i="10"/>
  <c r="G22" i="10"/>
  <c r="K22" i="10" s="1"/>
  <c r="U52" i="1" s="1"/>
  <c r="F22" i="10"/>
  <c r="E22" i="10"/>
  <c r="D22" i="10"/>
  <c r="C22" i="10"/>
  <c r="J22" i="10" s="1"/>
  <c r="B22" i="10"/>
  <c r="I22" i="10" s="1"/>
  <c r="A22" i="10"/>
  <c r="G21" i="10"/>
  <c r="F21" i="10"/>
  <c r="E21" i="10"/>
  <c r="D21" i="10"/>
  <c r="K21" i="10" s="1"/>
  <c r="C21" i="10"/>
  <c r="B21" i="10"/>
  <c r="I21" i="10" s="1"/>
  <c r="A21" i="10"/>
  <c r="G20" i="10"/>
  <c r="F20" i="10"/>
  <c r="E20" i="10"/>
  <c r="L20" i="10" s="1"/>
  <c r="J49" i="1" s="1"/>
  <c r="D20" i="10"/>
  <c r="C20" i="10"/>
  <c r="B20" i="10"/>
  <c r="A20" i="10"/>
  <c r="G19" i="10"/>
  <c r="F19" i="10"/>
  <c r="E19" i="10"/>
  <c r="D19" i="10"/>
  <c r="C19" i="10"/>
  <c r="J19" i="10" s="1"/>
  <c r="B19" i="10"/>
  <c r="A19" i="10"/>
  <c r="G18" i="10"/>
  <c r="F18" i="10"/>
  <c r="E18" i="10"/>
  <c r="L18" i="10" s="1"/>
  <c r="U45" i="1" s="1"/>
  <c r="D18" i="10"/>
  <c r="C18" i="10"/>
  <c r="J18" i="10" s="1"/>
  <c r="B18" i="10"/>
  <c r="I18" i="10" s="1"/>
  <c r="A18" i="10"/>
  <c r="G17" i="10"/>
  <c r="F17" i="10"/>
  <c r="E17" i="10"/>
  <c r="L17" i="10" s="1"/>
  <c r="D17" i="10"/>
  <c r="K17" i="10" s="1"/>
  <c r="U42" i="1" s="1"/>
  <c r="C17" i="10"/>
  <c r="B17" i="10"/>
  <c r="I17" i="10" s="1"/>
  <c r="A17" i="10"/>
  <c r="G16" i="10"/>
  <c r="F16" i="10"/>
  <c r="E16" i="10"/>
  <c r="D16" i="10"/>
  <c r="K16" i="10" s="1"/>
  <c r="C16" i="10"/>
  <c r="J16" i="10" s="1"/>
  <c r="B16" i="10"/>
  <c r="A16" i="10"/>
  <c r="G15" i="10"/>
  <c r="F15" i="10"/>
  <c r="E15" i="10"/>
  <c r="D15" i="10"/>
  <c r="C15" i="10"/>
  <c r="J15" i="10" s="1"/>
  <c r="B15" i="10"/>
  <c r="I15" i="10" s="1"/>
  <c r="A15" i="10"/>
  <c r="G14" i="10"/>
  <c r="K14" i="10" s="1"/>
  <c r="U36" i="1" s="1"/>
  <c r="F14" i="10"/>
  <c r="E14" i="10"/>
  <c r="D14" i="10"/>
  <c r="C14" i="10"/>
  <c r="B14" i="10"/>
  <c r="I14" i="10" s="1"/>
  <c r="A14" i="10"/>
  <c r="G13" i="10"/>
  <c r="F13" i="10"/>
  <c r="E13" i="10"/>
  <c r="D13" i="10"/>
  <c r="C13" i="10"/>
  <c r="B13" i="10"/>
  <c r="I13" i="10" s="1"/>
  <c r="A13" i="10"/>
  <c r="G12" i="10"/>
  <c r="F12" i="10"/>
  <c r="E12" i="10"/>
  <c r="L12" i="10" s="1"/>
  <c r="J31" i="1" s="1"/>
  <c r="D12" i="10"/>
  <c r="C12" i="10"/>
  <c r="B12" i="10"/>
  <c r="A12" i="10"/>
  <c r="G11" i="10"/>
  <c r="F11" i="10"/>
  <c r="E11" i="10"/>
  <c r="D11" i="10"/>
  <c r="C11" i="10"/>
  <c r="B11" i="10"/>
  <c r="I11" i="10" s="1"/>
  <c r="A11" i="10"/>
  <c r="G10" i="10"/>
  <c r="F10" i="10"/>
  <c r="E10" i="10"/>
  <c r="L10" i="10" s="1"/>
  <c r="U27" i="1" s="1"/>
  <c r="D10" i="10"/>
  <c r="C10" i="10"/>
  <c r="J10" i="10" s="1"/>
  <c r="B10" i="10"/>
  <c r="A10" i="10"/>
  <c r="G9" i="10"/>
  <c r="F9" i="10"/>
  <c r="E9" i="10"/>
  <c r="L9" i="10" s="1"/>
  <c r="D9" i="10"/>
  <c r="K9" i="10" s="1"/>
  <c r="J24" i="1" s="1"/>
  <c r="C9" i="10"/>
  <c r="B9" i="10"/>
  <c r="I9" i="10" s="1"/>
  <c r="A9" i="10"/>
  <c r="G8" i="10"/>
  <c r="F8" i="10"/>
  <c r="E8" i="10"/>
  <c r="L8" i="10" s="1"/>
  <c r="D8" i="10"/>
  <c r="K8" i="10" s="1"/>
  <c r="C8" i="10"/>
  <c r="J8" i="10" s="1"/>
  <c r="B8" i="10"/>
  <c r="A8" i="10"/>
  <c r="G7" i="10"/>
  <c r="F7" i="10"/>
  <c r="E7" i="10"/>
  <c r="D7" i="10"/>
  <c r="C7" i="10"/>
  <c r="J7" i="10" s="1"/>
  <c r="B7" i="10"/>
  <c r="I7" i="10" s="1"/>
  <c r="A7" i="10"/>
  <c r="G6" i="10"/>
  <c r="K6" i="10" s="1"/>
  <c r="U18" i="1" s="1"/>
  <c r="F6" i="10"/>
  <c r="E6" i="10"/>
  <c r="D6" i="10"/>
  <c r="C6" i="10"/>
  <c r="B6" i="10"/>
  <c r="I6" i="10" s="1"/>
  <c r="A6" i="10"/>
  <c r="G5" i="10"/>
  <c r="F5" i="10"/>
  <c r="E5" i="10"/>
  <c r="L5" i="10" s="1"/>
  <c r="D5" i="10"/>
  <c r="C5" i="10"/>
  <c r="B5" i="10"/>
  <c r="I5" i="10" s="1"/>
  <c r="A5" i="10"/>
  <c r="G4" i="10"/>
  <c r="F4" i="10"/>
  <c r="E4" i="10"/>
  <c r="L4" i="10" s="1"/>
  <c r="J15" i="1" s="1"/>
  <c r="D4" i="10"/>
  <c r="C4" i="10"/>
  <c r="B4" i="10"/>
  <c r="A4" i="10"/>
  <c r="G3" i="10"/>
  <c r="F3" i="10"/>
  <c r="E3" i="10"/>
  <c r="D3" i="10"/>
  <c r="C3" i="10"/>
  <c r="B3" i="10"/>
  <c r="A3" i="10"/>
  <c r="G2" i="10"/>
  <c r="F2" i="10"/>
  <c r="E2" i="10"/>
  <c r="L2" i="10" s="1"/>
  <c r="U11" i="1" s="1"/>
  <c r="D2" i="10"/>
  <c r="K2" i="10" s="1"/>
  <c r="C2" i="10"/>
  <c r="J2" i="10" s="1"/>
  <c r="B2" i="10"/>
  <c r="A2" i="10"/>
  <c r="G1" i="10"/>
  <c r="F1" i="10"/>
  <c r="E1" i="10"/>
  <c r="D1" i="10"/>
  <c r="C1" i="10"/>
  <c r="B1" i="10"/>
  <c r="A1" i="10"/>
  <c r="G23" i="9"/>
  <c r="F23" i="9"/>
  <c r="E23" i="9"/>
  <c r="D23" i="9"/>
  <c r="C23" i="9"/>
  <c r="B23" i="9"/>
  <c r="A23" i="9"/>
  <c r="G22" i="9"/>
  <c r="K22" i="9" s="1"/>
  <c r="F22" i="9"/>
  <c r="E22" i="9"/>
  <c r="D22" i="9"/>
  <c r="C22" i="9"/>
  <c r="B22" i="9"/>
  <c r="A22" i="9"/>
  <c r="G21" i="9"/>
  <c r="K21" i="9" s="1"/>
  <c r="F21" i="9"/>
  <c r="E21" i="9"/>
  <c r="D21" i="9"/>
  <c r="C21" i="9"/>
  <c r="B21" i="9"/>
  <c r="A21" i="9"/>
  <c r="G20" i="9"/>
  <c r="F20" i="9"/>
  <c r="E20" i="9"/>
  <c r="L20" i="9" s="1"/>
  <c r="D20" i="9"/>
  <c r="C20" i="9"/>
  <c r="B20" i="9"/>
  <c r="A20" i="9"/>
  <c r="G19" i="9"/>
  <c r="F19" i="9"/>
  <c r="E19" i="9"/>
  <c r="L19" i="9" s="1"/>
  <c r="D19" i="9"/>
  <c r="K19" i="9" s="1"/>
  <c r="C19" i="9"/>
  <c r="B19" i="9"/>
  <c r="A19" i="9"/>
  <c r="G18" i="9"/>
  <c r="F18" i="9"/>
  <c r="E18" i="9"/>
  <c r="D18" i="9"/>
  <c r="C18" i="9"/>
  <c r="J18" i="9" s="1"/>
  <c r="B18" i="9"/>
  <c r="A18" i="9"/>
  <c r="G17" i="9"/>
  <c r="F17" i="9"/>
  <c r="E17" i="9"/>
  <c r="D17" i="9"/>
  <c r="C17" i="9"/>
  <c r="J17" i="9" s="1"/>
  <c r="B17" i="9"/>
  <c r="I17" i="9" s="1"/>
  <c r="A17" i="9"/>
  <c r="G16" i="9"/>
  <c r="F16" i="9"/>
  <c r="E16" i="9"/>
  <c r="D16" i="9"/>
  <c r="C16" i="9"/>
  <c r="B16" i="9"/>
  <c r="A16" i="9"/>
  <c r="G15" i="9"/>
  <c r="F15" i="9"/>
  <c r="E15" i="9"/>
  <c r="D15" i="9"/>
  <c r="C15" i="9"/>
  <c r="B15" i="9"/>
  <c r="A15" i="9"/>
  <c r="G14" i="9"/>
  <c r="K14" i="9" s="1"/>
  <c r="F14" i="9"/>
  <c r="E14" i="9"/>
  <c r="D14" i="9"/>
  <c r="C14" i="9"/>
  <c r="B14" i="9"/>
  <c r="A14" i="9"/>
  <c r="G13" i="9"/>
  <c r="K13" i="9" s="1"/>
  <c r="F13" i="9"/>
  <c r="E13" i="9"/>
  <c r="D13" i="9"/>
  <c r="C13" i="9"/>
  <c r="B13" i="9"/>
  <c r="A13" i="9"/>
  <c r="G12" i="9"/>
  <c r="F12" i="9"/>
  <c r="E12" i="9"/>
  <c r="L12" i="9" s="1"/>
  <c r="D12" i="9"/>
  <c r="C12" i="9"/>
  <c r="B12" i="9"/>
  <c r="A12" i="9"/>
  <c r="G11" i="9"/>
  <c r="F11" i="9"/>
  <c r="E11" i="9"/>
  <c r="L11" i="9" s="1"/>
  <c r="D11" i="9"/>
  <c r="K11" i="9" s="1"/>
  <c r="C11" i="9"/>
  <c r="B11" i="9"/>
  <c r="A11" i="9"/>
  <c r="G10" i="9"/>
  <c r="F10" i="9"/>
  <c r="E10" i="9"/>
  <c r="D10" i="9"/>
  <c r="C10" i="9"/>
  <c r="B10" i="9"/>
  <c r="A10" i="9"/>
  <c r="G9" i="9"/>
  <c r="F9" i="9"/>
  <c r="E9" i="9"/>
  <c r="D9" i="9"/>
  <c r="C9" i="9"/>
  <c r="J9" i="9" s="1"/>
  <c r="B9" i="9"/>
  <c r="I9" i="9" s="1"/>
  <c r="A9" i="9"/>
  <c r="G8" i="9"/>
  <c r="F8" i="9"/>
  <c r="E8" i="9"/>
  <c r="D8" i="9"/>
  <c r="C8" i="9"/>
  <c r="B8" i="9"/>
  <c r="A8" i="9"/>
  <c r="G7" i="9"/>
  <c r="F7" i="9"/>
  <c r="E7" i="9"/>
  <c r="D7" i="9"/>
  <c r="C7" i="9"/>
  <c r="B7" i="9"/>
  <c r="A7" i="9"/>
  <c r="G6" i="9"/>
  <c r="K6" i="9" s="1"/>
  <c r="F6" i="9"/>
  <c r="E6" i="9"/>
  <c r="D6" i="9"/>
  <c r="C6" i="9"/>
  <c r="B6" i="9"/>
  <c r="A6" i="9"/>
  <c r="G5" i="9"/>
  <c r="K5" i="9" s="1"/>
  <c r="F5" i="9"/>
  <c r="E5" i="9"/>
  <c r="D5" i="9"/>
  <c r="C5" i="9"/>
  <c r="B5" i="9"/>
  <c r="A5" i="9"/>
  <c r="G4" i="9"/>
  <c r="F4" i="9"/>
  <c r="E4" i="9"/>
  <c r="L4" i="9" s="1"/>
  <c r="D4" i="9"/>
  <c r="C4" i="9"/>
  <c r="B4" i="9"/>
  <c r="A4" i="9"/>
  <c r="G3" i="9"/>
  <c r="F3" i="9"/>
  <c r="E3" i="9"/>
  <c r="L3" i="9" s="1"/>
  <c r="D3" i="9"/>
  <c r="K3" i="9" s="1"/>
  <c r="C3" i="9"/>
  <c r="B3" i="9"/>
  <c r="A3" i="9"/>
  <c r="G2" i="9"/>
  <c r="F2" i="9"/>
  <c r="E2" i="9"/>
  <c r="D2" i="9"/>
  <c r="C2" i="9"/>
  <c r="B2" i="9"/>
  <c r="A2" i="9"/>
  <c r="G1" i="9"/>
  <c r="F1" i="9"/>
  <c r="E1" i="9"/>
  <c r="D1" i="9"/>
  <c r="C1" i="9"/>
  <c r="B1" i="9"/>
  <c r="A1" i="9"/>
  <c r="G23" i="8"/>
  <c r="F23" i="8"/>
  <c r="E23" i="8"/>
  <c r="D23" i="8"/>
  <c r="C23" i="8"/>
  <c r="B23" i="8"/>
  <c r="A23" i="8"/>
  <c r="G22" i="8"/>
  <c r="K22" i="8" s="1"/>
  <c r="F22" i="8"/>
  <c r="E22" i="8"/>
  <c r="D22" i="8"/>
  <c r="C22" i="8"/>
  <c r="B22" i="8"/>
  <c r="A22" i="8"/>
  <c r="G21" i="8"/>
  <c r="F21" i="8"/>
  <c r="E21" i="8"/>
  <c r="D21" i="8"/>
  <c r="C21" i="8"/>
  <c r="B21" i="8"/>
  <c r="A21" i="8"/>
  <c r="G20" i="8"/>
  <c r="F20" i="8"/>
  <c r="E20" i="8"/>
  <c r="L20" i="8" s="1"/>
  <c r="D20" i="8"/>
  <c r="C20" i="8"/>
  <c r="B20" i="8"/>
  <c r="A20" i="8"/>
  <c r="G19" i="8"/>
  <c r="F19" i="8"/>
  <c r="E19" i="8"/>
  <c r="D19" i="8"/>
  <c r="K19" i="8" s="1"/>
  <c r="C19" i="8"/>
  <c r="B19" i="8"/>
  <c r="A19" i="8"/>
  <c r="G18" i="8"/>
  <c r="F18" i="8"/>
  <c r="E18" i="8"/>
  <c r="D18" i="8"/>
  <c r="C18" i="8"/>
  <c r="J18" i="8" s="1"/>
  <c r="B18" i="8"/>
  <c r="A18" i="8"/>
  <c r="G17" i="8"/>
  <c r="F17" i="8"/>
  <c r="E17" i="8"/>
  <c r="D17" i="8"/>
  <c r="C17" i="8"/>
  <c r="B17" i="8"/>
  <c r="I17" i="8" s="1"/>
  <c r="A17" i="8"/>
  <c r="G16" i="8"/>
  <c r="F16" i="8"/>
  <c r="E16" i="8"/>
  <c r="D16" i="8"/>
  <c r="C16" i="8"/>
  <c r="B16" i="8"/>
  <c r="A16" i="8"/>
  <c r="G15" i="8"/>
  <c r="F15" i="8"/>
  <c r="E15" i="8"/>
  <c r="D15" i="8"/>
  <c r="C15" i="8"/>
  <c r="B15" i="8"/>
  <c r="A15" i="8"/>
  <c r="G14" i="8"/>
  <c r="K14" i="8" s="1"/>
  <c r="F14" i="8"/>
  <c r="E14" i="8"/>
  <c r="D14" i="8"/>
  <c r="C14" i="8"/>
  <c r="B14" i="8"/>
  <c r="A14" i="8"/>
  <c r="G13" i="8"/>
  <c r="F13" i="8"/>
  <c r="E13" i="8"/>
  <c r="D13" i="8"/>
  <c r="C13" i="8"/>
  <c r="B13" i="8"/>
  <c r="A13" i="8"/>
  <c r="G12" i="8"/>
  <c r="F12" i="8"/>
  <c r="E12" i="8"/>
  <c r="L12" i="8" s="1"/>
  <c r="D12" i="8"/>
  <c r="C12" i="8"/>
  <c r="B12" i="8"/>
  <c r="A12" i="8"/>
  <c r="G11" i="8"/>
  <c r="F11" i="8"/>
  <c r="E11" i="8"/>
  <c r="D11" i="8"/>
  <c r="K11" i="8" s="1"/>
  <c r="C11" i="8"/>
  <c r="B11" i="8"/>
  <c r="A11" i="8"/>
  <c r="G10" i="8"/>
  <c r="F10" i="8"/>
  <c r="E10" i="8"/>
  <c r="D10" i="8"/>
  <c r="C10" i="8"/>
  <c r="J10" i="8" s="1"/>
  <c r="B10" i="8"/>
  <c r="A10" i="8"/>
  <c r="G9" i="8"/>
  <c r="F9" i="8"/>
  <c r="E9" i="8"/>
  <c r="D9" i="8"/>
  <c r="C9" i="8"/>
  <c r="B9" i="8"/>
  <c r="I9" i="8" s="1"/>
  <c r="A9" i="8"/>
  <c r="G8" i="8"/>
  <c r="F8" i="8"/>
  <c r="E8" i="8"/>
  <c r="D8" i="8"/>
  <c r="C8" i="8"/>
  <c r="B8" i="8"/>
  <c r="A8" i="8"/>
  <c r="G7" i="8"/>
  <c r="F7" i="8"/>
  <c r="E7" i="8"/>
  <c r="D7" i="8"/>
  <c r="C7" i="8"/>
  <c r="B7" i="8"/>
  <c r="A7" i="8"/>
  <c r="G6" i="8"/>
  <c r="K6" i="8" s="1"/>
  <c r="F6" i="8"/>
  <c r="E6" i="8"/>
  <c r="D6" i="8"/>
  <c r="C6" i="8"/>
  <c r="B6" i="8"/>
  <c r="A6" i="8"/>
  <c r="G5" i="8"/>
  <c r="F5" i="8"/>
  <c r="E5" i="8"/>
  <c r="D5" i="8"/>
  <c r="C5" i="8"/>
  <c r="B5" i="8"/>
  <c r="A5" i="8"/>
  <c r="G4" i="8"/>
  <c r="F4" i="8"/>
  <c r="E4" i="8"/>
  <c r="L4" i="8" s="1"/>
  <c r="D4" i="8"/>
  <c r="C4" i="8"/>
  <c r="B4" i="8"/>
  <c r="A4" i="8"/>
  <c r="G3" i="8"/>
  <c r="F3" i="8"/>
  <c r="E3" i="8"/>
  <c r="D3" i="8"/>
  <c r="K3" i="8" s="1"/>
  <c r="C3" i="8"/>
  <c r="B3" i="8"/>
  <c r="A3" i="8"/>
  <c r="G2" i="8"/>
  <c r="F2" i="8"/>
  <c r="E2" i="8"/>
  <c r="D2" i="8"/>
  <c r="C2" i="8"/>
  <c r="J2" i="8" s="1"/>
  <c r="B2" i="8"/>
  <c r="A2" i="8"/>
  <c r="G1" i="8"/>
  <c r="F1" i="8"/>
  <c r="E1" i="8"/>
  <c r="D1" i="8"/>
  <c r="C1" i="8"/>
  <c r="B1" i="8"/>
  <c r="A1" i="8"/>
  <c r="G23" i="7"/>
  <c r="F23" i="7"/>
  <c r="E23" i="7"/>
  <c r="D23" i="7"/>
  <c r="K23" i="7" s="1"/>
  <c r="C23" i="7"/>
  <c r="B23" i="7"/>
  <c r="I23" i="7" s="1"/>
  <c r="A23" i="7"/>
  <c r="G22" i="7"/>
  <c r="K22" i="7" s="1"/>
  <c r="F22" i="7"/>
  <c r="E22" i="7"/>
  <c r="D22" i="7"/>
  <c r="C22" i="7"/>
  <c r="B22" i="7"/>
  <c r="A22" i="7"/>
  <c r="G21" i="7"/>
  <c r="F21" i="7"/>
  <c r="E21" i="7"/>
  <c r="D21" i="7"/>
  <c r="C21" i="7"/>
  <c r="B21" i="7"/>
  <c r="I21" i="7" s="1"/>
  <c r="A21" i="7"/>
  <c r="G20" i="7"/>
  <c r="F20" i="7"/>
  <c r="E20" i="7"/>
  <c r="L20" i="7" s="1"/>
  <c r="D20" i="7"/>
  <c r="C20" i="7"/>
  <c r="B20" i="7"/>
  <c r="A20" i="7"/>
  <c r="G19" i="7"/>
  <c r="F19" i="7"/>
  <c r="E19" i="7"/>
  <c r="D19" i="7"/>
  <c r="K19" i="7" s="1"/>
  <c r="C19" i="7"/>
  <c r="B19" i="7"/>
  <c r="A19" i="7"/>
  <c r="G18" i="7"/>
  <c r="F18" i="7"/>
  <c r="E18" i="7"/>
  <c r="D18" i="7"/>
  <c r="K18" i="7" s="1"/>
  <c r="C18" i="7"/>
  <c r="J18" i="7" s="1"/>
  <c r="B18" i="7"/>
  <c r="A18" i="7"/>
  <c r="G17" i="7"/>
  <c r="F17" i="7"/>
  <c r="E17" i="7"/>
  <c r="D17" i="7"/>
  <c r="C17" i="7"/>
  <c r="J17" i="7" s="1"/>
  <c r="B17" i="7"/>
  <c r="I17" i="7" s="1"/>
  <c r="A17" i="7"/>
  <c r="G16" i="7"/>
  <c r="F16" i="7"/>
  <c r="E16" i="7"/>
  <c r="D16" i="7"/>
  <c r="C16" i="7"/>
  <c r="J16" i="7" s="1"/>
  <c r="B16" i="7"/>
  <c r="I16" i="7" s="1"/>
  <c r="A16" i="7"/>
  <c r="G15" i="7"/>
  <c r="F15" i="7"/>
  <c r="E15" i="7"/>
  <c r="D15" i="7"/>
  <c r="K15" i="7" s="1"/>
  <c r="C15" i="7"/>
  <c r="B15" i="7"/>
  <c r="I15" i="7" s="1"/>
  <c r="A15" i="7"/>
  <c r="G14" i="7"/>
  <c r="K14" i="7" s="1"/>
  <c r="F14" i="7"/>
  <c r="E14" i="7"/>
  <c r="D14" i="7"/>
  <c r="C14" i="7"/>
  <c r="J14" i="7" s="1"/>
  <c r="B14" i="7"/>
  <c r="A14" i="7"/>
  <c r="G13" i="7"/>
  <c r="F13" i="7"/>
  <c r="E13" i="7"/>
  <c r="D13" i="7"/>
  <c r="C13" i="7"/>
  <c r="B13" i="7"/>
  <c r="I13" i="7" s="1"/>
  <c r="A13" i="7"/>
  <c r="G12" i="7"/>
  <c r="F12" i="7"/>
  <c r="E12" i="7"/>
  <c r="L12" i="7" s="1"/>
  <c r="D12" i="7"/>
  <c r="C12" i="7"/>
  <c r="B12" i="7"/>
  <c r="A12" i="7"/>
  <c r="G11" i="7"/>
  <c r="F11" i="7"/>
  <c r="E11" i="7"/>
  <c r="D11" i="7"/>
  <c r="K11" i="7" s="1"/>
  <c r="C11" i="7"/>
  <c r="B11" i="7"/>
  <c r="A11" i="7"/>
  <c r="G10" i="7"/>
  <c r="F10" i="7"/>
  <c r="E10" i="7"/>
  <c r="D10" i="7"/>
  <c r="K10" i="7" s="1"/>
  <c r="C10" i="7"/>
  <c r="J10" i="7" s="1"/>
  <c r="B10" i="7"/>
  <c r="A10" i="7"/>
  <c r="G9" i="7"/>
  <c r="F9" i="7"/>
  <c r="E9" i="7"/>
  <c r="D9" i="7"/>
  <c r="C9" i="7"/>
  <c r="J9" i="7" s="1"/>
  <c r="B9" i="7"/>
  <c r="I9" i="7" s="1"/>
  <c r="A9" i="7"/>
  <c r="G8" i="7"/>
  <c r="F8" i="7"/>
  <c r="E8" i="7"/>
  <c r="D8" i="7"/>
  <c r="C8" i="7"/>
  <c r="J8" i="7" s="1"/>
  <c r="B8" i="7"/>
  <c r="I8" i="7" s="1"/>
  <c r="A8" i="7"/>
  <c r="G7" i="7"/>
  <c r="F7" i="7"/>
  <c r="E7" i="7"/>
  <c r="D7" i="7"/>
  <c r="K7" i="7" s="1"/>
  <c r="C7" i="7"/>
  <c r="B7" i="7"/>
  <c r="I7" i="7" s="1"/>
  <c r="A7" i="7"/>
  <c r="G6" i="7"/>
  <c r="K6" i="7" s="1"/>
  <c r="F6" i="7"/>
  <c r="E6" i="7"/>
  <c r="D6" i="7"/>
  <c r="C6" i="7"/>
  <c r="J6" i="7" s="1"/>
  <c r="B6" i="7"/>
  <c r="A6" i="7"/>
  <c r="G5" i="7"/>
  <c r="F5" i="7"/>
  <c r="E5" i="7"/>
  <c r="D5" i="7"/>
  <c r="C5" i="7"/>
  <c r="B5" i="7"/>
  <c r="I5" i="7" s="1"/>
  <c r="A5" i="7"/>
  <c r="G4" i="7"/>
  <c r="F4" i="7"/>
  <c r="E4" i="7"/>
  <c r="L4" i="7" s="1"/>
  <c r="D4" i="7"/>
  <c r="C4" i="7"/>
  <c r="B4" i="7"/>
  <c r="A4" i="7"/>
  <c r="G3" i="7"/>
  <c r="F3" i="7"/>
  <c r="E3" i="7"/>
  <c r="D3" i="7"/>
  <c r="K3" i="7" s="1"/>
  <c r="C3" i="7"/>
  <c r="B3" i="7"/>
  <c r="A3" i="7"/>
  <c r="G2" i="7"/>
  <c r="F2" i="7"/>
  <c r="E2" i="7"/>
  <c r="D2" i="7"/>
  <c r="K2" i="7" s="1"/>
  <c r="C2" i="7"/>
  <c r="J2" i="7" s="1"/>
  <c r="B2" i="7"/>
  <c r="A2" i="7"/>
  <c r="G1" i="7"/>
  <c r="F1" i="7"/>
  <c r="E1" i="7"/>
  <c r="D1" i="7"/>
  <c r="C1" i="7"/>
  <c r="B1" i="7"/>
  <c r="A1" i="7"/>
  <c r="G23" i="6"/>
  <c r="F23" i="6"/>
  <c r="E23" i="6"/>
  <c r="D23" i="6"/>
  <c r="C23" i="6"/>
  <c r="B23" i="6"/>
  <c r="A23" i="6"/>
  <c r="G22" i="6"/>
  <c r="K22" i="6" s="1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L20" i="6" s="1"/>
  <c r="D20" i="6"/>
  <c r="C20" i="6"/>
  <c r="B20" i="6"/>
  <c r="A20" i="6"/>
  <c r="G19" i="6"/>
  <c r="F19" i="6"/>
  <c r="E19" i="6"/>
  <c r="D19" i="6"/>
  <c r="K19" i="6" s="1"/>
  <c r="C19" i="6"/>
  <c r="B19" i="6"/>
  <c r="A19" i="6"/>
  <c r="G18" i="6"/>
  <c r="F18" i="6"/>
  <c r="E18" i="6"/>
  <c r="D18" i="6"/>
  <c r="C18" i="6"/>
  <c r="J18" i="6" s="1"/>
  <c r="B18" i="6"/>
  <c r="A18" i="6"/>
  <c r="G17" i="6"/>
  <c r="F17" i="6"/>
  <c r="E17" i="6"/>
  <c r="D17" i="6"/>
  <c r="C17" i="6"/>
  <c r="B17" i="6"/>
  <c r="I17" i="6" s="1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K14" i="6" s="1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L12" i="6" s="1"/>
  <c r="D12" i="6"/>
  <c r="C12" i="6"/>
  <c r="B12" i="6"/>
  <c r="A12" i="6"/>
  <c r="G11" i="6"/>
  <c r="F11" i="6"/>
  <c r="E11" i="6"/>
  <c r="D11" i="6"/>
  <c r="K11" i="6" s="1"/>
  <c r="C11" i="6"/>
  <c r="B11" i="6"/>
  <c r="A11" i="6"/>
  <c r="G10" i="6"/>
  <c r="F10" i="6"/>
  <c r="E10" i="6"/>
  <c r="D10" i="6"/>
  <c r="C10" i="6"/>
  <c r="J10" i="6" s="1"/>
  <c r="B10" i="6"/>
  <c r="A10" i="6"/>
  <c r="G9" i="6"/>
  <c r="F9" i="6"/>
  <c r="E9" i="6"/>
  <c r="D9" i="6"/>
  <c r="C9" i="6"/>
  <c r="B9" i="6"/>
  <c r="I9" i="6" s="1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K6" i="6" s="1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L4" i="6" s="1"/>
  <c r="D4" i="6"/>
  <c r="C4" i="6"/>
  <c r="B4" i="6"/>
  <c r="A4" i="6"/>
  <c r="G3" i="6"/>
  <c r="F3" i="6"/>
  <c r="E3" i="6"/>
  <c r="D3" i="6"/>
  <c r="K3" i="6" s="1"/>
  <c r="C3" i="6"/>
  <c r="B3" i="6"/>
  <c r="A3" i="6"/>
  <c r="G2" i="6"/>
  <c r="F2" i="6"/>
  <c r="E2" i="6"/>
  <c r="D2" i="6"/>
  <c r="C2" i="6"/>
  <c r="J2" i="6" s="1"/>
  <c r="B2" i="6"/>
  <c r="A2" i="6"/>
  <c r="G1" i="6"/>
  <c r="F1" i="6"/>
  <c r="E1" i="6"/>
  <c r="D1" i="6"/>
  <c r="C1" i="6"/>
  <c r="B1" i="6"/>
  <c r="A1" i="6"/>
  <c r="G23" i="5"/>
  <c r="F23" i="5"/>
  <c r="E23" i="5"/>
  <c r="D23" i="5"/>
  <c r="C23" i="5"/>
  <c r="J23" i="5" s="1"/>
  <c r="B23" i="5"/>
  <c r="A23" i="5"/>
  <c r="G22" i="5"/>
  <c r="K22" i="5" s="1"/>
  <c r="F22" i="5"/>
  <c r="E22" i="5"/>
  <c r="D22" i="5"/>
  <c r="C22" i="5"/>
  <c r="B22" i="5"/>
  <c r="A22" i="5"/>
  <c r="G21" i="5"/>
  <c r="F21" i="5"/>
  <c r="E21" i="5"/>
  <c r="D21" i="5"/>
  <c r="C21" i="5"/>
  <c r="B21" i="5"/>
  <c r="A21" i="5"/>
  <c r="G20" i="5"/>
  <c r="F20" i="5"/>
  <c r="E20" i="5"/>
  <c r="L20" i="5" s="1"/>
  <c r="D20" i="5"/>
  <c r="C20" i="5"/>
  <c r="B20" i="5"/>
  <c r="A20" i="5"/>
  <c r="G19" i="5"/>
  <c r="F19" i="5"/>
  <c r="E19" i="5"/>
  <c r="D19" i="5"/>
  <c r="K19" i="5" s="1"/>
  <c r="C19" i="5"/>
  <c r="B19" i="5"/>
  <c r="A19" i="5"/>
  <c r="G18" i="5"/>
  <c r="F18" i="5"/>
  <c r="E18" i="5"/>
  <c r="D18" i="5"/>
  <c r="C18" i="5"/>
  <c r="J18" i="5" s="1"/>
  <c r="B18" i="5"/>
  <c r="A18" i="5"/>
  <c r="G17" i="5"/>
  <c r="F17" i="5"/>
  <c r="E17" i="5"/>
  <c r="D17" i="5"/>
  <c r="C17" i="5"/>
  <c r="B17" i="5"/>
  <c r="I17" i="5" s="1"/>
  <c r="A17" i="5"/>
  <c r="G16" i="5"/>
  <c r="F16" i="5"/>
  <c r="E16" i="5"/>
  <c r="D16" i="5"/>
  <c r="K16" i="5" s="1"/>
  <c r="C16" i="5"/>
  <c r="B16" i="5"/>
  <c r="A16" i="5"/>
  <c r="G15" i="5"/>
  <c r="F15" i="5"/>
  <c r="E15" i="5"/>
  <c r="D15" i="5"/>
  <c r="C15" i="5"/>
  <c r="J15" i="5" s="1"/>
  <c r="B15" i="5"/>
  <c r="A15" i="5"/>
  <c r="G14" i="5"/>
  <c r="K14" i="5" s="1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G12" i="5"/>
  <c r="F12" i="5"/>
  <c r="E12" i="5"/>
  <c r="L12" i="5" s="1"/>
  <c r="D12" i="5"/>
  <c r="C12" i="5"/>
  <c r="B12" i="5"/>
  <c r="A12" i="5"/>
  <c r="G11" i="5"/>
  <c r="F11" i="5"/>
  <c r="E11" i="5"/>
  <c r="D11" i="5"/>
  <c r="K11" i="5" s="1"/>
  <c r="C11" i="5"/>
  <c r="B11" i="5"/>
  <c r="A11" i="5"/>
  <c r="G10" i="5"/>
  <c r="F10" i="5"/>
  <c r="E10" i="5"/>
  <c r="D10" i="5"/>
  <c r="C10" i="5"/>
  <c r="J10" i="5" s="1"/>
  <c r="B10" i="5"/>
  <c r="A10" i="5"/>
  <c r="G9" i="5"/>
  <c r="F9" i="5"/>
  <c r="E9" i="5"/>
  <c r="D9" i="5"/>
  <c r="C9" i="5"/>
  <c r="B9" i="5"/>
  <c r="I9" i="5" s="1"/>
  <c r="A9" i="5"/>
  <c r="G8" i="5"/>
  <c r="F8" i="5"/>
  <c r="E8" i="5"/>
  <c r="D8" i="5"/>
  <c r="K8" i="5" s="1"/>
  <c r="C8" i="5"/>
  <c r="B8" i="5"/>
  <c r="A8" i="5"/>
  <c r="G7" i="5"/>
  <c r="F7" i="5"/>
  <c r="E7" i="5"/>
  <c r="D7" i="5"/>
  <c r="C7" i="5"/>
  <c r="J7" i="5" s="1"/>
  <c r="B7" i="5"/>
  <c r="A7" i="5"/>
  <c r="G6" i="5"/>
  <c r="K6" i="5" s="1"/>
  <c r="F6" i="5"/>
  <c r="E6" i="5"/>
  <c r="D6" i="5"/>
  <c r="C6" i="5"/>
  <c r="B6" i="5"/>
  <c r="A6" i="5"/>
  <c r="G5" i="5"/>
  <c r="F5" i="5"/>
  <c r="E5" i="5"/>
  <c r="D5" i="5"/>
  <c r="C5" i="5"/>
  <c r="B5" i="5"/>
  <c r="A5" i="5"/>
  <c r="G4" i="5"/>
  <c r="F4" i="5"/>
  <c r="E4" i="5"/>
  <c r="L4" i="5" s="1"/>
  <c r="D4" i="5"/>
  <c r="C4" i="5"/>
  <c r="B4" i="5"/>
  <c r="A4" i="5"/>
  <c r="G3" i="5"/>
  <c r="F3" i="5"/>
  <c r="E3" i="5"/>
  <c r="D3" i="5"/>
  <c r="K3" i="5" s="1"/>
  <c r="C3" i="5"/>
  <c r="B3" i="5"/>
  <c r="A3" i="5"/>
  <c r="G2" i="5"/>
  <c r="F2" i="5"/>
  <c r="E2" i="5"/>
  <c r="D2" i="5"/>
  <c r="C2" i="5"/>
  <c r="J2" i="5" s="1"/>
  <c r="B2" i="5"/>
  <c r="A2" i="5"/>
  <c r="G1" i="5"/>
  <c r="F1" i="5"/>
  <c r="E1" i="5"/>
  <c r="D1" i="5"/>
  <c r="C1" i="5"/>
  <c r="B1" i="5"/>
  <c r="A1" i="5"/>
  <c r="G23" i="4"/>
  <c r="F23" i="4"/>
  <c r="E23" i="4"/>
  <c r="L23" i="4" s="1"/>
  <c r="I55" i="1" s="1"/>
  <c r="R55" i="1" s="1"/>
  <c r="D23" i="4"/>
  <c r="C23" i="4"/>
  <c r="J23" i="4" s="1"/>
  <c r="B23" i="4"/>
  <c r="I23" i="4" s="1"/>
  <c r="A23" i="4"/>
  <c r="G22" i="4"/>
  <c r="F22" i="4"/>
  <c r="E22" i="4"/>
  <c r="L22" i="4" s="1"/>
  <c r="I53" i="1" s="1"/>
  <c r="R53" i="1" s="1"/>
  <c r="D22" i="4"/>
  <c r="C22" i="4"/>
  <c r="J22" i="4" s="1"/>
  <c r="B22" i="4"/>
  <c r="I22" i="4" s="1"/>
  <c r="A22" i="4"/>
  <c r="G21" i="4"/>
  <c r="F21" i="4"/>
  <c r="E21" i="4"/>
  <c r="L21" i="4" s="1"/>
  <c r="I51" i="1" s="1"/>
  <c r="R51" i="1" s="1"/>
  <c r="D21" i="4"/>
  <c r="C21" i="4"/>
  <c r="B21" i="4"/>
  <c r="I21" i="4" s="1"/>
  <c r="A21" i="4"/>
  <c r="G20" i="4"/>
  <c r="F20" i="4"/>
  <c r="E20" i="4"/>
  <c r="L20" i="4" s="1"/>
  <c r="I49" i="1" s="1"/>
  <c r="R49" i="1" s="1"/>
  <c r="D20" i="4"/>
  <c r="K20" i="4" s="1"/>
  <c r="I48" i="1" s="1"/>
  <c r="R48" i="1" s="1"/>
  <c r="C20" i="4"/>
  <c r="J20" i="4" s="1"/>
  <c r="B20" i="4"/>
  <c r="I20" i="4" s="1"/>
  <c r="A20" i="4"/>
  <c r="G19" i="4"/>
  <c r="F19" i="4"/>
  <c r="E19" i="4"/>
  <c r="D19" i="4"/>
  <c r="C19" i="4"/>
  <c r="B19" i="4"/>
  <c r="A19" i="4"/>
  <c r="G18" i="4"/>
  <c r="K18" i="4" s="1"/>
  <c r="I44" i="1" s="1"/>
  <c r="R44" i="1" s="1"/>
  <c r="F18" i="4"/>
  <c r="E18" i="4"/>
  <c r="L18" i="4" s="1"/>
  <c r="I45" i="1" s="1"/>
  <c r="R45" i="1" s="1"/>
  <c r="D18" i="4"/>
  <c r="C18" i="4"/>
  <c r="B18" i="4"/>
  <c r="A18" i="4"/>
  <c r="G17" i="4"/>
  <c r="F17" i="4"/>
  <c r="E17" i="4"/>
  <c r="L17" i="4" s="1"/>
  <c r="I43" i="1" s="1"/>
  <c r="R43" i="1" s="1"/>
  <c r="D17" i="4"/>
  <c r="K17" i="4" s="1"/>
  <c r="I42" i="1" s="1"/>
  <c r="R42" i="1" s="1"/>
  <c r="C17" i="4"/>
  <c r="B17" i="4"/>
  <c r="I17" i="4" s="1"/>
  <c r="A17" i="4"/>
  <c r="G16" i="4"/>
  <c r="F16" i="4"/>
  <c r="E16" i="4"/>
  <c r="L16" i="4" s="1"/>
  <c r="I41" i="1" s="1"/>
  <c r="R41" i="1" s="1"/>
  <c r="D16" i="4"/>
  <c r="K16" i="4" s="1"/>
  <c r="I40" i="1" s="1"/>
  <c r="R40" i="1" s="1"/>
  <c r="C16" i="4"/>
  <c r="J16" i="4" s="1"/>
  <c r="B16" i="4"/>
  <c r="A16" i="4"/>
  <c r="G15" i="4"/>
  <c r="F15" i="4"/>
  <c r="E15" i="4"/>
  <c r="D15" i="4"/>
  <c r="C15" i="4"/>
  <c r="J15" i="4" s="1"/>
  <c r="B15" i="4"/>
  <c r="I15" i="4" s="1"/>
  <c r="A15" i="4"/>
  <c r="G14" i="4"/>
  <c r="F14" i="4"/>
  <c r="E14" i="4"/>
  <c r="L14" i="4" s="1"/>
  <c r="I37" i="1" s="1"/>
  <c r="R37" i="1" s="1"/>
  <c r="D14" i="4"/>
  <c r="C14" i="4"/>
  <c r="J14" i="4" s="1"/>
  <c r="B14" i="4"/>
  <c r="I14" i="4" s="1"/>
  <c r="A14" i="4"/>
  <c r="G13" i="4"/>
  <c r="F13" i="4"/>
  <c r="E13" i="4"/>
  <c r="L13" i="4" s="1"/>
  <c r="I35" i="1" s="1"/>
  <c r="R35" i="1" s="1"/>
  <c r="D13" i="4"/>
  <c r="K13" i="4" s="1"/>
  <c r="I34" i="1" s="1"/>
  <c r="R34" i="1" s="1"/>
  <c r="C13" i="4"/>
  <c r="B13" i="4"/>
  <c r="I13" i="4" s="1"/>
  <c r="A13" i="4"/>
  <c r="G12" i="4"/>
  <c r="F12" i="4"/>
  <c r="E12" i="4"/>
  <c r="L12" i="4" s="1"/>
  <c r="I31" i="1" s="1"/>
  <c r="R31" i="1" s="1"/>
  <c r="D12" i="4"/>
  <c r="K12" i="4" s="1"/>
  <c r="I30" i="1" s="1"/>
  <c r="R30" i="1" s="1"/>
  <c r="C12" i="4"/>
  <c r="J12" i="4" s="1"/>
  <c r="B12" i="4"/>
  <c r="I12" i="4" s="1"/>
  <c r="A12" i="4"/>
  <c r="G11" i="4"/>
  <c r="F11" i="4"/>
  <c r="E11" i="4"/>
  <c r="D11" i="4"/>
  <c r="C11" i="4"/>
  <c r="J11" i="4" s="1"/>
  <c r="B11" i="4"/>
  <c r="I11" i="4" s="1"/>
  <c r="A11" i="4"/>
  <c r="G10" i="4"/>
  <c r="K10" i="4" s="1"/>
  <c r="I26" i="1" s="1"/>
  <c r="R26" i="1" s="1"/>
  <c r="F10" i="4"/>
  <c r="E10" i="4"/>
  <c r="L10" i="4" s="1"/>
  <c r="I27" i="1" s="1"/>
  <c r="R27" i="1" s="1"/>
  <c r="D10" i="4"/>
  <c r="C10" i="4"/>
  <c r="J10" i="4" s="1"/>
  <c r="B10" i="4"/>
  <c r="I10" i="4" s="1"/>
  <c r="A10" i="4"/>
  <c r="G9" i="4"/>
  <c r="F9" i="4"/>
  <c r="E9" i="4"/>
  <c r="L9" i="4" s="1"/>
  <c r="I25" i="1" s="1"/>
  <c r="R25" i="1" s="1"/>
  <c r="D9" i="4"/>
  <c r="C9" i="4"/>
  <c r="B9" i="4"/>
  <c r="I9" i="4" s="1"/>
  <c r="A9" i="4"/>
  <c r="G8" i="4"/>
  <c r="F8" i="4"/>
  <c r="E8" i="4"/>
  <c r="L8" i="4" s="1"/>
  <c r="I23" i="1" s="1"/>
  <c r="R23" i="1" s="1"/>
  <c r="D8" i="4"/>
  <c r="K8" i="4" s="1"/>
  <c r="I22" i="1" s="1"/>
  <c r="R22" i="1" s="1"/>
  <c r="C8" i="4"/>
  <c r="J8" i="4" s="1"/>
  <c r="B8" i="4"/>
  <c r="A8" i="4"/>
  <c r="G7" i="4"/>
  <c r="F7" i="4"/>
  <c r="E7" i="4"/>
  <c r="D7" i="4"/>
  <c r="C7" i="4"/>
  <c r="J7" i="4" s="1"/>
  <c r="B7" i="4"/>
  <c r="I7" i="4" s="1"/>
  <c r="A7" i="4"/>
  <c r="G6" i="4"/>
  <c r="F6" i="4"/>
  <c r="E6" i="4"/>
  <c r="L6" i="4" s="1"/>
  <c r="I19" i="1" s="1"/>
  <c r="R19" i="1" s="1"/>
  <c r="D6" i="4"/>
  <c r="C6" i="4"/>
  <c r="J6" i="4" s="1"/>
  <c r="B6" i="4"/>
  <c r="I6" i="4" s="1"/>
  <c r="A6" i="4"/>
  <c r="G5" i="4"/>
  <c r="F5" i="4"/>
  <c r="E5" i="4"/>
  <c r="D5" i="4"/>
  <c r="K5" i="4" s="1"/>
  <c r="I16" i="1" s="1"/>
  <c r="R16" i="1" s="1"/>
  <c r="C5" i="4"/>
  <c r="J5" i="4" s="1"/>
  <c r="B5" i="4"/>
  <c r="I5" i="4" s="1"/>
  <c r="A5" i="4"/>
  <c r="G4" i="4"/>
  <c r="F4" i="4"/>
  <c r="E4" i="4"/>
  <c r="L4" i="4" s="1"/>
  <c r="I15" i="1" s="1"/>
  <c r="R15" i="1" s="1"/>
  <c r="D4" i="4"/>
  <c r="C4" i="4"/>
  <c r="J4" i="4" s="1"/>
  <c r="B4" i="4"/>
  <c r="I4" i="4" s="1"/>
  <c r="A4" i="4"/>
  <c r="G3" i="4"/>
  <c r="F3" i="4"/>
  <c r="E3" i="4"/>
  <c r="D3" i="4"/>
  <c r="C3" i="4"/>
  <c r="J3" i="4" s="1"/>
  <c r="B3" i="4"/>
  <c r="I3" i="4" s="1"/>
  <c r="A3" i="4"/>
  <c r="G2" i="4"/>
  <c r="K2" i="4" s="1"/>
  <c r="I10" i="1" s="1"/>
  <c r="R10" i="1" s="1"/>
  <c r="F2" i="4"/>
  <c r="E2" i="4"/>
  <c r="L2" i="4" s="1"/>
  <c r="I11" i="1" s="1"/>
  <c r="R11" i="1" s="1"/>
  <c r="D2" i="4"/>
  <c r="C2" i="4"/>
  <c r="J2" i="4" s="1"/>
  <c r="B2" i="4"/>
  <c r="I2" i="4" s="1"/>
  <c r="A2" i="4"/>
  <c r="G1" i="4"/>
  <c r="F1" i="4"/>
  <c r="E1" i="4"/>
  <c r="D1" i="4"/>
  <c r="C1" i="4"/>
  <c r="B1" i="4"/>
  <c r="A1" i="4"/>
  <c r="L23" i="10"/>
  <c r="U55" i="1" s="1"/>
  <c r="L22" i="10"/>
  <c r="U53" i="1" s="1"/>
  <c r="L21" i="10"/>
  <c r="J51" i="1" s="1"/>
  <c r="J21" i="10"/>
  <c r="J20" i="10"/>
  <c r="I20" i="10"/>
  <c r="I19" i="10"/>
  <c r="L19" i="10"/>
  <c r="U47" i="1" s="1"/>
  <c r="K18" i="10"/>
  <c r="U44" i="1" s="1"/>
  <c r="J17" i="10"/>
  <c r="L16" i="10"/>
  <c r="J41" i="1" s="1"/>
  <c r="I16" i="10"/>
  <c r="L15" i="10"/>
  <c r="U39" i="1" s="1"/>
  <c r="L14" i="10"/>
  <c r="U37" i="1" s="1"/>
  <c r="J14" i="10"/>
  <c r="K13" i="10"/>
  <c r="J34" i="1" s="1"/>
  <c r="L13" i="10"/>
  <c r="J35" i="1" s="1"/>
  <c r="J13" i="10"/>
  <c r="J12" i="10"/>
  <c r="I12" i="10"/>
  <c r="L11" i="10"/>
  <c r="U29" i="1" s="1"/>
  <c r="J11" i="10"/>
  <c r="I10" i="10"/>
  <c r="K10" i="10"/>
  <c r="U26" i="1" s="1"/>
  <c r="J9" i="10"/>
  <c r="I8" i="10"/>
  <c r="L7" i="10"/>
  <c r="U21" i="1" s="1"/>
  <c r="L6" i="10"/>
  <c r="U19" i="1" s="1"/>
  <c r="J6" i="10"/>
  <c r="K5" i="10"/>
  <c r="J16" i="1" s="1"/>
  <c r="J5" i="10"/>
  <c r="J4" i="10"/>
  <c r="I4" i="10"/>
  <c r="I3" i="10"/>
  <c r="L3" i="10"/>
  <c r="U13" i="1" s="1"/>
  <c r="J3" i="10"/>
  <c r="I2" i="10"/>
  <c r="L23" i="9"/>
  <c r="K23" i="9"/>
  <c r="J23" i="9"/>
  <c r="I23" i="9"/>
  <c r="I22" i="9"/>
  <c r="L22" i="9"/>
  <c r="J22" i="9"/>
  <c r="L21" i="9"/>
  <c r="J21" i="9"/>
  <c r="I21" i="9"/>
  <c r="K20" i="9"/>
  <c r="J20" i="9"/>
  <c r="I20" i="9"/>
  <c r="J19" i="9"/>
  <c r="I19" i="9"/>
  <c r="L18" i="9"/>
  <c r="I18" i="9"/>
  <c r="K18" i="9"/>
  <c r="L17" i="9"/>
  <c r="K17" i="9"/>
  <c r="K16" i="9"/>
  <c r="J16" i="9"/>
  <c r="L16" i="9"/>
  <c r="I16" i="9"/>
  <c r="J15" i="9"/>
  <c r="I15" i="9"/>
  <c r="L15" i="9"/>
  <c r="K15" i="9"/>
  <c r="L14" i="9"/>
  <c r="I14" i="9"/>
  <c r="J14" i="9"/>
  <c r="L13" i="9"/>
  <c r="J13" i="9"/>
  <c r="I13" i="9"/>
  <c r="K12" i="9"/>
  <c r="J12" i="9"/>
  <c r="I12" i="9"/>
  <c r="J11" i="9"/>
  <c r="I11" i="9"/>
  <c r="L10" i="9"/>
  <c r="I10" i="9"/>
  <c r="K10" i="9"/>
  <c r="J10" i="9"/>
  <c r="L9" i="9"/>
  <c r="K9" i="9"/>
  <c r="K8" i="9"/>
  <c r="J8" i="9"/>
  <c r="L8" i="9"/>
  <c r="I8" i="9"/>
  <c r="J7" i="9"/>
  <c r="I7" i="9"/>
  <c r="L7" i="9"/>
  <c r="K7" i="9"/>
  <c r="L6" i="9"/>
  <c r="I6" i="9"/>
  <c r="J6" i="9"/>
  <c r="L5" i="9"/>
  <c r="J5" i="9"/>
  <c r="I5" i="9"/>
  <c r="K4" i="9"/>
  <c r="J4" i="9"/>
  <c r="I4" i="9"/>
  <c r="J3" i="9"/>
  <c r="I3" i="9"/>
  <c r="L2" i="9"/>
  <c r="I2" i="9"/>
  <c r="K2" i="9"/>
  <c r="J2" i="9"/>
  <c r="I23" i="8"/>
  <c r="L23" i="8"/>
  <c r="K23" i="8"/>
  <c r="J23" i="8"/>
  <c r="L22" i="8"/>
  <c r="J22" i="8"/>
  <c r="I22" i="8"/>
  <c r="L21" i="8"/>
  <c r="K21" i="8"/>
  <c r="J21" i="8"/>
  <c r="I21" i="8"/>
  <c r="J20" i="8"/>
  <c r="I20" i="8"/>
  <c r="K20" i="8"/>
  <c r="L19" i="8"/>
  <c r="J19" i="8"/>
  <c r="I19" i="8"/>
  <c r="L18" i="8"/>
  <c r="K18" i="8"/>
  <c r="I18" i="8"/>
  <c r="K17" i="8"/>
  <c r="J17" i="8"/>
  <c r="L17" i="8"/>
  <c r="L16" i="8"/>
  <c r="K16" i="8"/>
  <c r="J16" i="8"/>
  <c r="I16" i="8"/>
  <c r="I15" i="8"/>
  <c r="L15" i="8"/>
  <c r="K15" i="8"/>
  <c r="J15" i="8"/>
  <c r="L14" i="8"/>
  <c r="J14" i="8"/>
  <c r="I14" i="8"/>
  <c r="L13" i="8"/>
  <c r="K13" i="8"/>
  <c r="J13" i="8"/>
  <c r="I13" i="8"/>
  <c r="J12" i="8"/>
  <c r="I12" i="8"/>
  <c r="K12" i="8"/>
  <c r="L11" i="8"/>
  <c r="J11" i="8"/>
  <c r="I11" i="8"/>
  <c r="L10" i="8"/>
  <c r="K10" i="8"/>
  <c r="I10" i="8"/>
  <c r="K9" i="8"/>
  <c r="J9" i="8"/>
  <c r="L9" i="8"/>
  <c r="L8" i="8"/>
  <c r="K8" i="8"/>
  <c r="J8" i="8"/>
  <c r="I8" i="8"/>
  <c r="I7" i="8"/>
  <c r="L7" i="8"/>
  <c r="K7" i="8"/>
  <c r="J7" i="8"/>
  <c r="L6" i="8"/>
  <c r="J6" i="8"/>
  <c r="I6" i="8"/>
  <c r="L5" i="8"/>
  <c r="K5" i="8"/>
  <c r="J5" i="8"/>
  <c r="I5" i="8"/>
  <c r="J4" i="8"/>
  <c r="I4" i="8"/>
  <c r="K4" i="8"/>
  <c r="L3" i="8"/>
  <c r="J3" i="8"/>
  <c r="I3" i="8"/>
  <c r="L2" i="8"/>
  <c r="K2" i="8"/>
  <c r="I2" i="8"/>
  <c r="L23" i="7"/>
  <c r="J23" i="7"/>
  <c r="J22" i="7"/>
  <c r="L22" i="7"/>
  <c r="I22" i="7"/>
  <c r="K21" i="7"/>
  <c r="L21" i="7"/>
  <c r="J21" i="7"/>
  <c r="I20" i="7"/>
  <c r="K20" i="7"/>
  <c r="J20" i="7"/>
  <c r="L19" i="7"/>
  <c r="I19" i="7"/>
  <c r="J19" i="7"/>
  <c r="L18" i="7"/>
  <c r="I18" i="7"/>
  <c r="K17" i="7"/>
  <c r="L17" i="7"/>
  <c r="L16" i="7"/>
  <c r="K16" i="7"/>
  <c r="L15" i="7"/>
  <c r="J15" i="7"/>
  <c r="L14" i="7"/>
  <c r="I14" i="7"/>
  <c r="K13" i="7"/>
  <c r="J13" i="7"/>
  <c r="L13" i="7"/>
  <c r="J12" i="7"/>
  <c r="I12" i="7"/>
  <c r="K12" i="7"/>
  <c r="L11" i="7"/>
  <c r="I11" i="7"/>
  <c r="J11" i="7"/>
  <c r="L10" i="7"/>
  <c r="I10" i="7"/>
  <c r="K9" i="7"/>
  <c r="L9" i="7"/>
  <c r="L8" i="7"/>
  <c r="K8" i="7"/>
  <c r="L7" i="7"/>
  <c r="J7" i="7"/>
  <c r="L6" i="7"/>
  <c r="I6" i="7"/>
  <c r="K5" i="7"/>
  <c r="J5" i="7"/>
  <c r="L5" i="7"/>
  <c r="J4" i="7"/>
  <c r="I4" i="7"/>
  <c r="K4" i="7"/>
  <c r="L3" i="7"/>
  <c r="I3" i="7"/>
  <c r="J3" i="7"/>
  <c r="L2" i="7"/>
  <c r="I2" i="7"/>
  <c r="L23" i="6"/>
  <c r="K23" i="6"/>
  <c r="J23" i="6"/>
  <c r="I23" i="6"/>
  <c r="J22" i="6"/>
  <c r="I22" i="6"/>
  <c r="L22" i="6"/>
  <c r="L21" i="6"/>
  <c r="K21" i="6"/>
  <c r="J21" i="6"/>
  <c r="I21" i="6"/>
  <c r="K20" i="6"/>
  <c r="J20" i="6"/>
  <c r="I20" i="6"/>
  <c r="J19" i="6"/>
  <c r="I19" i="6"/>
  <c r="L19" i="6"/>
  <c r="L18" i="6"/>
  <c r="K18" i="6"/>
  <c r="I18" i="6"/>
  <c r="L17" i="6"/>
  <c r="K17" i="6"/>
  <c r="J17" i="6"/>
  <c r="L16" i="6"/>
  <c r="K16" i="6"/>
  <c r="J16" i="6"/>
  <c r="I16" i="6"/>
  <c r="L15" i="6"/>
  <c r="K15" i="6"/>
  <c r="J15" i="6"/>
  <c r="I15" i="6"/>
  <c r="J14" i="6"/>
  <c r="I14" i="6"/>
  <c r="L14" i="6"/>
  <c r="L13" i="6"/>
  <c r="K13" i="6"/>
  <c r="J13" i="6"/>
  <c r="I13" i="6"/>
  <c r="I12" i="6"/>
  <c r="K12" i="6"/>
  <c r="J12" i="6"/>
  <c r="L11" i="6"/>
  <c r="J11" i="6"/>
  <c r="I11" i="6"/>
  <c r="L10" i="6"/>
  <c r="K10" i="6"/>
  <c r="I10" i="6"/>
  <c r="J9" i="6"/>
  <c r="L9" i="6"/>
  <c r="K9" i="6"/>
  <c r="L8" i="6"/>
  <c r="K8" i="6"/>
  <c r="J8" i="6"/>
  <c r="I8" i="6"/>
  <c r="L7" i="6"/>
  <c r="K7" i="6"/>
  <c r="J7" i="6"/>
  <c r="I7" i="6"/>
  <c r="J6" i="6"/>
  <c r="I6" i="6"/>
  <c r="L6" i="6"/>
  <c r="L5" i="6"/>
  <c r="K5" i="6"/>
  <c r="J5" i="6"/>
  <c r="I5" i="6"/>
  <c r="I4" i="6"/>
  <c r="K4" i="6"/>
  <c r="J4" i="6"/>
  <c r="L3" i="6"/>
  <c r="J3" i="6"/>
  <c r="I3" i="6"/>
  <c r="L2" i="6"/>
  <c r="K2" i="6"/>
  <c r="I2" i="6"/>
  <c r="I23" i="5"/>
  <c r="L23" i="5"/>
  <c r="K23" i="5"/>
  <c r="L22" i="5"/>
  <c r="I22" i="5"/>
  <c r="J22" i="5"/>
  <c r="L21" i="5"/>
  <c r="K21" i="5"/>
  <c r="J21" i="5"/>
  <c r="I21" i="5"/>
  <c r="J20" i="5"/>
  <c r="I20" i="5"/>
  <c r="K20" i="5"/>
  <c r="L19" i="5"/>
  <c r="J19" i="5"/>
  <c r="I19" i="5"/>
  <c r="L18" i="5"/>
  <c r="K18" i="5"/>
  <c r="I18" i="5"/>
  <c r="J17" i="5"/>
  <c r="K17" i="5"/>
  <c r="L17" i="5"/>
  <c r="J16" i="5"/>
  <c r="L16" i="5"/>
  <c r="I16" i="5"/>
  <c r="I15" i="5"/>
  <c r="L15" i="5"/>
  <c r="K15" i="5"/>
  <c r="L14" i="5"/>
  <c r="I14" i="5"/>
  <c r="J14" i="5"/>
  <c r="L13" i="5"/>
  <c r="K13" i="5"/>
  <c r="J13" i="5"/>
  <c r="I13" i="5"/>
  <c r="J12" i="5"/>
  <c r="I12" i="5"/>
  <c r="K12" i="5"/>
  <c r="L11" i="5"/>
  <c r="J11" i="5"/>
  <c r="I11" i="5"/>
  <c r="L10" i="5"/>
  <c r="K10" i="5"/>
  <c r="I10" i="5"/>
  <c r="J9" i="5"/>
  <c r="K9" i="5"/>
  <c r="L9" i="5"/>
  <c r="J8" i="5"/>
  <c r="L8" i="5"/>
  <c r="I8" i="5"/>
  <c r="I7" i="5"/>
  <c r="L7" i="5"/>
  <c r="K7" i="5"/>
  <c r="L6" i="5"/>
  <c r="I6" i="5"/>
  <c r="J6" i="5"/>
  <c r="L5" i="5"/>
  <c r="K5" i="5"/>
  <c r="J5" i="5"/>
  <c r="I5" i="5"/>
  <c r="J4" i="5"/>
  <c r="I4" i="5"/>
  <c r="K4" i="5"/>
  <c r="L3" i="5"/>
  <c r="J3" i="5"/>
  <c r="I3" i="5"/>
  <c r="L2" i="5"/>
  <c r="K2" i="5"/>
  <c r="I2" i="5"/>
  <c r="K21" i="4"/>
  <c r="I50" i="1" s="1"/>
  <c r="R50" i="1" s="1"/>
  <c r="J21" i="4"/>
  <c r="L19" i="4"/>
  <c r="I47" i="1" s="1"/>
  <c r="R47" i="1" s="1"/>
  <c r="I19" i="4"/>
  <c r="J19" i="4"/>
  <c r="J18" i="4"/>
  <c r="I18" i="4"/>
  <c r="J17" i="4"/>
  <c r="I16" i="4"/>
  <c r="L15" i="4"/>
  <c r="I39" i="1" s="1"/>
  <c r="R39" i="1" s="1"/>
  <c r="J13" i="4"/>
  <c r="L11" i="4"/>
  <c r="I29" i="1" s="1"/>
  <c r="R29" i="1" s="1"/>
  <c r="J9" i="4"/>
  <c r="K9" i="4"/>
  <c r="I24" i="1" s="1"/>
  <c r="R24" i="1" s="1"/>
  <c r="I8" i="4"/>
  <c r="L7" i="4"/>
  <c r="I21" i="1" s="1"/>
  <c r="R21" i="1" s="1"/>
  <c r="L5" i="4"/>
  <c r="I17" i="1" s="1"/>
  <c r="R17" i="1" s="1"/>
  <c r="K4" i="4"/>
  <c r="I14" i="1" s="1"/>
  <c r="R14" i="1" s="1"/>
  <c r="L3" i="4"/>
  <c r="I13" i="1" s="1"/>
  <c r="R13" i="1" s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E36" i="1"/>
  <c r="E38" i="1"/>
  <c r="E40" i="1"/>
  <c r="E42" i="1"/>
  <c r="E44" i="1"/>
  <c r="E46" i="1"/>
  <c r="E48" i="1"/>
  <c r="E50" i="1"/>
  <c r="E52" i="1"/>
  <c r="E54" i="1"/>
  <c r="E34" i="1"/>
  <c r="G10" i="1"/>
  <c r="E14" i="1"/>
  <c r="E16" i="1"/>
  <c r="E18" i="1"/>
  <c r="E20" i="1"/>
  <c r="E22" i="1"/>
  <c r="E24" i="1"/>
  <c r="E26" i="1"/>
  <c r="E28" i="1"/>
  <c r="E30" i="1"/>
  <c r="E12" i="1"/>
  <c r="E10" i="1"/>
  <c r="F10" i="1"/>
  <c r="A13" i="3"/>
  <c r="B13" i="3"/>
  <c r="C13" i="3"/>
  <c r="J13" i="3" s="1"/>
  <c r="D13" i="3"/>
  <c r="E13" i="3"/>
  <c r="F13" i="3"/>
  <c r="G13" i="3"/>
  <c r="K13" i="3" s="1"/>
  <c r="I13" i="3"/>
  <c r="L13" i="3"/>
  <c r="A14" i="3"/>
  <c r="B14" i="3"/>
  <c r="C14" i="3"/>
  <c r="J14" i="3" s="1"/>
  <c r="D14" i="3"/>
  <c r="K14" i="3" s="1"/>
  <c r="E14" i="3"/>
  <c r="L14" i="3" s="1"/>
  <c r="F14" i="3"/>
  <c r="G14" i="3"/>
  <c r="I14" i="3"/>
  <c r="A15" i="3"/>
  <c r="B15" i="3"/>
  <c r="I15" i="3" s="1"/>
  <c r="C15" i="3"/>
  <c r="D15" i="3"/>
  <c r="E15" i="3"/>
  <c r="L15" i="3" s="1"/>
  <c r="F15" i="3"/>
  <c r="G15" i="3"/>
  <c r="J15" i="3"/>
  <c r="K15" i="3"/>
  <c r="A16" i="3"/>
  <c r="B16" i="3"/>
  <c r="I16" i="3" s="1"/>
  <c r="C16" i="3"/>
  <c r="D16" i="3"/>
  <c r="E16" i="3"/>
  <c r="L16" i="3" s="1"/>
  <c r="F16" i="3"/>
  <c r="G16" i="3"/>
  <c r="K16" i="3" s="1"/>
  <c r="J16" i="3"/>
  <c r="A17" i="3"/>
  <c r="B17" i="3"/>
  <c r="I17" i="3" s="1"/>
  <c r="C17" i="3"/>
  <c r="J17" i="3" s="1"/>
  <c r="D17" i="3"/>
  <c r="K17" i="3" s="1"/>
  <c r="E17" i="3"/>
  <c r="F17" i="3"/>
  <c r="G17" i="3"/>
  <c r="L17" i="3"/>
  <c r="A18" i="3"/>
  <c r="B18" i="3"/>
  <c r="C18" i="3"/>
  <c r="D18" i="3"/>
  <c r="K18" i="3" s="1"/>
  <c r="E18" i="3"/>
  <c r="F18" i="3"/>
  <c r="G18" i="3"/>
  <c r="I18" i="3"/>
  <c r="J18" i="3"/>
  <c r="L18" i="3"/>
  <c r="A19" i="3"/>
  <c r="B19" i="3"/>
  <c r="C19" i="3"/>
  <c r="D19" i="3"/>
  <c r="K19" i="3" s="1"/>
  <c r="E19" i="3"/>
  <c r="L19" i="3" s="1"/>
  <c r="F19" i="3"/>
  <c r="G19" i="3"/>
  <c r="I19" i="3"/>
  <c r="J19" i="3"/>
  <c r="A20" i="3"/>
  <c r="B20" i="3"/>
  <c r="I20" i="3" s="1"/>
  <c r="C20" i="3"/>
  <c r="J20" i="3" s="1"/>
  <c r="D20" i="3"/>
  <c r="E20" i="3"/>
  <c r="F20" i="3"/>
  <c r="G20" i="3"/>
  <c r="K20" i="3"/>
  <c r="L20" i="3"/>
  <c r="A21" i="3"/>
  <c r="B21" i="3"/>
  <c r="C21" i="3"/>
  <c r="J21" i="3" s="1"/>
  <c r="D21" i="3"/>
  <c r="E21" i="3"/>
  <c r="F21" i="3"/>
  <c r="G21" i="3"/>
  <c r="K21" i="3" s="1"/>
  <c r="I21" i="3"/>
  <c r="L21" i="3"/>
  <c r="A22" i="3"/>
  <c r="B22" i="3"/>
  <c r="C22" i="3"/>
  <c r="J22" i="3" s="1"/>
  <c r="D22" i="3"/>
  <c r="K22" i="3" s="1"/>
  <c r="E22" i="3"/>
  <c r="L22" i="3" s="1"/>
  <c r="F22" i="3"/>
  <c r="G22" i="3"/>
  <c r="I22" i="3"/>
  <c r="A23" i="3"/>
  <c r="B23" i="3"/>
  <c r="I23" i="3" s="1"/>
  <c r="C23" i="3"/>
  <c r="D23" i="3"/>
  <c r="E23" i="3"/>
  <c r="L23" i="3" s="1"/>
  <c r="F23" i="3"/>
  <c r="G23" i="3"/>
  <c r="J23" i="3"/>
  <c r="K23" i="3"/>
  <c r="G12" i="3"/>
  <c r="F12" i="3"/>
  <c r="E12" i="3"/>
  <c r="D12" i="3"/>
  <c r="C12" i="3"/>
  <c r="J12" i="3" s="1"/>
  <c r="B12" i="3"/>
  <c r="A12" i="3"/>
  <c r="G11" i="3"/>
  <c r="F11" i="3"/>
  <c r="E11" i="3"/>
  <c r="D11" i="3"/>
  <c r="K11" i="3" s="1"/>
  <c r="C11" i="3"/>
  <c r="B11" i="3"/>
  <c r="I11" i="3" s="1"/>
  <c r="A11" i="3"/>
  <c r="G10" i="3"/>
  <c r="F10" i="3"/>
  <c r="E10" i="3"/>
  <c r="D10" i="3"/>
  <c r="C10" i="3"/>
  <c r="B10" i="3"/>
  <c r="A10" i="3"/>
  <c r="G9" i="3"/>
  <c r="F9" i="3"/>
  <c r="E9" i="3"/>
  <c r="L9" i="3" s="1"/>
  <c r="D9" i="3"/>
  <c r="K9" i="3" s="1"/>
  <c r="C9" i="3"/>
  <c r="B9" i="3"/>
  <c r="I9" i="3" s="1"/>
  <c r="A9" i="3"/>
  <c r="G8" i="3"/>
  <c r="F8" i="3"/>
  <c r="E8" i="3"/>
  <c r="D8" i="3"/>
  <c r="K8" i="3" s="1"/>
  <c r="C8" i="3"/>
  <c r="B8" i="3"/>
  <c r="A8" i="3"/>
  <c r="G7" i="3"/>
  <c r="F7" i="3"/>
  <c r="E7" i="3"/>
  <c r="L7" i="3" s="1"/>
  <c r="D7" i="3"/>
  <c r="C7" i="3"/>
  <c r="J7" i="3" s="1"/>
  <c r="B7" i="3"/>
  <c r="I7" i="3" s="1"/>
  <c r="A7" i="3"/>
  <c r="G6" i="3"/>
  <c r="F6" i="3"/>
  <c r="E6" i="3"/>
  <c r="D6" i="3"/>
  <c r="C6" i="3"/>
  <c r="B6" i="3"/>
  <c r="A6" i="3"/>
  <c r="G5" i="3"/>
  <c r="F5" i="3"/>
  <c r="E5" i="3"/>
  <c r="D5" i="3"/>
  <c r="K5" i="3" s="1"/>
  <c r="C5" i="3"/>
  <c r="J5" i="3" s="1"/>
  <c r="B5" i="3"/>
  <c r="A5" i="3"/>
  <c r="G4" i="3"/>
  <c r="F4" i="3"/>
  <c r="E4" i="3"/>
  <c r="D4" i="3"/>
  <c r="C4" i="3"/>
  <c r="B4" i="3"/>
  <c r="A4" i="3"/>
  <c r="G3" i="3"/>
  <c r="F3" i="3"/>
  <c r="E3" i="3"/>
  <c r="D3" i="3"/>
  <c r="K3" i="3" s="1"/>
  <c r="C3" i="3"/>
  <c r="B3" i="3"/>
  <c r="I3" i="3" s="1"/>
  <c r="A3" i="3"/>
  <c r="G2" i="3"/>
  <c r="F2" i="3"/>
  <c r="E2" i="3"/>
  <c r="D2" i="3"/>
  <c r="C2" i="3"/>
  <c r="B2" i="3"/>
  <c r="A2" i="3"/>
  <c r="G1" i="3"/>
  <c r="F1" i="3"/>
  <c r="E1" i="3"/>
  <c r="D1" i="3"/>
  <c r="C1" i="3"/>
  <c r="B1" i="3"/>
  <c r="A1" i="3"/>
  <c r="L12" i="3"/>
  <c r="K12" i="3"/>
  <c r="I12" i="3"/>
  <c r="L11" i="3"/>
  <c r="J11" i="3"/>
  <c r="I10" i="3"/>
  <c r="L10" i="3"/>
  <c r="K10" i="3"/>
  <c r="J10" i="3"/>
  <c r="J9" i="3"/>
  <c r="L8" i="3"/>
  <c r="J8" i="3"/>
  <c r="I8" i="3"/>
  <c r="K7" i="3"/>
  <c r="L6" i="3"/>
  <c r="K6" i="3"/>
  <c r="J6" i="3"/>
  <c r="I6" i="3"/>
  <c r="L5" i="3"/>
  <c r="I5" i="3"/>
  <c r="K4" i="3"/>
  <c r="J4" i="3"/>
  <c r="L4" i="3"/>
  <c r="I4" i="3"/>
  <c r="L3" i="3"/>
  <c r="J3" i="3"/>
  <c r="I2" i="3"/>
  <c r="L2" i="3"/>
  <c r="K2" i="3"/>
  <c r="J2" i="3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B1" i="2"/>
  <c r="C1" i="2"/>
  <c r="D1" i="2"/>
  <c r="E1" i="2"/>
  <c r="F1" i="2"/>
  <c r="G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A2" i="2"/>
  <c r="A3" i="2"/>
  <c r="A4" i="2"/>
  <c r="A5" i="2"/>
  <c r="A6" i="2"/>
  <c r="A7" i="2"/>
  <c r="A8" i="2"/>
  <c r="A9" i="2"/>
  <c r="A10" i="2"/>
  <c r="A11" i="2"/>
  <c r="A12" i="2"/>
  <c r="A1" i="2"/>
  <c r="K7" i="4" l="1"/>
  <c r="I20" i="1" s="1"/>
  <c r="R20" i="1" s="1"/>
  <c r="K15" i="4"/>
  <c r="I38" i="1" s="1"/>
  <c r="R38" i="1" s="1"/>
  <c r="K23" i="4"/>
  <c r="I54" i="1" s="1"/>
  <c r="R54" i="1" s="1"/>
  <c r="K6" i="4"/>
  <c r="I18" i="1" s="1"/>
  <c r="R18" i="1" s="1"/>
  <c r="K14" i="4"/>
  <c r="I36" i="1" s="1"/>
  <c r="R36" i="1" s="1"/>
  <c r="K22" i="4"/>
  <c r="I52" i="1" s="1"/>
  <c r="R52" i="1" s="1"/>
  <c r="U10" i="1"/>
  <c r="J10" i="1"/>
  <c r="U22" i="1"/>
  <c r="J22" i="1"/>
  <c r="J25" i="1"/>
  <c r="U25" i="1"/>
  <c r="J40" i="1"/>
  <c r="U40" i="1"/>
  <c r="J43" i="1"/>
  <c r="U43" i="1"/>
  <c r="J23" i="1"/>
  <c r="U23" i="1"/>
  <c r="J50" i="1"/>
  <c r="U50" i="1"/>
  <c r="J17" i="1"/>
  <c r="U17" i="1"/>
  <c r="K7" i="10"/>
  <c r="K15" i="10"/>
  <c r="K23" i="10"/>
  <c r="J11" i="1"/>
  <c r="J19" i="1"/>
  <c r="J27" i="1"/>
  <c r="J37" i="1"/>
  <c r="J45" i="1"/>
  <c r="J53" i="1"/>
  <c r="U15" i="1"/>
  <c r="U31" i="1"/>
  <c r="U41" i="1"/>
  <c r="U49" i="1"/>
  <c r="U16" i="1"/>
  <c r="U24" i="1"/>
  <c r="U34" i="1"/>
  <c r="J13" i="1"/>
  <c r="J21" i="1"/>
  <c r="J29" i="1"/>
  <c r="J39" i="1"/>
  <c r="J47" i="1"/>
  <c r="J55" i="1"/>
  <c r="U35" i="1"/>
  <c r="U51" i="1"/>
  <c r="J44" i="1"/>
  <c r="K3" i="10"/>
  <c r="K11" i="10"/>
  <c r="K19" i="10"/>
  <c r="K4" i="10"/>
  <c r="K12" i="10"/>
  <c r="K20" i="10"/>
  <c r="K3" i="4"/>
  <c r="I12" i="1" s="1"/>
  <c r="R12" i="1" s="1"/>
  <c r="K11" i="4"/>
  <c r="I28" i="1" s="1"/>
  <c r="R28" i="1" s="1"/>
  <c r="K19" i="4"/>
  <c r="I46" i="1" s="1"/>
  <c r="R46" i="1" s="1"/>
  <c r="J48" i="1" l="1"/>
  <c r="U48" i="1"/>
  <c r="J14" i="1"/>
  <c r="U14" i="1"/>
  <c r="U46" i="1"/>
  <c r="J46" i="1"/>
  <c r="J30" i="1"/>
  <c r="U30" i="1"/>
  <c r="U28" i="1"/>
  <c r="J28" i="1"/>
  <c r="U54" i="1"/>
  <c r="J54" i="1"/>
  <c r="U12" i="1"/>
  <c r="J12" i="1"/>
  <c r="U38" i="1"/>
  <c r="J38" i="1"/>
  <c r="U20" i="1"/>
  <c r="J20" i="1"/>
</calcChain>
</file>

<file path=xl/sharedStrings.xml><?xml version="1.0" encoding="utf-8"?>
<sst xmlns="http://schemas.openxmlformats.org/spreadsheetml/2006/main" count="246" uniqueCount="149">
  <si>
    <t>Coefficient</t>
  </si>
  <si>
    <t>Variable</t>
  </si>
  <si>
    <t>Value</t>
  </si>
  <si>
    <t>se</t>
  </si>
  <si>
    <t>$\bar\beta$</t>
  </si>
  <si>
    <t>$\beta^u$</t>
  </si>
  <si>
    <t>M1</t>
  </si>
  <si>
    <t>M2</t>
  </si>
  <si>
    <t>M3</t>
  </si>
  <si>
    <t>Unobserved heterogeneity</t>
  </si>
  <si>
    <t>Observed heterogeneity</t>
  </si>
  <si>
    <t>N</t>
  </si>
  <si>
    <t>Y</t>
  </si>
  <si>
    <t>Estimates of $\bar\beta$</t>
  </si>
  <si>
    <t>Estimates of $\beta^u$</t>
  </si>
  <si>
    <t>5.614</t>
  </si>
  <si>
    <t>(363.725)</t>
  </si>
  <si>
    <t>27.565</t>
  </si>
  <si>
    <t>(497.516)</t>
  </si>
  <si>
    <t>3.441</t>
  </si>
  <si>
    <t>(234.242)</t>
  </si>
  <si>
    <t>37.152</t>
  </si>
  <si>
    <t>(59.473)</t>
  </si>
  <si>
    <t>-8.330</t>
  </si>
  <si>
    <t>(133.527)</t>
  </si>
  <si>
    <t>21.099</t>
  </si>
  <si>
    <t>(126.634)</t>
  </si>
  <si>
    <t>16.128</t>
  </si>
  <si>
    <t>(73.787)</t>
  </si>
  <si>
    <t>-2.160</t>
  </si>
  <si>
    <t>(27.786)</t>
  </si>
  <si>
    <t>3.646</t>
  </si>
  <si>
    <t>(25.954)</t>
  </si>
  <si>
    <t>1.889</t>
  </si>
  <si>
    <t>(6.847)</t>
  </si>
  <si>
    <t>-19.261</t>
  </si>
  <si>
    <t>(271.452)</t>
  </si>
  <si>
    <t>-4.170</t>
  </si>
  <si>
    <t>(634.899)</t>
  </si>
  <si>
    <t>0.654</t>
  </si>
  <si>
    <t>(60.910)</t>
  </si>
  <si>
    <t>13.229</t>
  </si>
  <si>
    <t>(86.146)</t>
  </si>
  <si>
    <t>6.715</t>
  </si>
  <si>
    <t>(117.785)</t>
  </si>
  <si>
    <t>-20.118</t>
  </si>
  <si>
    <t>(21.070)</t>
  </si>
  <si>
    <t>-6.370</t>
  </si>
  <si>
    <t>(74.952)</t>
  </si>
  <si>
    <t>-1.149</t>
  </si>
  <si>
    <t>(41.420)</t>
  </si>
  <si>
    <t>-0.307</t>
  </si>
  <si>
    <t>(97.017)</t>
  </si>
  <si>
    <t>-3.556</t>
  </si>
  <si>
    <t>(84.203)</t>
  </si>
  <si>
    <t>-4.705</t>
  </si>
  <si>
    <t>(77.439)</t>
  </si>
  <si>
    <t>-0.393</t>
  </si>
  <si>
    <t>(218.639)</t>
  </si>
  <si>
    <t>old</t>
  </si>
  <si>
    <t>new</t>
  </si>
  <si>
    <t>17.431***</t>
  </si>
  <si>
    <t>(4.979)</t>
  </si>
  <si>
    <t>31.283***</t>
  </si>
  <si>
    <t>(4.687)</t>
  </si>
  <si>
    <t>15.587</t>
  </si>
  <si>
    <t>(10.462)</t>
  </si>
  <si>
    <t>22.324***</t>
  </si>
  <si>
    <t>(7.759)</t>
  </si>
  <si>
    <t>-0.894</t>
  </si>
  <si>
    <t>(6.987)</t>
  </si>
  <si>
    <t>-9.762</t>
  </si>
  <si>
    <t>(6.773)</t>
  </si>
  <si>
    <t>-5.416</t>
  </si>
  <si>
    <t>(3.996)</t>
  </si>
  <si>
    <t>-40.654***</t>
  </si>
  <si>
    <t>(7.886)</t>
  </si>
  <si>
    <t>2.964</t>
  </si>
  <si>
    <t>(3.344)</t>
  </si>
  <si>
    <t>-0.687</t>
  </si>
  <si>
    <t>(2.374)</t>
  </si>
  <si>
    <t>-32.553**</t>
  </si>
  <si>
    <t>(13.744)</t>
  </si>
  <si>
    <t>-0.673</t>
  </si>
  <si>
    <t>(6.745)</t>
  </si>
  <si>
    <t>-0.209</t>
  </si>
  <si>
    <t>(3.954)</t>
  </si>
  <si>
    <t>3.047</t>
  </si>
  <si>
    <t>(3.432)</t>
  </si>
  <si>
    <t>1.696</t>
  </si>
  <si>
    <t>(4.970)</t>
  </si>
  <si>
    <t>0.206</t>
  </si>
  <si>
    <t>(4.791)</t>
  </si>
  <si>
    <t>1.246</t>
  </si>
  <si>
    <t>(5.032)</t>
  </si>
  <si>
    <t>-2.150</t>
  </si>
  <si>
    <t>(8.607)</t>
  </si>
  <si>
    <t>-0.575</t>
  </si>
  <si>
    <t>(5.968)</t>
  </si>
  <si>
    <t>3.719</t>
  </si>
  <si>
    <t>(4.201)</t>
  </si>
  <si>
    <t>0.259</t>
  </si>
  <si>
    <t>(3.237)</t>
  </si>
  <si>
    <t>0.606</t>
  </si>
  <si>
    <t>(30.110)</t>
  </si>
  <si>
    <t>-0.706***</t>
  </si>
  <si>
    <t>(0.273)</t>
  </si>
  <si>
    <t>0.628</t>
  </si>
  <si>
    <t>(0.496)</t>
  </si>
  <si>
    <t>-33.410***</t>
  </si>
  <si>
    <t>(7.553)</t>
  </si>
  <si>
    <t>-0.116</t>
  </si>
  <si>
    <t>(1.632)</t>
  </si>
  <si>
    <t>-8.862***</t>
  </si>
  <si>
    <t>(0.839)</t>
  </si>
  <si>
    <t>-8.023***</t>
  </si>
  <si>
    <t>(0.862)</t>
  </si>
  <si>
    <t>-5.074*</t>
  </si>
  <si>
    <t>(2.653)</t>
  </si>
  <si>
    <t>-1.851**</t>
  </si>
  <si>
    <t>(0.776)</t>
  </si>
  <si>
    <t>-0.088</t>
  </si>
  <si>
    <t>(2.144)</t>
  </si>
  <si>
    <t>-0.207</t>
  </si>
  <si>
    <t>(1.091)</t>
  </si>
  <si>
    <t>-1.133</t>
  </si>
  <si>
    <t>(1.478)</t>
  </si>
  <si>
    <t>0.082</t>
  </si>
  <si>
    <t>(12.368)</t>
  </si>
  <si>
    <t>-0.029</t>
  </si>
  <si>
    <t>(14.565)</t>
  </si>
  <si>
    <t>-18.810*</t>
  </si>
  <si>
    <t>(10.497)</t>
  </si>
  <si>
    <t>0.048</t>
  </si>
  <si>
    <t>(6.171)</t>
  </si>
  <si>
    <t>-0.040</t>
  </si>
  <si>
    <t>(6.854)</t>
  </si>
  <si>
    <t>0.004</t>
  </si>
  <si>
    <t>(11.363)</t>
  </si>
  <si>
    <t>3.138**</t>
  </si>
  <si>
    <t>(1.301)</t>
  </si>
  <si>
    <t>-0.049</t>
  </si>
  <si>
    <t>(17.423)</t>
  </si>
  <si>
    <t>-0.105</t>
  </si>
  <si>
    <t>(17.883)</t>
  </si>
  <si>
    <t>0.061</t>
  </si>
  <si>
    <t>(46.953)</t>
  </si>
  <si>
    <t>0.192</t>
  </si>
  <si>
    <t>(21.523)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</si>
</sst>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_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_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_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_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_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_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-1.374453847460539</v>
          </cell>
          <cell r="E2">
            <v>0.10214904574002991</v>
          </cell>
          <cell r="F2">
            <v>-13.455376283773949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1.564340470949233</v>
          </cell>
          <cell r="E3">
            <v>7.840575337396001E-2</v>
          </cell>
          <cell r="F3">
            <v>19.951858168979459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-0.10249269549447899</v>
          </cell>
          <cell r="E4">
            <v>0.15531974768235021</v>
          </cell>
          <cell r="F4">
            <v>-0.65988193403513862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-8.1144301542742076E-2</v>
          </cell>
          <cell r="E5">
            <v>0.10794884730062219</v>
          </cell>
          <cell r="F5">
            <v>-0.75169215393997391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-2.8471727889019749</v>
          </cell>
          <cell r="E6">
            <v>0.1148467549175259</v>
          </cell>
          <cell r="F6">
            <v>-24.791059973323541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-0.61120190172332045</v>
          </cell>
          <cell r="E7">
            <v>9.9776934979254356E-2</v>
          </cell>
          <cell r="F7">
            <v>-6.1256832738989404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-2.5764442219506889</v>
          </cell>
          <cell r="E8">
            <v>0.1942392818570304</v>
          </cell>
          <cell r="F8">
            <v>-13.26428000205992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-3.3036517188746579</v>
          </cell>
          <cell r="E9">
            <v>9.48972371513883E-2</v>
          </cell>
          <cell r="F9">
            <v>-34.81293890152341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3.05509344779634E-2</v>
          </cell>
          <cell r="E10">
            <v>9.86298297140525E-2</v>
          </cell>
          <cell r="F10">
            <v>0.30975349512958328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0.42884953528351399</v>
          </cell>
          <cell r="E11">
            <v>6.8172431088333457E-2</v>
          </cell>
          <cell r="F11">
            <v>6.2906592655884346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-15.67780289121195</v>
          </cell>
          <cell r="E12">
            <v>0.79034747220180868</v>
          </cell>
          <cell r="F12">
            <v>-19.836595222523538</v>
          </cell>
          <cell r="G12" t="str">
            <v>***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-7.7221239531344654</v>
          </cell>
          <cell r="E2">
            <v>0.11052548024478311</v>
          </cell>
          <cell r="F2">
            <v>-69.867363942071236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6.3390787074079586</v>
          </cell>
          <cell r="E3">
            <v>6.8139317816134345E-2</v>
          </cell>
          <cell r="F3">
            <v>93.031144287549097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-4.8396596050631251</v>
          </cell>
          <cell r="E4">
            <v>6.7422795168221153E-2</v>
          </cell>
          <cell r="F4">
            <v>-71.780761877167549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0.62031192163666249</v>
          </cell>
          <cell r="E5">
            <v>0.18050154707696081</v>
          </cell>
          <cell r="F5">
            <v>3.4366016894701681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-14.32917344695497</v>
          </cell>
          <cell r="E6">
            <v>5.1803769337310408E-2</v>
          </cell>
          <cell r="F6">
            <v>-276.60484227804488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-3.558898731138838</v>
          </cell>
          <cell r="E7">
            <v>6.2831773497126972E-2</v>
          </cell>
          <cell r="F7">
            <v>-56.641704237451961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-16.27560100597951</v>
          </cell>
          <cell r="E8">
            <v>0.22600280171866019</v>
          </cell>
          <cell r="F8">
            <v>-72.01504088537898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-15.288151723652179</v>
          </cell>
          <cell r="E9">
            <v>5.3466848190025562E-2</v>
          </cell>
          <cell r="F9">
            <v>-285.93702904118908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3.5613439448631241</v>
          </cell>
          <cell r="E10">
            <v>0.30558947056691599</v>
          </cell>
          <cell r="F10">
            <v>11.65401392350423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3.4105650801141092</v>
          </cell>
          <cell r="E11">
            <v>0.22935057315805249</v>
          </cell>
          <cell r="F11">
            <v>14.87053218639128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-50.499980600139203</v>
          </cell>
          <cell r="E12">
            <v>0.97992692306316098</v>
          </cell>
          <cell r="F12">
            <v>-51.534435284501548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-6.8846713595868767</v>
          </cell>
          <cell r="E13">
            <v>0.31259119028740912</v>
          </cell>
          <cell r="F13">
            <v>-22.02452139888149</v>
          </cell>
          <cell r="G13" t="str">
            <v>***</v>
          </cell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1.973329230182244</v>
          </cell>
          <cell r="E14">
            <v>0.37726135484915863</v>
          </cell>
          <cell r="F14">
            <v>5.2306688846283924</v>
          </cell>
          <cell r="G14" t="str">
            <v>***</v>
          </cell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5.9803668343094838</v>
          </cell>
          <cell r="E15">
            <v>6.6546071112418878E-2</v>
          </cell>
          <cell r="F15">
            <v>89.868067856427118</v>
          </cell>
          <cell r="G15" t="str">
            <v>***</v>
          </cell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1.5028932902045791</v>
          </cell>
          <cell r="E16">
            <v>0.2020460757955275</v>
          </cell>
          <cell r="F16">
            <v>7.4383691159907528</v>
          </cell>
          <cell r="G16" t="str">
            <v>***</v>
          </cell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-8.0767137744202309</v>
          </cell>
          <cell r="E17">
            <v>0.3228275758485642</v>
          </cell>
          <cell r="F17">
            <v>-25.01866128750089</v>
          </cell>
          <cell r="G17" t="str">
            <v>***</v>
          </cell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0.42141747322735601</v>
          </cell>
          <cell r="E18">
            <v>0.68986070565185775</v>
          </cell>
          <cell r="F18">
            <v>0.61087328177237388</v>
          </cell>
          <cell r="G18"/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-5.4884437231639227</v>
          </cell>
          <cell r="E19">
            <v>0.18819490915822981</v>
          </cell>
          <cell r="F19">
            <v>-29.163614189740748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-4.0290619577081523</v>
          </cell>
          <cell r="E20">
            <v>0.3187490560010684</v>
          </cell>
          <cell r="F20">
            <v>-12.64023181199522</v>
          </cell>
          <cell r="G20" t="str">
            <v>***</v>
          </cell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7.0372525608655918</v>
          </cell>
          <cell r="E21">
            <v>0.37598321744086882</v>
          </cell>
          <cell r="F21">
            <v>18.716932656634729</v>
          </cell>
          <cell r="G21" t="str">
            <v>***</v>
          </cell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-3.3745704412922</v>
          </cell>
          <cell r="E22">
            <v>0.30167334640510018</v>
          </cell>
          <cell r="F22">
            <v>-11.186173659374861</v>
          </cell>
          <cell r="G22" t="str">
            <v>***</v>
          </cell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2.2928410966548789E-2</v>
          </cell>
          <cell r="E23">
            <v>0.13621763091922129</v>
          </cell>
          <cell r="F23">
            <v>0.16832190379339079</v>
          </cell>
          <cell r="G23"/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-0.17637105788446539</v>
          </cell>
          <cell r="E2">
            <v>0.93087138483086251</v>
          </cell>
          <cell r="F2">
            <v>-0.18946877168913259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0.47255102560437429</v>
          </cell>
          <cell r="E3">
            <v>0.41146683879422719</v>
          </cell>
          <cell r="F3">
            <v>1.1484547016939439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-0.39199920545908801</v>
          </cell>
          <cell r="E4">
            <v>0.6150801491752822</v>
          </cell>
          <cell r="F4">
            <v>-0.63731402482211819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10.22410024065373</v>
          </cell>
          <cell r="E5">
            <v>52.856455643890222</v>
          </cell>
          <cell r="F5">
            <v>0.193431438338139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-0.9129644970088503</v>
          </cell>
          <cell r="E6">
            <v>0.24396296096409509</v>
          </cell>
          <cell r="F6">
            <v>-3.7422258419925249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-0.56383663050087574</v>
          </cell>
          <cell r="E7">
            <v>0.49608284554658388</v>
          </cell>
          <cell r="F7">
            <v>-1.136577560708919</v>
          </cell>
          <cell r="G7"/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-0.83153555082911634</v>
          </cell>
          <cell r="E8">
            <v>1.982074497438759</v>
          </cell>
          <cell r="F8">
            <v>-0.41952789963426118</v>
          </cell>
          <cell r="G8"/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-1.0945887827177081</v>
          </cell>
          <cell r="E9">
            <v>0.95805408592385777</v>
          </cell>
          <cell r="F9">
            <v>-1.142512514481048</v>
          </cell>
          <cell r="G9"/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-0.19432900532168221</v>
          </cell>
          <cell r="E10">
            <v>2.4163452309536169</v>
          </cell>
          <cell r="F10">
            <v>-8.042269905488203E-2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-8.5957664000761408E-2</v>
          </cell>
          <cell r="E11">
            <v>1.275954140850976</v>
          </cell>
          <cell r="F11">
            <v>-6.736736160708208E-2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-1.1192295645201349</v>
          </cell>
          <cell r="E12">
            <v>3.8320308234697462</v>
          </cell>
          <cell r="F12">
            <v>-0.29207217167076921</v>
          </cell>
          <cell r="G12"/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2.3396896006200811E-2</v>
          </cell>
          <cell r="E13">
            <v>6.8767348577705656</v>
          </cell>
          <cell r="F13">
            <v>3.4023263205739001E-3</v>
          </cell>
          <cell r="G13"/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9.3553980595427835E-4</v>
          </cell>
          <cell r="E14">
            <v>15.589843890267369</v>
          </cell>
          <cell r="F14">
            <v>6.0009568571647413E-5</v>
          </cell>
          <cell r="G14"/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-2.5185602123146519E-2</v>
          </cell>
          <cell r="E15">
            <v>15.125162828407969</v>
          </cell>
          <cell r="F15">
            <v>-1.665145850585033E-3</v>
          </cell>
          <cell r="G15"/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16.727608035864971</v>
          </cell>
          <cell r="E16">
            <v>72.11859714480633</v>
          </cell>
          <cell r="F16">
            <v>0.23194583225569049</v>
          </cell>
          <cell r="G16"/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9.0901371623659799E-3</v>
          </cell>
          <cell r="E17">
            <v>6.5766906904947291</v>
          </cell>
          <cell r="F17">
            <v>1.382174955483907E-3</v>
          </cell>
          <cell r="G17"/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-6.7890609591713096E-3</v>
          </cell>
          <cell r="E18">
            <v>23.938112097851349</v>
          </cell>
          <cell r="F18">
            <v>-2.8360887155260192E-4</v>
          </cell>
          <cell r="G18"/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-2.1471127669135542E-2</v>
          </cell>
          <cell r="E19">
            <v>14.219137115293931</v>
          </cell>
          <cell r="F19">
            <v>-1.510016219341571E-3</v>
          </cell>
          <cell r="G19"/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-1.1268428198059521E-2</v>
          </cell>
          <cell r="E20">
            <v>15.333548032170359</v>
          </cell>
          <cell r="F20">
            <v>-7.3488720121513552E-4</v>
          </cell>
          <cell r="G20"/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2.1017805024697449E-2</v>
          </cell>
          <cell r="E21">
            <v>27.99786871288379</v>
          </cell>
          <cell r="F21">
            <v>7.5069303453893538E-4</v>
          </cell>
          <cell r="G21"/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-9.2264702588305894E-3</v>
          </cell>
          <cell r="E22">
            <v>20.99321168653621</v>
          </cell>
          <cell r="F22">
            <v>-4.3949779560160848E-4</v>
          </cell>
          <cell r="G22"/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-5.5708093921708318E-3</v>
          </cell>
          <cell r="E23">
            <v>34.979998533196039</v>
          </cell>
          <cell r="F23">
            <v>-1.5925699330387709E-4</v>
          </cell>
          <cell r="G23"/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-6.2999488496322984</v>
          </cell>
          <cell r="E2">
            <v>6.6268412863224074E-2</v>
          </cell>
          <cell r="F2">
            <v>-95.067145528823744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7.5467141905620876</v>
          </cell>
          <cell r="E3">
            <v>5.7563072864505557E-2</v>
          </cell>
          <cell r="F3">
            <v>131.10339346069779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-5.6154681608433581</v>
          </cell>
          <cell r="E4">
            <v>4.4825444099516248E-2</v>
          </cell>
          <cell r="F4">
            <v>-125.2741221788355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1.799394811756841</v>
          </cell>
          <cell r="E5">
            <v>8.1601264338204096E-2</v>
          </cell>
          <cell r="F5">
            <v>22.051065340104049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-14.187023100256599</v>
          </cell>
          <cell r="E6">
            <v>5.1858009239193467E-2</v>
          </cell>
          <cell r="F6">
            <v>-273.57438722376321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-8.351066516670663</v>
          </cell>
          <cell r="E7">
            <v>3.0903311152736559E-2</v>
          </cell>
          <cell r="F7">
            <v>-270.23209504626681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-11.97528100917892</v>
          </cell>
          <cell r="E8">
            <v>0.20059943333222721</v>
          </cell>
          <cell r="F8">
            <v>-59.697481743858148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-11.00320567909379</v>
          </cell>
          <cell r="E9">
            <v>5.066233367273891E-2</v>
          </cell>
          <cell r="F9">
            <v>-217.1871068982073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2.837919095493362</v>
          </cell>
          <cell r="E10">
            <v>0.1735330688158912</v>
          </cell>
          <cell r="F10">
            <v>16.353765393869882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3.649565116382985</v>
          </cell>
          <cell r="E11">
            <v>0.13029150278769741</v>
          </cell>
          <cell r="F11">
            <v>28.010768456096049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-45.587583065727458</v>
          </cell>
          <cell r="E12">
            <v>0.16511061553316839</v>
          </cell>
          <cell r="F12">
            <v>-276.10328335654191</v>
          </cell>
          <cell r="G12" t="str">
            <v>***</v>
          </cell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-3.2496278492498498</v>
          </cell>
          <cell r="E13">
            <v>1.7737182590019049</v>
          </cell>
          <cell r="F13">
            <v>-1.8320992258818261</v>
          </cell>
          <cell r="G13" t="str">
            <v>*</v>
          </cell>
        </row>
        <row r="14">
          <cell r="A14">
            <v>12</v>
          </cell>
          <cell r="B14" t="str">
            <v>betaO</v>
          </cell>
          <cell r="C14" t="str">
            <v>mint_purchase_InStore</v>
          </cell>
          <cell r="D14">
            <v>-2.1830876130623951</v>
          </cell>
          <cell r="E14">
            <v>0.1966215245189406</v>
          </cell>
          <cell r="F14">
            <v>-11.10299403080916</v>
          </cell>
          <cell r="G14" t="str">
            <v>***</v>
          </cell>
        </row>
        <row r="15">
          <cell r="A15">
            <v>13</v>
          </cell>
          <cell r="B15" t="str">
            <v>betaO</v>
          </cell>
          <cell r="C15" t="str">
            <v>fluoride_purchase_InStore</v>
          </cell>
          <cell r="D15">
            <v>6.0102863699661171</v>
          </cell>
          <cell r="E15">
            <v>7.0144971088356031E-2</v>
          </cell>
          <cell r="F15">
            <v>85.68378141314561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kids_purchase_InStore</v>
          </cell>
          <cell r="D16">
            <v>-2.0875141566205699</v>
          </cell>
          <cell r="E16">
            <v>0.34442868238575208</v>
          </cell>
          <cell r="F16">
            <v>-6.0608023180909294</v>
          </cell>
          <cell r="G16" t="str">
            <v>***</v>
          </cell>
        </row>
        <row r="17">
          <cell r="A17">
            <v>15</v>
          </cell>
          <cell r="B17" t="str">
            <v>betaO</v>
          </cell>
          <cell r="C17" t="str">
            <v>sizeNorm_purchase_InStore</v>
          </cell>
          <cell r="D17">
            <v>-6.6207910811766686</v>
          </cell>
          <cell r="E17">
            <v>0.18025759178458109</v>
          </cell>
          <cell r="F17">
            <v>-36.729610196329048</v>
          </cell>
          <cell r="G17" t="str">
            <v>***</v>
          </cell>
        </row>
        <row r="18">
          <cell r="A18">
            <v>16</v>
          </cell>
          <cell r="B18" t="str">
            <v>betaO</v>
          </cell>
          <cell r="C18" t="str">
            <v>discount_purchase_InStore</v>
          </cell>
          <cell r="D18">
            <v>1.2044632023241759</v>
          </cell>
          <cell r="E18">
            <v>0.32471459098235211</v>
          </cell>
          <cell r="F18">
            <v>3.7092980598141261</v>
          </cell>
          <cell r="G18" t="str">
            <v>***</v>
          </cell>
        </row>
        <row r="19">
          <cell r="A19">
            <v>17</v>
          </cell>
          <cell r="B19" t="str">
            <v>betaO</v>
          </cell>
          <cell r="C19" t="str">
            <v>white_ed_HighSchool</v>
          </cell>
          <cell r="D19">
            <v>-0.2747042572318969</v>
          </cell>
          <cell r="E19">
            <v>0.66652640091534932</v>
          </cell>
          <cell r="F19">
            <v>-0.41214310019024297</v>
          </cell>
          <cell r="G19"/>
        </row>
        <row r="20">
          <cell r="A20">
            <v>18</v>
          </cell>
          <cell r="B20" t="str">
            <v>betaO</v>
          </cell>
          <cell r="C20" t="str">
            <v>fluoride_ed_HighSchool</v>
          </cell>
          <cell r="D20">
            <v>-0.29778770714577929</v>
          </cell>
          <cell r="E20">
            <v>0.62035847650147857</v>
          </cell>
          <cell r="F20">
            <v>-0.48002520869088122</v>
          </cell>
          <cell r="G20"/>
        </row>
        <row r="21">
          <cell r="A21">
            <v>19</v>
          </cell>
          <cell r="B21" t="str">
            <v>betaO</v>
          </cell>
          <cell r="C21" t="str">
            <v>sizeNorm_ed_HighSchool</v>
          </cell>
          <cell r="D21">
            <v>-7.7369783185202948E-2</v>
          </cell>
          <cell r="E21">
            <v>0.72094074088856752</v>
          </cell>
          <cell r="F21">
            <v>-0.1073178124041704</v>
          </cell>
          <cell r="G21"/>
        </row>
        <row r="22">
          <cell r="A22">
            <v>20</v>
          </cell>
          <cell r="B22" t="str">
            <v>betaO</v>
          </cell>
          <cell r="C22" t="str">
            <v>familypack_ed_HighSchool</v>
          </cell>
          <cell r="D22">
            <v>-0.16436646916103509</v>
          </cell>
          <cell r="E22">
            <v>0.54157479341556869</v>
          </cell>
          <cell r="F22">
            <v>-0.30349726604596822</v>
          </cell>
          <cell r="G22"/>
        </row>
        <row r="23">
          <cell r="A23">
            <v>21</v>
          </cell>
          <cell r="B23" t="str">
            <v>betaU</v>
          </cell>
          <cell r="C23" t="str">
            <v>brand_Aquafresh</v>
          </cell>
          <cell r="D23">
            <v>-6.2059133632204251</v>
          </cell>
          <cell r="E23">
            <v>0.2168508484973353</v>
          </cell>
          <cell r="F23">
            <v>-28.618349461042971</v>
          </cell>
          <cell r="G23" t="str">
            <v>***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-5.2271180811961617</v>
          </cell>
          <cell r="E2">
            <v>4465.15433451838</v>
          </cell>
          <cell r="F2">
            <v>-1.170646676372939E-3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6.980066384856082</v>
          </cell>
          <cell r="E3">
            <v>4907.279588415352</v>
          </cell>
          <cell r="F3">
            <v>1.4223901978876389E-3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-2.1758569350112729</v>
          </cell>
          <cell r="E4">
            <v>2891.7264281014341</v>
          </cell>
          <cell r="F4">
            <v>-7.5244217913097479E-4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5.3853546635660594</v>
          </cell>
          <cell r="E5">
            <v>1841.092838793556</v>
          </cell>
          <cell r="F5">
            <v>2.9250858783932982E-3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-16.203607867104999</v>
          </cell>
          <cell r="E6">
            <v>340.76826891398321</v>
          </cell>
          <cell r="F6">
            <v>-4.7550225021670431E-2</v>
          </cell>
          <cell r="G6"/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-6.7461818248655598</v>
          </cell>
          <cell r="E7">
            <v>793.23815106678853</v>
          </cell>
          <cell r="F7">
            <v>-8.504610898748299E-3</v>
          </cell>
          <cell r="G7"/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-14.90297941407635</v>
          </cell>
          <cell r="E8">
            <v>9083.2729034668246</v>
          </cell>
          <cell r="F8">
            <v>-1.6407058967025331E-3</v>
          </cell>
          <cell r="G8"/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-16.479001151378881</v>
          </cell>
          <cell r="E9">
            <v>2959.2339174941781</v>
          </cell>
          <cell r="F9">
            <v>-5.5686713557720306E-3</v>
          </cell>
          <cell r="G9"/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-0.54206760325938275</v>
          </cell>
          <cell r="E10">
            <v>2604.1234246463569</v>
          </cell>
          <cell r="F10">
            <v>-2.0815741609213329E-4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2.332542127389106</v>
          </cell>
          <cell r="E11">
            <v>3964.428693661263</v>
          </cell>
          <cell r="F11">
            <v>5.8836778452305504E-4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-77.637085780805364</v>
          </cell>
          <cell r="E12">
            <v>5974.0796657852234</v>
          </cell>
          <cell r="F12">
            <v>-1.2995656255715639E-2</v>
          </cell>
          <cell r="G12"/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-4.1317349242294608</v>
          </cell>
          <cell r="E13">
            <v>15249.642361318611</v>
          </cell>
          <cell r="F13">
            <v>-2.7093979165765798E-4</v>
          </cell>
          <cell r="G13"/>
        </row>
        <row r="14">
          <cell r="A14">
            <v>12</v>
          </cell>
          <cell r="B14" t="str">
            <v>betaO</v>
          </cell>
          <cell r="C14" t="str">
            <v>mint_purchase_InStore</v>
          </cell>
          <cell r="D14">
            <v>-4.7004131064210872</v>
          </cell>
          <cell r="E14">
            <v>883.99773525383284</v>
          </cell>
          <cell r="F14">
            <v>-5.3172230187573969E-3</v>
          </cell>
          <cell r="G14"/>
        </row>
        <row r="15">
          <cell r="A15">
            <v>13</v>
          </cell>
          <cell r="B15" t="str">
            <v>betaO</v>
          </cell>
          <cell r="C15" t="str">
            <v>fluoride_purchase_InStore</v>
          </cell>
          <cell r="D15">
            <v>2.982234592594458</v>
          </cell>
          <cell r="E15">
            <v>8171.030346026183</v>
          </cell>
          <cell r="F15">
            <v>3.6497656553739381E-4</v>
          </cell>
          <cell r="G15"/>
        </row>
        <row r="16">
          <cell r="A16">
            <v>14</v>
          </cell>
          <cell r="B16" t="str">
            <v>betaO</v>
          </cell>
          <cell r="C16" t="str">
            <v>kids_purchase_InStore</v>
          </cell>
          <cell r="D16">
            <v>2.34465410427361</v>
          </cell>
          <cell r="E16">
            <v>5402.6444219073164</v>
          </cell>
          <cell r="F16">
            <v>4.3398267980883842E-4</v>
          </cell>
          <cell r="G16"/>
        </row>
        <row r="17">
          <cell r="A17">
            <v>15</v>
          </cell>
          <cell r="B17" t="str">
            <v>betaO</v>
          </cell>
          <cell r="C17" t="str">
            <v>sizeNorm_purchase_InStore</v>
          </cell>
          <cell r="D17">
            <v>6.0965567090447113E-2</v>
          </cell>
          <cell r="E17">
            <v>2602.368815329904</v>
          </cell>
          <cell r="F17">
            <v>2.342695114209569E-5</v>
          </cell>
          <cell r="G17"/>
        </row>
        <row r="18">
          <cell r="A18">
            <v>16</v>
          </cell>
          <cell r="B18" t="str">
            <v>betaO</v>
          </cell>
          <cell r="C18" t="str">
            <v>discount_purchase_InStore</v>
          </cell>
          <cell r="D18">
            <v>0.89611274724720824</v>
          </cell>
          <cell r="E18">
            <v>1578.802811835882</v>
          </cell>
          <cell r="F18">
            <v>5.6759003754571456E-4</v>
          </cell>
          <cell r="G18"/>
        </row>
        <row r="19">
          <cell r="A19">
            <v>17</v>
          </cell>
          <cell r="B19" t="str">
            <v>betaO</v>
          </cell>
          <cell r="C19" t="str">
            <v>white_ed_HighSchool</v>
          </cell>
          <cell r="D19">
            <v>3.4700150569046539</v>
          </cell>
          <cell r="E19">
            <v>8787.0496157110374</v>
          </cell>
          <cell r="F19">
            <v>3.9490104285974989E-4</v>
          </cell>
          <cell r="G19"/>
        </row>
        <row r="20">
          <cell r="A20">
            <v>18</v>
          </cell>
          <cell r="B20" t="str">
            <v>betaO</v>
          </cell>
          <cell r="C20" t="str">
            <v>fluoride_ed_HighSchool</v>
          </cell>
          <cell r="D20">
            <v>-7.5629143717252507</v>
          </cell>
          <cell r="E20">
            <v>12595.24957665814</v>
          </cell>
          <cell r="F20">
            <v>-6.0045768253302824E-4</v>
          </cell>
          <cell r="G20"/>
        </row>
        <row r="21">
          <cell r="A21">
            <v>19</v>
          </cell>
          <cell r="B21" t="str">
            <v>betaO</v>
          </cell>
          <cell r="C21" t="str">
            <v>sizeNorm_ed_HighSchool</v>
          </cell>
          <cell r="D21">
            <v>-11.80900617631363</v>
          </cell>
          <cell r="E21">
            <v>3401.5163998099861</v>
          </cell>
          <cell r="F21">
            <v>-3.471688737697487E-3</v>
          </cell>
          <cell r="G21"/>
        </row>
        <row r="22">
          <cell r="A22">
            <v>20</v>
          </cell>
          <cell r="B22" t="str">
            <v>betaO</v>
          </cell>
          <cell r="C22" t="str">
            <v>familypack_ed_HighSchool</v>
          </cell>
          <cell r="D22">
            <v>2.6218140237588039</v>
          </cell>
          <cell r="E22">
            <v>12384.548353698479</v>
          </cell>
          <cell r="F22">
            <v>2.1170041481374121E-4</v>
          </cell>
          <cell r="G22"/>
        </row>
        <row r="23">
          <cell r="A23">
            <v>21</v>
          </cell>
          <cell r="B23" t="str">
            <v>betaU</v>
          </cell>
          <cell r="C23" t="str">
            <v>brand_Aquafresh</v>
          </cell>
          <cell r="D23">
            <v>0.94771959380202131</v>
          </cell>
          <cell r="E23">
            <v>22403.224084050031</v>
          </cell>
          <cell r="F23">
            <v>4.2302821694166318E-5</v>
          </cell>
          <cell r="G23"/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6.9684384851114469</v>
          </cell>
          <cell r="E2">
            <v>11.06210162567027</v>
          </cell>
          <cell r="F2">
            <v>0.62993802813569988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25.873102866147139</v>
          </cell>
          <cell r="E3">
            <v>19.983374014602049</v>
          </cell>
          <cell r="F3">
            <v>1.294731452618632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3.5775274834884532</v>
          </cell>
          <cell r="E4">
            <v>30.29164971569633</v>
          </cell>
          <cell r="F4">
            <v>0.1181027615552636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-21.813551479310458</v>
          </cell>
          <cell r="E5">
            <v>5.029342973932116</v>
          </cell>
          <cell r="F5">
            <v>-4.337256693841236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-9.3479930607445052</v>
          </cell>
          <cell r="E6">
            <v>12.10290017541274</v>
          </cell>
          <cell r="F6">
            <v>-0.77237628380469669</v>
          </cell>
          <cell r="G6"/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20.88668085403199</v>
          </cell>
          <cell r="E7">
            <v>7.8629523700799977</v>
          </cell>
          <cell r="F7">
            <v>2.656340757386463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-320.22934764920842</v>
          </cell>
          <cell r="E8">
            <v>7.8981034811787074</v>
          </cell>
          <cell r="F8">
            <v>-40.545093947213978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11.878321655182409</v>
          </cell>
          <cell r="E9">
            <v>46.974370241286863</v>
          </cell>
          <cell r="F9">
            <v>0.25286814052362278</v>
          </cell>
          <cell r="G9"/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-8.5123202654998984</v>
          </cell>
          <cell r="E10">
            <v>73.765155001222951</v>
          </cell>
          <cell r="F10">
            <v>-0.11539757850924021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-1.7596292693078039</v>
          </cell>
          <cell r="E11">
            <v>13.20209091300867</v>
          </cell>
          <cell r="F11">
            <v>-0.13328413513453041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-76.81151501487146</v>
          </cell>
          <cell r="E12">
            <v>111.7519355745833</v>
          </cell>
          <cell r="F12">
            <v>-0.6873394596696486</v>
          </cell>
          <cell r="G12"/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-68.293511105783935</v>
          </cell>
          <cell r="E13">
            <v>99.694120571375095</v>
          </cell>
          <cell r="F13">
            <v>-0.68503047837098696</v>
          </cell>
          <cell r="G13"/>
        </row>
        <row r="14">
          <cell r="A14">
            <v>12</v>
          </cell>
          <cell r="B14" t="str">
            <v>betaO</v>
          </cell>
          <cell r="C14" t="str">
            <v>mint_purchase_InStore</v>
          </cell>
          <cell r="D14">
            <v>39.563685039466208</v>
          </cell>
          <cell r="E14">
            <v>11.49523362794265</v>
          </cell>
          <cell r="F14">
            <v>3.4417469292050482</v>
          </cell>
          <cell r="G14" t="str">
            <v>***</v>
          </cell>
        </row>
        <row r="15">
          <cell r="A15">
            <v>13</v>
          </cell>
          <cell r="B15" t="str">
            <v>betaO</v>
          </cell>
          <cell r="C15" t="str">
            <v>fluoride_purchase_InStore</v>
          </cell>
          <cell r="D15">
            <v>-46.982653205909763</v>
          </cell>
          <cell r="E15">
            <v>10.674264040373689</v>
          </cell>
          <cell r="F15">
            <v>-4.4014887610242202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kids_purchase_InStore</v>
          </cell>
          <cell r="D16">
            <v>324.53815474554028</v>
          </cell>
          <cell r="E16">
            <v>7.8981061555906216</v>
          </cell>
          <cell r="F16">
            <v>41.090629620851352</v>
          </cell>
          <cell r="G16" t="str">
            <v>***</v>
          </cell>
        </row>
        <row r="17">
          <cell r="A17">
            <v>15</v>
          </cell>
          <cell r="B17" t="str">
            <v>betaO</v>
          </cell>
          <cell r="C17" t="str">
            <v>sizeNorm_purchase_InStore</v>
          </cell>
          <cell r="D17">
            <v>-55.386072126023272</v>
          </cell>
          <cell r="E17">
            <v>13.30430403910073</v>
          </cell>
          <cell r="F17">
            <v>-4.1630191224769222</v>
          </cell>
          <cell r="G17" t="str">
            <v>***</v>
          </cell>
        </row>
        <row r="18">
          <cell r="A18">
            <v>16</v>
          </cell>
          <cell r="B18" t="str">
            <v>betaO</v>
          </cell>
          <cell r="C18" t="str">
            <v>discount_purchase_InStore</v>
          </cell>
          <cell r="D18">
            <v>11.43235580415918</v>
          </cell>
          <cell r="E18">
            <v>84.557462463426219</v>
          </cell>
          <cell r="F18">
            <v>0.1352022100841074</v>
          </cell>
          <cell r="G18"/>
        </row>
        <row r="19">
          <cell r="A19">
            <v>17</v>
          </cell>
          <cell r="B19" t="str">
            <v>betaO</v>
          </cell>
          <cell r="C19" t="str">
            <v>white_ed_HighSchool</v>
          </cell>
          <cell r="D19">
            <v>-295.24861804697599</v>
          </cell>
          <cell r="E19">
            <v>111.5035017705342</v>
          </cell>
          <cell r="F19">
            <v>-2.6478865090226078</v>
          </cell>
          <cell r="G19" t="str">
            <v>***</v>
          </cell>
        </row>
        <row r="20">
          <cell r="A20">
            <v>18</v>
          </cell>
          <cell r="B20" t="str">
            <v>betaO</v>
          </cell>
          <cell r="C20" t="str">
            <v>fluoride_ed_HighSchool</v>
          </cell>
          <cell r="D20">
            <v>19.614350698596571</v>
          </cell>
          <cell r="E20">
            <v>130.92111366493489</v>
          </cell>
          <cell r="F20">
            <v>0.14981808624692411</v>
          </cell>
          <cell r="G20"/>
        </row>
        <row r="21">
          <cell r="A21">
            <v>19</v>
          </cell>
          <cell r="B21" t="str">
            <v>betaO</v>
          </cell>
          <cell r="C21" t="str">
            <v>sizeNorm_ed_HighSchool</v>
          </cell>
          <cell r="D21">
            <v>-8.0514726978949707</v>
          </cell>
          <cell r="E21">
            <v>261.59173114647137</v>
          </cell>
          <cell r="F21">
            <v>-3.077877371202823E-2</v>
          </cell>
          <cell r="G21"/>
        </row>
        <row r="22">
          <cell r="A22">
            <v>20</v>
          </cell>
          <cell r="B22" t="str">
            <v>betaO</v>
          </cell>
          <cell r="C22" t="str">
            <v>familypack_ed_HighSchool</v>
          </cell>
          <cell r="D22">
            <v>-3.0803188561538248</v>
          </cell>
          <cell r="E22">
            <v>277.75268671889472</v>
          </cell>
          <cell r="F22">
            <v>-1.109014963110447E-2</v>
          </cell>
          <cell r="G22"/>
        </row>
        <row r="23">
          <cell r="A23">
            <v>21</v>
          </cell>
          <cell r="B23" t="str">
            <v>betaU</v>
          </cell>
          <cell r="C23" t="str">
            <v>brand_Aquafresh</v>
          </cell>
          <cell r="D23">
            <v>0.15950136703269341</v>
          </cell>
          <cell r="E23">
            <v>41.688882183118608</v>
          </cell>
          <cell r="F23">
            <v>3.8259928949901552E-3</v>
          </cell>
          <cell r="G23"/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9.8410559176263313</v>
          </cell>
          <cell r="E2">
            <v>32.89927214854842</v>
          </cell>
          <cell r="F2">
            <v>0.29912685828402252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10.05723176838921</v>
          </cell>
          <cell r="E3">
            <v>14.884028609786441</v>
          </cell>
          <cell r="F3">
            <v>0.67570629108952718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1.802427425530448</v>
          </cell>
          <cell r="E4">
            <v>43.451890845998861</v>
          </cell>
          <cell r="F4">
            <v>4.1480989444592123E-2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13.167776704946091</v>
          </cell>
          <cell r="E5">
            <v>22.162735714461121</v>
          </cell>
          <cell r="F5">
            <v>0.59414040191591289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2.101405224223444</v>
          </cell>
          <cell r="E6">
            <v>20.47530703045026</v>
          </cell>
          <cell r="F6">
            <v>0.10263119478981669</v>
          </cell>
          <cell r="G6"/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-8.0413160795428453</v>
          </cell>
          <cell r="E7">
            <v>12.11721289167099</v>
          </cell>
          <cell r="F7">
            <v>-0.66362753146560693</v>
          </cell>
          <cell r="G7"/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-2.098424986636775</v>
          </cell>
          <cell r="E8">
            <v>16.2569966744014</v>
          </cell>
          <cell r="F8">
            <v>-0.1290782688010878</v>
          </cell>
          <cell r="G8"/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-19.899821890879611</v>
          </cell>
          <cell r="E9">
            <v>38.000030479786197</v>
          </cell>
          <cell r="F9">
            <v>-0.52367910340138157</v>
          </cell>
          <cell r="G9"/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-3.5987745314095969</v>
          </cell>
          <cell r="E10">
            <v>23.566446307522849</v>
          </cell>
          <cell r="F10">
            <v>-0.1527075607602662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3.04334611228874E-2</v>
          </cell>
          <cell r="E11">
            <v>5.8230335341838764</v>
          </cell>
          <cell r="F11">
            <v>5.2263929005782004E-3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-30.388193743114261</v>
          </cell>
          <cell r="E12">
            <v>544.66520826205033</v>
          </cell>
          <cell r="F12">
            <v>-5.5792426764468203E-2</v>
          </cell>
          <cell r="G12"/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12.833020990688739</v>
          </cell>
          <cell r="E13">
            <v>7571.0836327388697</v>
          </cell>
          <cell r="F13">
            <v>1.69500452157155E-3</v>
          </cell>
          <cell r="G13"/>
        </row>
        <row r="14">
          <cell r="A14">
            <v>12</v>
          </cell>
          <cell r="B14" t="str">
            <v>betaO</v>
          </cell>
          <cell r="C14" t="str">
            <v>mint_purchase_InStore</v>
          </cell>
          <cell r="D14">
            <v>-1.180249588974525</v>
          </cell>
          <cell r="E14">
            <v>4.3580842273736886</v>
          </cell>
          <cell r="F14">
            <v>-0.27081844393029969</v>
          </cell>
          <cell r="G14"/>
        </row>
        <row r="15">
          <cell r="A15">
            <v>13</v>
          </cell>
          <cell r="B15" t="str">
            <v>betaO</v>
          </cell>
          <cell r="C15" t="str">
            <v>fluoride_purchase_InStore</v>
          </cell>
          <cell r="D15">
            <v>6.178862687519822</v>
          </cell>
          <cell r="E15">
            <v>15.044552302655241</v>
          </cell>
          <cell r="F15">
            <v>0.41070432427751952</v>
          </cell>
          <cell r="G15"/>
        </row>
        <row r="16">
          <cell r="A16">
            <v>14</v>
          </cell>
          <cell r="B16" t="str">
            <v>betaO</v>
          </cell>
          <cell r="C16" t="str">
            <v>kids_purchase_InStore</v>
          </cell>
          <cell r="D16">
            <v>3.464165583369383</v>
          </cell>
          <cell r="E16">
            <v>20.143390206548851</v>
          </cell>
          <cell r="F16">
            <v>0.17197530047564399</v>
          </cell>
          <cell r="G16"/>
        </row>
        <row r="17">
          <cell r="A17">
            <v>15</v>
          </cell>
          <cell r="B17" t="str">
            <v>betaO</v>
          </cell>
          <cell r="C17" t="str">
            <v>sizeNorm_purchase_InStore</v>
          </cell>
          <cell r="D17">
            <v>-6.4720715478541404</v>
          </cell>
          <cell r="E17">
            <v>8.844278771215297</v>
          </cell>
          <cell r="F17">
            <v>-0.73178059119057015</v>
          </cell>
          <cell r="G17"/>
        </row>
        <row r="18">
          <cell r="A18">
            <v>16</v>
          </cell>
          <cell r="B18" t="str">
            <v>betaO</v>
          </cell>
          <cell r="C18" t="str">
            <v>discount_purchase_InStore</v>
          </cell>
          <cell r="D18">
            <v>3.384119536709687</v>
          </cell>
          <cell r="E18">
            <v>3.5248615890862052</v>
          </cell>
          <cell r="F18">
            <v>0.96007160882223352</v>
          </cell>
          <cell r="G18"/>
        </row>
        <row r="19">
          <cell r="A19">
            <v>17</v>
          </cell>
          <cell r="B19" t="str">
            <v>betaO</v>
          </cell>
          <cell r="C19" t="str">
            <v>white_ed_HighSchool</v>
          </cell>
          <cell r="D19">
            <v>-5.3666115122497828</v>
          </cell>
          <cell r="E19">
            <v>22.541186125339159</v>
          </cell>
          <cell r="F19">
            <v>-0.23808026260947421</v>
          </cell>
          <cell r="G19"/>
        </row>
        <row r="20">
          <cell r="A20">
            <v>18</v>
          </cell>
          <cell r="B20" t="str">
            <v>betaO</v>
          </cell>
          <cell r="C20" t="str">
            <v>fluoride_ed_HighSchool</v>
          </cell>
          <cell r="D20">
            <v>-15.408976119305491</v>
          </cell>
          <cell r="E20">
            <v>61.642175592582703</v>
          </cell>
          <cell r="F20">
            <v>-0.24997456645835231</v>
          </cell>
          <cell r="G20"/>
        </row>
        <row r="21">
          <cell r="A21">
            <v>19</v>
          </cell>
          <cell r="B21" t="str">
            <v>betaO</v>
          </cell>
          <cell r="C21" t="str">
            <v>sizeNorm_ed_HighSchool</v>
          </cell>
          <cell r="D21">
            <v>-4.844520303528264</v>
          </cell>
          <cell r="E21">
            <v>64.874493308370589</v>
          </cell>
          <cell r="F21">
            <v>-7.4675269994026877E-2</v>
          </cell>
          <cell r="G21"/>
        </row>
        <row r="22">
          <cell r="A22">
            <v>20</v>
          </cell>
          <cell r="B22" t="str">
            <v>betaO</v>
          </cell>
          <cell r="C22" t="str">
            <v>familypack_ed_HighSchool</v>
          </cell>
          <cell r="D22">
            <v>11.770410959950301</v>
          </cell>
          <cell r="E22">
            <v>29.418254237333901</v>
          </cell>
          <cell r="F22">
            <v>0.40010569169032462</v>
          </cell>
          <cell r="G22"/>
        </row>
        <row r="23">
          <cell r="A23">
            <v>21</v>
          </cell>
          <cell r="B23" t="str">
            <v>betaU</v>
          </cell>
          <cell r="C23" t="str">
            <v>brand_Aquafresh</v>
          </cell>
          <cell r="D23">
            <v>3.4805037489485069</v>
          </cell>
          <cell r="E23">
            <v>6.6433971837458357</v>
          </cell>
          <cell r="F23">
            <v>0.52390420935001925</v>
          </cell>
          <cell r="G23"/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-9.6134052185401302</v>
          </cell>
          <cell r="E2">
            <v>1.4573508809143929</v>
          </cell>
          <cell r="F2">
            <v>-6.5964932292135066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5.0828371166174877</v>
          </cell>
          <cell r="E3">
            <v>0.94928046748472694</v>
          </cell>
          <cell r="F3">
            <v>5.3544103041383453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-41.355994651101859</v>
          </cell>
          <cell r="E4">
            <v>1.2010389788450839</v>
          </cell>
          <cell r="F4">
            <v>-34.433515797188939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-1.4974229672820421</v>
          </cell>
          <cell r="E5">
            <v>1.979014123700013</v>
          </cell>
          <cell r="F5">
            <v>-0.75665097552837257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-54.648724663263152</v>
          </cell>
          <cell r="E6">
            <v>2.0910830172688062</v>
          </cell>
          <cell r="F6">
            <v>-26.134172680834379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-40.96810094670753</v>
          </cell>
          <cell r="E7">
            <v>1.5377248978942639</v>
          </cell>
          <cell r="F7">
            <v>-26.642022251710038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-32.393401629490768</v>
          </cell>
          <cell r="E8">
            <v>2.46834486205625</v>
          </cell>
          <cell r="F8">
            <v>-13.12353153218044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-17.290620422877641</v>
          </cell>
          <cell r="E9">
            <v>1.947496249638021</v>
          </cell>
          <cell r="F9">
            <v>-8.8783844518783681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2.8376380046412759</v>
          </cell>
          <cell r="E10">
            <v>6.4103979415719161</v>
          </cell>
          <cell r="F10">
            <v>0.44266175524595419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2.8197417146569461</v>
          </cell>
          <cell r="E11">
            <v>1.1550685404519181</v>
          </cell>
          <cell r="F11">
            <v>2.4411899518566469</v>
          </cell>
          <cell r="G11" t="str">
            <v>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-94.696999478888756</v>
          </cell>
          <cell r="E12">
            <v>21.796723615370379</v>
          </cell>
          <cell r="F12">
            <v>-4.3445520138683298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1.5597999114613399</v>
          </cell>
          <cell r="E13">
            <v>2.6601019044014129</v>
          </cell>
          <cell r="F13">
            <v>0.58636848042568956</v>
          </cell>
          <cell r="G13"/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-0.43157461553704252</v>
          </cell>
          <cell r="E14">
            <v>4.5295135792474843</v>
          </cell>
          <cell r="F14">
            <v>-9.5280565558817171E-2</v>
          </cell>
          <cell r="G14"/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6.1047515701568598</v>
          </cell>
          <cell r="E15">
            <v>4.6837204136744583</v>
          </cell>
          <cell r="F15">
            <v>1.3033979467121051</v>
          </cell>
          <cell r="G15"/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-1.1828523676841181</v>
          </cell>
          <cell r="E16">
            <v>4.6233214997294194</v>
          </cell>
          <cell r="F16">
            <v>-0.25584471418510363</v>
          </cell>
          <cell r="G16"/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-6.7716177827440722</v>
          </cell>
          <cell r="E17">
            <v>4.554543924089109</v>
          </cell>
          <cell r="F17">
            <v>-1.4867828471098501</v>
          </cell>
          <cell r="G17"/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5.2860774366197862</v>
          </cell>
          <cell r="E18">
            <v>1.9126621069546099</v>
          </cell>
          <cell r="F18">
            <v>2.7637277998027661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15.666115083713571</v>
          </cell>
          <cell r="E19">
            <v>3.691824642479788</v>
          </cell>
          <cell r="F19">
            <v>4.2434613235558993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6.0972524640619321</v>
          </cell>
          <cell r="E20">
            <v>4.0709636842055623</v>
          </cell>
          <cell r="F20">
            <v>1.4977417970388489</v>
          </cell>
          <cell r="G20"/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9.7851004711179126</v>
          </cell>
          <cell r="E21">
            <v>9.5487496860869427</v>
          </cell>
          <cell r="F21">
            <v>1.0247520139076789</v>
          </cell>
          <cell r="G21"/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1.6290747414115461</v>
          </cell>
          <cell r="E22">
            <v>2.590959099255929</v>
          </cell>
          <cell r="F22">
            <v>0.62875355380151798</v>
          </cell>
          <cell r="G22"/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-4.2162095356726068</v>
          </cell>
          <cell r="E23">
            <v>28.469332864756499</v>
          </cell>
          <cell r="F23">
            <v>-0.14809653446049131</v>
          </cell>
          <cell r="G23"/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-5.740781219820672</v>
          </cell>
          <cell r="E2">
            <v>2.2090083389946789</v>
          </cell>
          <cell r="F2">
            <v>-2.5988046846547008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4.6694684710625456</v>
          </cell>
          <cell r="E3">
            <v>1.0148739573265371</v>
          </cell>
          <cell r="F3">
            <v>4.6010329039905979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1.1070790796765519</v>
          </cell>
          <cell r="E4">
            <v>1.616771705762313</v>
          </cell>
          <cell r="F4">
            <v>0.68474669350708384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-1.1193545097412541</v>
          </cell>
          <cell r="E5">
            <v>2.7763254067538639</v>
          </cell>
          <cell r="F5">
            <v>-0.40317842678608268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-9.4053248211717744</v>
          </cell>
          <cell r="E6">
            <v>3.2777117146322352</v>
          </cell>
          <cell r="F6">
            <v>-2.8694789658238959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-0.33136831650905602</v>
          </cell>
          <cell r="E7">
            <v>1.241471503322287</v>
          </cell>
          <cell r="F7">
            <v>-0.26691576538187561</v>
          </cell>
          <cell r="G7"/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-12.878953259216839</v>
          </cell>
          <cell r="E8">
            <v>9.8135745850498104</v>
          </cell>
          <cell r="F8">
            <v>-1.312361071656488</v>
          </cell>
          <cell r="G8"/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-11.83680325516227</v>
          </cell>
          <cell r="E9">
            <v>3.5252516497884541</v>
          </cell>
          <cell r="F9">
            <v>-3.3577186626868412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-0.54584695379703718</v>
          </cell>
          <cell r="E10">
            <v>0.83889341419790364</v>
          </cell>
          <cell r="F10">
            <v>-0.6506749779636084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0.79340497478067318</v>
          </cell>
          <cell r="E11">
            <v>0.52489864333541514</v>
          </cell>
          <cell r="F11">
            <v>1.51153938927916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-64.006150465027531</v>
          </cell>
          <cell r="E12">
            <v>20.63974707619759</v>
          </cell>
          <cell r="F12">
            <v>-3.1011111826482338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1.1908889309029069</v>
          </cell>
          <cell r="E13">
            <v>2.0467058196759829</v>
          </cell>
          <cell r="F13">
            <v>0.58185642482388511</v>
          </cell>
          <cell r="G13"/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-0.14606610164933229</v>
          </cell>
          <cell r="E14">
            <v>3.0371133213509189</v>
          </cell>
          <cell r="F14">
            <v>-4.8093727890390868E-2</v>
          </cell>
          <cell r="G14"/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-1.4463766295672631</v>
          </cell>
          <cell r="E15">
            <v>4.0995026824900931</v>
          </cell>
          <cell r="F15">
            <v>-0.35281758339738761</v>
          </cell>
          <cell r="G15"/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1.381341144450748</v>
          </cell>
          <cell r="E16">
            <v>2.9757462661410359</v>
          </cell>
          <cell r="F16">
            <v>0.46419990849625731</v>
          </cell>
          <cell r="G16"/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2.43914647835983</v>
          </cell>
          <cell r="E17">
            <v>1.952875865249752</v>
          </cell>
          <cell r="F17">
            <v>1.2490023158988091</v>
          </cell>
          <cell r="G17"/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9.5503634007212241</v>
          </cell>
          <cell r="E18">
            <v>2.7177369668672582</v>
          </cell>
          <cell r="F18">
            <v>3.5140867262551732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6.5801140560891067</v>
          </cell>
          <cell r="E19">
            <v>8.0455900053059306</v>
          </cell>
          <cell r="F19">
            <v>0.81785351375718041</v>
          </cell>
          <cell r="G19"/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4.3909563898247086</v>
          </cell>
          <cell r="E20">
            <v>3.4919128540149318</v>
          </cell>
          <cell r="F20">
            <v>1.2574644824758661</v>
          </cell>
          <cell r="G20"/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-1.0710130524264629</v>
          </cell>
          <cell r="E21">
            <v>4.1459014073855887</v>
          </cell>
          <cell r="F21">
            <v>-0.25833056486064521</v>
          </cell>
          <cell r="G21"/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-0.15141585278682251</v>
          </cell>
          <cell r="E22">
            <v>3.520297754604401</v>
          </cell>
          <cell r="F22">
            <v>-4.3012228891370602E-2</v>
          </cell>
          <cell r="G22"/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2.1289114545663028</v>
          </cell>
          <cell r="E23">
            <v>24.70738968193201</v>
          </cell>
          <cell r="F23">
            <v>8.616496853664514E-2</v>
          </cell>
          <cell r="G23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5516-77E1-4F35-A397-5700A5827AF6}">
  <dimension ref="B5:U61"/>
  <sheetViews>
    <sheetView tabSelected="1" topLeftCell="A6" workbookViewId="0">
      <selection activeCell="R17" sqref="R17"/>
    </sheetView>
  </sheetViews>
  <sheetFormatPr defaultRowHeight="14.5" x14ac:dyDescent="0.35"/>
  <cols>
    <col min="3" max="3" width="12.26953125" customWidth="1"/>
    <col min="4" max="4" width="14.90625" customWidth="1"/>
    <col min="5" max="5" width="23.26953125" customWidth="1"/>
  </cols>
  <sheetData>
    <row r="5" spans="2:21" x14ac:dyDescent="0.35"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</row>
    <row r="7" spans="2:21" x14ac:dyDescent="0.35">
      <c r="F7" s="1" t="str">
        <f>"("&amp;F5&amp;")"</f>
        <v>(1)</v>
      </c>
      <c r="G7" s="1" t="str">
        <f>"("&amp;G5&amp;")"</f>
        <v>(2)</v>
      </c>
      <c r="H7" s="1" t="str">
        <f>"("&amp;H5&amp;")"</f>
        <v>(3)</v>
      </c>
      <c r="I7" s="1" t="str">
        <f>"("&amp;I5&amp;")"</f>
        <v>(4)</v>
      </c>
      <c r="J7" s="1" t="str">
        <f>"("&amp;J5&amp;")"</f>
        <v>(5)</v>
      </c>
      <c r="K7" s="1" t="str">
        <f>"("&amp;K5&amp;")"</f>
        <v>(6)</v>
      </c>
      <c r="L7" s="1" t="str">
        <f>"("&amp;L5&amp;")"</f>
        <v>(7)</v>
      </c>
      <c r="M7" s="1" t="str">
        <f>"("&amp;M5&amp;")"</f>
        <v>(8)</v>
      </c>
      <c r="N7" s="1" t="str">
        <f>"("&amp;N5&amp;")"</f>
        <v>(9)</v>
      </c>
    </row>
    <row r="9" spans="2:21" x14ac:dyDescent="0.35">
      <c r="F9" s="2" t="s">
        <v>13</v>
      </c>
      <c r="G9" s="2"/>
      <c r="H9" s="2"/>
      <c r="I9" s="2"/>
      <c r="J9" s="2"/>
      <c r="K9" s="2"/>
      <c r="L9" s="2"/>
      <c r="M9" s="2"/>
      <c r="N9" s="2"/>
      <c r="Q9" t="s">
        <v>59</v>
      </c>
      <c r="R9" t="s">
        <v>60</v>
      </c>
      <c r="T9" t="s">
        <v>59</v>
      </c>
      <c r="U9" t="s">
        <v>60</v>
      </c>
    </row>
    <row r="10" spans="2:21" x14ac:dyDescent="0.35">
      <c r="B10">
        <v>0</v>
      </c>
      <c r="D10" t="s">
        <v>4</v>
      </c>
      <c r="E10" t="str">
        <f ca="1">OFFSET('mod1'!$K$2,All!$B10,-1)</f>
        <v>brand_Aquafresh</v>
      </c>
      <c r="F10" s="1" t="str">
        <f ca="1">OFFSET('mod1'!$K$2,All!$B10,0)</f>
        <v>-1.374***</v>
      </c>
      <c r="G10" s="1" t="str">
        <f ca="1">OFFSET('mod2'!$K$2,All!$B10,0)</f>
        <v>-7.722***</v>
      </c>
      <c r="H10" s="1" t="str">
        <f ca="1">OFFSET('mod8'!$K$2,All!$B10,0)</f>
        <v>-9.613***</v>
      </c>
      <c r="I10" s="1" t="str">
        <f ca="1">OFFSET('mod3'!$K$2,All!$B10,0)</f>
        <v>-0.176</v>
      </c>
      <c r="J10" s="1" t="str">
        <f ca="1">OFFSET('mod9'!$K$2,All!$B10,0)</f>
        <v>-5.741***</v>
      </c>
      <c r="K10" s="3" t="str">
        <f ca="1">OFFSET('mod4'!$K$2,All!$B10,0)</f>
        <v>-6.300***</v>
      </c>
      <c r="L10" s="3" t="str">
        <f ca="1">OFFSET('mod5'!$K$2,All!$B10,0)</f>
        <v>-5.227</v>
      </c>
      <c r="M10" s="3" t="str">
        <f ca="1">OFFSET('mod6'!$K$2,All!$B10,0)</f>
        <v>6.968</v>
      </c>
      <c r="N10" s="3" t="str">
        <f ca="1">OFFSET('mod7'!$K$2,All!$B10,0)</f>
        <v>9.841</v>
      </c>
      <c r="Q10" s="1" t="s">
        <v>15</v>
      </c>
      <c r="R10" t="str">
        <f ca="1">I10</f>
        <v>-0.176</v>
      </c>
      <c r="S10" t="s">
        <v>105</v>
      </c>
      <c r="T10" s="1" t="s">
        <v>61</v>
      </c>
      <c r="U10" s="1" t="str">
        <f ca="1">OFFSET('mod9'!$K$2,All!$B10,0)</f>
        <v>-5.741***</v>
      </c>
    </row>
    <row r="11" spans="2:21" x14ac:dyDescent="0.35">
      <c r="F11" s="1" t="str">
        <f ca="1">OFFSET('mod1'!$K$2,All!$B10,1)</f>
        <v>(0.102)</v>
      </c>
      <c r="G11" s="1" t="str">
        <f ca="1">OFFSET('mod2'!$K$2,All!$B10,1)</f>
        <v>(0.111)</v>
      </c>
      <c r="H11" s="1" t="str">
        <f ca="1">OFFSET('mod8'!$K$2,All!$B10,1)</f>
        <v>(1.457)</v>
      </c>
      <c r="I11" s="1" t="str">
        <f ca="1">OFFSET('mod3'!$K$2,All!$B10,1)</f>
        <v>(0.931)</v>
      </c>
      <c r="J11" s="1" t="str">
        <f ca="1">OFFSET('mod9'!$K$2,All!$B10,1)</f>
        <v>(2.209)</v>
      </c>
      <c r="K11" s="3" t="str">
        <f ca="1">OFFSET('mod4'!$K$2,All!$B10,1)</f>
        <v>(0.066)</v>
      </c>
      <c r="L11" s="3" t="str">
        <f ca="1">OFFSET('mod5'!$K$2,All!$B10,1)</f>
        <v>(4465.154)</v>
      </c>
      <c r="M11" s="3" t="str">
        <f ca="1">OFFSET('mod6'!$K$2,All!$B10,1)</f>
        <v>(11.062)</v>
      </c>
      <c r="N11" s="3" t="str">
        <f ca="1">OFFSET('mod7'!$K$2,All!$B10,1)</f>
        <v>(32.899)</v>
      </c>
      <c r="Q11" s="1" t="s">
        <v>16</v>
      </c>
      <c r="R11" t="str">
        <f t="shared" ref="R11:S55" ca="1" si="0">I11</f>
        <v>(0.931)</v>
      </c>
      <c r="S11" t="s">
        <v>106</v>
      </c>
      <c r="T11" s="1" t="s">
        <v>62</v>
      </c>
      <c r="U11" s="1" t="str">
        <f ca="1">OFFSET('mod9'!$K$2,All!$B10,1)</f>
        <v>(2.209)</v>
      </c>
    </row>
    <row r="12" spans="2:21" x14ac:dyDescent="0.35">
      <c r="B12">
        <v>1</v>
      </c>
      <c r="D12" t="s">
        <v>4</v>
      </c>
      <c r="E12" t="str">
        <f ca="1">OFFSET('mod1'!$K$2,All!$B12,-1)</f>
        <v>brand_Colgate</v>
      </c>
      <c r="F12" s="1" t="str">
        <f ca="1">OFFSET('mod1'!$K$2,All!$B12,0)</f>
        <v>1.564***</v>
      </c>
      <c r="G12" s="1" t="str">
        <f ca="1">OFFSET('mod2'!$K$2,All!$B12,0)</f>
        <v>6.339***</v>
      </c>
      <c r="H12" s="1" t="str">
        <f ca="1">OFFSET('mod8'!$K$2,All!$B12,0)</f>
        <v>5.083***</v>
      </c>
      <c r="I12" s="1" t="str">
        <f ca="1">OFFSET('mod3'!$K$2,All!$B12,0)</f>
        <v>0.473</v>
      </c>
      <c r="J12" s="1" t="str">
        <f ca="1">OFFSET('mod9'!$K$2,All!$B12,0)</f>
        <v>4.669***</v>
      </c>
      <c r="K12" s="3" t="str">
        <f ca="1">OFFSET('mod4'!$K$2,All!$B12,0)</f>
        <v>7.547***</v>
      </c>
      <c r="L12" s="3" t="str">
        <f ca="1">OFFSET('mod5'!$K$2,All!$B12,0)</f>
        <v>6.980</v>
      </c>
      <c r="M12" s="3" t="str">
        <f ca="1">OFFSET('mod6'!$K$2,All!$B12,0)</f>
        <v>25.873</v>
      </c>
      <c r="N12" s="3" t="str">
        <f ca="1">OFFSET('mod7'!$K$2,All!$B12,0)</f>
        <v>10.057</v>
      </c>
      <c r="Q12" s="1" t="s">
        <v>17</v>
      </c>
      <c r="R12" t="str">
        <f t="shared" ca="1" si="0"/>
        <v>0.473</v>
      </c>
      <c r="S12" t="s">
        <v>107</v>
      </c>
      <c r="T12" s="1" t="s">
        <v>63</v>
      </c>
      <c r="U12" s="1" t="str">
        <f ca="1">OFFSET('mod9'!$K$2,All!$B12,0)</f>
        <v>4.669***</v>
      </c>
    </row>
    <row r="13" spans="2:21" x14ac:dyDescent="0.35">
      <c r="F13" s="1" t="str">
        <f ca="1">OFFSET('mod1'!$K$2,All!$B12,1)</f>
        <v>(0.078)</v>
      </c>
      <c r="G13" s="1" t="str">
        <f ca="1">OFFSET('mod2'!$K$2,All!$B12,1)</f>
        <v>(0.068)</v>
      </c>
      <c r="H13" s="1" t="str">
        <f ca="1">OFFSET('mod8'!$K$2,All!$B12,1)</f>
        <v>(0.949)</v>
      </c>
      <c r="I13" s="1" t="str">
        <f ca="1">OFFSET('mod3'!$K$2,All!$B12,1)</f>
        <v>(0.411)</v>
      </c>
      <c r="J13" s="1" t="str">
        <f ca="1">OFFSET('mod9'!$K$2,All!$B12,1)</f>
        <v>(1.015)</v>
      </c>
      <c r="K13" s="3" t="str">
        <f ca="1">OFFSET('mod4'!$K$2,All!$B12,1)</f>
        <v>(0.058)</v>
      </c>
      <c r="L13" s="3" t="str">
        <f ca="1">OFFSET('mod5'!$K$2,All!$B12,1)</f>
        <v>(4907.280)</v>
      </c>
      <c r="M13" s="3" t="str">
        <f ca="1">OFFSET('mod6'!$K$2,All!$B12,1)</f>
        <v>(19.983)</v>
      </c>
      <c r="N13" s="3" t="str">
        <f ca="1">OFFSET('mod7'!$K$2,All!$B12,1)</f>
        <v>(14.884)</v>
      </c>
      <c r="Q13" s="1" t="s">
        <v>18</v>
      </c>
      <c r="R13" t="str">
        <f t="shared" ca="1" si="0"/>
        <v>(0.411)</v>
      </c>
      <c r="S13" t="s">
        <v>108</v>
      </c>
      <c r="T13" s="1" t="s">
        <v>64</v>
      </c>
      <c r="U13" s="1" t="str">
        <f ca="1">OFFSET('mod9'!$K$2,All!$B12,1)</f>
        <v>(1.015)</v>
      </c>
    </row>
    <row r="14" spans="2:21" x14ac:dyDescent="0.35">
      <c r="B14">
        <v>2</v>
      </c>
      <c r="D14" t="s">
        <v>4</v>
      </c>
      <c r="E14" t="str">
        <f ca="1">OFFSET('mod1'!$K$2,All!$B14,-1)</f>
        <v>brand_Sensodyne</v>
      </c>
      <c r="F14" s="1" t="str">
        <f ca="1">OFFSET('mod1'!$K$2,All!$B14,0)</f>
        <v>-0.102</v>
      </c>
      <c r="G14" s="1" t="str">
        <f ca="1">OFFSET('mod2'!$K$2,All!$B14,0)</f>
        <v>-4.840***</v>
      </c>
      <c r="H14" s="1" t="str">
        <f ca="1">OFFSET('mod8'!$K$2,All!$B14,0)</f>
        <v>-41.356***</v>
      </c>
      <c r="I14" s="1" t="str">
        <f ca="1">OFFSET('mod3'!$K$2,All!$B14,0)</f>
        <v>-0.392</v>
      </c>
      <c r="J14" s="1" t="str">
        <f ca="1">OFFSET('mod9'!$K$2,All!$B14,0)</f>
        <v>1.107</v>
      </c>
      <c r="K14" s="3" t="str">
        <f ca="1">OFFSET('mod4'!$K$2,All!$B14,0)</f>
        <v>-5.615***</v>
      </c>
      <c r="L14" s="3" t="str">
        <f ca="1">OFFSET('mod5'!$K$2,All!$B14,0)</f>
        <v>-2.176</v>
      </c>
      <c r="M14" s="3" t="str">
        <f ca="1">OFFSET('mod6'!$K$2,All!$B14,0)</f>
        <v>3.578</v>
      </c>
      <c r="N14" s="3" t="str">
        <f ca="1">OFFSET('mod7'!$K$2,All!$B14,0)</f>
        <v>1.802</v>
      </c>
      <c r="Q14" s="1" t="s">
        <v>19</v>
      </c>
      <c r="R14" t="str">
        <f t="shared" ca="1" si="0"/>
        <v>-0.392</v>
      </c>
      <c r="S14" t="s">
        <v>109</v>
      </c>
      <c r="T14" s="1" t="s">
        <v>65</v>
      </c>
      <c r="U14" s="1" t="str">
        <f ca="1">OFFSET('mod9'!$K$2,All!$B14,0)</f>
        <v>1.107</v>
      </c>
    </row>
    <row r="15" spans="2:21" x14ac:dyDescent="0.35">
      <c r="F15" s="1" t="str">
        <f ca="1">OFFSET('mod1'!$K$2,All!$B14,1)</f>
        <v>(0.155)</v>
      </c>
      <c r="G15" s="1" t="str">
        <f ca="1">OFFSET('mod2'!$K$2,All!$B14,1)</f>
        <v>(0.067)</v>
      </c>
      <c r="H15" s="1" t="str">
        <f ca="1">OFFSET('mod8'!$K$2,All!$B14,1)</f>
        <v>(1.201)</v>
      </c>
      <c r="I15" s="1" t="str">
        <f ca="1">OFFSET('mod3'!$K$2,All!$B14,1)</f>
        <v>(0.615)</v>
      </c>
      <c r="J15" s="1" t="str">
        <f ca="1">OFFSET('mod9'!$K$2,All!$B14,1)</f>
        <v>(1.617)</v>
      </c>
      <c r="K15" s="3" t="str">
        <f ca="1">OFFSET('mod4'!$K$2,All!$B14,1)</f>
        <v>(0.045)</v>
      </c>
      <c r="L15" s="3" t="str">
        <f ca="1">OFFSET('mod5'!$K$2,All!$B14,1)</f>
        <v>(2891.726)</v>
      </c>
      <c r="M15" s="3" t="str">
        <f ca="1">OFFSET('mod6'!$K$2,All!$B14,1)</f>
        <v>(30.292)</v>
      </c>
      <c r="N15" s="3" t="str">
        <f ca="1">OFFSET('mod7'!$K$2,All!$B14,1)</f>
        <v>(43.452)</v>
      </c>
      <c r="Q15" s="1" t="s">
        <v>20</v>
      </c>
      <c r="R15" t="str">
        <f t="shared" ca="1" si="0"/>
        <v>(0.615)</v>
      </c>
      <c r="S15" t="s">
        <v>110</v>
      </c>
      <c r="T15" s="1" t="s">
        <v>66</v>
      </c>
      <c r="U15" s="1" t="str">
        <f ca="1">OFFSET('mod9'!$K$2,All!$B14,1)</f>
        <v>(1.617)</v>
      </c>
    </row>
    <row r="16" spans="2:21" x14ac:dyDescent="0.35">
      <c r="B16">
        <v>3</v>
      </c>
      <c r="D16" t="s">
        <v>4</v>
      </c>
      <c r="E16" t="str">
        <f ca="1">OFFSET('mod1'!$K$2,All!$B16,-1)</f>
        <v>mint</v>
      </c>
      <c r="F16" s="1" t="str">
        <f ca="1">OFFSET('mod1'!$K$2,All!$B16,0)</f>
        <v>-0.081</v>
      </c>
      <c r="G16" s="1" t="str">
        <f ca="1">OFFSET('mod2'!$K$2,All!$B16,0)</f>
        <v>0.620***</v>
      </c>
      <c r="H16" s="1" t="str">
        <f ca="1">OFFSET('mod8'!$K$2,All!$B16,0)</f>
        <v>-1.497</v>
      </c>
      <c r="I16" s="1" t="str">
        <f ca="1">OFFSET('mod3'!$K$2,All!$B16,0)</f>
        <v>10.224</v>
      </c>
      <c r="J16" s="1" t="str">
        <f ca="1">OFFSET('mod9'!$K$2,All!$B16,0)</f>
        <v>-1.119</v>
      </c>
      <c r="K16" s="3" t="str">
        <f ca="1">OFFSET('mod4'!$K$2,All!$B16,0)</f>
        <v>1.799***</v>
      </c>
      <c r="L16" s="3" t="str">
        <f ca="1">OFFSET('mod5'!$K$2,All!$B16,0)</f>
        <v>5.385</v>
      </c>
      <c r="M16" s="3" t="str">
        <f ca="1">OFFSET('mod6'!$K$2,All!$B16,0)</f>
        <v>-21.814***</v>
      </c>
      <c r="N16" s="3" t="str">
        <f ca="1">OFFSET('mod7'!$K$2,All!$B16,0)</f>
        <v>13.168</v>
      </c>
      <c r="Q16" s="1" t="s">
        <v>21</v>
      </c>
      <c r="R16" t="str">
        <f t="shared" ca="1" si="0"/>
        <v>10.224</v>
      </c>
      <c r="S16" t="s">
        <v>111</v>
      </c>
      <c r="T16" s="1" t="s">
        <v>67</v>
      </c>
      <c r="U16" s="1" t="str">
        <f ca="1">OFFSET('mod9'!$K$2,All!$B16,0)</f>
        <v>-1.119</v>
      </c>
    </row>
    <row r="17" spans="2:21" x14ac:dyDescent="0.35">
      <c r="F17" s="1" t="str">
        <f ca="1">OFFSET('mod1'!$K$2,All!$B16,1)</f>
        <v>(0.108)</v>
      </c>
      <c r="G17" s="1" t="str">
        <f ca="1">OFFSET('mod2'!$K$2,All!$B16,1)</f>
        <v>(0.181)</v>
      </c>
      <c r="H17" s="1" t="str">
        <f ca="1">OFFSET('mod8'!$K$2,All!$B16,1)</f>
        <v>(1.979)</v>
      </c>
      <c r="I17" s="1" t="str">
        <f ca="1">OFFSET('mod3'!$K$2,All!$B16,1)</f>
        <v>(52.856)</v>
      </c>
      <c r="J17" s="1" t="str">
        <f ca="1">OFFSET('mod9'!$K$2,All!$B16,1)</f>
        <v>(2.776)</v>
      </c>
      <c r="K17" s="3" t="str">
        <f ca="1">OFFSET('mod4'!$K$2,All!$B16,1)</f>
        <v>(0.082)</v>
      </c>
      <c r="L17" s="3" t="str">
        <f ca="1">OFFSET('mod5'!$K$2,All!$B16,1)</f>
        <v>(1841.093)</v>
      </c>
      <c r="M17" s="3" t="str">
        <f ca="1">OFFSET('mod6'!$K$2,All!$B16,1)</f>
        <v>(5.029)</v>
      </c>
      <c r="N17" s="3" t="str">
        <f ca="1">OFFSET('mod7'!$K$2,All!$B16,1)</f>
        <v>(22.163)</v>
      </c>
      <c r="Q17" s="1" t="s">
        <v>22</v>
      </c>
      <c r="R17" t="str">
        <f t="shared" ca="1" si="0"/>
        <v>(52.856)</v>
      </c>
      <c r="S17" t="s">
        <v>112</v>
      </c>
      <c r="T17" s="1" t="s">
        <v>68</v>
      </c>
      <c r="U17" s="1" t="str">
        <f ca="1">OFFSET('mod9'!$K$2,All!$B16,1)</f>
        <v>(2.776)</v>
      </c>
    </row>
    <row r="18" spans="2:21" x14ac:dyDescent="0.35">
      <c r="B18">
        <v>4</v>
      </c>
      <c r="D18" t="s">
        <v>4</v>
      </c>
      <c r="E18" t="str">
        <f ca="1">OFFSET('mod1'!$K$2,All!$B18,-1)</f>
        <v>white</v>
      </c>
      <c r="F18" s="1" t="str">
        <f ca="1">OFFSET('mod1'!$K$2,All!$B18,0)</f>
        <v>-2.847***</v>
      </c>
      <c r="G18" s="1" t="str">
        <f ca="1">OFFSET('mod2'!$K$2,All!$B18,0)</f>
        <v>-14.329***</v>
      </c>
      <c r="H18" s="1" t="str">
        <f ca="1">OFFSET('mod8'!$K$2,All!$B18,0)</f>
        <v>-54.649***</v>
      </c>
      <c r="I18" s="1" t="str">
        <f ca="1">OFFSET('mod3'!$K$2,All!$B18,0)</f>
        <v>-0.913***</v>
      </c>
      <c r="J18" s="1" t="str">
        <f ca="1">OFFSET('mod9'!$K$2,All!$B18,0)</f>
        <v>-9.405***</v>
      </c>
      <c r="K18" s="3" t="str">
        <f ca="1">OFFSET('mod4'!$K$2,All!$B18,0)</f>
        <v>-14.187***</v>
      </c>
      <c r="L18" s="3" t="str">
        <f ca="1">OFFSET('mod5'!$K$2,All!$B18,0)</f>
        <v>-16.204</v>
      </c>
      <c r="M18" s="3" t="str">
        <f ca="1">OFFSET('mod6'!$K$2,All!$B18,0)</f>
        <v>-9.348</v>
      </c>
      <c r="N18" s="3" t="str">
        <f ca="1">OFFSET('mod7'!$K$2,All!$B18,0)</f>
        <v>2.101</v>
      </c>
      <c r="Q18" s="1" t="s">
        <v>23</v>
      </c>
      <c r="R18" t="str">
        <f t="shared" ca="1" si="0"/>
        <v>-0.913***</v>
      </c>
      <c r="S18" t="s">
        <v>113</v>
      </c>
      <c r="T18" s="1" t="s">
        <v>69</v>
      </c>
      <c r="U18" s="1" t="str">
        <f ca="1">OFFSET('mod9'!$K$2,All!$B18,0)</f>
        <v>-9.405***</v>
      </c>
    </row>
    <row r="19" spans="2:21" x14ac:dyDescent="0.35">
      <c r="F19" s="1" t="str">
        <f ca="1">OFFSET('mod1'!$K$2,All!$B18,1)</f>
        <v>(0.115)</v>
      </c>
      <c r="G19" s="1" t="str">
        <f ca="1">OFFSET('mod2'!$K$2,All!$B18,1)</f>
        <v>(0.052)</v>
      </c>
      <c r="H19" s="1" t="str">
        <f ca="1">OFFSET('mod8'!$K$2,All!$B18,1)</f>
        <v>(2.091)</v>
      </c>
      <c r="I19" s="1" t="str">
        <f ca="1">OFFSET('mod3'!$K$2,All!$B18,1)</f>
        <v>(0.244)</v>
      </c>
      <c r="J19" s="1" t="str">
        <f ca="1">OFFSET('mod9'!$K$2,All!$B18,1)</f>
        <v>(3.278)</v>
      </c>
      <c r="K19" s="3" t="str">
        <f ca="1">OFFSET('mod4'!$K$2,All!$B18,1)</f>
        <v>(0.052)</v>
      </c>
      <c r="L19" s="3" t="str">
        <f ca="1">OFFSET('mod5'!$K$2,All!$B18,1)</f>
        <v>(340.768)</v>
      </c>
      <c r="M19" s="3" t="str">
        <f ca="1">OFFSET('mod6'!$K$2,All!$B18,1)</f>
        <v>(12.103)</v>
      </c>
      <c r="N19" s="3" t="str">
        <f ca="1">OFFSET('mod7'!$K$2,All!$B18,1)</f>
        <v>(20.475)</v>
      </c>
      <c r="Q19" s="1" t="s">
        <v>24</v>
      </c>
      <c r="R19" t="str">
        <f t="shared" ca="1" si="0"/>
        <v>(0.244)</v>
      </c>
      <c r="S19" t="s">
        <v>114</v>
      </c>
      <c r="T19" s="1" t="s">
        <v>70</v>
      </c>
      <c r="U19" s="1" t="str">
        <f ca="1">OFFSET('mod9'!$K$2,All!$B18,1)</f>
        <v>(3.278)</v>
      </c>
    </row>
    <row r="20" spans="2:21" x14ac:dyDescent="0.35">
      <c r="B20">
        <v>5</v>
      </c>
      <c r="D20" t="s">
        <v>4</v>
      </c>
      <c r="E20" t="str">
        <f ca="1">OFFSET('mod1'!$K$2,All!$B20,-1)</f>
        <v>fluoride</v>
      </c>
      <c r="F20" s="1" t="str">
        <f ca="1">OFFSET('mod1'!$K$2,All!$B20,0)</f>
        <v>-0.611***</v>
      </c>
      <c r="G20" s="1" t="str">
        <f ca="1">OFFSET('mod2'!$K$2,All!$B20,0)</f>
        <v>-3.559***</v>
      </c>
      <c r="H20" s="1" t="str">
        <f ca="1">OFFSET('mod8'!$K$2,All!$B20,0)</f>
        <v>-40.968***</v>
      </c>
      <c r="I20" s="1" t="str">
        <f ca="1">OFFSET('mod3'!$K$2,All!$B20,0)</f>
        <v>-0.564</v>
      </c>
      <c r="J20" s="1" t="str">
        <f ca="1">OFFSET('mod9'!$K$2,All!$B20,0)</f>
        <v>-0.331</v>
      </c>
      <c r="K20" s="3" t="str">
        <f ca="1">OFFSET('mod4'!$K$2,All!$B20,0)</f>
        <v>-8.351***</v>
      </c>
      <c r="L20" s="3" t="str">
        <f ca="1">OFFSET('mod5'!$K$2,All!$B20,0)</f>
        <v>-6.746</v>
      </c>
      <c r="M20" s="3" t="str">
        <f ca="1">OFFSET('mod6'!$K$2,All!$B20,0)</f>
        <v>20.887***</v>
      </c>
      <c r="N20" s="3" t="str">
        <f ca="1">OFFSET('mod7'!$K$2,All!$B20,0)</f>
        <v>-8.041</v>
      </c>
      <c r="Q20" s="1" t="s">
        <v>25</v>
      </c>
      <c r="R20" t="str">
        <f t="shared" ca="1" si="0"/>
        <v>-0.564</v>
      </c>
      <c r="S20" t="s">
        <v>115</v>
      </c>
      <c r="T20" s="1" t="s">
        <v>71</v>
      </c>
      <c r="U20" s="1" t="str">
        <f ca="1">OFFSET('mod9'!$K$2,All!$B20,0)</f>
        <v>-0.331</v>
      </c>
    </row>
    <row r="21" spans="2:21" x14ac:dyDescent="0.35">
      <c r="F21" s="1" t="str">
        <f ca="1">OFFSET('mod1'!$K$2,All!$B20,1)</f>
        <v>(0.100)</v>
      </c>
      <c r="G21" s="1" t="str">
        <f ca="1">OFFSET('mod2'!$K$2,All!$B20,1)</f>
        <v>(0.063)</v>
      </c>
      <c r="H21" s="1" t="str">
        <f ca="1">OFFSET('mod8'!$K$2,All!$B20,1)</f>
        <v>(1.538)</v>
      </c>
      <c r="I21" s="1" t="str">
        <f ca="1">OFFSET('mod3'!$K$2,All!$B20,1)</f>
        <v>(0.496)</v>
      </c>
      <c r="J21" s="1" t="str">
        <f ca="1">OFFSET('mod9'!$K$2,All!$B20,1)</f>
        <v>(1.241)</v>
      </c>
      <c r="K21" s="3" t="str">
        <f ca="1">OFFSET('mod4'!$K$2,All!$B20,1)</f>
        <v>(0.031)</v>
      </c>
      <c r="L21" s="3" t="str">
        <f ca="1">OFFSET('mod5'!$K$2,All!$B20,1)</f>
        <v>(793.238)</v>
      </c>
      <c r="M21" s="3" t="str">
        <f ca="1">OFFSET('mod6'!$K$2,All!$B20,1)</f>
        <v>(7.863)</v>
      </c>
      <c r="N21" s="3" t="str">
        <f ca="1">OFFSET('mod7'!$K$2,All!$B20,1)</f>
        <v>(12.117)</v>
      </c>
      <c r="Q21" s="1" t="s">
        <v>26</v>
      </c>
      <c r="R21" t="str">
        <f t="shared" ca="1" si="0"/>
        <v>(0.496)</v>
      </c>
      <c r="S21" t="s">
        <v>116</v>
      </c>
      <c r="T21" s="1" t="s">
        <v>72</v>
      </c>
      <c r="U21" s="1" t="str">
        <f ca="1">OFFSET('mod9'!$K$2,All!$B20,1)</f>
        <v>(1.241)</v>
      </c>
    </row>
    <row r="22" spans="2:21" x14ac:dyDescent="0.35">
      <c r="B22">
        <v>6</v>
      </c>
      <c r="D22" t="s">
        <v>4</v>
      </c>
      <c r="E22" t="str">
        <f ca="1">OFFSET('mod1'!$K$2,All!$B22,-1)</f>
        <v>kids</v>
      </c>
      <c r="F22" s="1" t="str">
        <f ca="1">OFFSET('mod1'!$K$2,All!$B22,0)</f>
        <v>-2.576***</v>
      </c>
      <c r="G22" s="1" t="str">
        <f ca="1">OFFSET('mod2'!$K$2,All!$B22,0)</f>
        <v>-16.276***</v>
      </c>
      <c r="H22" s="1" t="str">
        <f ca="1">OFFSET('mod8'!$K$2,All!$B22,0)</f>
        <v>-32.393***</v>
      </c>
      <c r="I22" s="1" t="str">
        <f ca="1">OFFSET('mod3'!$K$2,All!$B22,0)</f>
        <v>-0.832</v>
      </c>
      <c r="J22" s="1" t="str">
        <f ca="1">OFFSET('mod9'!$K$2,All!$B22,0)</f>
        <v>-12.879</v>
      </c>
      <c r="K22" s="3" t="str">
        <f ca="1">OFFSET('mod4'!$K$2,All!$B22,0)</f>
        <v>-11.975***</v>
      </c>
      <c r="L22" s="3" t="str">
        <f ca="1">OFFSET('mod5'!$K$2,All!$B22,0)</f>
        <v>-14.903</v>
      </c>
      <c r="M22" s="3" t="str">
        <f ca="1">OFFSET('mod6'!$K$2,All!$B22,0)</f>
        <v>-320.229***</v>
      </c>
      <c r="N22" s="3" t="str">
        <f ca="1">OFFSET('mod7'!$K$2,All!$B22,0)</f>
        <v>-2.098</v>
      </c>
      <c r="Q22" s="1" t="s">
        <v>27</v>
      </c>
      <c r="R22" t="str">
        <f t="shared" ca="1" si="0"/>
        <v>-0.832</v>
      </c>
      <c r="S22" t="s">
        <v>117</v>
      </c>
      <c r="T22" s="1" t="s">
        <v>73</v>
      </c>
      <c r="U22" s="1" t="str">
        <f ca="1">OFFSET('mod9'!$K$2,All!$B22,0)</f>
        <v>-12.879</v>
      </c>
    </row>
    <row r="23" spans="2:21" x14ac:dyDescent="0.35">
      <c r="F23" s="1" t="str">
        <f ca="1">OFFSET('mod1'!$K$2,All!$B22,1)</f>
        <v>(0.194)</v>
      </c>
      <c r="G23" s="1" t="str">
        <f ca="1">OFFSET('mod2'!$K$2,All!$B22,1)</f>
        <v>(0.226)</v>
      </c>
      <c r="H23" s="1" t="str">
        <f ca="1">OFFSET('mod8'!$K$2,All!$B22,1)</f>
        <v>(2.468)</v>
      </c>
      <c r="I23" s="1" t="str">
        <f ca="1">OFFSET('mod3'!$K$2,All!$B22,1)</f>
        <v>(1.982)</v>
      </c>
      <c r="J23" s="1" t="str">
        <f ca="1">OFFSET('mod9'!$K$2,All!$B22,1)</f>
        <v>(9.814)</v>
      </c>
      <c r="K23" s="3" t="str">
        <f ca="1">OFFSET('mod4'!$K$2,All!$B22,1)</f>
        <v>(0.201)</v>
      </c>
      <c r="L23" s="3" t="str">
        <f ca="1">OFFSET('mod5'!$K$2,All!$B22,1)</f>
        <v>(9083.273)</v>
      </c>
      <c r="M23" s="3" t="str">
        <f ca="1">OFFSET('mod6'!$K$2,All!$B22,1)</f>
        <v>(7.898)</v>
      </c>
      <c r="N23" s="3" t="str">
        <f ca="1">OFFSET('mod7'!$K$2,All!$B22,1)</f>
        <v>(16.257)</v>
      </c>
      <c r="Q23" s="1" t="s">
        <v>28</v>
      </c>
      <c r="R23" t="str">
        <f t="shared" ca="1" si="0"/>
        <v>(1.982)</v>
      </c>
      <c r="S23" t="s">
        <v>118</v>
      </c>
      <c r="T23" s="1" t="s">
        <v>74</v>
      </c>
      <c r="U23" s="1" t="str">
        <f ca="1">OFFSET('mod9'!$K$2,All!$B22,1)</f>
        <v>(9.814)</v>
      </c>
    </row>
    <row r="24" spans="2:21" x14ac:dyDescent="0.35">
      <c r="B24">
        <v>7</v>
      </c>
      <c r="D24" t="s">
        <v>4</v>
      </c>
      <c r="E24" t="str">
        <f ca="1">OFFSET('mod1'!$K$2,All!$B24,-1)</f>
        <v>sizeNorm</v>
      </c>
      <c r="F24" s="1" t="str">
        <f ca="1">OFFSET('mod1'!$K$2,All!$B24,0)</f>
        <v>-3.304***</v>
      </c>
      <c r="G24" s="1" t="str">
        <f ca="1">OFFSET('mod2'!$K$2,All!$B24,0)</f>
        <v>-15.288***</v>
      </c>
      <c r="H24" s="1" t="str">
        <f ca="1">OFFSET('mod8'!$K$2,All!$B24,0)</f>
        <v>-17.291***</v>
      </c>
      <c r="I24" s="1" t="str">
        <f ca="1">OFFSET('mod3'!$K$2,All!$B24,0)</f>
        <v>-1.095</v>
      </c>
      <c r="J24" s="1" t="str">
        <f ca="1">OFFSET('mod9'!$K$2,All!$B24,0)</f>
        <v>-11.837***</v>
      </c>
      <c r="K24" s="3" t="str">
        <f ca="1">OFFSET('mod4'!$K$2,All!$B24,0)</f>
        <v>-11.003***</v>
      </c>
      <c r="L24" s="3" t="str">
        <f ca="1">OFFSET('mod5'!$K$2,All!$B24,0)</f>
        <v>-16.479</v>
      </c>
      <c r="M24" s="3" t="str">
        <f ca="1">OFFSET('mod6'!$K$2,All!$B24,0)</f>
        <v>11.878</v>
      </c>
      <c r="N24" s="3" t="str">
        <f ca="1">OFFSET('mod7'!$K$2,All!$B24,0)</f>
        <v>-19.900</v>
      </c>
      <c r="Q24" s="1" t="s">
        <v>29</v>
      </c>
      <c r="R24" t="str">
        <f t="shared" ca="1" si="0"/>
        <v>-1.095</v>
      </c>
      <c r="S24" t="s">
        <v>119</v>
      </c>
      <c r="T24" s="1" t="s">
        <v>75</v>
      </c>
      <c r="U24" s="1" t="str">
        <f ca="1">OFFSET('mod9'!$K$2,All!$B24,0)</f>
        <v>-11.837***</v>
      </c>
    </row>
    <row r="25" spans="2:21" x14ac:dyDescent="0.35">
      <c r="F25" s="1" t="str">
        <f ca="1">OFFSET('mod1'!$K$2,All!$B24,1)</f>
        <v>(0.095)</v>
      </c>
      <c r="G25" s="1" t="str">
        <f ca="1">OFFSET('mod2'!$K$2,All!$B24,1)</f>
        <v>(0.053)</v>
      </c>
      <c r="H25" s="1" t="str">
        <f ca="1">OFFSET('mod8'!$K$2,All!$B24,1)</f>
        <v>(1.947)</v>
      </c>
      <c r="I25" s="1" t="str">
        <f ca="1">OFFSET('mod3'!$K$2,All!$B24,1)</f>
        <v>(0.958)</v>
      </c>
      <c r="J25" s="1" t="str">
        <f ca="1">OFFSET('mod9'!$K$2,All!$B24,1)</f>
        <v>(3.525)</v>
      </c>
      <c r="K25" s="3" t="str">
        <f ca="1">OFFSET('mod4'!$K$2,All!$B24,1)</f>
        <v>(0.051)</v>
      </c>
      <c r="L25" s="3" t="str">
        <f ca="1">OFFSET('mod5'!$K$2,All!$B24,1)</f>
        <v>(2959.234)</v>
      </c>
      <c r="M25" s="3" t="str">
        <f ca="1">OFFSET('mod6'!$K$2,All!$B24,1)</f>
        <v>(46.974)</v>
      </c>
      <c r="N25" s="3" t="str">
        <f ca="1">OFFSET('mod7'!$K$2,All!$B24,1)</f>
        <v>(38.000)</v>
      </c>
      <c r="Q25" s="1" t="s">
        <v>30</v>
      </c>
      <c r="R25" t="str">
        <f t="shared" ca="1" si="0"/>
        <v>(0.958)</v>
      </c>
      <c r="S25" t="s">
        <v>120</v>
      </c>
      <c r="T25" s="1" t="s">
        <v>76</v>
      </c>
      <c r="U25" s="1" t="str">
        <f ca="1">OFFSET('mod9'!$K$2,All!$B24,1)</f>
        <v>(3.525)</v>
      </c>
    </row>
    <row r="26" spans="2:21" x14ac:dyDescent="0.35">
      <c r="B26">
        <v>8</v>
      </c>
      <c r="D26" t="s">
        <v>4</v>
      </c>
      <c r="E26" t="str">
        <f ca="1">OFFSET('mod1'!$K$2,All!$B26,-1)</f>
        <v>discount</v>
      </c>
      <c r="F26" s="1" t="str">
        <f ca="1">OFFSET('mod1'!$K$2,All!$B26,0)</f>
        <v>0.031</v>
      </c>
      <c r="G26" s="1" t="str">
        <f ca="1">OFFSET('mod2'!$K$2,All!$B26,0)</f>
        <v>3.561***</v>
      </c>
      <c r="H26" s="1" t="str">
        <f ca="1">OFFSET('mod8'!$K$2,All!$B26,0)</f>
        <v>2.838</v>
      </c>
      <c r="I26" s="1" t="str">
        <f ca="1">OFFSET('mod3'!$K$2,All!$B26,0)</f>
        <v>-0.194</v>
      </c>
      <c r="J26" s="1" t="str">
        <f ca="1">OFFSET('mod9'!$K$2,All!$B26,0)</f>
        <v>-0.546</v>
      </c>
      <c r="K26" s="3" t="str">
        <f ca="1">OFFSET('mod4'!$K$2,All!$B26,0)</f>
        <v>2.838***</v>
      </c>
      <c r="L26" s="3" t="str">
        <f ca="1">OFFSET('mod5'!$K$2,All!$B26,0)</f>
        <v>-0.542</v>
      </c>
      <c r="M26" s="3" t="str">
        <f ca="1">OFFSET('mod6'!$K$2,All!$B26,0)</f>
        <v>-8.512</v>
      </c>
      <c r="N26" s="3" t="str">
        <f ca="1">OFFSET('mod7'!$K$2,All!$B26,0)</f>
        <v>-3.599</v>
      </c>
      <c r="Q26" s="1" t="s">
        <v>31</v>
      </c>
      <c r="R26" t="str">
        <f t="shared" ca="1" si="0"/>
        <v>-0.194</v>
      </c>
      <c r="S26" t="s">
        <v>121</v>
      </c>
      <c r="T26" s="1" t="s">
        <v>77</v>
      </c>
      <c r="U26" s="1" t="str">
        <f ca="1">OFFSET('mod9'!$K$2,All!$B26,0)</f>
        <v>-0.546</v>
      </c>
    </row>
    <row r="27" spans="2:21" x14ac:dyDescent="0.35">
      <c r="F27" s="1" t="str">
        <f ca="1">OFFSET('mod1'!$K$2,All!$B26,1)</f>
        <v>(0.099)</v>
      </c>
      <c r="G27" s="1" t="str">
        <f ca="1">OFFSET('mod2'!$K$2,All!$B26,1)</f>
        <v>(0.306)</v>
      </c>
      <c r="H27" s="1" t="str">
        <f ca="1">OFFSET('mod8'!$K$2,All!$B26,1)</f>
        <v>(6.410)</v>
      </c>
      <c r="I27" s="1" t="str">
        <f ca="1">OFFSET('mod3'!$K$2,All!$B26,1)</f>
        <v>(2.416)</v>
      </c>
      <c r="J27" s="1" t="str">
        <f ca="1">OFFSET('mod9'!$K$2,All!$B26,1)</f>
        <v>(0.839)</v>
      </c>
      <c r="K27" s="3" t="str">
        <f ca="1">OFFSET('mod4'!$K$2,All!$B26,1)</f>
        <v>(0.174)</v>
      </c>
      <c r="L27" s="3" t="str">
        <f ca="1">OFFSET('mod5'!$K$2,All!$B26,1)</f>
        <v>(2604.123)</v>
      </c>
      <c r="M27" s="3" t="str">
        <f ca="1">OFFSET('mod6'!$K$2,All!$B26,1)</f>
        <v>(73.765)</v>
      </c>
      <c r="N27" s="3" t="str">
        <f ca="1">OFFSET('mod7'!$K$2,All!$B26,1)</f>
        <v>(23.566)</v>
      </c>
      <c r="Q27" s="1" t="s">
        <v>32</v>
      </c>
      <c r="R27" t="str">
        <f t="shared" ca="1" si="0"/>
        <v>(2.416)</v>
      </c>
      <c r="S27" t="s">
        <v>122</v>
      </c>
      <c r="T27" s="1" t="s">
        <v>78</v>
      </c>
      <c r="U27" s="1" t="str">
        <f ca="1">OFFSET('mod9'!$K$2,All!$B26,1)</f>
        <v>(0.839)</v>
      </c>
    </row>
    <row r="28" spans="2:21" x14ac:dyDescent="0.35">
      <c r="B28">
        <v>9</v>
      </c>
      <c r="D28" t="s">
        <v>4</v>
      </c>
      <c r="E28" t="str">
        <f ca="1">OFFSET('mod1'!$K$2,All!$B28,-1)</f>
        <v>familypack</v>
      </c>
      <c r="F28" s="1" t="str">
        <f ca="1">OFFSET('mod1'!$K$2,All!$B28,0)</f>
        <v>0.429***</v>
      </c>
      <c r="G28" s="1" t="str">
        <f ca="1">OFFSET('mod2'!$K$2,All!$B28,0)</f>
        <v>3.411***</v>
      </c>
      <c r="H28" s="1" t="str">
        <f ca="1">OFFSET('mod8'!$K$2,All!$B28,0)</f>
        <v>2.820**</v>
      </c>
      <c r="I28" s="1" t="str">
        <f ca="1">OFFSET('mod3'!$K$2,All!$B28,0)</f>
        <v>-0.086</v>
      </c>
      <c r="J28" s="1" t="str">
        <f ca="1">OFFSET('mod9'!$K$2,All!$B28,0)</f>
        <v>0.793</v>
      </c>
      <c r="K28" s="3" t="str">
        <f ca="1">OFFSET('mod4'!$K$2,All!$B28,0)</f>
        <v>3.650***</v>
      </c>
      <c r="L28" s="3" t="str">
        <f ca="1">OFFSET('mod5'!$K$2,All!$B28,0)</f>
        <v>2.333</v>
      </c>
      <c r="M28" s="3" t="str">
        <f ca="1">OFFSET('mod6'!$K$2,All!$B28,0)</f>
        <v>-1.760</v>
      </c>
      <c r="N28" s="3" t="str">
        <f ca="1">OFFSET('mod7'!$K$2,All!$B28,0)</f>
        <v>0.030</v>
      </c>
      <c r="Q28" s="1" t="s">
        <v>33</v>
      </c>
      <c r="R28" t="str">
        <f t="shared" ca="1" si="0"/>
        <v>-0.086</v>
      </c>
      <c r="S28" t="s">
        <v>123</v>
      </c>
      <c r="T28" s="1" t="s">
        <v>79</v>
      </c>
      <c r="U28" s="1" t="str">
        <f ca="1">OFFSET('mod9'!$K$2,All!$B28,0)</f>
        <v>0.793</v>
      </c>
    </row>
    <row r="29" spans="2:21" x14ac:dyDescent="0.35">
      <c r="F29" s="1" t="str">
        <f ca="1">OFFSET('mod1'!$K$2,All!$B28,1)</f>
        <v>(0.068)</v>
      </c>
      <c r="G29" s="1" t="str">
        <f ca="1">OFFSET('mod2'!$K$2,All!$B28,1)</f>
        <v>(0.229)</v>
      </c>
      <c r="H29" s="1" t="str">
        <f ca="1">OFFSET('mod8'!$K$2,All!$B28,1)</f>
        <v>(1.155)</v>
      </c>
      <c r="I29" s="1" t="str">
        <f ca="1">OFFSET('mod3'!$K$2,All!$B28,1)</f>
        <v>(1.276)</v>
      </c>
      <c r="J29" s="1" t="str">
        <f ca="1">OFFSET('mod9'!$K$2,All!$B28,1)</f>
        <v>(0.525)</v>
      </c>
      <c r="K29" s="3" t="str">
        <f ca="1">OFFSET('mod4'!$K$2,All!$B28,1)</f>
        <v>(0.130)</v>
      </c>
      <c r="L29" s="3" t="str">
        <f ca="1">OFFSET('mod5'!$K$2,All!$B28,1)</f>
        <v>(3964.429)</v>
      </c>
      <c r="M29" s="3" t="str">
        <f ca="1">OFFSET('mod6'!$K$2,All!$B28,1)</f>
        <v>(13.202)</v>
      </c>
      <c r="N29" s="3" t="str">
        <f ca="1">OFFSET('mod7'!$K$2,All!$B28,1)</f>
        <v>(5.823)</v>
      </c>
      <c r="Q29" s="1" t="s">
        <v>34</v>
      </c>
      <c r="R29" t="str">
        <f t="shared" ca="1" si="0"/>
        <v>(1.276)</v>
      </c>
      <c r="S29" t="s">
        <v>124</v>
      </c>
      <c r="T29" s="1" t="s">
        <v>80</v>
      </c>
      <c r="U29" s="1" t="str">
        <f ca="1">OFFSET('mod9'!$K$2,All!$B28,1)</f>
        <v>(0.525)</v>
      </c>
    </row>
    <row r="30" spans="2:21" x14ac:dyDescent="0.35">
      <c r="B30">
        <v>10</v>
      </c>
      <c r="D30" t="s">
        <v>4</v>
      </c>
      <c r="E30" t="str">
        <f ca="1">OFFSET('mod1'!$K$2,All!$B30,-1)</f>
        <v>priceperoz</v>
      </c>
      <c r="F30" s="1" t="str">
        <f ca="1">OFFSET('mod1'!$K$2,All!$B30,0)</f>
        <v>-15.678***</v>
      </c>
      <c r="G30" s="1" t="str">
        <f ca="1">OFFSET('mod2'!$K$2,All!$B30,0)</f>
        <v>-50.500***</v>
      </c>
      <c r="H30" s="1" t="str">
        <f ca="1">OFFSET('mod8'!$K$2,All!$B30,0)</f>
        <v>-94.697***</v>
      </c>
      <c r="I30" s="1" t="str">
        <f ca="1">OFFSET('mod3'!$K$2,All!$B30,0)</f>
        <v>-1.119</v>
      </c>
      <c r="J30" s="1" t="str">
        <f ca="1">OFFSET('mod9'!$K$2,All!$B30,0)</f>
        <v>-64.006***</v>
      </c>
      <c r="K30" s="3" t="str">
        <f ca="1">OFFSET('mod4'!$K$2,All!$B30,0)</f>
        <v>-45.588***</v>
      </c>
      <c r="L30" s="3" t="str">
        <f ca="1">OFFSET('mod5'!$K$2,All!$B30,0)</f>
        <v>-77.637</v>
      </c>
      <c r="M30" s="3" t="str">
        <f ca="1">OFFSET('mod6'!$K$2,All!$B30,0)</f>
        <v>-76.812</v>
      </c>
      <c r="N30" s="3" t="str">
        <f ca="1">OFFSET('mod7'!$K$2,All!$B30,0)</f>
        <v>-30.388</v>
      </c>
      <c r="Q30" s="1" t="s">
        <v>35</v>
      </c>
      <c r="R30" t="str">
        <f t="shared" ca="1" si="0"/>
        <v>-1.119</v>
      </c>
      <c r="S30" t="s">
        <v>125</v>
      </c>
      <c r="T30" s="1" t="s">
        <v>81</v>
      </c>
      <c r="U30" s="1" t="str">
        <f ca="1">OFFSET('mod9'!$K$2,All!$B30,0)</f>
        <v>-64.006***</v>
      </c>
    </row>
    <row r="31" spans="2:21" x14ac:dyDescent="0.35">
      <c r="F31" s="1" t="str">
        <f ca="1">OFFSET('mod1'!$K$2,All!$B30,1)</f>
        <v>(0.790)</v>
      </c>
      <c r="G31" s="1" t="str">
        <f ca="1">OFFSET('mod2'!$K$2,All!$B30,1)</f>
        <v>(0.980)</v>
      </c>
      <c r="H31" s="1" t="str">
        <f ca="1">OFFSET('mod8'!$K$2,All!$B30,1)</f>
        <v>(21.797)</v>
      </c>
      <c r="I31" s="1" t="str">
        <f ca="1">OFFSET('mod3'!$K$2,All!$B30,1)</f>
        <v>(3.832)</v>
      </c>
      <c r="J31" s="1" t="str">
        <f ca="1">OFFSET('mod9'!$K$2,All!$B30,1)</f>
        <v>(20.640)</v>
      </c>
      <c r="K31" s="3" t="str">
        <f ca="1">OFFSET('mod4'!$K$2,All!$B30,1)</f>
        <v>(0.165)</v>
      </c>
      <c r="L31" s="3" t="str">
        <f ca="1">OFFSET('mod5'!$K$2,All!$B30,1)</f>
        <v>(5974.080)</v>
      </c>
      <c r="M31" s="3" t="str">
        <f ca="1">OFFSET('mod6'!$K$2,All!$B30,1)</f>
        <v>(111.752)</v>
      </c>
      <c r="N31" s="3" t="str">
        <f ca="1">OFFSET('mod7'!$K$2,All!$B30,1)</f>
        <v>(544.665)</v>
      </c>
      <c r="Q31" s="1" t="s">
        <v>36</v>
      </c>
      <c r="R31" t="str">
        <f t="shared" ca="1" si="0"/>
        <v>(3.832)</v>
      </c>
      <c r="S31" t="s">
        <v>126</v>
      </c>
      <c r="T31" s="1" t="s">
        <v>82</v>
      </c>
      <c r="U31" s="1" t="str">
        <f ca="1">OFFSET('mod9'!$K$2,All!$B30,1)</f>
        <v>(20.640)</v>
      </c>
    </row>
    <row r="32" spans="2:21" x14ac:dyDescent="0.35">
      <c r="F32" s="1"/>
      <c r="G32" s="1"/>
      <c r="H32" s="1"/>
      <c r="I32" s="1"/>
      <c r="J32" s="1"/>
      <c r="K32" s="1"/>
      <c r="L32" s="1"/>
      <c r="M32" s="1"/>
      <c r="N32" s="1"/>
    </row>
    <row r="33" spans="2:21" x14ac:dyDescent="0.35">
      <c r="F33" s="2" t="s">
        <v>14</v>
      </c>
      <c r="G33" s="2"/>
      <c r="H33" s="2"/>
      <c r="I33" s="2"/>
      <c r="J33" s="2"/>
      <c r="K33" s="2"/>
      <c r="L33" s="2"/>
      <c r="M33" s="2"/>
      <c r="N33" s="2"/>
    </row>
    <row r="34" spans="2:21" x14ac:dyDescent="0.35">
      <c r="B34">
        <v>11</v>
      </c>
      <c r="D34" t="s">
        <v>5</v>
      </c>
      <c r="E34" t="str">
        <f ca="1">OFFSET('mod2'!$K$2,All!$B34,-1)</f>
        <v>brand_Aquafresh</v>
      </c>
      <c r="F34" s="1"/>
      <c r="G34" s="1" t="str">
        <f ca="1">OFFSET('mod2'!$K$2,All!$B34,0)</f>
        <v>-6.885***</v>
      </c>
      <c r="H34" s="1" t="str">
        <f ca="1">OFFSET('mod8'!$K$2,All!$B34,0)</f>
        <v>1.560</v>
      </c>
      <c r="I34" s="1" t="str">
        <f ca="1">OFFSET('mod3'!$K$2,All!$B34,0)</f>
        <v>0.023</v>
      </c>
      <c r="J34" s="1" t="str">
        <f ca="1">OFFSET('mod9'!$K$2,All!$B34,0)</f>
        <v>1.191</v>
      </c>
      <c r="K34" s="3" t="str">
        <f ca="1">OFFSET('mod4'!$K$2,All!$B34,0)</f>
        <v>-3.250*</v>
      </c>
      <c r="L34" s="3" t="str">
        <f ca="1">OFFSET('mod5'!$K$2,All!$B34,0)</f>
        <v>-4.132</v>
      </c>
      <c r="M34" s="3" t="str">
        <f ca="1">OFFSET('mod6'!$K$2,All!$B34,0)</f>
        <v>-68.294</v>
      </c>
      <c r="N34" s="3" t="str">
        <f ca="1">OFFSET('mod7'!$K$2,All!$B34,0)</f>
        <v>12.833</v>
      </c>
      <c r="Q34" s="1" t="s">
        <v>37</v>
      </c>
      <c r="R34" t="str">
        <f t="shared" ca="1" si="0"/>
        <v>0.023</v>
      </c>
      <c r="S34" t="s">
        <v>127</v>
      </c>
      <c r="T34" s="1" t="s">
        <v>83</v>
      </c>
      <c r="U34" s="1" t="str">
        <f ca="1">OFFSET('mod9'!$K$2,All!$B34,0)</f>
        <v>1.191</v>
      </c>
    </row>
    <row r="35" spans="2:21" x14ac:dyDescent="0.35">
      <c r="F35" s="1"/>
      <c r="G35" s="1" t="str">
        <f ca="1">OFFSET('mod2'!$K$2,All!$B34,1)</f>
        <v>(0.313)</v>
      </c>
      <c r="H35" s="1" t="str">
        <f ca="1">OFFSET('mod8'!$K$2,All!$B34,1)</f>
        <v>(2.660)</v>
      </c>
      <c r="I35" s="1" t="str">
        <f ca="1">OFFSET('mod3'!$K$2,All!$B34,1)</f>
        <v>(6.877)</v>
      </c>
      <c r="J35" s="1" t="str">
        <f ca="1">OFFSET('mod9'!$K$2,All!$B34,1)</f>
        <v>(2.047)</v>
      </c>
      <c r="K35" s="3" t="str">
        <f ca="1">OFFSET('mod4'!$K$2,All!$B34,1)</f>
        <v>(1.774)</v>
      </c>
      <c r="L35" s="3" t="str">
        <f ca="1">OFFSET('mod5'!$K$2,All!$B34,1)</f>
        <v>(15249.642)</v>
      </c>
      <c r="M35" s="3" t="str">
        <f ca="1">OFFSET('mod6'!$K$2,All!$B34,1)</f>
        <v>(99.694)</v>
      </c>
      <c r="N35" s="3" t="str">
        <f ca="1">OFFSET('mod7'!$K$2,All!$B34,1)</f>
        <v>(7571.084)</v>
      </c>
      <c r="Q35" s="1" t="s">
        <v>38</v>
      </c>
      <c r="R35" t="str">
        <f t="shared" ca="1" si="0"/>
        <v>(6.877)</v>
      </c>
      <c r="S35" t="s">
        <v>128</v>
      </c>
      <c r="T35" s="1" t="s">
        <v>84</v>
      </c>
      <c r="U35" s="1" t="str">
        <f ca="1">OFFSET('mod9'!$K$2,All!$B34,1)</f>
        <v>(2.047)</v>
      </c>
    </row>
    <row r="36" spans="2:21" x14ac:dyDescent="0.35">
      <c r="B36">
        <v>12</v>
      </c>
      <c r="D36" t="s">
        <v>5</v>
      </c>
      <c r="E36" t="str">
        <f ca="1">OFFSET('mod2'!$K$2,All!$B36,-1)</f>
        <v>brand_Colgate</v>
      </c>
      <c r="F36" s="1"/>
      <c r="G36" s="1" t="str">
        <f ca="1">OFFSET('mod2'!$K$2,All!$B36,0)</f>
        <v>1.973***</v>
      </c>
      <c r="H36" s="1" t="str">
        <f ca="1">OFFSET('mod8'!$K$2,All!$B36,0)</f>
        <v>-0.432</v>
      </c>
      <c r="I36" s="1" t="str">
        <f ca="1">OFFSET('mod3'!$K$2,All!$B36,0)</f>
        <v>0.001</v>
      </c>
      <c r="J36" s="1" t="str">
        <f ca="1">OFFSET('mod9'!$K$2,All!$B36,0)</f>
        <v>-0.146</v>
      </c>
      <c r="K36" s="3" t="str">
        <f ca="1">OFFSET('mod4'!$K$2,All!$B36,0)</f>
        <v>-2.183***</v>
      </c>
      <c r="L36" s="3" t="str">
        <f ca="1">OFFSET('mod5'!$K$2,All!$B36,0)</f>
        <v>-4.700</v>
      </c>
      <c r="M36" s="3" t="str">
        <f ca="1">OFFSET('mod6'!$K$2,All!$B36,0)</f>
        <v>39.564***</v>
      </c>
      <c r="N36" s="3" t="str">
        <f ca="1">OFFSET('mod7'!$K$2,All!$B36,0)</f>
        <v>-1.180</v>
      </c>
      <c r="Q36" s="1" t="s">
        <v>39</v>
      </c>
      <c r="R36" t="str">
        <f t="shared" ca="1" si="0"/>
        <v>0.001</v>
      </c>
      <c r="S36" t="s">
        <v>129</v>
      </c>
      <c r="T36" s="1" t="s">
        <v>85</v>
      </c>
      <c r="U36" s="1" t="str">
        <f ca="1">OFFSET('mod9'!$K$2,All!$B36,0)</f>
        <v>-0.146</v>
      </c>
    </row>
    <row r="37" spans="2:21" x14ac:dyDescent="0.35">
      <c r="F37" s="1"/>
      <c r="G37" s="1" t="str">
        <f ca="1">OFFSET('mod2'!$K$2,All!$B36,1)</f>
        <v>(0.377)</v>
      </c>
      <c r="H37" s="1" t="str">
        <f ca="1">OFFSET('mod8'!$K$2,All!$B36,1)</f>
        <v>(4.530)</v>
      </c>
      <c r="I37" s="1" t="str">
        <f ca="1">OFFSET('mod3'!$K$2,All!$B36,1)</f>
        <v>(15.590)</v>
      </c>
      <c r="J37" s="1" t="str">
        <f ca="1">OFFSET('mod9'!$K$2,All!$B36,1)</f>
        <v>(3.037)</v>
      </c>
      <c r="K37" s="3" t="str">
        <f ca="1">OFFSET('mod4'!$K$2,All!$B36,1)</f>
        <v>(0.197)</v>
      </c>
      <c r="L37" s="3" t="str">
        <f ca="1">OFFSET('mod5'!$K$2,All!$B36,1)</f>
        <v>(883.998)</v>
      </c>
      <c r="M37" s="3" t="str">
        <f ca="1">OFFSET('mod6'!$K$2,All!$B36,1)</f>
        <v>(11.495)</v>
      </c>
      <c r="N37" s="3" t="str">
        <f ca="1">OFFSET('mod7'!$K$2,All!$B36,1)</f>
        <v>(4.358)</v>
      </c>
      <c r="Q37" s="1" t="s">
        <v>40</v>
      </c>
      <c r="R37" t="str">
        <f t="shared" ca="1" si="0"/>
        <v>(15.590)</v>
      </c>
      <c r="S37" t="s">
        <v>130</v>
      </c>
      <c r="T37" s="1" t="s">
        <v>86</v>
      </c>
      <c r="U37" s="1" t="str">
        <f ca="1">OFFSET('mod9'!$K$2,All!$B36,1)</f>
        <v>(3.037)</v>
      </c>
    </row>
    <row r="38" spans="2:21" x14ac:dyDescent="0.35">
      <c r="B38">
        <v>13</v>
      </c>
      <c r="D38" t="s">
        <v>5</v>
      </c>
      <c r="E38" t="str">
        <f ca="1">OFFSET('mod2'!$K$2,All!$B38,-1)</f>
        <v>brand_Sensodyne</v>
      </c>
      <c r="F38" s="1"/>
      <c r="G38" s="1" t="str">
        <f ca="1">OFFSET('mod2'!$K$2,All!$B38,0)</f>
        <v>5.980***</v>
      </c>
      <c r="H38" s="1" t="str">
        <f ca="1">OFFSET('mod8'!$K$2,All!$B38,0)</f>
        <v>6.105</v>
      </c>
      <c r="I38" s="1" t="str">
        <f ca="1">OFFSET('mod3'!$K$2,All!$B38,0)</f>
        <v>-0.025</v>
      </c>
      <c r="J38" s="1" t="str">
        <f ca="1">OFFSET('mod9'!$K$2,All!$B38,0)</f>
        <v>-1.446</v>
      </c>
      <c r="K38" s="3" t="str">
        <f ca="1">OFFSET('mod4'!$K$2,All!$B38,0)</f>
        <v>6.010***</v>
      </c>
      <c r="L38" s="3" t="str">
        <f ca="1">OFFSET('mod5'!$K$2,All!$B38,0)</f>
        <v>2.982</v>
      </c>
      <c r="M38" s="3" t="str">
        <f ca="1">OFFSET('mod6'!$K$2,All!$B38,0)</f>
        <v>-46.983***</v>
      </c>
      <c r="N38" s="3" t="str">
        <f ca="1">OFFSET('mod7'!$K$2,All!$B38,0)</f>
        <v>6.179</v>
      </c>
      <c r="Q38" s="1" t="s">
        <v>41</v>
      </c>
      <c r="R38" t="str">
        <f t="shared" ca="1" si="0"/>
        <v>-0.025</v>
      </c>
      <c r="S38" t="s">
        <v>131</v>
      </c>
      <c r="T38" s="1" t="s">
        <v>87</v>
      </c>
      <c r="U38" s="1" t="str">
        <f ca="1">OFFSET('mod9'!$K$2,All!$B38,0)</f>
        <v>-1.446</v>
      </c>
    </row>
    <row r="39" spans="2:21" x14ac:dyDescent="0.35">
      <c r="F39" s="1"/>
      <c r="G39" s="1" t="str">
        <f ca="1">OFFSET('mod2'!$K$2,All!$B38,1)</f>
        <v>(0.067)</v>
      </c>
      <c r="H39" s="1" t="str">
        <f ca="1">OFFSET('mod8'!$K$2,All!$B38,1)</f>
        <v>(4.684)</v>
      </c>
      <c r="I39" s="1" t="str">
        <f ca="1">OFFSET('mod3'!$K$2,All!$B38,1)</f>
        <v>(15.125)</v>
      </c>
      <c r="J39" s="1" t="str">
        <f ca="1">OFFSET('mod9'!$K$2,All!$B38,1)</f>
        <v>(4.100)</v>
      </c>
      <c r="K39" s="3" t="str">
        <f ca="1">OFFSET('mod4'!$K$2,All!$B38,1)</f>
        <v>(0.070)</v>
      </c>
      <c r="L39" s="3" t="str">
        <f ca="1">OFFSET('mod5'!$K$2,All!$B38,1)</f>
        <v>(8171.030)</v>
      </c>
      <c r="M39" s="3" t="str">
        <f ca="1">OFFSET('mod6'!$K$2,All!$B38,1)</f>
        <v>(10.674)</v>
      </c>
      <c r="N39" s="3" t="str">
        <f ca="1">OFFSET('mod7'!$K$2,All!$B38,1)</f>
        <v>(15.045)</v>
      </c>
      <c r="Q39" s="1" t="s">
        <v>42</v>
      </c>
      <c r="R39" t="str">
        <f t="shared" ca="1" si="0"/>
        <v>(15.125)</v>
      </c>
      <c r="S39" t="s">
        <v>132</v>
      </c>
      <c r="T39" s="1" t="s">
        <v>88</v>
      </c>
      <c r="U39" s="1" t="str">
        <f ca="1">OFFSET('mod9'!$K$2,All!$B38,1)</f>
        <v>(4.100)</v>
      </c>
    </row>
    <row r="40" spans="2:21" x14ac:dyDescent="0.35">
      <c r="B40">
        <v>14</v>
      </c>
      <c r="D40" t="s">
        <v>5</v>
      </c>
      <c r="E40" t="str">
        <f ca="1">OFFSET('mod2'!$K$2,All!$B40,-1)</f>
        <v>mint</v>
      </c>
      <c r="F40" s="1"/>
      <c r="G40" s="1" t="str">
        <f ca="1">OFFSET('mod2'!$K$2,All!$B40,0)</f>
        <v>1.503***</v>
      </c>
      <c r="H40" s="1" t="str">
        <f ca="1">OFFSET('mod8'!$K$2,All!$B40,0)</f>
        <v>-1.183</v>
      </c>
      <c r="I40" s="1" t="str">
        <f ca="1">OFFSET('mod3'!$K$2,All!$B40,0)</f>
        <v>16.728</v>
      </c>
      <c r="J40" s="1" t="str">
        <f ca="1">OFFSET('mod9'!$K$2,All!$B40,0)</f>
        <v>1.381</v>
      </c>
      <c r="K40" s="3" t="str">
        <f ca="1">OFFSET('mod4'!$K$2,All!$B40,0)</f>
        <v>-2.088***</v>
      </c>
      <c r="L40" s="3" t="str">
        <f ca="1">OFFSET('mod5'!$K$2,All!$B40,0)</f>
        <v>2.345</v>
      </c>
      <c r="M40" s="3" t="str">
        <f ca="1">OFFSET('mod6'!$K$2,All!$B40,0)</f>
        <v>324.538***</v>
      </c>
      <c r="N40" s="3" t="str">
        <f ca="1">OFFSET('mod7'!$K$2,All!$B40,0)</f>
        <v>3.464</v>
      </c>
      <c r="Q40" s="1" t="s">
        <v>43</v>
      </c>
      <c r="R40" t="str">
        <f t="shared" ca="1" si="0"/>
        <v>16.728</v>
      </c>
      <c r="S40" t="s">
        <v>133</v>
      </c>
      <c r="T40" s="1" t="s">
        <v>89</v>
      </c>
      <c r="U40" s="1" t="str">
        <f ca="1">OFFSET('mod9'!$K$2,All!$B40,0)</f>
        <v>1.381</v>
      </c>
    </row>
    <row r="41" spans="2:21" x14ac:dyDescent="0.35">
      <c r="F41" s="1"/>
      <c r="G41" s="1" t="str">
        <f ca="1">OFFSET('mod2'!$K$2,All!$B40,1)</f>
        <v>(0.202)</v>
      </c>
      <c r="H41" s="1" t="str">
        <f ca="1">OFFSET('mod8'!$K$2,All!$B40,1)</f>
        <v>(4.623)</v>
      </c>
      <c r="I41" s="1" t="str">
        <f ca="1">OFFSET('mod3'!$K$2,All!$B40,1)</f>
        <v>(72.119)</v>
      </c>
      <c r="J41" s="1" t="str">
        <f ca="1">OFFSET('mod9'!$K$2,All!$B40,1)</f>
        <v>(2.976)</v>
      </c>
      <c r="K41" s="3" t="str">
        <f ca="1">OFFSET('mod4'!$K$2,All!$B40,1)</f>
        <v>(0.344)</v>
      </c>
      <c r="L41" s="3" t="str">
        <f ca="1">OFFSET('mod5'!$K$2,All!$B40,1)</f>
        <v>(5402.644)</v>
      </c>
      <c r="M41" s="3" t="str">
        <f ca="1">OFFSET('mod6'!$K$2,All!$B40,1)</f>
        <v>(7.898)</v>
      </c>
      <c r="N41" s="3" t="str">
        <f ca="1">OFFSET('mod7'!$K$2,All!$B40,1)</f>
        <v>(20.143)</v>
      </c>
      <c r="Q41" s="1" t="s">
        <v>44</v>
      </c>
      <c r="R41" t="str">
        <f t="shared" ca="1" si="0"/>
        <v>(72.119)</v>
      </c>
      <c r="S41" t="s">
        <v>134</v>
      </c>
      <c r="T41" s="1" t="s">
        <v>90</v>
      </c>
      <c r="U41" s="1" t="str">
        <f ca="1">OFFSET('mod9'!$K$2,All!$B40,1)</f>
        <v>(2.976)</v>
      </c>
    </row>
    <row r="42" spans="2:21" x14ac:dyDescent="0.35">
      <c r="B42">
        <v>15</v>
      </c>
      <c r="D42" t="s">
        <v>5</v>
      </c>
      <c r="E42" t="str">
        <f ca="1">OFFSET('mod2'!$K$2,All!$B42,-1)</f>
        <v>white</v>
      </c>
      <c r="F42" s="1"/>
      <c r="G42" s="1" t="str">
        <f ca="1">OFFSET('mod2'!$K$2,All!$B42,0)</f>
        <v>-8.077***</v>
      </c>
      <c r="H42" s="1" t="str">
        <f ca="1">OFFSET('mod8'!$K$2,All!$B42,0)</f>
        <v>-6.772</v>
      </c>
      <c r="I42" s="1" t="str">
        <f ca="1">OFFSET('mod3'!$K$2,All!$B42,0)</f>
        <v>0.009</v>
      </c>
      <c r="J42" s="1" t="str">
        <f ca="1">OFFSET('mod9'!$K$2,All!$B42,0)</f>
        <v>2.439</v>
      </c>
      <c r="K42" s="3" t="str">
        <f ca="1">OFFSET('mod4'!$K$2,All!$B42,0)</f>
        <v>-6.621***</v>
      </c>
      <c r="L42" s="3" t="str">
        <f ca="1">OFFSET('mod5'!$K$2,All!$B42,0)</f>
        <v>0.061</v>
      </c>
      <c r="M42" s="3" t="str">
        <f ca="1">OFFSET('mod6'!$K$2,All!$B42,0)</f>
        <v>-55.386***</v>
      </c>
      <c r="N42" s="3" t="str">
        <f ca="1">OFFSET('mod7'!$K$2,All!$B42,0)</f>
        <v>-6.472</v>
      </c>
      <c r="Q42" s="1" t="s">
        <v>45</v>
      </c>
      <c r="R42" t="str">
        <f t="shared" ca="1" si="0"/>
        <v>0.009</v>
      </c>
      <c r="S42" t="s">
        <v>135</v>
      </c>
      <c r="T42" s="1" t="s">
        <v>91</v>
      </c>
      <c r="U42" s="1" t="str">
        <f ca="1">OFFSET('mod9'!$K$2,All!$B42,0)</f>
        <v>2.439</v>
      </c>
    </row>
    <row r="43" spans="2:21" x14ac:dyDescent="0.35">
      <c r="F43" s="1"/>
      <c r="G43" s="1" t="str">
        <f ca="1">OFFSET('mod2'!$K$2,All!$B42,1)</f>
        <v>(0.323)</v>
      </c>
      <c r="H43" s="1" t="str">
        <f ca="1">OFFSET('mod8'!$K$2,All!$B42,1)</f>
        <v>(4.555)</v>
      </c>
      <c r="I43" s="1" t="str">
        <f ca="1">OFFSET('mod3'!$K$2,All!$B42,1)</f>
        <v>(6.577)</v>
      </c>
      <c r="J43" s="1" t="str">
        <f ca="1">OFFSET('mod9'!$K$2,All!$B42,1)</f>
        <v>(1.953)</v>
      </c>
      <c r="K43" s="3" t="str">
        <f ca="1">OFFSET('mod4'!$K$2,All!$B42,1)</f>
        <v>(0.180)</v>
      </c>
      <c r="L43" s="3" t="str">
        <f ca="1">OFFSET('mod5'!$K$2,All!$B42,1)</f>
        <v>(2602.369)</v>
      </c>
      <c r="M43" s="3" t="str">
        <f ca="1">OFFSET('mod6'!$K$2,All!$B42,1)</f>
        <v>(13.304)</v>
      </c>
      <c r="N43" s="3" t="str">
        <f ca="1">OFFSET('mod7'!$K$2,All!$B42,1)</f>
        <v>(8.844)</v>
      </c>
      <c r="Q43" s="1" t="s">
        <v>46</v>
      </c>
      <c r="R43" t="str">
        <f t="shared" ca="1" si="0"/>
        <v>(6.577)</v>
      </c>
      <c r="S43" t="s">
        <v>136</v>
      </c>
      <c r="T43" s="1" t="s">
        <v>92</v>
      </c>
      <c r="U43" s="1" t="str">
        <f ca="1">OFFSET('mod9'!$K$2,All!$B42,1)</f>
        <v>(1.953)</v>
      </c>
    </row>
    <row r="44" spans="2:21" x14ac:dyDescent="0.35">
      <c r="B44">
        <v>16</v>
      </c>
      <c r="D44" t="s">
        <v>5</v>
      </c>
      <c r="E44" t="str">
        <f ca="1">OFFSET('mod2'!$K$2,All!$B44,-1)</f>
        <v>fluoride</v>
      </c>
      <c r="F44" s="1"/>
      <c r="G44" s="1" t="str">
        <f ca="1">OFFSET('mod2'!$K$2,All!$B44,0)</f>
        <v>0.421</v>
      </c>
      <c r="H44" s="1" t="str">
        <f ca="1">OFFSET('mod8'!$K$2,All!$B44,0)</f>
        <v>5.286***</v>
      </c>
      <c r="I44" s="1" t="str">
        <f ca="1">OFFSET('mod3'!$K$2,All!$B44,0)</f>
        <v>-0.007</v>
      </c>
      <c r="J44" s="1" t="str">
        <f ca="1">OFFSET('mod9'!$K$2,All!$B44,0)</f>
        <v>9.550***</v>
      </c>
      <c r="K44" s="3" t="str">
        <f ca="1">OFFSET('mod4'!$K$2,All!$B44,0)</f>
        <v>1.204***</v>
      </c>
      <c r="L44" s="3" t="str">
        <f ca="1">OFFSET('mod5'!$K$2,All!$B44,0)</f>
        <v>0.896</v>
      </c>
      <c r="M44" s="3" t="str">
        <f ca="1">OFFSET('mod6'!$K$2,All!$B44,0)</f>
        <v>11.432</v>
      </c>
      <c r="N44" s="3" t="str">
        <f ca="1">OFFSET('mod7'!$K$2,All!$B44,0)</f>
        <v>3.384</v>
      </c>
      <c r="Q44" s="1" t="s">
        <v>47</v>
      </c>
      <c r="R44" t="str">
        <f t="shared" ca="1" si="0"/>
        <v>-0.007</v>
      </c>
      <c r="S44" t="s">
        <v>137</v>
      </c>
      <c r="T44" s="1" t="s">
        <v>93</v>
      </c>
      <c r="U44" s="1" t="str">
        <f ca="1">OFFSET('mod9'!$K$2,All!$B44,0)</f>
        <v>9.550***</v>
      </c>
    </row>
    <row r="45" spans="2:21" x14ac:dyDescent="0.35">
      <c r="F45" s="1"/>
      <c r="G45" s="1" t="str">
        <f ca="1">OFFSET('mod2'!$K$2,All!$B44,1)</f>
        <v>(0.690)</v>
      </c>
      <c r="H45" s="1" t="str">
        <f ca="1">OFFSET('mod8'!$K$2,All!$B44,1)</f>
        <v>(1.913)</v>
      </c>
      <c r="I45" s="1" t="str">
        <f ca="1">OFFSET('mod3'!$K$2,All!$B44,1)</f>
        <v>(23.938)</v>
      </c>
      <c r="J45" s="1" t="str">
        <f ca="1">OFFSET('mod9'!$K$2,All!$B44,1)</f>
        <v>(2.718)</v>
      </c>
      <c r="K45" s="3" t="str">
        <f ca="1">OFFSET('mod4'!$K$2,All!$B44,1)</f>
        <v>(0.325)</v>
      </c>
      <c r="L45" s="3" t="str">
        <f ca="1">OFFSET('mod5'!$K$2,All!$B44,1)</f>
        <v>(1578.803)</v>
      </c>
      <c r="M45" s="3" t="str">
        <f ca="1">OFFSET('mod6'!$K$2,All!$B44,1)</f>
        <v>(84.557)</v>
      </c>
      <c r="N45" s="3" t="str">
        <f ca="1">OFFSET('mod7'!$K$2,All!$B44,1)</f>
        <v>(3.525)</v>
      </c>
      <c r="Q45" s="1" t="s">
        <v>48</v>
      </c>
      <c r="R45" t="str">
        <f t="shared" ca="1" si="0"/>
        <v>(23.938)</v>
      </c>
      <c r="S45" t="s">
        <v>138</v>
      </c>
      <c r="T45" s="1" t="s">
        <v>94</v>
      </c>
      <c r="U45" s="1" t="str">
        <f ca="1">OFFSET('mod9'!$K$2,All!$B44,1)</f>
        <v>(2.718)</v>
      </c>
    </row>
    <row r="46" spans="2:21" x14ac:dyDescent="0.35">
      <c r="B46">
        <v>17</v>
      </c>
      <c r="D46" t="s">
        <v>5</v>
      </c>
      <c r="E46" t="str">
        <f ca="1">OFFSET('mod2'!$K$2,All!$B46,-1)</f>
        <v>kids</v>
      </c>
      <c r="F46" s="1"/>
      <c r="G46" s="1" t="str">
        <f ca="1">OFFSET('mod2'!$K$2,All!$B46,0)</f>
        <v>-5.488***</v>
      </c>
      <c r="H46" s="1" t="str">
        <f ca="1">OFFSET('mod8'!$K$2,All!$B46,0)</f>
        <v>15.666***</v>
      </c>
      <c r="I46" s="1" t="str">
        <f ca="1">OFFSET('mod3'!$K$2,All!$B46,0)</f>
        <v>-0.021</v>
      </c>
      <c r="J46" s="1" t="str">
        <f ca="1">OFFSET('mod9'!$K$2,All!$B46,0)</f>
        <v>6.580</v>
      </c>
      <c r="K46" s="3" t="str">
        <f ca="1">OFFSET('mod4'!$K$2,All!$B46,0)</f>
        <v>-0.275</v>
      </c>
      <c r="L46" s="3" t="str">
        <f ca="1">OFFSET('mod5'!$K$2,All!$B46,0)</f>
        <v>3.470</v>
      </c>
      <c r="M46" s="3" t="str">
        <f ca="1">OFFSET('mod6'!$K$2,All!$B46,0)</f>
        <v>-295.249***</v>
      </c>
      <c r="N46" s="3" t="str">
        <f ca="1">OFFSET('mod7'!$K$2,All!$B46,0)</f>
        <v>-5.367</v>
      </c>
      <c r="Q46" s="1" t="s">
        <v>49</v>
      </c>
      <c r="R46" t="str">
        <f t="shared" ca="1" si="0"/>
        <v>-0.021</v>
      </c>
      <c r="S46" t="s">
        <v>139</v>
      </c>
      <c r="T46" s="1" t="s">
        <v>95</v>
      </c>
      <c r="U46" s="1" t="str">
        <f ca="1">OFFSET('mod9'!$K$2,All!$B46,0)</f>
        <v>6.580</v>
      </c>
    </row>
    <row r="47" spans="2:21" x14ac:dyDescent="0.35">
      <c r="F47" s="1"/>
      <c r="G47" s="1" t="str">
        <f ca="1">OFFSET('mod2'!$K$2,All!$B46,1)</f>
        <v>(0.188)</v>
      </c>
      <c r="H47" s="1" t="str">
        <f ca="1">OFFSET('mod8'!$K$2,All!$B46,1)</f>
        <v>(3.692)</v>
      </c>
      <c r="I47" s="1" t="str">
        <f ca="1">OFFSET('mod3'!$K$2,All!$B46,1)</f>
        <v>(14.219)</v>
      </c>
      <c r="J47" s="1" t="str">
        <f ca="1">OFFSET('mod9'!$K$2,All!$B46,1)</f>
        <v>(8.046)</v>
      </c>
      <c r="K47" s="3" t="str">
        <f ca="1">OFFSET('mod4'!$K$2,All!$B46,1)</f>
        <v>(0.667)</v>
      </c>
      <c r="L47" s="3" t="str">
        <f ca="1">OFFSET('mod5'!$K$2,All!$B46,1)</f>
        <v>(8787.050)</v>
      </c>
      <c r="M47" s="3" t="str">
        <f ca="1">OFFSET('mod6'!$K$2,All!$B46,1)</f>
        <v>(111.504)</v>
      </c>
      <c r="N47" s="3" t="str">
        <f ca="1">OFFSET('mod7'!$K$2,All!$B46,1)</f>
        <v>(22.541)</v>
      </c>
      <c r="Q47" s="1" t="s">
        <v>50</v>
      </c>
      <c r="R47" t="str">
        <f t="shared" ca="1" si="0"/>
        <v>(14.219)</v>
      </c>
      <c r="S47" t="s">
        <v>140</v>
      </c>
      <c r="T47" s="1" t="s">
        <v>96</v>
      </c>
      <c r="U47" s="1" t="str">
        <f ca="1">OFFSET('mod9'!$K$2,All!$B46,1)</f>
        <v>(8.046)</v>
      </c>
    </row>
    <row r="48" spans="2:21" x14ac:dyDescent="0.35">
      <c r="B48">
        <v>18</v>
      </c>
      <c r="D48" t="s">
        <v>5</v>
      </c>
      <c r="E48" t="str">
        <f ca="1">OFFSET('mod2'!$K$2,All!$B48,-1)</f>
        <v>sizeNorm</v>
      </c>
      <c r="F48" s="1"/>
      <c r="G48" s="1" t="str">
        <f ca="1">OFFSET('mod2'!$K$2,All!$B48,0)</f>
        <v>-4.029***</v>
      </c>
      <c r="H48" s="1" t="str">
        <f ca="1">OFFSET('mod8'!$K$2,All!$B48,0)</f>
        <v>6.097</v>
      </c>
      <c r="I48" s="1" t="str">
        <f ca="1">OFFSET('mod3'!$K$2,All!$B48,0)</f>
        <v>-0.011</v>
      </c>
      <c r="J48" s="1" t="str">
        <f ca="1">OFFSET('mod9'!$K$2,All!$B48,0)</f>
        <v>4.391</v>
      </c>
      <c r="K48" s="3" t="str">
        <f ca="1">OFFSET('mod4'!$K$2,All!$B48,0)</f>
        <v>-0.298</v>
      </c>
      <c r="L48" s="3" t="str">
        <f ca="1">OFFSET('mod5'!$K$2,All!$B48,0)</f>
        <v>-7.563</v>
      </c>
      <c r="M48" s="3" t="str">
        <f ca="1">OFFSET('mod6'!$K$2,All!$B48,0)</f>
        <v>19.614</v>
      </c>
      <c r="N48" s="3" t="str">
        <f ca="1">OFFSET('mod7'!$K$2,All!$B48,0)</f>
        <v>-15.409</v>
      </c>
      <c r="Q48" s="1" t="s">
        <v>51</v>
      </c>
      <c r="R48" t="str">
        <f t="shared" ca="1" si="0"/>
        <v>-0.011</v>
      </c>
      <c r="S48" t="s">
        <v>141</v>
      </c>
      <c r="T48" s="1" t="s">
        <v>97</v>
      </c>
      <c r="U48" s="1" t="str">
        <f ca="1">OFFSET('mod9'!$K$2,All!$B48,0)</f>
        <v>4.391</v>
      </c>
    </row>
    <row r="49" spans="2:21" x14ac:dyDescent="0.35">
      <c r="F49" s="1"/>
      <c r="G49" s="1" t="str">
        <f ca="1">OFFSET('mod2'!$K$2,All!$B48,1)</f>
        <v>(0.319)</v>
      </c>
      <c r="H49" s="1" t="str">
        <f ca="1">OFFSET('mod8'!$K$2,All!$B48,1)</f>
        <v>(4.071)</v>
      </c>
      <c r="I49" s="1" t="str">
        <f ca="1">OFFSET('mod3'!$K$2,All!$B48,1)</f>
        <v>(15.334)</v>
      </c>
      <c r="J49" s="1" t="str">
        <f ca="1">OFFSET('mod9'!$K$2,All!$B48,1)</f>
        <v>(3.492)</v>
      </c>
      <c r="K49" s="3" t="str">
        <f ca="1">OFFSET('mod4'!$K$2,All!$B48,1)</f>
        <v>(0.620)</v>
      </c>
      <c r="L49" s="3" t="str">
        <f ca="1">OFFSET('mod5'!$K$2,All!$B48,1)</f>
        <v>(12595.250)</v>
      </c>
      <c r="M49" s="3" t="str">
        <f ca="1">OFFSET('mod6'!$K$2,All!$B48,1)</f>
        <v>(130.921)</v>
      </c>
      <c r="N49" s="3" t="str">
        <f ca="1">OFFSET('mod7'!$K$2,All!$B48,1)</f>
        <v>(61.642)</v>
      </c>
      <c r="Q49" s="1" t="s">
        <v>52</v>
      </c>
      <c r="R49" t="str">
        <f t="shared" ca="1" si="0"/>
        <v>(15.334)</v>
      </c>
      <c r="S49" t="s">
        <v>142</v>
      </c>
      <c r="T49" s="1" t="s">
        <v>98</v>
      </c>
      <c r="U49" s="1" t="str">
        <f ca="1">OFFSET('mod9'!$K$2,All!$B48,1)</f>
        <v>(3.492)</v>
      </c>
    </row>
    <row r="50" spans="2:21" x14ac:dyDescent="0.35">
      <c r="B50">
        <v>19</v>
      </c>
      <c r="D50" t="s">
        <v>5</v>
      </c>
      <c r="E50" t="str">
        <f ca="1">OFFSET('mod2'!$K$2,All!$B50,-1)</f>
        <v>discount</v>
      </c>
      <c r="F50" s="1"/>
      <c r="G50" s="1" t="str">
        <f ca="1">OFFSET('mod2'!$K$2,All!$B50,0)</f>
        <v>7.037***</v>
      </c>
      <c r="H50" s="1" t="str">
        <f ca="1">OFFSET('mod8'!$K$2,All!$B50,0)</f>
        <v>9.785</v>
      </c>
      <c r="I50" s="1" t="str">
        <f ca="1">OFFSET('mod3'!$K$2,All!$B50,0)</f>
        <v>0.021</v>
      </c>
      <c r="J50" s="1" t="str">
        <f ca="1">OFFSET('mod9'!$K$2,All!$B50,0)</f>
        <v>-1.071</v>
      </c>
      <c r="K50" s="3" t="str">
        <f ca="1">OFFSET('mod4'!$K$2,All!$B50,0)</f>
        <v>-0.077</v>
      </c>
      <c r="L50" s="3" t="str">
        <f ca="1">OFFSET('mod5'!$K$2,All!$B50,0)</f>
        <v>-11.809</v>
      </c>
      <c r="M50" s="3" t="str">
        <f ca="1">OFFSET('mod6'!$K$2,All!$B50,0)</f>
        <v>-8.051</v>
      </c>
      <c r="N50" s="3" t="str">
        <f ca="1">OFFSET('mod7'!$K$2,All!$B50,0)</f>
        <v>-4.845</v>
      </c>
      <c r="Q50" s="1" t="s">
        <v>53</v>
      </c>
      <c r="R50" t="str">
        <f t="shared" ca="1" si="0"/>
        <v>0.021</v>
      </c>
      <c r="S50" t="s">
        <v>143</v>
      </c>
      <c r="T50" s="1" t="s">
        <v>99</v>
      </c>
      <c r="U50" s="1" t="str">
        <f ca="1">OFFSET('mod9'!$K$2,All!$B50,0)</f>
        <v>-1.071</v>
      </c>
    </row>
    <row r="51" spans="2:21" x14ac:dyDescent="0.35">
      <c r="F51" s="1"/>
      <c r="G51" s="1" t="str">
        <f ca="1">OFFSET('mod2'!$K$2,All!$B50,1)</f>
        <v>(0.376)</v>
      </c>
      <c r="H51" s="1" t="str">
        <f ca="1">OFFSET('mod8'!$K$2,All!$B50,1)</f>
        <v>(9.549)</v>
      </c>
      <c r="I51" s="1" t="str">
        <f ca="1">OFFSET('mod3'!$K$2,All!$B50,1)</f>
        <v>(27.998)</v>
      </c>
      <c r="J51" s="1" t="str">
        <f ca="1">OFFSET('mod9'!$K$2,All!$B50,1)</f>
        <v>(4.146)</v>
      </c>
      <c r="K51" s="3" t="str">
        <f ca="1">OFFSET('mod4'!$K$2,All!$B50,1)</f>
        <v>(0.721)</v>
      </c>
      <c r="L51" s="3" t="str">
        <f ca="1">OFFSET('mod5'!$K$2,All!$B50,1)</f>
        <v>(3401.516)</v>
      </c>
      <c r="M51" s="3" t="str">
        <f ca="1">OFFSET('mod6'!$K$2,All!$B50,1)</f>
        <v>(261.592)</v>
      </c>
      <c r="N51" s="3" t="str">
        <f ca="1">OFFSET('mod7'!$K$2,All!$B50,1)</f>
        <v>(64.874)</v>
      </c>
      <c r="Q51" s="1" t="s">
        <v>54</v>
      </c>
      <c r="R51" t="str">
        <f t="shared" ca="1" si="0"/>
        <v>(27.998)</v>
      </c>
      <c r="S51" t="s">
        <v>144</v>
      </c>
      <c r="T51" s="1" t="s">
        <v>100</v>
      </c>
      <c r="U51" s="1" t="str">
        <f ca="1">OFFSET('mod9'!$K$2,All!$B50,1)</f>
        <v>(4.146)</v>
      </c>
    </row>
    <row r="52" spans="2:21" x14ac:dyDescent="0.35">
      <c r="B52">
        <v>20</v>
      </c>
      <c r="D52" t="s">
        <v>5</v>
      </c>
      <c r="E52" t="str">
        <f ca="1">OFFSET('mod2'!$K$2,All!$B52,-1)</f>
        <v>familypack</v>
      </c>
      <c r="F52" s="1"/>
      <c r="G52" s="1" t="str">
        <f ca="1">OFFSET('mod2'!$K$2,All!$B52,0)</f>
        <v>-3.375***</v>
      </c>
      <c r="H52" s="1" t="str">
        <f ca="1">OFFSET('mod8'!$K$2,All!$B52,0)</f>
        <v>1.629</v>
      </c>
      <c r="I52" s="1" t="str">
        <f ca="1">OFFSET('mod3'!$K$2,All!$B52,0)</f>
        <v>-0.009</v>
      </c>
      <c r="J52" s="1" t="str">
        <f ca="1">OFFSET('mod9'!$K$2,All!$B52,0)</f>
        <v>-0.151</v>
      </c>
      <c r="K52" s="3" t="str">
        <f ca="1">OFFSET('mod4'!$K$2,All!$B52,0)</f>
        <v>-0.164</v>
      </c>
      <c r="L52" s="3" t="str">
        <f ca="1">OFFSET('mod5'!$K$2,All!$B52,0)</f>
        <v>2.622</v>
      </c>
      <c r="M52" s="3" t="str">
        <f ca="1">OFFSET('mod6'!$K$2,All!$B52,0)</f>
        <v>-3.080</v>
      </c>
      <c r="N52" s="3" t="str">
        <f ca="1">OFFSET('mod7'!$K$2,All!$B52,0)</f>
        <v>11.770</v>
      </c>
      <c r="Q52" s="1" t="s">
        <v>55</v>
      </c>
      <c r="R52" t="str">
        <f t="shared" ca="1" si="0"/>
        <v>-0.009</v>
      </c>
      <c r="S52" t="s">
        <v>145</v>
      </c>
      <c r="T52" s="1" t="s">
        <v>101</v>
      </c>
      <c r="U52" s="1" t="str">
        <f ca="1">OFFSET('mod9'!$K$2,All!$B52,0)</f>
        <v>-0.151</v>
      </c>
    </row>
    <row r="53" spans="2:21" x14ac:dyDescent="0.35">
      <c r="F53" s="1"/>
      <c r="G53" s="1" t="str">
        <f ca="1">OFFSET('mod2'!$K$2,All!$B52,1)</f>
        <v>(0.302)</v>
      </c>
      <c r="H53" s="1" t="str">
        <f ca="1">OFFSET('mod8'!$K$2,All!$B52,1)</f>
        <v>(2.591)</v>
      </c>
      <c r="I53" s="1" t="str">
        <f ca="1">OFFSET('mod3'!$K$2,All!$B52,1)</f>
        <v>(20.993)</v>
      </c>
      <c r="J53" s="1" t="str">
        <f ca="1">OFFSET('mod9'!$K$2,All!$B52,1)</f>
        <v>(3.520)</v>
      </c>
      <c r="K53" s="3" t="str">
        <f ca="1">OFFSET('mod4'!$K$2,All!$B52,1)</f>
        <v>(0.542)</v>
      </c>
      <c r="L53" s="3" t="str">
        <f ca="1">OFFSET('mod5'!$K$2,All!$B52,1)</f>
        <v>(12384.548)</v>
      </c>
      <c r="M53" s="3" t="str">
        <f ca="1">OFFSET('mod6'!$K$2,All!$B52,1)</f>
        <v>(277.753)</v>
      </c>
      <c r="N53" s="3" t="str">
        <f ca="1">OFFSET('mod7'!$K$2,All!$B52,1)</f>
        <v>(29.418)</v>
      </c>
      <c r="Q53" s="1" t="s">
        <v>56</v>
      </c>
      <c r="R53" t="str">
        <f t="shared" ca="1" si="0"/>
        <v>(20.993)</v>
      </c>
      <c r="S53" t="s">
        <v>146</v>
      </c>
      <c r="T53" s="1" t="s">
        <v>102</v>
      </c>
      <c r="U53" s="1" t="str">
        <f ca="1">OFFSET('mod9'!$K$2,All!$B52,1)</f>
        <v>(3.520)</v>
      </c>
    </row>
    <row r="54" spans="2:21" x14ac:dyDescent="0.35">
      <c r="B54">
        <v>21</v>
      </c>
      <c r="D54" t="s">
        <v>5</v>
      </c>
      <c r="E54" t="str">
        <f ca="1">OFFSET('mod2'!$K$2,All!$B54,-1)</f>
        <v>priceperoz</v>
      </c>
      <c r="F54" s="1"/>
      <c r="G54" s="1" t="str">
        <f ca="1">OFFSET('mod2'!$K$2,All!$B54,0)</f>
        <v>0.023</v>
      </c>
      <c r="H54" s="1" t="str">
        <f ca="1">OFFSET('mod8'!$K$2,All!$B54,0)</f>
        <v>-4.216</v>
      </c>
      <c r="I54" s="1" t="str">
        <f ca="1">OFFSET('mod3'!$K$2,All!$B54,0)</f>
        <v>-0.006</v>
      </c>
      <c r="J54" s="1" t="str">
        <f ca="1">OFFSET('mod9'!$K$2,All!$B54,0)</f>
        <v>2.129</v>
      </c>
      <c r="K54" s="3" t="str">
        <f ca="1">OFFSET('mod4'!$K$2,All!$B54,0)</f>
        <v>-6.206***</v>
      </c>
      <c r="L54" s="3" t="str">
        <f ca="1">OFFSET('mod5'!$K$2,All!$B54,0)</f>
        <v>0.948</v>
      </c>
      <c r="M54" s="3" t="str">
        <f ca="1">OFFSET('mod6'!$K$2,All!$B54,0)</f>
        <v>0.160</v>
      </c>
      <c r="N54" s="3" t="str">
        <f ca="1">OFFSET('mod7'!$K$2,All!$B54,0)</f>
        <v>3.481</v>
      </c>
      <c r="Q54" s="1" t="s">
        <v>57</v>
      </c>
      <c r="R54" t="str">
        <f t="shared" ca="1" si="0"/>
        <v>-0.006</v>
      </c>
      <c r="S54" t="s">
        <v>147</v>
      </c>
      <c r="T54" s="1" t="s">
        <v>103</v>
      </c>
      <c r="U54" s="1" t="str">
        <f ca="1">OFFSET('mod9'!$K$2,All!$B54,0)</f>
        <v>2.129</v>
      </c>
    </row>
    <row r="55" spans="2:21" x14ac:dyDescent="0.35">
      <c r="F55" s="1"/>
      <c r="G55" s="1" t="str">
        <f ca="1">OFFSET('mod2'!$K$2,All!$B54,1)</f>
        <v>(0.136)</v>
      </c>
      <c r="H55" s="1" t="str">
        <f ca="1">OFFSET('mod8'!$K$2,All!$B54,1)</f>
        <v>(28.469)</v>
      </c>
      <c r="I55" s="1" t="str">
        <f ca="1">OFFSET('mod3'!$K$2,All!$B54,1)</f>
        <v>(34.980)</v>
      </c>
      <c r="J55" s="1" t="str">
        <f ca="1">OFFSET('mod9'!$K$2,All!$B54,1)</f>
        <v>(24.707)</v>
      </c>
      <c r="K55" s="3" t="str">
        <f ca="1">OFFSET('mod4'!$K$2,All!$B54,1)</f>
        <v>(0.217)</v>
      </c>
      <c r="L55" s="3" t="str">
        <f ca="1">OFFSET('mod5'!$K$2,All!$B54,1)</f>
        <v>(22403.224)</v>
      </c>
      <c r="M55" s="3" t="str">
        <f ca="1">OFFSET('mod6'!$K$2,All!$B54,1)</f>
        <v>(41.689)</v>
      </c>
      <c r="N55" s="3" t="str">
        <f ca="1">OFFSET('mod7'!$K$2,All!$B54,1)</f>
        <v>(6.643)</v>
      </c>
      <c r="Q55" s="1" t="s">
        <v>58</v>
      </c>
      <c r="R55" t="str">
        <f t="shared" ca="1" si="0"/>
        <v>(34.980)</v>
      </c>
      <c r="S55" t="s">
        <v>148</v>
      </c>
      <c r="T55" s="1" t="s">
        <v>104</v>
      </c>
      <c r="U55" s="1" t="str">
        <f ca="1">OFFSET('mod9'!$K$2,All!$B54,1)</f>
        <v>(24.707)</v>
      </c>
    </row>
    <row r="56" spans="2:21" x14ac:dyDescent="0.35">
      <c r="F56" s="1"/>
      <c r="G56" s="1"/>
      <c r="H56" s="1"/>
      <c r="I56" s="1"/>
      <c r="J56" s="1"/>
      <c r="K56" s="1"/>
      <c r="L56" s="1"/>
      <c r="M56" s="1"/>
      <c r="N56" s="1"/>
    </row>
    <row r="57" spans="2:21" x14ac:dyDescent="0.35">
      <c r="E57" t="s">
        <v>9</v>
      </c>
      <c r="F57" s="1" t="s">
        <v>11</v>
      </c>
      <c r="G57" s="1" t="s">
        <v>12</v>
      </c>
      <c r="H57" s="1" t="s">
        <v>12</v>
      </c>
      <c r="I57" s="1" t="s">
        <v>12</v>
      </c>
      <c r="J57" s="1" t="s">
        <v>12</v>
      </c>
      <c r="K57" s="1" t="s">
        <v>12</v>
      </c>
      <c r="L57" s="1" t="s">
        <v>12</v>
      </c>
      <c r="M57" s="1" t="s">
        <v>12</v>
      </c>
      <c r="N57" s="1" t="s">
        <v>12</v>
      </c>
    </row>
    <row r="58" spans="2:21" x14ac:dyDescent="0.35">
      <c r="E58" t="s">
        <v>10</v>
      </c>
      <c r="F58" s="1" t="s">
        <v>11</v>
      </c>
      <c r="G58" s="1" t="s">
        <v>11</v>
      </c>
      <c r="H58" s="1" t="s">
        <v>11</v>
      </c>
      <c r="I58" s="1" t="s">
        <v>11</v>
      </c>
      <c r="J58" s="1" t="s">
        <v>11</v>
      </c>
      <c r="K58" s="1" t="s">
        <v>12</v>
      </c>
      <c r="L58" s="1" t="s">
        <v>12</v>
      </c>
      <c r="M58" s="1" t="s">
        <v>12</v>
      </c>
      <c r="N58" s="1" t="s">
        <v>12</v>
      </c>
    </row>
    <row r="59" spans="2:21" x14ac:dyDescent="0.35">
      <c r="E59" t="s">
        <v>6</v>
      </c>
      <c r="F59" s="1" t="s">
        <v>12</v>
      </c>
      <c r="G59" s="1" t="s">
        <v>12</v>
      </c>
      <c r="H59" s="1" t="s">
        <v>12</v>
      </c>
      <c r="I59" s="1" t="s">
        <v>12</v>
      </c>
      <c r="J59" s="1" t="s">
        <v>12</v>
      </c>
      <c r="K59" s="1" t="s">
        <v>12</v>
      </c>
      <c r="L59" s="1" t="s">
        <v>12</v>
      </c>
      <c r="M59" s="1" t="s">
        <v>12</v>
      </c>
      <c r="N59" s="1" t="s">
        <v>12</v>
      </c>
    </row>
    <row r="60" spans="2:21" x14ac:dyDescent="0.35">
      <c r="E60" t="s">
        <v>7</v>
      </c>
      <c r="F60" s="1" t="s">
        <v>11</v>
      </c>
      <c r="G60" s="1" t="s">
        <v>11</v>
      </c>
      <c r="H60" s="1" t="s">
        <v>12</v>
      </c>
      <c r="I60" s="1" t="s">
        <v>11</v>
      </c>
      <c r="J60" s="1" t="s">
        <v>12</v>
      </c>
      <c r="K60" s="1" t="s">
        <v>11</v>
      </c>
      <c r="L60" s="1" t="s">
        <v>12</v>
      </c>
      <c r="M60" s="1" t="s">
        <v>11</v>
      </c>
      <c r="N60" s="1" t="s">
        <v>12</v>
      </c>
    </row>
    <row r="61" spans="2:21" x14ac:dyDescent="0.35">
      <c r="E61" t="s">
        <v>8</v>
      </c>
      <c r="F61" s="1" t="s">
        <v>11</v>
      </c>
      <c r="G61" s="1" t="s">
        <v>11</v>
      </c>
      <c r="H61" s="1" t="s">
        <v>11</v>
      </c>
      <c r="I61" s="1" t="s">
        <v>12</v>
      </c>
      <c r="J61" s="1" t="s">
        <v>12</v>
      </c>
      <c r="K61" s="1" t="s">
        <v>11</v>
      </c>
      <c r="L61" s="1" t="s">
        <v>11</v>
      </c>
      <c r="M61" s="1" t="s">
        <v>12</v>
      </c>
      <c r="N61" s="1" t="s">
        <v>12</v>
      </c>
    </row>
  </sheetData>
  <mergeCells count="2">
    <mergeCell ref="F9:N9"/>
    <mergeCell ref="F33:N3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D728-08C1-4E39-AB77-926E6CF27006}">
  <dimension ref="A1:L23"/>
  <sheetViews>
    <sheetView workbookViewId="0">
      <selection activeCell="L23" sqref="A1:L23"/>
    </sheetView>
  </sheetViews>
  <sheetFormatPr defaultRowHeight="14.5" x14ac:dyDescent="0.35"/>
  <cols>
    <col min="10" max="10" width="17.1796875" customWidth="1"/>
  </cols>
  <sheetData>
    <row r="1" spans="1:12" x14ac:dyDescent="0.35">
      <c r="A1">
        <f>[9]estimates!A1</f>
        <v>0</v>
      </c>
      <c r="B1" t="str">
        <f>[9]estimates!B1</f>
        <v>coeficient</v>
      </c>
      <c r="C1" t="str">
        <f>[9]estimates!C1</f>
        <v>var. name</v>
      </c>
      <c r="D1" t="str">
        <f>[9]estimates!D1</f>
        <v>coefficient</v>
      </c>
      <c r="E1" t="str">
        <f>[9]estimates!E1</f>
        <v>s.e.</v>
      </c>
      <c r="F1" t="str">
        <f>[9]estimates!F1</f>
        <v>t-stat</v>
      </c>
      <c r="G1" t="str">
        <f>[9]estimates!G1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f>[9]estimates!A2</f>
        <v>0</v>
      </c>
      <c r="B2" t="str">
        <f>[9]estimates!B2</f>
        <v>betaBar</v>
      </c>
      <c r="C2" t="str">
        <f>[9]estimates!C2</f>
        <v>brand_Aquafresh</v>
      </c>
      <c r="D2">
        <f>[9]estimates!D2</f>
        <v>-5.740781219820672</v>
      </c>
      <c r="E2">
        <f>[9]estimates!E2</f>
        <v>2.2090083389946789</v>
      </c>
      <c r="F2">
        <f>[9]estimates!F2</f>
        <v>-2.5988046846547008</v>
      </c>
      <c r="G2" t="str">
        <f>[9]estimates!G2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-5.741***</v>
      </c>
      <c r="L2" t="str">
        <f>"("&amp;TEXT(E2,"0.000")&amp;")"</f>
        <v>(2.209)</v>
      </c>
    </row>
    <row r="3" spans="1:12" x14ac:dyDescent="0.35">
      <c r="A3">
        <f>[9]estimates!A3</f>
        <v>1</v>
      </c>
      <c r="B3" t="str">
        <f>[9]estimates!B3</f>
        <v>betaBar</v>
      </c>
      <c r="C3" t="str">
        <f>[9]estimates!C3</f>
        <v>brand_Colgate</v>
      </c>
      <c r="D3">
        <f>[9]estimates!D3</f>
        <v>4.6694684710625456</v>
      </c>
      <c r="E3">
        <f>[9]estimates!E3</f>
        <v>1.0148739573265371</v>
      </c>
      <c r="F3">
        <f>[9]estimates!F3</f>
        <v>4.6010329039905979</v>
      </c>
      <c r="G3" t="str">
        <f>[9]estimates!G3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4.669***</v>
      </c>
      <c r="L3" t="str">
        <f t="shared" ref="L3:L23" si="2">"("&amp;TEXT(E3,"0.000")&amp;")"</f>
        <v>(1.015)</v>
      </c>
    </row>
    <row r="4" spans="1:12" x14ac:dyDescent="0.35">
      <c r="A4">
        <f>[9]estimates!A4</f>
        <v>2</v>
      </c>
      <c r="B4" t="str">
        <f>[9]estimates!B4</f>
        <v>betaBar</v>
      </c>
      <c r="C4" t="str">
        <f>[9]estimates!C4</f>
        <v>brand_Sensodyne</v>
      </c>
      <c r="D4">
        <f>[9]estimates!D4</f>
        <v>1.1070790796765519</v>
      </c>
      <c r="E4">
        <f>[9]estimates!E4</f>
        <v>1.616771705762313</v>
      </c>
      <c r="F4">
        <f>[9]estimates!F4</f>
        <v>0.68474669350708384</v>
      </c>
      <c r="G4">
        <f>[9]estimates!G4</f>
        <v>0</v>
      </c>
      <c r="I4" t="str">
        <f t="shared" si="0"/>
        <v>betaBar</v>
      </c>
      <c r="J4" t="str">
        <f t="shared" si="0"/>
        <v>brand_Sensodyne</v>
      </c>
      <c r="K4" t="str">
        <f t="shared" si="1"/>
        <v>1.107</v>
      </c>
      <c r="L4" t="str">
        <f t="shared" si="2"/>
        <v>(1.617)</v>
      </c>
    </row>
    <row r="5" spans="1:12" x14ac:dyDescent="0.35">
      <c r="A5">
        <f>[9]estimates!A5</f>
        <v>3</v>
      </c>
      <c r="B5" t="str">
        <f>[9]estimates!B5</f>
        <v>betaBar</v>
      </c>
      <c r="C5" t="str">
        <f>[9]estimates!C5</f>
        <v>mint</v>
      </c>
      <c r="D5">
        <f>[9]estimates!D5</f>
        <v>-1.1193545097412541</v>
      </c>
      <c r="E5">
        <f>[9]estimates!E5</f>
        <v>2.7763254067538639</v>
      </c>
      <c r="F5">
        <f>[9]estimates!F5</f>
        <v>-0.40317842678608268</v>
      </c>
      <c r="G5">
        <f>[9]estimates!G5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-1.119</v>
      </c>
      <c r="L5" t="str">
        <f t="shared" si="2"/>
        <v>(2.776)</v>
      </c>
    </row>
    <row r="6" spans="1:12" x14ac:dyDescent="0.35">
      <c r="A6">
        <f>[9]estimates!A6</f>
        <v>4</v>
      </c>
      <c r="B6" t="str">
        <f>[9]estimates!B6</f>
        <v>betaBar</v>
      </c>
      <c r="C6" t="str">
        <f>[9]estimates!C6</f>
        <v>white</v>
      </c>
      <c r="D6">
        <f>[9]estimates!D6</f>
        <v>-9.4053248211717744</v>
      </c>
      <c r="E6">
        <f>[9]estimates!E6</f>
        <v>3.2777117146322352</v>
      </c>
      <c r="F6">
        <f>[9]estimates!F6</f>
        <v>-2.8694789658238959</v>
      </c>
      <c r="G6" t="str">
        <f>[9]estimates!G6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-9.405***</v>
      </c>
      <c r="L6" t="str">
        <f t="shared" si="2"/>
        <v>(3.278)</v>
      </c>
    </row>
    <row r="7" spans="1:12" x14ac:dyDescent="0.35">
      <c r="A7">
        <f>[9]estimates!A7</f>
        <v>5</v>
      </c>
      <c r="B7" t="str">
        <f>[9]estimates!B7</f>
        <v>betaBar</v>
      </c>
      <c r="C7" t="str">
        <f>[9]estimates!C7</f>
        <v>fluoride</v>
      </c>
      <c r="D7">
        <f>[9]estimates!D7</f>
        <v>-0.33136831650905602</v>
      </c>
      <c r="E7">
        <f>[9]estimates!E7</f>
        <v>1.241471503322287</v>
      </c>
      <c r="F7">
        <f>[9]estimates!F7</f>
        <v>-0.26691576538187561</v>
      </c>
      <c r="G7">
        <f>[9]estimates!G7</f>
        <v>0</v>
      </c>
      <c r="I7" t="str">
        <f t="shared" si="0"/>
        <v>betaBar</v>
      </c>
      <c r="J7" t="str">
        <f t="shared" si="0"/>
        <v>fluoride</v>
      </c>
      <c r="K7" t="str">
        <f t="shared" si="1"/>
        <v>-0.331</v>
      </c>
      <c r="L7" t="str">
        <f t="shared" si="2"/>
        <v>(1.241)</v>
      </c>
    </row>
    <row r="8" spans="1:12" x14ac:dyDescent="0.35">
      <c r="A8">
        <f>[9]estimates!A8</f>
        <v>6</v>
      </c>
      <c r="B8" t="str">
        <f>[9]estimates!B8</f>
        <v>betaBar</v>
      </c>
      <c r="C8" t="str">
        <f>[9]estimates!C8</f>
        <v>kids</v>
      </c>
      <c r="D8">
        <f>[9]estimates!D8</f>
        <v>-12.878953259216839</v>
      </c>
      <c r="E8">
        <f>[9]estimates!E8</f>
        <v>9.8135745850498104</v>
      </c>
      <c r="F8">
        <f>[9]estimates!F8</f>
        <v>-1.312361071656488</v>
      </c>
      <c r="G8">
        <f>[9]estimates!G8</f>
        <v>0</v>
      </c>
      <c r="I8" t="str">
        <f t="shared" si="0"/>
        <v>betaBar</v>
      </c>
      <c r="J8" t="str">
        <f t="shared" si="0"/>
        <v>kids</v>
      </c>
      <c r="K8" t="str">
        <f t="shared" si="1"/>
        <v>-12.879</v>
      </c>
      <c r="L8" t="str">
        <f t="shared" si="2"/>
        <v>(9.814)</v>
      </c>
    </row>
    <row r="9" spans="1:12" x14ac:dyDescent="0.35">
      <c r="A9">
        <f>[9]estimates!A9</f>
        <v>7</v>
      </c>
      <c r="B9" t="str">
        <f>[9]estimates!B9</f>
        <v>betaBar</v>
      </c>
      <c r="C9" t="str">
        <f>[9]estimates!C9</f>
        <v>sizeNorm</v>
      </c>
      <c r="D9">
        <f>[9]estimates!D9</f>
        <v>-11.83680325516227</v>
      </c>
      <c r="E9">
        <f>[9]estimates!E9</f>
        <v>3.5252516497884541</v>
      </c>
      <c r="F9">
        <f>[9]estimates!F9</f>
        <v>-3.3577186626868412</v>
      </c>
      <c r="G9" t="str">
        <f>[9]estimates!G9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-11.837***</v>
      </c>
      <c r="L9" t="str">
        <f t="shared" si="2"/>
        <v>(3.525)</v>
      </c>
    </row>
    <row r="10" spans="1:12" x14ac:dyDescent="0.35">
      <c r="A10">
        <f>[9]estimates!A10</f>
        <v>8</v>
      </c>
      <c r="B10" t="str">
        <f>[9]estimates!B10</f>
        <v>betaBar</v>
      </c>
      <c r="C10" t="str">
        <f>[9]estimates!C10</f>
        <v>discount</v>
      </c>
      <c r="D10">
        <f>[9]estimates!D10</f>
        <v>-0.54584695379703718</v>
      </c>
      <c r="E10">
        <f>[9]estimates!E10</f>
        <v>0.83889341419790364</v>
      </c>
      <c r="F10">
        <f>[9]estimates!F10</f>
        <v>-0.6506749779636084</v>
      </c>
      <c r="G10">
        <f>[9]estimates!G10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-0.546</v>
      </c>
      <c r="L10" t="str">
        <f t="shared" si="2"/>
        <v>(0.839)</v>
      </c>
    </row>
    <row r="11" spans="1:12" x14ac:dyDescent="0.35">
      <c r="A11">
        <f>[9]estimates!A11</f>
        <v>9</v>
      </c>
      <c r="B11" t="str">
        <f>[9]estimates!B11</f>
        <v>betaBar</v>
      </c>
      <c r="C11" t="str">
        <f>[9]estimates!C11</f>
        <v>familypack</v>
      </c>
      <c r="D11">
        <f>[9]estimates!D11</f>
        <v>0.79340497478067318</v>
      </c>
      <c r="E11">
        <f>[9]estimates!E11</f>
        <v>0.52489864333541514</v>
      </c>
      <c r="F11">
        <f>[9]estimates!F11</f>
        <v>1.51153938927916</v>
      </c>
      <c r="G11">
        <f>[9]estimates!G11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0.793</v>
      </c>
      <c r="L11" t="str">
        <f t="shared" si="2"/>
        <v>(0.525)</v>
      </c>
    </row>
    <row r="12" spans="1:12" x14ac:dyDescent="0.35">
      <c r="A12">
        <f>[9]estimates!A12</f>
        <v>10</v>
      </c>
      <c r="B12" t="str">
        <f>[9]estimates!B12</f>
        <v>betaBar</v>
      </c>
      <c r="C12" t="str">
        <f>[9]estimates!C12</f>
        <v>priceperoz</v>
      </c>
      <c r="D12">
        <f>[9]estimates!D12</f>
        <v>-64.006150465027531</v>
      </c>
      <c r="E12">
        <f>[9]estimates!E12</f>
        <v>20.63974707619759</v>
      </c>
      <c r="F12">
        <f>[9]estimates!F12</f>
        <v>-3.1011111826482338</v>
      </c>
      <c r="G12" t="str">
        <f>[9]estimates!G12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-64.006***</v>
      </c>
      <c r="L12" t="str">
        <f t="shared" si="2"/>
        <v>(20.640)</v>
      </c>
    </row>
    <row r="13" spans="1:12" x14ac:dyDescent="0.35">
      <c r="A13">
        <f>[9]estimates!A13</f>
        <v>11</v>
      </c>
      <c r="B13" t="str">
        <f>[9]estimates!B13</f>
        <v>betaU</v>
      </c>
      <c r="C13" t="str">
        <f>[9]estimates!C13</f>
        <v>brand_Aquafresh</v>
      </c>
      <c r="D13">
        <f>[9]estimates!D13</f>
        <v>1.1908889309029069</v>
      </c>
      <c r="E13">
        <f>[9]estimates!E13</f>
        <v>2.0467058196759829</v>
      </c>
      <c r="F13">
        <f>[9]estimates!F13</f>
        <v>0.58185642482388511</v>
      </c>
      <c r="G13">
        <f>[9]estimates!G13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1.191</v>
      </c>
      <c r="L13" t="str">
        <f t="shared" si="2"/>
        <v>(2.047)</v>
      </c>
    </row>
    <row r="14" spans="1:12" x14ac:dyDescent="0.35">
      <c r="A14">
        <f>[9]estimates!A14</f>
        <v>12</v>
      </c>
      <c r="B14" t="str">
        <f>[9]estimates!B14</f>
        <v>betaU</v>
      </c>
      <c r="C14" t="str">
        <f>[9]estimates!C14</f>
        <v>brand_Colgate</v>
      </c>
      <c r="D14">
        <f>[9]estimates!D14</f>
        <v>-0.14606610164933229</v>
      </c>
      <c r="E14">
        <f>[9]estimates!E14</f>
        <v>3.0371133213509189</v>
      </c>
      <c r="F14">
        <f>[9]estimates!F14</f>
        <v>-4.8093727890390868E-2</v>
      </c>
      <c r="G14">
        <f>[9]estimates!G14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-0.146</v>
      </c>
      <c r="L14" t="str">
        <f t="shared" si="2"/>
        <v>(3.037)</v>
      </c>
    </row>
    <row r="15" spans="1:12" x14ac:dyDescent="0.35">
      <c r="A15">
        <f>[9]estimates!A15</f>
        <v>13</v>
      </c>
      <c r="B15" t="str">
        <f>[9]estimates!B15</f>
        <v>betaU</v>
      </c>
      <c r="C15" t="str">
        <f>[9]estimates!C15</f>
        <v>brand_Sensodyne</v>
      </c>
      <c r="D15">
        <f>[9]estimates!D15</f>
        <v>-1.4463766295672631</v>
      </c>
      <c r="E15">
        <f>[9]estimates!E15</f>
        <v>4.0995026824900931</v>
      </c>
      <c r="F15">
        <f>[9]estimates!F15</f>
        <v>-0.35281758339738761</v>
      </c>
      <c r="G15">
        <f>[9]estimates!G15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-1.446</v>
      </c>
      <c r="L15" t="str">
        <f t="shared" si="2"/>
        <v>(4.100)</v>
      </c>
    </row>
    <row r="16" spans="1:12" x14ac:dyDescent="0.35">
      <c r="A16">
        <f>[9]estimates!A16</f>
        <v>14</v>
      </c>
      <c r="B16" t="str">
        <f>[9]estimates!B16</f>
        <v>betaU</v>
      </c>
      <c r="C16" t="str">
        <f>[9]estimates!C16</f>
        <v>mint</v>
      </c>
      <c r="D16">
        <f>[9]estimates!D16</f>
        <v>1.381341144450748</v>
      </c>
      <c r="E16">
        <f>[9]estimates!E16</f>
        <v>2.9757462661410359</v>
      </c>
      <c r="F16">
        <f>[9]estimates!F16</f>
        <v>0.46419990849625731</v>
      </c>
      <c r="G16">
        <f>[9]estimates!G16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1.381</v>
      </c>
      <c r="L16" t="str">
        <f t="shared" si="2"/>
        <v>(2.976)</v>
      </c>
    </row>
    <row r="17" spans="1:12" x14ac:dyDescent="0.35">
      <c r="A17">
        <f>[9]estimates!A17</f>
        <v>15</v>
      </c>
      <c r="B17" t="str">
        <f>[9]estimates!B17</f>
        <v>betaU</v>
      </c>
      <c r="C17" t="str">
        <f>[9]estimates!C17</f>
        <v>white</v>
      </c>
      <c r="D17">
        <f>[9]estimates!D17</f>
        <v>2.43914647835983</v>
      </c>
      <c r="E17">
        <f>[9]estimates!E17</f>
        <v>1.952875865249752</v>
      </c>
      <c r="F17">
        <f>[9]estimates!F17</f>
        <v>1.2490023158988091</v>
      </c>
      <c r="G17">
        <f>[9]estimates!G17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2.439</v>
      </c>
      <c r="L17" t="str">
        <f t="shared" si="2"/>
        <v>(1.953)</v>
      </c>
    </row>
    <row r="18" spans="1:12" x14ac:dyDescent="0.35">
      <c r="A18">
        <f>[9]estimates!A18</f>
        <v>16</v>
      </c>
      <c r="B18" t="str">
        <f>[9]estimates!B18</f>
        <v>betaU</v>
      </c>
      <c r="C18" t="str">
        <f>[9]estimates!C18</f>
        <v>fluoride</v>
      </c>
      <c r="D18">
        <f>[9]estimates!D18</f>
        <v>9.5503634007212241</v>
      </c>
      <c r="E18">
        <f>[9]estimates!E18</f>
        <v>2.7177369668672582</v>
      </c>
      <c r="F18">
        <f>[9]estimates!F18</f>
        <v>3.5140867262551732</v>
      </c>
      <c r="G18" t="str">
        <f>[9]estimates!G18</f>
        <v>***</v>
      </c>
      <c r="I18" t="str">
        <f t="shared" si="0"/>
        <v>betaU</v>
      </c>
      <c r="J18" t="str">
        <f t="shared" si="0"/>
        <v>fluoride</v>
      </c>
      <c r="K18" t="str">
        <f t="shared" si="1"/>
        <v>9.550***</v>
      </c>
      <c r="L18" t="str">
        <f t="shared" si="2"/>
        <v>(2.718)</v>
      </c>
    </row>
    <row r="19" spans="1:12" x14ac:dyDescent="0.35">
      <c r="A19">
        <f>[9]estimates!A19</f>
        <v>17</v>
      </c>
      <c r="B19" t="str">
        <f>[9]estimates!B19</f>
        <v>betaU</v>
      </c>
      <c r="C19" t="str">
        <f>[9]estimates!C19</f>
        <v>kids</v>
      </c>
      <c r="D19">
        <f>[9]estimates!D19</f>
        <v>6.5801140560891067</v>
      </c>
      <c r="E19">
        <f>[9]estimates!E19</f>
        <v>8.0455900053059306</v>
      </c>
      <c r="F19">
        <f>[9]estimates!F19</f>
        <v>0.81785351375718041</v>
      </c>
      <c r="G19">
        <f>[9]estimates!G19</f>
        <v>0</v>
      </c>
      <c r="I19" t="str">
        <f t="shared" ref="I19:J38" si="3">B19</f>
        <v>betaU</v>
      </c>
      <c r="J19" t="str">
        <f t="shared" si="3"/>
        <v>kids</v>
      </c>
      <c r="K19" t="str">
        <f t="shared" si="1"/>
        <v>6.580</v>
      </c>
      <c r="L19" t="str">
        <f t="shared" si="2"/>
        <v>(8.046)</v>
      </c>
    </row>
    <row r="20" spans="1:12" x14ac:dyDescent="0.35">
      <c r="A20">
        <f>[9]estimates!A20</f>
        <v>18</v>
      </c>
      <c r="B20" t="str">
        <f>[9]estimates!B20</f>
        <v>betaU</v>
      </c>
      <c r="C20" t="str">
        <f>[9]estimates!C20</f>
        <v>sizeNorm</v>
      </c>
      <c r="D20">
        <f>[9]estimates!D20</f>
        <v>4.3909563898247086</v>
      </c>
      <c r="E20">
        <f>[9]estimates!E20</f>
        <v>3.4919128540149318</v>
      </c>
      <c r="F20">
        <f>[9]estimates!F20</f>
        <v>1.2574644824758661</v>
      </c>
      <c r="G20">
        <f>[9]estimates!G20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4.391</v>
      </c>
      <c r="L20" t="str">
        <f t="shared" si="2"/>
        <v>(3.492)</v>
      </c>
    </row>
    <row r="21" spans="1:12" x14ac:dyDescent="0.35">
      <c r="A21">
        <f>[9]estimates!A21</f>
        <v>19</v>
      </c>
      <c r="B21" t="str">
        <f>[9]estimates!B21</f>
        <v>betaU</v>
      </c>
      <c r="C21" t="str">
        <f>[9]estimates!C21</f>
        <v>discount</v>
      </c>
      <c r="D21">
        <f>[9]estimates!D21</f>
        <v>-1.0710130524264629</v>
      </c>
      <c r="E21">
        <f>[9]estimates!E21</f>
        <v>4.1459014073855887</v>
      </c>
      <c r="F21">
        <f>[9]estimates!F21</f>
        <v>-0.25833056486064521</v>
      </c>
      <c r="G21">
        <f>[9]estimates!G21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-1.071</v>
      </c>
      <c r="L21" t="str">
        <f t="shared" si="2"/>
        <v>(4.146)</v>
      </c>
    </row>
    <row r="22" spans="1:12" x14ac:dyDescent="0.35">
      <c r="A22">
        <f>[9]estimates!A22</f>
        <v>20</v>
      </c>
      <c r="B22" t="str">
        <f>[9]estimates!B22</f>
        <v>betaU</v>
      </c>
      <c r="C22" t="str">
        <f>[9]estimates!C22</f>
        <v>familypack</v>
      </c>
      <c r="D22">
        <f>[9]estimates!D22</f>
        <v>-0.15141585278682251</v>
      </c>
      <c r="E22">
        <f>[9]estimates!E22</f>
        <v>3.520297754604401</v>
      </c>
      <c r="F22">
        <f>[9]estimates!F22</f>
        <v>-4.3012228891370602E-2</v>
      </c>
      <c r="G22">
        <f>[9]estimates!G22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-0.151</v>
      </c>
      <c r="L22" t="str">
        <f t="shared" si="2"/>
        <v>(3.520)</v>
      </c>
    </row>
    <row r="23" spans="1:12" x14ac:dyDescent="0.35">
      <c r="A23">
        <f>[9]estimates!A23</f>
        <v>21</v>
      </c>
      <c r="B23" t="str">
        <f>[9]estimates!B23</f>
        <v>betaU</v>
      </c>
      <c r="C23" t="str">
        <f>[9]estimates!C23</f>
        <v>priceperoz</v>
      </c>
      <c r="D23">
        <f>[9]estimates!D23</f>
        <v>2.1289114545663028</v>
      </c>
      <c r="E23">
        <f>[9]estimates!E23</f>
        <v>24.70738968193201</v>
      </c>
      <c r="F23">
        <f>[9]estimates!F23</f>
        <v>8.616496853664514E-2</v>
      </c>
      <c r="G23">
        <f>[9]estimates!G23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2.129</v>
      </c>
      <c r="L23" t="str">
        <f t="shared" si="2"/>
        <v>(24.707)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DD82-9AC5-4A38-84F2-B7C33DAA79CF}">
  <dimension ref="A1:L12"/>
  <sheetViews>
    <sheetView workbookViewId="0">
      <selection activeCell="J22" sqref="J22"/>
    </sheetView>
  </sheetViews>
  <sheetFormatPr defaultRowHeight="14.5" x14ac:dyDescent="0.35"/>
  <cols>
    <col min="10" max="10" width="17.1796875" customWidth="1"/>
  </cols>
  <sheetData>
    <row r="1" spans="1:12" x14ac:dyDescent="0.35">
      <c r="A1">
        <f>[1]estimates!A1</f>
        <v>0</v>
      </c>
      <c r="B1" t="str">
        <f>[1]estimates!B1</f>
        <v>coeficient</v>
      </c>
      <c r="C1" t="str">
        <f>[1]estimates!C1</f>
        <v>var. name</v>
      </c>
      <c r="D1" t="str">
        <f>[1]estimates!D1</f>
        <v>coefficient</v>
      </c>
      <c r="E1" t="str">
        <f>[1]estimates!E1</f>
        <v>s.e.</v>
      </c>
      <c r="F1" t="str">
        <f>[1]estimates!F1</f>
        <v>t-stat</v>
      </c>
      <c r="G1" t="str">
        <f>[1]estimates!G1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f>[1]estimates!A2</f>
        <v>0</v>
      </c>
      <c r="B2" t="str">
        <f>[1]estimates!B2</f>
        <v>betaBar</v>
      </c>
      <c r="C2" t="str">
        <f>[1]estimates!C2</f>
        <v>brand_Aquafresh</v>
      </c>
      <c r="D2">
        <f>[1]estimates!D2</f>
        <v>-1.374453847460539</v>
      </c>
      <c r="E2">
        <f>[1]estimates!E2</f>
        <v>0.10214904574002991</v>
      </c>
      <c r="F2">
        <f>[1]estimates!F2</f>
        <v>-13.455376283773949</v>
      </c>
      <c r="G2" t="str">
        <f>[1]estimates!G2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-1.374***</v>
      </c>
      <c r="L2" t="str">
        <f>"("&amp;TEXT(E2,"0.000")&amp;")"</f>
        <v>(0.102)</v>
      </c>
    </row>
    <row r="3" spans="1:12" x14ac:dyDescent="0.35">
      <c r="A3">
        <f>[1]estimates!A3</f>
        <v>1</v>
      </c>
      <c r="B3" t="str">
        <f>[1]estimates!B3</f>
        <v>betaBar</v>
      </c>
      <c r="C3" t="str">
        <f>[1]estimates!C3</f>
        <v>brand_Colgate</v>
      </c>
      <c r="D3">
        <f>[1]estimates!D3</f>
        <v>1.564340470949233</v>
      </c>
      <c r="E3">
        <f>[1]estimates!E3</f>
        <v>7.840575337396001E-2</v>
      </c>
      <c r="F3">
        <f>[1]estimates!F3</f>
        <v>19.951858168979459</v>
      </c>
      <c r="G3" t="str">
        <f>[1]estimates!G3</f>
        <v>***</v>
      </c>
      <c r="I3" t="str">
        <f t="shared" ref="I3:I12" si="0">B3</f>
        <v>betaBar</v>
      </c>
      <c r="J3" t="str">
        <f t="shared" ref="J3:J12" si="1">C3</f>
        <v>brand_Colgate</v>
      </c>
      <c r="K3" t="str">
        <f t="shared" ref="K3:K12" si="2">TEXT(D3,"0.000")&amp;IF(G3&lt;&gt;0,G3,"")</f>
        <v>1.564***</v>
      </c>
      <c r="L3" t="str">
        <f t="shared" ref="L3:L12" si="3">"("&amp;TEXT(E3,"0.000")&amp;")"</f>
        <v>(0.078)</v>
      </c>
    </row>
    <row r="4" spans="1:12" x14ac:dyDescent="0.35">
      <c r="A4">
        <f>[1]estimates!A4</f>
        <v>2</v>
      </c>
      <c r="B4" t="str">
        <f>[1]estimates!B4</f>
        <v>betaBar</v>
      </c>
      <c r="C4" t="str">
        <f>[1]estimates!C4</f>
        <v>brand_Sensodyne</v>
      </c>
      <c r="D4">
        <f>[1]estimates!D4</f>
        <v>-0.10249269549447899</v>
      </c>
      <c r="E4">
        <f>[1]estimates!E4</f>
        <v>0.15531974768235021</v>
      </c>
      <c r="F4">
        <f>[1]estimates!F4</f>
        <v>-0.65988193403513862</v>
      </c>
      <c r="G4">
        <f>[1]estimates!G4</f>
        <v>0</v>
      </c>
      <c r="I4" t="str">
        <f t="shared" si="0"/>
        <v>betaBar</v>
      </c>
      <c r="J4" t="str">
        <f t="shared" si="1"/>
        <v>brand_Sensodyne</v>
      </c>
      <c r="K4" t="str">
        <f t="shared" si="2"/>
        <v>-0.102</v>
      </c>
      <c r="L4" t="str">
        <f t="shared" si="3"/>
        <v>(0.155)</v>
      </c>
    </row>
    <row r="5" spans="1:12" x14ac:dyDescent="0.35">
      <c r="A5">
        <f>[1]estimates!A5</f>
        <v>3</v>
      </c>
      <c r="B5" t="str">
        <f>[1]estimates!B5</f>
        <v>betaBar</v>
      </c>
      <c r="C5" t="str">
        <f>[1]estimates!C5</f>
        <v>mint</v>
      </c>
      <c r="D5">
        <f>[1]estimates!D5</f>
        <v>-8.1144301542742076E-2</v>
      </c>
      <c r="E5">
        <f>[1]estimates!E5</f>
        <v>0.10794884730062219</v>
      </c>
      <c r="F5">
        <f>[1]estimates!F5</f>
        <v>-0.75169215393997391</v>
      </c>
      <c r="G5">
        <f>[1]estimates!G5</f>
        <v>0</v>
      </c>
      <c r="I5" t="str">
        <f t="shared" si="0"/>
        <v>betaBar</v>
      </c>
      <c r="J5" t="str">
        <f t="shared" si="1"/>
        <v>mint</v>
      </c>
      <c r="K5" t="str">
        <f t="shared" si="2"/>
        <v>-0.081</v>
      </c>
      <c r="L5" t="str">
        <f t="shared" si="3"/>
        <v>(0.108)</v>
      </c>
    </row>
    <row r="6" spans="1:12" x14ac:dyDescent="0.35">
      <c r="A6">
        <f>[1]estimates!A6</f>
        <v>4</v>
      </c>
      <c r="B6" t="str">
        <f>[1]estimates!B6</f>
        <v>betaBar</v>
      </c>
      <c r="C6" t="str">
        <f>[1]estimates!C6</f>
        <v>white</v>
      </c>
      <c r="D6">
        <f>[1]estimates!D6</f>
        <v>-2.8471727889019749</v>
      </c>
      <c r="E6">
        <f>[1]estimates!E6</f>
        <v>0.1148467549175259</v>
      </c>
      <c r="F6">
        <f>[1]estimates!F6</f>
        <v>-24.791059973323541</v>
      </c>
      <c r="G6" t="str">
        <f>[1]estimates!G6</f>
        <v>***</v>
      </c>
      <c r="I6" t="str">
        <f t="shared" si="0"/>
        <v>betaBar</v>
      </c>
      <c r="J6" t="str">
        <f t="shared" si="1"/>
        <v>white</v>
      </c>
      <c r="K6" t="str">
        <f t="shared" si="2"/>
        <v>-2.847***</v>
      </c>
      <c r="L6" t="str">
        <f t="shared" si="3"/>
        <v>(0.115)</v>
      </c>
    </row>
    <row r="7" spans="1:12" x14ac:dyDescent="0.35">
      <c r="A7">
        <f>[1]estimates!A7</f>
        <v>5</v>
      </c>
      <c r="B7" t="str">
        <f>[1]estimates!B7</f>
        <v>betaBar</v>
      </c>
      <c r="C7" t="str">
        <f>[1]estimates!C7</f>
        <v>fluoride</v>
      </c>
      <c r="D7">
        <f>[1]estimates!D7</f>
        <v>-0.61120190172332045</v>
      </c>
      <c r="E7">
        <f>[1]estimates!E7</f>
        <v>9.9776934979254356E-2</v>
      </c>
      <c r="F7">
        <f>[1]estimates!F7</f>
        <v>-6.1256832738989404</v>
      </c>
      <c r="G7" t="str">
        <f>[1]estimates!G7</f>
        <v>***</v>
      </c>
      <c r="I7" t="str">
        <f t="shared" si="0"/>
        <v>betaBar</v>
      </c>
      <c r="J7" t="str">
        <f t="shared" si="1"/>
        <v>fluoride</v>
      </c>
      <c r="K7" t="str">
        <f t="shared" si="2"/>
        <v>-0.611***</v>
      </c>
      <c r="L7" t="str">
        <f t="shared" si="3"/>
        <v>(0.100)</v>
      </c>
    </row>
    <row r="8" spans="1:12" x14ac:dyDescent="0.35">
      <c r="A8">
        <f>[1]estimates!A8</f>
        <v>6</v>
      </c>
      <c r="B8" t="str">
        <f>[1]estimates!B8</f>
        <v>betaBar</v>
      </c>
      <c r="C8" t="str">
        <f>[1]estimates!C8</f>
        <v>kids</v>
      </c>
      <c r="D8">
        <f>[1]estimates!D8</f>
        <v>-2.5764442219506889</v>
      </c>
      <c r="E8">
        <f>[1]estimates!E8</f>
        <v>0.1942392818570304</v>
      </c>
      <c r="F8">
        <f>[1]estimates!F8</f>
        <v>-13.26428000205992</v>
      </c>
      <c r="G8" t="str">
        <f>[1]estimates!G8</f>
        <v>***</v>
      </c>
      <c r="I8" t="str">
        <f t="shared" si="0"/>
        <v>betaBar</v>
      </c>
      <c r="J8" t="str">
        <f t="shared" si="1"/>
        <v>kids</v>
      </c>
      <c r="K8" t="str">
        <f t="shared" si="2"/>
        <v>-2.576***</v>
      </c>
      <c r="L8" t="str">
        <f t="shared" si="3"/>
        <v>(0.194)</v>
      </c>
    </row>
    <row r="9" spans="1:12" x14ac:dyDescent="0.35">
      <c r="A9">
        <f>[1]estimates!A9</f>
        <v>7</v>
      </c>
      <c r="B9" t="str">
        <f>[1]estimates!B9</f>
        <v>betaBar</v>
      </c>
      <c r="C9" t="str">
        <f>[1]estimates!C9</f>
        <v>sizeNorm</v>
      </c>
      <c r="D9">
        <f>[1]estimates!D9</f>
        <v>-3.3036517188746579</v>
      </c>
      <c r="E9">
        <f>[1]estimates!E9</f>
        <v>9.48972371513883E-2</v>
      </c>
      <c r="F9">
        <f>[1]estimates!F9</f>
        <v>-34.81293890152341</v>
      </c>
      <c r="G9" t="str">
        <f>[1]estimates!G9</f>
        <v>***</v>
      </c>
      <c r="I9" t="str">
        <f t="shared" si="0"/>
        <v>betaBar</v>
      </c>
      <c r="J9" t="str">
        <f t="shared" si="1"/>
        <v>sizeNorm</v>
      </c>
      <c r="K9" t="str">
        <f t="shared" si="2"/>
        <v>-3.304***</v>
      </c>
      <c r="L9" t="str">
        <f t="shared" si="3"/>
        <v>(0.095)</v>
      </c>
    </row>
    <row r="10" spans="1:12" x14ac:dyDescent="0.35">
      <c r="A10">
        <f>[1]estimates!A10</f>
        <v>8</v>
      </c>
      <c r="B10" t="str">
        <f>[1]estimates!B10</f>
        <v>betaBar</v>
      </c>
      <c r="C10" t="str">
        <f>[1]estimates!C10</f>
        <v>discount</v>
      </c>
      <c r="D10">
        <f>[1]estimates!D10</f>
        <v>3.05509344779634E-2</v>
      </c>
      <c r="E10">
        <f>[1]estimates!E10</f>
        <v>9.86298297140525E-2</v>
      </c>
      <c r="F10">
        <f>[1]estimates!F10</f>
        <v>0.30975349512958328</v>
      </c>
      <c r="G10">
        <f>[1]estimates!G10</f>
        <v>0</v>
      </c>
      <c r="I10" t="str">
        <f t="shared" si="0"/>
        <v>betaBar</v>
      </c>
      <c r="J10" t="str">
        <f t="shared" si="1"/>
        <v>discount</v>
      </c>
      <c r="K10" t="str">
        <f t="shared" si="2"/>
        <v>0.031</v>
      </c>
      <c r="L10" t="str">
        <f t="shared" si="3"/>
        <v>(0.099)</v>
      </c>
    </row>
    <row r="11" spans="1:12" x14ac:dyDescent="0.35">
      <c r="A11">
        <f>[1]estimates!A11</f>
        <v>9</v>
      </c>
      <c r="B11" t="str">
        <f>[1]estimates!B11</f>
        <v>betaBar</v>
      </c>
      <c r="C11" t="str">
        <f>[1]estimates!C11</f>
        <v>familypack</v>
      </c>
      <c r="D11">
        <f>[1]estimates!D11</f>
        <v>0.42884953528351399</v>
      </c>
      <c r="E11">
        <f>[1]estimates!E11</f>
        <v>6.8172431088333457E-2</v>
      </c>
      <c r="F11">
        <f>[1]estimates!F11</f>
        <v>6.2906592655884346</v>
      </c>
      <c r="G11" t="str">
        <f>[1]estimates!G11</f>
        <v>***</v>
      </c>
      <c r="I11" t="str">
        <f t="shared" si="0"/>
        <v>betaBar</v>
      </c>
      <c r="J11" t="str">
        <f t="shared" si="1"/>
        <v>familypack</v>
      </c>
      <c r="K11" t="str">
        <f t="shared" si="2"/>
        <v>0.429***</v>
      </c>
      <c r="L11" t="str">
        <f t="shared" si="3"/>
        <v>(0.068)</v>
      </c>
    </row>
    <row r="12" spans="1:12" x14ac:dyDescent="0.35">
      <c r="A12">
        <f>[1]estimates!A12</f>
        <v>10</v>
      </c>
      <c r="B12" t="str">
        <f>[1]estimates!B12</f>
        <v>betaBar</v>
      </c>
      <c r="C12" t="str">
        <f>[1]estimates!C12</f>
        <v>priceperoz</v>
      </c>
      <c r="D12">
        <f>[1]estimates!D12</f>
        <v>-15.67780289121195</v>
      </c>
      <c r="E12">
        <f>[1]estimates!E12</f>
        <v>0.79034747220180868</v>
      </c>
      <c r="F12">
        <f>[1]estimates!F12</f>
        <v>-19.836595222523538</v>
      </c>
      <c r="G12" t="str">
        <f>[1]estimates!G12</f>
        <v>***</v>
      </c>
      <c r="I12" t="str">
        <f t="shared" si="0"/>
        <v>betaBar</v>
      </c>
      <c r="J12" t="str">
        <f t="shared" si="1"/>
        <v>priceperoz</v>
      </c>
      <c r="K12" t="str">
        <f t="shared" si="2"/>
        <v>-15.678***</v>
      </c>
      <c r="L12" t="str">
        <f t="shared" si="3"/>
        <v>(0.790)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5B5D-6518-4F20-8F8C-633A9921EC10}">
  <dimension ref="A1:L23"/>
  <sheetViews>
    <sheetView workbookViewId="0">
      <selection activeCell="D25" sqref="D25"/>
    </sheetView>
  </sheetViews>
  <sheetFormatPr defaultRowHeight="14.5" x14ac:dyDescent="0.35"/>
  <cols>
    <col min="10" max="10" width="17.1796875" customWidth="1"/>
  </cols>
  <sheetData>
    <row r="1" spans="1:12" x14ac:dyDescent="0.35">
      <c r="A1">
        <f>[2]estimates!A1</f>
        <v>0</v>
      </c>
      <c r="B1" t="str">
        <f>[2]estimates!B1</f>
        <v>coeficient</v>
      </c>
      <c r="C1" t="str">
        <f>[2]estimates!C1</f>
        <v>var. name</v>
      </c>
      <c r="D1" t="str">
        <f>[2]estimates!D1</f>
        <v>coefficient</v>
      </c>
      <c r="E1" t="str">
        <f>[2]estimates!E1</f>
        <v>s.e.</v>
      </c>
      <c r="F1" t="str">
        <f>[2]estimates!F1</f>
        <v>t-stat</v>
      </c>
      <c r="G1" t="str">
        <f>[2]estimates!G1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f>[2]estimates!A2</f>
        <v>0</v>
      </c>
      <c r="B2" t="str">
        <f>[2]estimates!B2</f>
        <v>betaBar</v>
      </c>
      <c r="C2" t="str">
        <f>[2]estimates!C2</f>
        <v>brand_Aquafresh</v>
      </c>
      <c r="D2">
        <f>[2]estimates!D2</f>
        <v>-7.7221239531344654</v>
      </c>
      <c r="E2">
        <f>[2]estimates!E2</f>
        <v>0.11052548024478311</v>
      </c>
      <c r="F2">
        <f>[2]estimates!F2</f>
        <v>-69.867363942071236</v>
      </c>
      <c r="G2" t="str">
        <f>[2]estimates!G2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-7.722***</v>
      </c>
      <c r="L2" t="str">
        <f>"("&amp;TEXT(E2,"0.000")&amp;")"</f>
        <v>(0.111)</v>
      </c>
    </row>
    <row r="3" spans="1:12" x14ac:dyDescent="0.35">
      <c r="A3">
        <f>[2]estimates!A3</f>
        <v>1</v>
      </c>
      <c r="B3" t="str">
        <f>[2]estimates!B3</f>
        <v>betaBar</v>
      </c>
      <c r="C3" t="str">
        <f>[2]estimates!C3</f>
        <v>brand_Colgate</v>
      </c>
      <c r="D3">
        <f>[2]estimates!D3</f>
        <v>6.3390787074079586</v>
      </c>
      <c r="E3">
        <f>[2]estimates!E3</f>
        <v>6.8139317816134345E-2</v>
      </c>
      <c r="F3">
        <f>[2]estimates!F3</f>
        <v>93.031144287549097</v>
      </c>
      <c r="G3" t="str">
        <f>[2]estimates!G3</f>
        <v>***</v>
      </c>
      <c r="I3" t="str">
        <f t="shared" ref="I3:J12" si="0">B3</f>
        <v>betaBar</v>
      </c>
      <c r="J3" t="str">
        <f t="shared" si="0"/>
        <v>brand_Colgate</v>
      </c>
      <c r="K3" t="str">
        <f t="shared" ref="K3:K12" si="1">TEXT(D3,"0.000")&amp;IF(G3&lt;&gt;0,G3,"")</f>
        <v>6.339***</v>
      </c>
      <c r="L3" t="str">
        <f t="shared" ref="L3:L12" si="2">"("&amp;TEXT(E3,"0.000")&amp;")"</f>
        <v>(0.068)</v>
      </c>
    </row>
    <row r="4" spans="1:12" x14ac:dyDescent="0.35">
      <c r="A4">
        <f>[2]estimates!A4</f>
        <v>2</v>
      </c>
      <c r="B4" t="str">
        <f>[2]estimates!B4</f>
        <v>betaBar</v>
      </c>
      <c r="C4" t="str">
        <f>[2]estimates!C4</f>
        <v>brand_Sensodyne</v>
      </c>
      <c r="D4">
        <f>[2]estimates!D4</f>
        <v>-4.8396596050631251</v>
      </c>
      <c r="E4">
        <f>[2]estimates!E4</f>
        <v>6.7422795168221153E-2</v>
      </c>
      <c r="F4">
        <f>[2]estimates!F4</f>
        <v>-71.780761877167549</v>
      </c>
      <c r="G4" t="str">
        <f>[2]estimates!G4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-4.840***</v>
      </c>
      <c r="L4" t="str">
        <f t="shared" si="2"/>
        <v>(0.067)</v>
      </c>
    </row>
    <row r="5" spans="1:12" x14ac:dyDescent="0.35">
      <c r="A5">
        <f>[2]estimates!A5</f>
        <v>3</v>
      </c>
      <c r="B5" t="str">
        <f>[2]estimates!B5</f>
        <v>betaBar</v>
      </c>
      <c r="C5" t="str">
        <f>[2]estimates!C5</f>
        <v>mint</v>
      </c>
      <c r="D5">
        <f>[2]estimates!D5</f>
        <v>0.62031192163666249</v>
      </c>
      <c r="E5">
        <f>[2]estimates!E5</f>
        <v>0.18050154707696081</v>
      </c>
      <c r="F5">
        <f>[2]estimates!F5</f>
        <v>3.4366016894701681</v>
      </c>
      <c r="G5" t="str">
        <f>[2]estimates!G5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0.620***</v>
      </c>
      <c r="L5" t="str">
        <f t="shared" si="2"/>
        <v>(0.181)</v>
      </c>
    </row>
    <row r="6" spans="1:12" x14ac:dyDescent="0.35">
      <c r="A6">
        <f>[2]estimates!A6</f>
        <v>4</v>
      </c>
      <c r="B6" t="str">
        <f>[2]estimates!B6</f>
        <v>betaBar</v>
      </c>
      <c r="C6" t="str">
        <f>[2]estimates!C6</f>
        <v>white</v>
      </c>
      <c r="D6">
        <f>[2]estimates!D6</f>
        <v>-14.32917344695497</v>
      </c>
      <c r="E6">
        <f>[2]estimates!E6</f>
        <v>5.1803769337310408E-2</v>
      </c>
      <c r="F6">
        <f>[2]estimates!F6</f>
        <v>-276.60484227804488</v>
      </c>
      <c r="G6" t="str">
        <f>[2]estimates!G6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-14.329***</v>
      </c>
      <c r="L6" t="str">
        <f t="shared" si="2"/>
        <v>(0.052)</v>
      </c>
    </row>
    <row r="7" spans="1:12" x14ac:dyDescent="0.35">
      <c r="A7">
        <f>[2]estimates!A7</f>
        <v>5</v>
      </c>
      <c r="B7" t="str">
        <f>[2]estimates!B7</f>
        <v>betaBar</v>
      </c>
      <c r="C7" t="str">
        <f>[2]estimates!C7</f>
        <v>fluoride</v>
      </c>
      <c r="D7">
        <f>[2]estimates!D7</f>
        <v>-3.558898731138838</v>
      </c>
      <c r="E7">
        <f>[2]estimates!E7</f>
        <v>6.2831773497126972E-2</v>
      </c>
      <c r="F7">
        <f>[2]estimates!F7</f>
        <v>-56.641704237451961</v>
      </c>
      <c r="G7" t="str">
        <f>[2]estimates!G7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-3.559***</v>
      </c>
      <c r="L7" t="str">
        <f t="shared" si="2"/>
        <v>(0.063)</v>
      </c>
    </row>
    <row r="8" spans="1:12" x14ac:dyDescent="0.35">
      <c r="A8">
        <f>[2]estimates!A8</f>
        <v>6</v>
      </c>
      <c r="B8" t="str">
        <f>[2]estimates!B8</f>
        <v>betaBar</v>
      </c>
      <c r="C8" t="str">
        <f>[2]estimates!C8</f>
        <v>kids</v>
      </c>
      <c r="D8">
        <f>[2]estimates!D8</f>
        <v>-16.27560100597951</v>
      </c>
      <c r="E8">
        <f>[2]estimates!E8</f>
        <v>0.22600280171866019</v>
      </c>
      <c r="F8">
        <f>[2]estimates!F8</f>
        <v>-72.01504088537898</v>
      </c>
      <c r="G8" t="str">
        <f>[2]estimates!G8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-16.276***</v>
      </c>
      <c r="L8" t="str">
        <f t="shared" si="2"/>
        <v>(0.226)</v>
      </c>
    </row>
    <row r="9" spans="1:12" x14ac:dyDescent="0.35">
      <c r="A9">
        <f>[2]estimates!A9</f>
        <v>7</v>
      </c>
      <c r="B9" t="str">
        <f>[2]estimates!B9</f>
        <v>betaBar</v>
      </c>
      <c r="C9" t="str">
        <f>[2]estimates!C9</f>
        <v>sizeNorm</v>
      </c>
      <c r="D9">
        <f>[2]estimates!D9</f>
        <v>-15.288151723652179</v>
      </c>
      <c r="E9">
        <f>[2]estimates!E9</f>
        <v>5.3466848190025562E-2</v>
      </c>
      <c r="F9">
        <f>[2]estimates!F9</f>
        <v>-285.93702904118908</v>
      </c>
      <c r="G9" t="str">
        <f>[2]estimates!G9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-15.288***</v>
      </c>
      <c r="L9" t="str">
        <f t="shared" si="2"/>
        <v>(0.053)</v>
      </c>
    </row>
    <row r="10" spans="1:12" x14ac:dyDescent="0.35">
      <c r="A10">
        <f>[2]estimates!A10</f>
        <v>8</v>
      </c>
      <c r="B10" t="str">
        <f>[2]estimates!B10</f>
        <v>betaBar</v>
      </c>
      <c r="C10" t="str">
        <f>[2]estimates!C10</f>
        <v>discount</v>
      </c>
      <c r="D10">
        <f>[2]estimates!D10</f>
        <v>3.5613439448631241</v>
      </c>
      <c r="E10">
        <f>[2]estimates!E10</f>
        <v>0.30558947056691599</v>
      </c>
      <c r="F10">
        <f>[2]estimates!F10</f>
        <v>11.65401392350423</v>
      </c>
      <c r="G10" t="str">
        <f>[2]estimates!G10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3.561***</v>
      </c>
      <c r="L10" t="str">
        <f t="shared" si="2"/>
        <v>(0.306)</v>
      </c>
    </row>
    <row r="11" spans="1:12" x14ac:dyDescent="0.35">
      <c r="A11">
        <f>[2]estimates!A11</f>
        <v>9</v>
      </c>
      <c r="B11" t="str">
        <f>[2]estimates!B11</f>
        <v>betaBar</v>
      </c>
      <c r="C11" t="str">
        <f>[2]estimates!C11</f>
        <v>familypack</v>
      </c>
      <c r="D11">
        <f>[2]estimates!D11</f>
        <v>3.4105650801141092</v>
      </c>
      <c r="E11">
        <f>[2]estimates!E11</f>
        <v>0.22935057315805249</v>
      </c>
      <c r="F11">
        <f>[2]estimates!F11</f>
        <v>14.87053218639128</v>
      </c>
      <c r="G11" t="str">
        <f>[2]estimates!G11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3.411***</v>
      </c>
      <c r="L11" t="str">
        <f t="shared" si="2"/>
        <v>(0.229)</v>
      </c>
    </row>
    <row r="12" spans="1:12" x14ac:dyDescent="0.35">
      <c r="A12">
        <f>[2]estimates!A12</f>
        <v>10</v>
      </c>
      <c r="B12" t="str">
        <f>[2]estimates!B12</f>
        <v>betaBar</v>
      </c>
      <c r="C12" t="str">
        <f>[2]estimates!C12</f>
        <v>priceperoz</v>
      </c>
      <c r="D12">
        <f>[2]estimates!D12</f>
        <v>-50.499980600139203</v>
      </c>
      <c r="E12">
        <f>[2]estimates!E12</f>
        <v>0.97992692306316098</v>
      </c>
      <c r="F12">
        <f>[2]estimates!F12</f>
        <v>-51.534435284501548</v>
      </c>
      <c r="G12" t="str">
        <f>[2]estimates!G12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-50.500***</v>
      </c>
      <c r="L12" t="str">
        <f t="shared" si="2"/>
        <v>(0.980)</v>
      </c>
    </row>
    <row r="13" spans="1:12" x14ac:dyDescent="0.35">
      <c r="A13">
        <f>[2]estimates!A13</f>
        <v>11</v>
      </c>
      <c r="B13" t="str">
        <f>[2]estimates!B13</f>
        <v>betaU</v>
      </c>
      <c r="C13" t="str">
        <f>[2]estimates!C13</f>
        <v>brand_Aquafresh</v>
      </c>
      <c r="D13">
        <f>[2]estimates!D13</f>
        <v>-6.8846713595868767</v>
      </c>
      <c r="E13">
        <f>[2]estimates!E13</f>
        <v>0.31259119028740912</v>
      </c>
      <c r="F13">
        <f>[2]estimates!F13</f>
        <v>-22.02452139888149</v>
      </c>
      <c r="G13" t="str">
        <f>[2]estimates!G13</f>
        <v>***</v>
      </c>
      <c r="I13" t="str">
        <f t="shared" ref="I13:I32" si="3">B13</f>
        <v>betaU</v>
      </c>
      <c r="J13" t="str">
        <f t="shared" ref="J13:J32" si="4">C13</f>
        <v>brand_Aquafresh</v>
      </c>
      <c r="K13" t="str">
        <f t="shared" ref="K13:K32" si="5">TEXT(D13,"0.000")&amp;IF(G13&lt;&gt;0,G13,"")</f>
        <v>-6.885***</v>
      </c>
      <c r="L13" t="str">
        <f t="shared" ref="L13:L32" si="6">"("&amp;TEXT(E13,"0.000")&amp;")"</f>
        <v>(0.313)</v>
      </c>
    </row>
    <row r="14" spans="1:12" x14ac:dyDescent="0.35">
      <c r="A14">
        <f>[2]estimates!A14</f>
        <v>12</v>
      </c>
      <c r="B14" t="str">
        <f>[2]estimates!B14</f>
        <v>betaU</v>
      </c>
      <c r="C14" t="str">
        <f>[2]estimates!C14</f>
        <v>brand_Colgate</v>
      </c>
      <c r="D14">
        <f>[2]estimates!D14</f>
        <v>1.973329230182244</v>
      </c>
      <c r="E14">
        <f>[2]estimates!E14</f>
        <v>0.37726135484915863</v>
      </c>
      <c r="F14">
        <f>[2]estimates!F14</f>
        <v>5.2306688846283924</v>
      </c>
      <c r="G14" t="str">
        <f>[2]estimates!G14</f>
        <v>***</v>
      </c>
      <c r="I14" t="str">
        <f t="shared" si="3"/>
        <v>betaU</v>
      </c>
      <c r="J14" t="str">
        <f t="shared" si="4"/>
        <v>brand_Colgate</v>
      </c>
      <c r="K14" t="str">
        <f t="shared" si="5"/>
        <v>1.973***</v>
      </c>
      <c r="L14" t="str">
        <f t="shared" si="6"/>
        <v>(0.377)</v>
      </c>
    </row>
    <row r="15" spans="1:12" x14ac:dyDescent="0.35">
      <c r="A15">
        <f>[2]estimates!A15</f>
        <v>13</v>
      </c>
      <c r="B15" t="str">
        <f>[2]estimates!B15</f>
        <v>betaU</v>
      </c>
      <c r="C15" t="str">
        <f>[2]estimates!C15</f>
        <v>brand_Sensodyne</v>
      </c>
      <c r="D15">
        <f>[2]estimates!D15</f>
        <v>5.9803668343094838</v>
      </c>
      <c r="E15">
        <f>[2]estimates!E15</f>
        <v>6.6546071112418878E-2</v>
      </c>
      <c r="F15">
        <f>[2]estimates!F15</f>
        <v>89.868067856427118</v>
      </c>
      <c r="G15" t="str">
        <f>[2]estimates!G15</f>
        <v>***</v>
      </c>
      <c r="I15" t="str">
        <f t="shared" si="3"/>
        <v>betaU</v>
      </c>
      <c r="J15" t="str">
        <f t="shared" si="4"/>
        <v>brand_Sensodyne</v>
      </c>
      <c r="K15" t="str">
        <f t="shared" si="5"/>
        <v>5.980***</v>
      </c>
      <c r="L15" t="str">
        <f t="shared" si="6"/>
        <v>(0.067)</v>
      </c>
    </row>
    <row r="16" spans="1:12" x14ac:dyDescent="0.35">
      <c r="A16">
        <f>[2]estimates!A16</f>
        <v>14</v>
      </c>
      <c r="B16" t="str">
        <f>[2]estimates!B16</f>
        <v>betaU</v>
      </c>
      <c r="C16" t="str">
        <f>[2]estimates!C16</f>
        <v>mint</v>
      </c>
      <c r="D16">
        <f>[2]estimates!D16</f>
        <v>1.5028932902045791</v>
      </c>
      <c r="E16">
        <f>[2]estimates!E16</f>
        <v>0.2020460757955275</v>
      </c>
      <c r="F16">
        <f>[2]estimates!F16</f>
        <v>7.4383691159907528</v>
      </c>
      <c r="G16" t="str">
        <f>[2]estimates!G16</f>
        <v>***</v>
      </c>
      <c r="I16" t="str">
        <f t="shared" si="3"/>
        <v>betaU</v>
      </c>
      <c r="J16" t="str">
        <f t="shared" si="4"/>
        <v>mint</v>
      </c>
      <c r="K16" t="str">
        <f t="shared" si="5"/>
        <v>1.503***</v>
      </c>
      <c r="L16" t="str">
        <f t="shared" si="6"/>
        <v>(0.202)</v>
      </c>
    </row>
    <row r="17" spans="1:12" x14ac:dyDescent="0.35">
      <c r="A17">
        <f>[2]estimates!A17</f>
        <v>15</v>
      </c>
      <c r="B17" t="str">
        <f>[2]estimates!B17</f>
        <v>betaU</v>
      </c>
      <c r="C17" t="str">
        <f>[2]estimates!C17</f>
        <v>white</v>
      </c>
      <c r="D17">
        <f>[2]estimates!D17</f>
        <v>-8.0767137744202309</v>
      </c>
      <c r="E17">
        <f>[2]estimates!E17</f>
        <v>0.3228275758485642</v>
      </c>
      <c r="F17">
        <f>[2]estimates!F17</f>
        <v>-25.01866128750089</v>
      </c>
      <c r="G17" t="str">
        <f>[2]estimates!G17</f>
        <v>***</v>
      </c>
      <c r="I17" t="str">
        <f t="shared" si="3"/>
        <v>betaU</v>
      </c>
      <c r="J17" t="str">
        <f t="shared" si="4"/>
        <v>white</v>
      </c>
      <c r="K17" t="str">
        <f t="shared" si="5"/>
        <v>-8.077***</v>
      </c>
      <c r="L17" t="str">
        <f t="shared" si="6"/>
        <v>(0.323)</v>
      </c>
    </row>
    <row r="18" spans="1:12" x14ac:dyDescent="0.35">
      <c r="A18">
        <f>[2]estimates!A18</f>
        <v>16</v>
      </c>
      <c r="B18" t="str">
        <f>[2]estimates!B18</f>
        <v>betaU</v>
      </c>
      <c r="C18" t="str">
        <f>[2]estimates!C18</f>
        <v>fluoride</v>
      </c>
      <c r="D18">
        <f>[2]estimates!D18</f>
        <v>0.42141747322735601</v>
      </c>
      <c r="E18">
        <f>[2]estimates!E18</f>
        <v>0.68986070565185775</v>
      </c>
      <c r="F18">
        <f>[2]estimates!F18</f>
        <v>0.61087328177237388</v>
      </c>
      <c r="G18">
        <f>[2]estimates!G18</f>
        <v>0</v>
      </c>
      <c r="I18" t="str">
        <f t="shared" si="3"/>
        <v>betaU</v>
      </c>
      <c r="J18" t="str">
        <f t="shared" si="4"/>
        <v>fluoride</v>
      </c>
      <c r="K18" t="str">
        <f t="shared" si="5"/>
        <v>0.421</v>
      </c>
      <c r="L18" t="str">
        <f t="shared" si="6"/>
        <v>(0.690)</v>
      </c>
    </row>
    <row r="19" spans="1:12" x14ac:dyDescent="0.35">
      <c r="A19">
        <f>[2]estimates!A19</f>
        <v>17</v>
      </c>
      <c r="B19" t="str">
        <f>[2]estimates!B19</f>
        <v>betaU</v>
      </c>
      <c r="C19" t="str">
        <f>[2]estimates!C19</f>
        <v>kids</v>
      </c>
      <c r="D19">
        <f>[2]estimates!D19</f>
        <v>-5.4884437231639227</v>
      </c>
      <c r="E19">
        <f>[2]estimates!E19</f>
        <v>0.18819490915822981</v>
      </c>
      <c r="F19">
        <f>[2]estimates!F19</f>
        <v>-29.163614189740748</v>
      </c>
      <c r="G19" t="str">
        <f>[2]estimates!G19</f>
        <v>***</v>
      </c>
      <c r="I19" t="str">
        <f t="shared" si="3"/>
        <v>betaU</v>
      </c>
      <c r="J19" t="str">
        <f t="shared" si="4"/>
        <v>kids</v>
      </c>
      <c r="K19" t="str">
        <f t="shared" si="5"/>
        <v>-5.488***</v>
      </c>
      <c r="L19" t="str">
        <f t="shared" si="6"/>
        <v>(0.188)</v>
      </c>
    </row>
    <row r="20" spans="1:12" x14ac:dyDescent="0.35">
      <c r="A20">
        <f>[2]estimates!A20</f>
        <v>18</v>
      </c>
      <c r="B20" t="str">
        <f>[2]estimates!B20</f>
        <v>betaU</v>
      </c>
      <c r="C20" t="str">
        <f>[2]estimates!C20</f>
        <v>sizeNorm</v>
      </c>
      <c r="D20">
        <f>[2]estimates!D20</f>
        <v>-4.0290619577081523</v>
      </c>
      <c r="E20">
        <f>[2]estimates!E20</f>
        <v>0.3187490560010684</v>
      </c>
      <c r="F20">
        <f>[2]estimates!F20</f>
        <v>-12.64023181199522</v>
      </c>
      <c r="G20" t="str">
        <f>[2]estimates!G20</f>
        <v>***</v>
      </c>
      <c r="I20" t="str">
        <f t="shared" si="3"/>
        <v>betaU</v>
      </c>
      <c r="J20" t="str">
        <f t="shared" si="4"/>
        <v>sizeNorm</v>
      </c>
      <c r="K20" t="str">
        <f t="shared" si="5"/>
        <v>-4.029***</v>
      </c>
      <c r="L20" t="str">
        <f t="shared" si="6"/>
        <v>(0.319)</v>
      </c>
    </row>
    <row r="21" spans="1:12" x14ac:dyDescent="0.35">
      <c r="A21">
        <f>[2]estimates!A21</f>
        <v>19</v>
      </c>
      <c r="B21" t="str">
        <f>[2]estimates!B21</f>
        <v>betaU</v>
      </c>
      <c r="C21" t="str">
        <f>[2]estimates!C21</f>
        <v>discount</v>
      </c>
      <c r="D21">
        <f>[2]estimates!D21</f>
        <v>7.0372525608655918</v>
      </c>
      <c r="E21">
        <f>[2]estimates!E21</f>
        <v>0.37598321744086882</v>
      </c>
      <c r="F21">
        <f>[2]estimates!F21</f>
        <v>18.716932656634729</v>
      </c>
      <c r="G21" t="str">
        <f>[2]estimates!G21</f>
        <v>***</v>
      </c>
      <c r="I21" t="str">
        <f t="shared" si="3"/>
        <v>betaU</v>
      </c>
      <c r="J21" t="str">
        <f t="shared" si="4"/>
        <v>discount</v>
      </c>
      <c r="K21" t="str">
        <f t="shared" si="5"/>
        <v>7.037***</v>
      </c>
      <c r="L21" t="str">
        <f t="shared" si="6"/>
        <v>(0.376)</v>
      </c>
    </row>
    <row r="22" spans="1:12" x14ac:dyDescent="0.35">
      <c r="A22">
        <f>[2]estimates!A22</f>
        <v>20</v>
      </c>
      <c r="B22" t="str">
        <f>[2]estimates!B22</f>
        <v>betaU</v>
      </c>
      <c r="C22" t="str">
        <f>[2]estimates!C22</f>
        <v>familypack</v>
      </c>
      <c r="D22">
        <f>[2]estimates!D22</f>
        <v>-3.3745704412922</v>
      </c>
      <c r="E22">
        <f>[2]estimates!E22</f>
        <v>0.30167334640510018</v>
      </c>
      <c r="F22">
        <f>[2]estimates!F22</f>
        <v>-11.186173659374861</v>
      </c>
      <c r="G22" t="str">
        <f>[2]estimates!G22</f>
        <v>***</v>
      </c>
      <c r="I22" t="str">
        <f t="shared" si="3"/>
        <v>betaU</v>
      </c>
      <c r="J22" t="str">
        <f t="shared" si="4"/>
        <v>familypack</v>
      </c>
      <c r="K22" t="str">
        <f t="shared" si="5"/>
        <v>-3.375***</v>
      </c>
      <c r="L22" t="str">
        <f t="shared" si="6"/>
        <v>(0.302)</v>
      </c>
    </row>
    <row r="23" spans="1:12" x14ac:dyDescent="0.35">
      <c r="A23">
        <f>[2]estimates!A23</f>
        <v>21</v>
      </c>
      <c r="B23" t="str">
        <f>[2]estimates!B23</f>
        <v>betaU</v>
      </c>
      <c r="C23" t="str">
        <f>[2]estimates!C23</f>
        <v>priceperoz</v>
      </c>
      <c r="D23">
        <f>[2]estimates!D23</f>
        <v>2.2928410966548789E-2</v>
      </c>
      <c r="E23">
        <f>[2]estimates!E23</f>
        <v>0.13621763091922129</v>
      </c>
      <c r="F23">
        <f>[2]estimates!F23</f>
        <v>0.16832190379339079</v>
      </c>
      <c r="G23">
        <f>[2]estimates!G23</f>
        <v>0</v>
      </c>
      <c r="I23" t="str">
        <f t="shared" si="3"/>
        <v>betaU</v>
      </c>
      <c r="J23" t="str">
        <f t="shared" si="4"/>
        <v>priceperoz</v>
      </c>
      <c r="K23" t="str">
        <f t="shared" si="5"/>
        <v>0.023</v>
      </c>
      <c r="L23" t="str">
        <f t="shared" si="6"/>
        <v>(0.136)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85BB-A55A-403F-B49F-1458ECAEB593}">
  <dimension ref="A1:L23"/>
  <sheetViews>
    <sheetView workbookViewId="0">
      <selection activeCell="Q11" sqref="Q11"/>
    </sheetView>
  </sheetViews>
  <sheetFormatPr defaultRowHeight="14.5" x14ac:dyDescent="0.35"/>
  <cols>
    <col min="10" max="10" width="17.1796875" customWidth="1"/>
  </cols>
  <sheetData>
    <row r="1" spans="1:12" x14ac:dyDescent="0.35">
      <c r="A1">
        <f>[3]estimates!A1</f>
        <v>0</v>
      </c>
      <c r="B1" t="str">
        <f>[3]estimates!B1</f>
        <v>coeficient</v>
      </c>
      <c r="C1" t="str">
        <f>[3]estimates!C1</f>
        <v>var. name</v>
      </c>
      <c r="D1" t="str">
        <f>[3]estimates!D1</f>
        <v>coefficient</v>
      </c>
      <c r="E1" t="str">
        <f>[3]estimates!E1</f>
        <v>s.e.</v>
      </c>
      <c r="F1" t="str">
        <f>[3]estimates!F1</f>
        <v>t-stat</v>
      </c>
      <c r="G1" t="str">
        <f>[3]estimates!G1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f>[3]estimates!A2</f>
        <v>0</v>
      </c>
      <c r="B2" t="str">
        <f>[3]estimates!B2</f>
        <v>betaBar</v>
      </c>
      <c r="C2" t="str">
        <f>[3]estimates!C2</f>
        <v>brand_Aquafresh</v>
      </c>
      <c r="D2">
        <f>[3]estimates!D2</f>
        <v>-0.17637105788446539</v>
      </c>
      <c r="E2">
        <f>[3]estimates!E2</f>
        <v>0.93087138483086251</v>
      </c>
      <c r="F2">
        <f>[3]estimates!F2</f>
        <v>-0.18946877168913259</v>
      </c>
      <c r="G2">
        <f>[3]estimates!G2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-0.176</v>
      </c>
      <c r="L2" t="str">
        <f>"("&amp;TEXT(E2,"0.000")&amp;")"</f>
        <v>(0.931)</v>
      </c>
    </row>
    <row r="3" spans="1:12" x14ac:dyDescent="0.35">
      <c r="A3">
        <f>[3]estimates!A3</f>
        <v>1</v>
      </c>
      <c r="B3" t="str">
        <f>[3]estimates!B3</f>
        <v>betaBar</v>
      </c>
      <c r="C3" t="str">
        <f>[3]estimates!C3</f>
        <v>brand_Colgate</v>
      </c>
      <c r="D3">
        <f>[3]estimates!D3</f>
        <v>0.47255102560437429</v>
      </c>
      <c r="E3">
        <f>[3]estimates!E3</f>
        <v>0.41146683879422719</v>
      </c>
      <c r="F3">
        <f>[3]estimates!F3</f>
        <v>1.1484547016939439</v>
      </c>
      <c r="G3">
        <f>[3]estimates!G3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0.473</v>
      </c>
      <c r="L3" t="str">
        <f t="shared" ref="L3:L23" si="2">"("&amp;TEXT(E3,"0.000")&amp;")"</f>
        <v>(0.411)</v>
      </c>
    </row>
    <row r="4" spans="1:12" x14ac:dyDescent="0.35">
      <c r="A4">
        <f>[3]estimates!A4</f>
        <v>2</v>
      </c>
      <c r="B4" t="str">
        <f>[3]estimates!B4</f>
        <v>betaBar</v>
      </c>
      <c r="C4" t="str">
        <f>[3]estimates!C4</f>
        <v>brand_Sensodyne</v>
      </c>
      <c r="D4">
        <f>[3]estimates!D4</f>
        <v>-0.39199920545908801</v>
      </c>
      <c r="E4">
        <f>[3]estimates!E4</f>
        <v>0.6150801491752822</v>
      </c>
      <c r="F4">
        <f>[3]estimates!F4</f>
        <v>-0.63731402482211819</v>
      </c>
      <c r="G4">
        <f>[3]estimates!G4</f>
        <v>0</v>
      </c>
      <c r="I4" t="str">
        <f t="shared" si="0"/>
        <v>betaBar</v>
      </c>
      <c r="J4" t="str">
        <f t="shared" si="0"/>
        <v>brand_Sensodyne</v>
      </c>
      <c r="K4" t="str">
        <f t="shared" si="1"/>
        <v>-0.392</v>
      </c>
      <c r="L4" t="str">
        <f t="shared" si="2"/>
        <v>(0.615)</v>
      </c>
    </row>
    <row r="5" spans="1:12" x14ac:dyDescent="0.35">
      <c r="A5">
        <f>[3]estimates!A5</f>
        <v>3</v>
      </c>
      <c r="B5" t="str">
        <f>[3]estimates!B5</f>
        <v>betaBar</v>
      </c>
      <c r="C5" t="str">
        <f>[3]estimates!C5</f>
        <v>mint</v>
      </c>
      <c r="D5">
        <f>[3]estimates!D5</f>
        <v>10.22410024065373</v>
      </c>
      <c r="E5">
        <f>[3]estimates!E5</f>
        <v>52.856455643890222</v>
      </c>
      <c r="F5">
        <f>[3]estimates!F5</f>
        <v>0.193431438338139</v>
      </c>
      <c r="G5">
        <f>[3]estimates!G5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10.224</v>
      </c>
      <c r="L5" t="str">
        <f t="shared" si="2"/>
        <v>(52.856)</v>
      </c>
    </row>
    <row r="6" spans="1:12" x14ac:dyDescent="0.35">
      <c r="A6">
        <f>[3]estimates!A6</f>
        <v>4</v>
      </c>
      <c r="B6" t="str">
        <f>[3]estimates!B6</f>
        <v>betaBar</v>
      </c>
      <c r="C6" t="str">
        <f>[3]estimates!C6</f>
        <v>white</v>
      </c>
      <c r="D6">
        <f>[3]estimates!D6</f>
        <v>-0.9129644970088503</v>
      </c>
      <c r="E6">
        <f>[3]estimates!E6</f>
        <v>0.24396296096409509</v>
      </c>
      <c r="F6">
        <f>[3]estimates!F6</f>
        <v>-3.7422258419925249</v>
      </c>
      <c r="G6" t="str">
        <f>[3]estimates!G6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-0.913***</v>
      </c>
      <c r="L6" t="str">
        <f t="shared" si="2"/>
        <v>(0.244)</v>
      </c>
    </row>
    <row r="7" spans="1:12" x14ac:dyDescent="0.35">
      <c r="A7">
        <f>[3]estimates!A7</f>
        <v>5</v>
      </c>
      <c r="B7" t="str">
        <f>[3]estimates!B7</f>
        <v>betaBar</v>
      </c>
      <c r="C7" t="str">
        <f>[3]estimates!C7</f>
        <v>fluoride</v>
      </c>
      <c r="D7">
        <f>[3]estimates!D7</f>
        <v>-0.56383663050087574</v>
      </c>
      <c r="E7">
        <f>[3]estimates!E7</f>
        <v>0.49608284554658388</v>
      </c>
      <c r="F7">
        <f>[3]estimates!F7</f>
        <v>-1.136577560708919</v>
      </c>
      <c r="G7">
        <f>[3]estimates!G7</f>
        <v>0</v>
      </c>
      <c r="I7" t="str">
        <f t="shared" si="0"/>
        <v>betaBar</v>
      </c>
      <c r="J7" t="str">
        <f t="shared" si="0"/>
        <v>fluoride</v>
      </c>
      <c r="K7" t="str">
        <f t="shared" si="1"/>
        <v>-0.564</v>
      </c>
      <c r="L7" t="str">
        <f t="shared" si="2"/>
        <v>(0.496)</v>
      </c>
    </row>
    <row r="8" spans="1:12" x14ac:dyDescent="0.35">
      <c r="A8">
        <f>[3]estimates!A8</f>
        <v>6</v>
      </c>
      <c r="B8" t="str">
        <f>[3]estimates!B8</f>
        <v>betaBar</v>
      </c>
      <c r="C8" t="str">
        <f>[3]estimates!C8</f>
        <v>kids</v>
      </c>
      <c r="D8">
        <f>[3]estimates!D8</f>
        <v>-0.83153555082911634</v>
      </c>
      <c r="E8">
        <f>[3]estimates!E8</f>
        <v>1.982074497438759</v>
      </c>
      <c r="F8">
        <f>[3]estimates!F8</f>
        <v>-0.41952789963426118</v>
      </c>
      <c r="G8">
        <f>[3]estimates!G8</f>
        <v>0</v>
      </c>
      <c r="I8" t="str">
        <f t="shared" si="0"/>
        <v>betaBar</v>
      </c>
      <c r="J8" t="str">
        <f t="shared" si="0"/>
        <v>kids</v>
      </c>
      <c r="K8" t="str">
        <f t="shared" si="1"/>
        <v>-0.832</v>
      </c>
      <c r="L8" t="str">
        <f t="shared" si="2"/>
        <v>(1.982)</v>
      </c>
    </row>
    <row r="9" spans="1:12" x14ac:dyDescent="0.35">
      <c r="A9">
        <f>[3]estimates!A9</f>
        <v>7</v>
      </c>
      <c r="B9" t="str">
        <f>[3]estimates!B9</f>
        <v>betaBar</v>
      </c>
      <c r="C9" t="str">
        <f>[3]estimates!C9</f>
        <v>sizeNorm</v>
      </c>
      <c r="D9">
        <f>[3]estimates!D9</f>
        <v>-1.0945887827177081</v>
      </c>
      <c r="E9">
        <f>[3]estimates!E9</f>
        <v>0.95805408592385777</v>
      </c>
      <c r="F9">
        <f>[3]estimates!F9</f>
        <v>-1.142512514481048</v>
      </c>
      <c r="G9">
        <f>[3]estimates!G9</f>
        <v>0</v>
      </c>
      <c r="I9" t="str">
        <f t="shared" si="0"/>
        <v>betaBar</v>
      </c>
      <c r="J9" t="str">
        <f t="shared" si="0"/>
        <v>sizeNorm</v>
      </c>
      <c r="K9" t="str">
        <f t="shared" si="1"/>
        <v>-1.095</v>
      </c>
      <c r="L9" t="str">
        <f t="shared" si="2"/>
        <v>(0.958)</v>
      </c>
    </row>
    <row r="10" spans="1:12" x14ac:dyDescent="0.35">
      <c r="A10">
        <f>[3]estimates!A10</f>
        <v>8</v>
      </c>
      <c r="B10" t="str">
        <f>[3]estimates!B10</f>
        <v>betaBar</v>
      </c>
      <c r="C10" t="str">
        <f>[3]estimates!C10</f>
        <v>discount</v>
      </c>
      <c r="D10">
        <f>[3]estimates!D10</f>
        <v>-0.19432900532168221</v>
      </c>
      <c r="E10">
        <f>[3]estimates!E10</f>
        <v>2.4163452309536169</v>
      </c>
      <c r="F10">
        <f>[3]estimates!F10</f>
        <v>-8.042269905488203E-2</v>
      </c>
      <c r="G10">
        <f>[3]estimates!G10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-0.194</v>
      </c>
      <c r="L10" t="str">
        <f t="shared" si="2"/>
        <v>(2.416)</v>
      </c>
    </row>
    <row r="11" spans="1:12" x14ac:dyDescent="0.35">
      <c r="A11">
        <f>[3]estimates!A11</f>
        <v>9</v>
      </c>
      <c r="B11" t="str">
        <f>[3]estimates!B11</f>
        <v>betaBar</v>
      </c>
      <c r="C11" t="str">
        <f>[3]estimates!C11</f>
        <v>familypack</v>
      </c>
      <c r="D11">
        <f>[3]estimates!D11</f>
        <v>-8.5957664000761408E-2</v>
      </c>
      <c r="E11">
        <f>[3]estimates!E11</f>
        <v>1.275954140850976</v>
      </c>
      <c r="F11">
        <f>[3]estimates!F11</f>
        <v>-6.736736160708208E-2</v>
      </c>
      <c r="G11">
        <f>[3]estimates!G11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-0.086</v>
      </c>
      <c r="L11" t="str">
        <f t="shared" si="2"/>
        <v>(1.276)</v>
      </c>
    </row>
    <row r="12" spans="1:12" x14ac:dyDescent="0.35">
      <c r="A12">
        <f>[3]estimates!A12</f>
        <v>10</v>
      </c>
      <c r="B12" t="str">
        <f>[3]estimates!B12</f>
        <v>betaBar</v>
      </c>
      <c r="C12" t="str">
        <f>[3]estimates!C12</f>
        <v>priceperoz</v>
      </c>
      <c r="D12">
        <f>[3]estimates!D12</f>
        <v>-1.1192295645201349</v>
      </c>
      <c r="E12">
        <f>[3]estimates!E12</f>
        <v>3.8320308234697462</v>
      </c>
      <c r="F12">
        <f>[3]estimates!F12</f>
        <v>-0.29207217167076921</v>
      </c>
      <c r="G12">
        <f>[3]estimates!G12</f>
        <v>0</v>
      </c>
      <c r="I12" t="str">
        <f t="shared" si="0"/>
        <v>betaBar</v>
      </c>
      <c r="J12" t="str">
        <f t="shared" si="0"/>
        <v>priceperoz</v>
      </c>
      <c r="K12" t="str">
        <f t="shared" si="1"/>
        <v>-1.119</v>
      </c>
      <c r="L12" t="str">
        <f t="shared" si="2"/>
        <v>(3.832)</v>
      </c>
    </row>
    <row r="13" spans="1:12" x14ac:dyDescent="0.35">
      <c r="A13">
        <f>[3]estimates!A13</f>
        <v>11</v>
      </c>
      <c r="B13" t="str">
        <f>[3]estimates!B13</f>
        <v>betaU</v>
      </c>
      <c r="C13" t="str">
        <f>[3]estimates!C13</f>
        <v>brand_Aquafresh</v>
      </c>
      <c r="D13">
        <f>[3]estimates!D13</f>
        <v>2.3396896006200811E-2</v>
      </c>
      <c r="E13">
        <f>[3]estimates!E13</f>
        <v>6.8767348577705656</v>
      </c>
      <c r="F13">
        <f>[3]estimates!F13</f>
        <v>3.4023263205739001E-3</v>
      </c>
      <c r="G13">
        <f>[3]estimates!G13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0.023</v>
      </c>
      <c r="L13" t="str">
        <f t="shared" si="2"/>
        <v>(6.877)</v>
      </c>
    </row>
    <row r="14" spans="1:12" x14ac:dyDescent="0.35">
      <c r="A14">
        <f>[3]estimates!A14</f>
        <v>12</v>
      </c>
      <c r="B14" t="str">
        <f>[3]estimates!B14</f>
        <v>betaU</v>
      </c>
      <c r="C14" t="str">
        <f>[3]estimates!C14</f>
        <v>brand_Colgate</v>
      </c>
      <c r="D14">
        <f>[3]estimates!D14</f>
        <v>9.3553980595427835E-4</v>
      </c>
      <c r="E14">
        <f>[3]estimates!E14</f>
        <v>15.589843890267369</v>
      </c>
      <c r="F14">
        <f>[3]estimates!F14</f>
        <v>6.0009568571647413E-5</v>
      </c>
      <c r="G14">
        <f>[3]estimates!G14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0.001</v>
      </c>
      <c r="L14" t="str">
        <f t="shared" si="2"/>
        <v>(15.590)</v>
      </c>
    </row>
    <row r="15" spans="1:12" x14ac:dyDescent="0.35">
      <c r="A15">
        <f>[3]estimates!A15</f>
        <v>13</v>
      </c>
      <c r="B15" t="str">
        <f>[3]estimates!B15</f>
        <v>betaU</v>
      </c>
      <c r="C15" t="str">
        <f>[3]estimates!C15</f>
        <v>brand_Sensodyne</v>
      </c>
      <c r="D15">
        <f>[3]estimates!D15</f>
        <v>-2.5185602123146519E-2</v>
      </c>
      <c r="E15">
        <f>[3]estimates!E15</f>
        <v>15.125162828407969</v>
      </c>
      <c r="F15">
        <f>[3]estimates!F15</f>
        <v>-1.665145850585033E-3</v>
      </c>
      <c r="G15">
        <f>[3]estimates!G15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-0.025</v>
      </c>
      <c r="L15" t="str">
        <f t="shared" si="2"/>
        <v>(15.125)</v>
      </c>
    </row>
    <row r="16" spans="1:12" x14ac:dyDescent="0.35">
      <c r="A16">
        <f>[3]estimates!A16</f>
        <v>14</v>
      </c>
      <c r="B16" t="str">
        <f>[3]estimates!B16</f>
        <v>betaU</v>
      </c>
      <c r="C16" t="str">
        <f>[3]estimates!C16</f>
        <v>mint</v>
      </c>
      <c r="D16">
        <f>[3]estimates!D16</f>
        <v>16.727608035864971</v>
      </c>
      <c r="E16">
        <f>[3]estimates!E16</f>
        <v>72.11859714480633</v>
      </c>
      <c r="F16">
        <f>[3]estimates!F16</f>
        <v>0.23194583225569049</v>
      </c>
      <c r="G16">
        <f>[3]estimates!G16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16.728</v>
      </c>
      <c r="L16" t="str">
        <f t="shared" si="2"/>
        <v>(72.119)</v>
      </c>
    </row>
    <row r="17" spans="1:12" x14ac:dyDescent="0.35">
      <c r="A17">
        <f>[3]estimates!A17</f>
        <v>15</v>
      </c>
      <c r="B17" t="str">
        <f>[3]estimates!B17</f>
        <v>betaU</v>
      </c>
      <c r="C17" t="str">
        <f>[3]estimates!C17</f>
        <v>white</v>
      </c>
      <c r="D17">
        <f>[3]estimates!D17</f>
        <v>9.0901371623659799E-3</v>
      </c>
      <c r="E17">
        <f>[3]estimates!E17</f>
        <v>6.5766906904947291</v>
      </c>
      <c r="F17">
        <f>[3]estimates!F17</f>
        <v>1.382174955483907E-3</v>
      </c>
      <c r="G17">
        <f>[3]estimates!G17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0.009</v>
      </c>
      <c r="L17" t="str">
        <f t="shared" si="2"/>
        <v>(6.577)</v>
      </c>
    </row>
    <row r="18" spans="1:12" x14ac:dyDescent="0.35">
      <c r="A18">
        <f>[3]estimates!A18</f>
        <v>16</v>
      </c>
      <c r="B18" t="str">
        <f>[3]estimates!B18</f>
        <v>betaU</v>
      </c>
      <c r="C18" t="str">
        <f>[3]estimates!C18</f>
        <v>fluoride</v>
      </c>
      <c r="D18">
        <f>[3]estimates!D18</f>
        <v>-6.7890609591713096E-3</v>
      </c>
      <c r="E18">
        <f>[3]estimates!E18</f>
        <v>23.938112097851349</v>
      </c>
      <c r="F18">
        <f>[3]estimates!F18</f>
        <v>-2.8360887155260192E-4</v>
      </c>
      <c r="G18">
        <f>[3]estimates!G18</f>
        <v>0</v>
      </c>
      <c r="I18" t="str">
        <f t="shared" si="0"/>
        <v>betaU</v>
      </c>
      <c r="J18" t="str">
        <f t="shared" si="0"/>
        <v>fluoride</v>
      </c>
      <c r="K18" t="str">
        <f t="shared" si="1"/>
        <v>-0.007</v>
      </c>
      <c r="L18" t="str">
        <f t="shared" si="2"/>
        <v>(23.938)</v>
      </c>
    </row>
    <row r="19" spans="1:12" x14ac:dyDescent="0.35">
      <c r="A19">
        <f>[3]estimates!A19</f>
        <v>17</v>
      </c>
      <c r="B19" t="str">
        <f>[3]estimates!B19</f>
        <v>betaU</v>
      </c>
      <c r="C19" t="str">
        <f>[3]estimates!C19</f>
        <v>kids</v>
      </c>
      <c r="D19">
        <f>[3]estimates!D19</f>
        <v>-2.1471127669135542E-2</v>
      </c>
      <c r="E19">
        <f>[3]estimates!E19</f>
        <v>14.219137115293931</v>
      </c>
      <c r="F19">
        <f>[3]estimates!F19</f>
        <v>-1.510016219341571E-3</v>
      </c>
      <c r="G19">
        <f>[3]estimates!G19</f>
        <v>0</v>
      </c>
      <c r="I19" t="str">
        <f t="shared" ref="I19:J38" si="3">B19</f>
        <v>betaU</v>
      </c>
      <c r="J19" t="str">
        <f t="shared" si="3"/>
        <v>kids</v>
      </c>
      <c r="K19" t="str">
        <f t="shared" si="1"/>
        <v>-0.021</v>
      </c>
      <c r="L19" t="str">
        <f t="shared" si="2"/>
        <v>(14.219)</v>
      </c>
    </row>
    <row r="20" spans="1:12" x14ac:dyDescent="0.35">
      <c r="A20">
        <f>[3]estimates!A20</f>
        <v>18</v>
      </c>
      <c r="B20" t="str">
        <f>[3]estimates!B20</f>
        <v>betaU</v>
      </c>
      <c r="C20" t="str">
        <f>[3]estimates!C20</f>
        <v>sizeNorm</v>
      </c>
      <c r="D20">
        <f>[3]estimates!D20</f>
        <v>-1.1268428198059521E-2</v>
      </c>
      <c r="E20">
        <f>[3]estimates!E20</f>
        <v>15.333548032170359</v>
      </c>
      <c r="F20">
        <f>[3]estimates!F20</f>
        <v>-7.3488720121513552E-4</v>
      </c>
      <c r="G20">
        <f>[3]estimates!G20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-0.011</v>
      </c>
      <c r="L20" t="str">
        <f t="shared" si="2"/>
        <v>(15.334)</v>
      </c>
    </row>
    <row r="21" spans="1:12" x14ac:dyDescent="0.35">
      <c r="A21">
        <f>[3]estimates!A21</f>
        <v>19</v>
      </c>
      <c r="B21" t="str">
        <f>[3]estimates!B21</f>
        <v>betaU</v>
      </c>
      <c r="C21" t="str">
        <f>[3]estimates!C21</f>
        <v>discount</v>
      </c>
      <c r="D21">
        <f>[3]estimates!D21</f>
        <v>2.1017805024697449E-2</v>
      </c>
      <c r="E21">
        <f>[3]estimates!E21</f>
        <v>27.99786871288379</v>
      </c>
      <c r="F21">
        <f>[3]estimates!F21</f>
        <v>7.5069303453893538E-4</v>
      </c>
      <c r="G21">
        <f>[3]estimates!G21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0.021</v>
      </c>
      <c r="L21" t="str">
        <f t="shared" si="2"/>
        <v>(27.998)</v>
      </c>
    </row>
    <row r="22" spans="1:12" x14ac:dyDescent="0.35">
      <c r="A22">
        <f>[3]estimates!A22</f>
        <v>20</v>
      </c>
      <c r="B22" t="str">
        <f>[3]estimates!B22</f>
        <v>betaU</v>
      </c>
      <c r="C22" t="str">
        <f>[3]estimates!C22</f>
        <v>familypack</v>
      </c>
      <c r="D22">
        <f>[3]estimates!D22</f>
        <v>-9.2264702588305894E-3</v>
      </c>
      <c r="E22">
        <f>[3]estimates!E22</f>
        <v>20.99321168653621</v>
      </c>
      <c r="F22">
        <f>[3]estimates!F22</f>
        <v>-4.3949779560160848E-4</v>
      </c>
      <c r="G22">
        <f>[3]estimates!G22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-0.009</v>
      </c>
      <c r="L22" t="str">
        <f t="shared" si="2"/>
        <v>(20.993)</v>
      </c>
    </row>
    <row r="23" spans="1:12" x14ac:dyDescent="0.35">
      <c r="A23">
        <f>[3]estimates!A23</f>
        <v>21</v>
      </c>
      <c r="B23" t="str">
        <f>[3]estimates!B23</f>
        <v>betaU</v>
      </c>
      <c r="C23" t="str">
        <f>[3]estimates!C23</f>
        <v>priceperoz</v>
      </c>
      <c r="D23">
        <f>[3]estimates!D23</f>
        <v>-5.5708093921708318E-3</v>
      </c>
      <c r="E23">
        <f>[3]estimates!E23</f>
        <v>34.979998533196039</v>
      </c>
      <c r="F23">
        <f>[3]estimates!F23</f>
        <v>-1.5925699330387709E-4</v>
      </c>
      <c r="G23">
        <f>[3]estimates!G23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-0.006</v>
      </c>
      <c r="L23" t="str">
        <f t="shared" si="2"/>
        <v>(34.980)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B352-4426-4B5F-A370-847475F769F7}">
  <dimension ref="A1:L23"/>
  <sheetViews>
    <sheetView workbookViewId="0">
      <selection sqref="A1:L23"/>
    </sheetView>
  </sheetViews>
  <sheetFormatPr defaultRowHeight="14.5" x14ac:dyDescent="0.35"/>
  <cols>
    <col min="10" max="10" width="17.1796875" customWidth="1"/>
  </cols>
  <sheetData>
    <row r="1" spans="1:12" x14ac:dyDescent="0.35">
      <c r="A1">
        <f>[4]estimates!A1</f>
        <v>0</v>
      </c>
      <c r="B1" t="str">
        <f>[4]estimates!B1</f>
        <v>coeficient</v>
      </c>
      <c r="C1" t="str">
        <f>[4]estimates!C1</f>
        <v>var. name</v>
      </c>
      <c r="D1" t="str">
        <f>[4]estimates!D1</f>
        <v>coefficient</v>
      </c>
      <c r="E1" t="str">
        <f>[4]estimates!E1</f>
        <v>s.e.</v>
      </c>
      <c r="F1" t="str">
        <f>[4]estimates!F1</f>
        <v>t-stat</v>
      </c>
      <c r="G1" t="str">
        <f>[4]estimates!G1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f>[4]estimates!A2</f>
        <v>0</v>
      </c>
      <c r="B2" t="str">
        <f>[4]estimates!B2</f>
        <v>betaBar</v>
      </c>
      <c r="C2" t="str">
        <f>[4]estimates!C2</f>
        <v>brand_Aquafresh</v>
      </c>
      <c r="D2">
        <f>[4]estimates!D2</f>
        <v>-6.2999488496322984</v>
      </c>
      <c r="E2">
        <f>[4]estimates!E2</f>
        <v>6.6268412863224074E-2</v>
      </c>
      <c r="F2">
        <f>[4]estimates!F2</f>
        <v>-95.067145528823744</v>
      </c>
      <c r="G2" t="str">
        <f>[4]estimates!G2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-6.300***</v>
      </c>
      <c r="L2" t="str">
        <f>"("&amp;TEXT(E2,"0.000")&amp;")"</f>
        <v>(0.066)</v>
      </c>
    </row>
    <row r="3" spans="1:12" x14ac:dyDescent="0.35">
      <c r="A3">
        <f>[4]estimates!A3</f>
        <v>1</v>
      </c>
      <c r="B3" t="str">
        <f>[4]estimates!B3</f>
        <v>betaBar</v>
      </c>
      <c r="C3" t="str">
        <f>[4]estimates!C3</f>
        <v>brand_Colgate</v>
      </c>
      <c r="D3">
        <f>[4]estimates!D3</f>
        <v>7.5467141905620876</v>
      </c>
      <c r="E3">
        <f>[4]estimates!E3</f>
        <v>5.7563072864505557E-2</v>
      </c>
      <c r="F3">
        <f>[4]estimates!F3</f>
        <v>131.10339346069779</v>
      </c>
      <c r="G3" t="str">
        <f>[4]estimates!G3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7.547***</v>
      </c>
      <c r="L3" t="str">
        <f t="shared" ref="L3:L23" si="2">"("&amp;TEXT(E3,"0.000")&amp;")"</f>
        <v>(0.058)</v>
      </c>
    </row>
    <row r="4" spans="1:12" x14ac:dyDescent="0.35">
      <c r="A4">
        <f>[4]estimates!A4</f>
        <v>2</v>
      </c>
      <c r="B4" t="str">
        <f>[4]estimates!B4</f>
        <v>betaBar</v>
      </c>
      <c r="C4" t="str">
        <f>[4]estimates!C4</f>
        <v>brand_Sensodyne</v>
      </c>
      <c r="D4">
        <f>[4]estimates!D4</f>
        <v>-5.6154681608433581</v>
      </c>
      <c r="E4">
        <f>[4]estimates!E4</f>
        <v>4.4825444099516248E-2</v>
      </c>
      <c r="F4">
        <f>[4]estimates!F4</f>
        <v>-125.2741221788355</v>
      </c>
      <c r="G4" t="str">
        <f>[4]estimates!G4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-5.615***</v>
      </c>
      <c r="L4" t="str">
        <f t="shared" si="2"/>
        <v>(0.045)</v>
      </c>
    </row>
    <row r="5" spans="1:12" x14ac:dyDescent="0.35">
      <c r="A5">
        <f>[4]estimates!A5</f>
        <v>3</v>
      </c>
      <c r="B5" t="str">
        <f>[4]estimates!B5</f>
        <v>betaBar</v>
      </c>
      <c r="C5" t="str">
        <f>[4]estimates!C5</f>
        <v>mint</v>
      </c>
      <c r="D5">
        <f>[4]estimates!D5</f>
        <v>1.799394811756841</v>
      </c>
      <c r="E5">
        <f>[4]estimates!E5</f>
        <v>8.1601264338204096E-2</v>
      </c>
      <c r="F5">
        <f>[4]estimates!F5</f>
        <v>22.051065340104049</v>
      </c>
      <c r="G5" t="str">
        <f>[4]estimates!G5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1.799***</v>
      </c>
      <c r="L5" t="str">
        <f t="shared" si="2"/>
        <v>(0.082)</v>
      </c>
    </row>
    <row r="6" spans="1:12" x14ac:dyDescent="0.35">
      <c r="A6">
        <f>[4]estimates!A6</f>
        <v>4</v>
      </c>
      <c r="B6" t="str">
        <f>[4]estimates!B6</f>
        <v>betaBar</v>
      </c>
      <c r="C6" t="str">
        <f>[4]estimates!C6</f>
        <v>white</v>
      </c>
      <c r="D6">
        <f>[4]estimates!D6</f>
        <v>-14.187023100256599</v>
      </c>
      <c r="E6">
        <f>[4]estimates!E6</f>
        <v>5.1858009239193467E-2</v>
      </c>
      <c r="F6">
        <f>[4]estimates!F6</f>
        <v>-273.57438722376321</v>
      </c>
      <c r="G6" t="str">
        <f>[4]estimates!G6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-14.187***</v>
      </c>
      <c r="L6" t="str">
        <f t="shared" si="2"/>
        <v>(0.052)</v>
      </c>
    </row>
    <row r="7" spans="1:12" x14ac:dyDescent="0.35">
      <c r="A7">
        <f>[4]estimates!A7</f>
        <v>5</v>
      </c>
      <c r="B7" t="str">
        <f>[4]estimates!B7</f>
        <v>betaBar</v>
      </c>
      <c r="C7" t="str">
        <f>[4]estimates!C7</f>
        <v>fluoride</v>
      </c>
      <c r="D7">
        <f>[4]estimates!D7</f>
        <v>-8.351066516670663</v>
      </c>
      <c r="E7">
        <f>[4]estimates!E7</f>
        <v>3.0903311152736559E-2</v>
      </c>
      <c r="F7">
        <f>[4]estimates!F7</f>
        <v>-270.23209504626681</v>
      </c>
      <c r="G7" t="str">
        <f>[4]estimates!G7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-8.351***</v>
      </c>
      <c r="L7" t="str">
        <f t="shared" si="2"/>
        <v>(0.031)</v>
      </c>
    </row>
    <row r="8" spans="1:12" x14ac:dyDescent="0.35">
      <c r="A8">
        <f>[4]estimates!A8</f>
        <v>6</v>
      </c>
      <c r="B8" t="str">
        <f>[4]estimates!B8</f>
        <v>betaBar</v>
      </c>
      <c r="C8" t="str">
        <f>[4]estimates!C8</f>
        <v>kids</v>
      </c>
      <c r="D8">
        <f>[4]estimates!D8</f>
        <v>-11.97528100917892</v>
      </c>
      <c r="E8">
        <f>[4]estimates!E8</f>
        <v>0.20059943333222721</v>
      </c>
      <c r="F8">
        <f>[4]estimates!F8</f>
        <v>-59.697481743858148</v>
      </c>
      <c r="G8" t="str">
        <f>[4]estimates!G8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-11.975***</v>
      </c>
      <c r="L8" t="str">
        <f t="shared" si="2"/>
        <v>(0.201)</v>
      </c>
    </row>
    <row r="9" spans="1:12" x14ac:dyDescent="0.35">
      <c r="A9">
        <f>[4]estimates!A9</f>
        <v>7</v>
      </c>
      <c r="B9" t="str">
        <f>[4]estimates!B9</f>
        <v>betaBar</v>
      </c>
      <c r="C9" t="str">
        <f>[4]estimates!C9</f>
        <v>sizeNorm</v>
      </c>
      <c r="D9">
        <f>[4]estimates!D9</f>
        <v>-11.00320567909379</v>
      </c>
      <c r="E9">
        <f>[4]estimates!E9</f>
        <v>5.066233367273891E-2</v>
      </c>
      <c r="F9">
        <f>[4]estimates!F9</f>
        <v>-217.1871068982073</v>
      </c>
      <c r="G9" t="str">
        <f>[4]estimates!G9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-11.003***</v>
      </c>
      <c r="L9" t="str">
        <f t="shared" si="2"/>
        <v>(0.051)</v>
      </c>
    </row>
    <row r="10" spans="1:12" x14ac:dyDescent="0.35">
      <c r="A10">
        <f>[4]estimates!A10</f>
        <v>8</v>
      </c>
      <c r="B10" t="str">
        <f>[4]estimates!B10</f>
        <v>betaBar</v>
      </c>
      <c r="C10" t="str">
        <f>[4]estimates!C10</f>
        <v>discount</v>
      </c>
      <c r="D10">
        <f>[4]estimates!D10</f>
        <v>2.837919095493362</v>
      </c>
      <c r="E10">
        <f>[4]estimates!E10</f>
        <v>0.1735330688158912</v>
      </c>
      <c r="F10">
        <f>[4]estimates!F10</f>
        <v>16.353765393869882</v>
      </c>
      <c r="G10" t="str">
        <f>[4]estimates!G10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2.838***</v>
      </c>
      <c r="L10" t="str">
        <f t="shared" si="2"/>
        <v>(0.174)</v>
      </c>
    </row>
    <row r="11" spans="1:12" x14ac:dyDescent="0.35">
      <c r="A11">
        <f>[4]estimates!A11</f>
        <v>9</v>
      </c>
      <c r="B11" t="str">
        <f>[4]estimates!B11</f>
        <v>betaBar</v>
      </c>
      <c r="C11" t="str">
        <f>[4]estimates!C11</f>
        <v>familypack</v>
      </c>
      <c r="D11">
        <f>[4]estimates!D11</f>
        <v>3.649565116382985</v>
      </c>
      <c r="E11">
        <f>[4]estimates!E11</f>
        <v>0.13029150278769741</v>
      </c>
      <c r="F11">
        <f>[4]estimates!F11</f>
        <v>28.010768456096049</v>
      </c>
      <c r="G11" t="str">
        <f>[4]estimates!G11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3.650***</v>
      </c>
      <c r="L11" t="str">
        <f t="shared" si="2"/>
        <v>(0.130)</v>
      </c>
    </row>
    <row r="12" spans="1:12" x14ac:dyDescent="0.35">
      <c r="A12">
        <f>[4]estimates!A12</f>
        <v>10</v>
      </c>
      <c r="B12" t="str">
        <f>[4]estimates!B12</f>
        <v>betaBar</v>
      </c>
      <c r="C12" t="str">
        <f>[4]estimates!C12</f>
        <v>priceperoz</v>
      </c>
      <c r="D12">
        <f>[4]estimates!D12</f>
        <v>-45.587583065727458</v>
      </c>
      <c r="E12">
        <f>[4]estimates!E12</f>
        <v>0.16511061553316839</v>
      </c>
      <c r="F12">
        <f>[4]estimates!F12</f>
        <v>-276.10328335654191</v>
      </c>
      <c r="G12" t="str">
        <f>[4]estimates!G12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-45.588***</v>
      </c>
      <c r="L12" t="str">
        <f t="shared" si="2"/>
        <v>(0.165)</v>
      </c>
    </row>
    <row r="13" spans="1:12" x14ac:dyDescent="0.35">
      <c r="A13">
        <f>[4]estimates!A13</f>
        <v>11</v>
      </c>
      <c r="B13" t="str">
        <f>[4]estimates!B13</f>
        <v>betaO</v>
      </c>
      <c r="C13" t="str">
        <f>[4]estimates!C13</f>
        <v>priceperoz_inc</v>
      </c>
      <c r="D13">
        <f>[4]estimates!D13</f>
        <v>-3.2496278492498498</v>
      </c>
      <c r="E13">
        <f>[4]estimates!E13</f>
        <v>1.7737182590019049</v>
      </c>
      <c r="F13">
        <f>[4]estimates!F13</f>
        <v>-1.8320992258818261</v>
      </c>
      <c r="G13" t="str">
        <f>[4]estimates!G13</f>
        <v>*</v>
      </c>
      <c r="I13" t="str">
        <f t="shared" si="0"/>
        <v>betaO</v>
      </c>
      <c r="J13" t="str">
        <f t="shared" si="0"/>
        <v>priceperoz_inc</v>
      </c>
      <c r="K13" t="str">
        <f t="shared" si="1"/>
        <v>-3.250*</v>
      </c>
      <c r="L13" t="str">
        <f t="shared" si="2"/>
        <v>(1.774)</v>
      </c>
    </row>
    <row r="14" spans="1:12" x14ac:dyDescent="0.35">
      <c r="A14">
        <f>[4]estimates!A14</f>
        <v>12</v>
      </c>
      <c r="B14" t="str">
        <f>[4]estimates!B14</f>
        <v>betaO</v>
      </c>
      <c r="C14" t="str">
        <f>[4]estimates!C14</f>
        <v>mint_purchase_InStore</v>
      </c>
      <c r="D14">
        <f>[4]estimates!D14</f>
        <v>-2.1830876130623951</v>
      </c>
      <c r="E14">
        <f>[4]estimates!E14</f>
        <v>0.1966215245189406</v>
      </c>
      <c r="F14">
        <f>[4]estimates!F14</f>
        <v>-11.10299403080916</v>
      </c>
      <c r="G14" t="str">
        <f>[4]estimates!G14</f>
        <v>***</v>
      </c>
      <c r="I14" t="str">
        <f t="shared" si="0"/>
        <v>betaO</v>
      </c>
      <c r="J14" t="str">
        <f t="shared" si="0"/>
        <v>mint_purchase_InStore</v>
      </c>
      <c r="K14" t="str">
        <f t="shared" si="1"/>
        <v>-2.183***</v>
      </c>
      <c r="L14" t="str">
        <f t="shared" si="2"/>
        <v>(0.197)</v>
      </c>
    </row>
    <row r="15" spans="1:12" x14ac:dyDescent="0.35">
      <c r="A15">
        <f>[4]estimates!A15</f>
        <v>13</v>
      </c>
      <c r="B15" t="str">
        <f>[4]estimates!B15</f>
        <v>betaO</v>
      </c>
      <c r="C15" t="str">
        <f>[4]estimates!C15</f>
        <v>fluoride_purchase_InStore</v>
      </c>
      <c r="D15">
        <f>[4]estimates!D15</f>
        <v>6.0102863699661171</v>
      </c>
      <c r="E15">
        <f>[4]estimates!E15</f>
        <v>7.0144971088356031E-2</v>
      </c>
      <c r="F15">
        <f>[4]estimates!F15</f>
        <v>85.68378141314561</v>
      </c>
      <c r="G15" t="str">
        <f>[4]estimates!G15</f>
        <v>***</v>
      </c>
      <c r="I15" t="str">
        <f t="shared" si="0"/>
        <v>betaO</v>
      </c>
      <c r="J15" t="str">
        <f t="shared" si="0"/>
        <v>fluoride_purchase_InStore</v>
      </c>
      <c r="K15" t="str">
        <f t="shared" si="1"/>
        <v>6.010***</v>
      </c>
      <c r="L15" t="str">
        <f t="shared" si="2"/>
        <v>(0.070)</v>
      </c>
    </row>
    <row r="16" spans="1:12" x14ac:dyDescent="0.35">
      <c r="A16">
        <f>[4]estimates!A16</f>
        <v>14</v>
      </c>
      <c r="B16" t="str">
        <f>[4]estimates!B16</f>
        <v>betaO</v>
      </c>
      <c r="C16" t="str">
        <f>[4]estimates!C16</f>
        <v>kids_purchase_InStore</v>
      </c>
      <c r="D16">
        <f>[4]estimates!D16</f>
        <v>-2.0875141566205699</v>
      </c>
      <c r="E16">
        <f>[4]estimates!E16</f>
        <v>0.34442868238575208</v>
      </c>
      <c r="F16">
        <f>[4]estimates!F16</f>
        <v>-6.0608023180909294</v>
      </c>
      <c r="G16" t="str">
        <f>[4]estimates!G16</f>
        <v>***</v>
      </c>
      <c r="I16" t="str">
        <f t="shared" si="0"/>
        <v>betaO</v>
      </c>
      <c r="J16" t="str">
        <f t="shared" si="0"/>
        <v>kids_purchase_InStore</v>
      </c>
      <c r="K16" t="str">
        <f t="shared" si="1"/>
        <v>-2.088***</v>
      </c>
      <c r="L16" t="str">
        <f t="shared" si="2"/>
        <v>(0.344)</v>
      </c>
    </row>
    <row r="17" spans="1:12" x14ac:dyDescent="0.35">
      <c r="A17">
        <f>[4]estimates!A17</f>
        <v>15</v>
      </c>
      <c r="B17" t="str">
        <f>[4]estimates!B17</f>
        <v>betaO</v>
      </c>
      <c r="C17" t="str">
        <f>[4]estimates!C17</f>
        <v>sizeNorm_purchase_InStore</v>
      </c>
      <c r="D17">
        <f>[4]estimates!D17</f>
        <v>-6.6207910811766686</v>
      </c>
      <c r="E17">
        <f>[4]estimates!E17</f>
        <v>0.18025759178458109</v>
      </c>
      <c r="F17">
        <f>[4]estimates!F17</f>
        <v>-36.729610196329048</v>
      </c>
      <c r="G17" t="str">
        <f>[4]estimates!G17</f>
        <v>***</v>
      </c>
      <c r="I17" t="str">
        <f t="shared" si="0"/>
        <v>betaO</v>
      </c>
      <c r="J17" t="str">
        <f t="shared" si="0"/>
        <v>sizeNorm_purchase_InStore</v>
      </c>
      <c r="K17" t="str">
        <f t="shared" si="1"/>
        <v>-6.621***</v>
      </c>
      <c r="L17" t="str">
        <f t="shared" si="2"/>
        <v>(0.180)</v>
      </c>
    </row>
    <row r="18" spans="1:12" x14ac:dyDescent="0.35">
      <c r="A18">
        <f>[4]estimates!A18</f>
        <v>16</v>
      </c>
      <c r="B18" t="str">
        <f>[4]estimates!B18</f>
        <v>betaO</v>
      </c>
      <c r="C18" t="str">
        <f>[4]estimates!C18</f>
        <v>discount_purchase_InStore</v>
      </c>
      <c r="D18">
        <f>[4]estimates!D18</f>
        <v>1.2044632023241759</v>
      </c>
      <c r="E18">
        <f>[4]estimates!E18</f>
        <v>0.32471459098235211</v>
      </c>
      <c r="F18">
        <f>[4]estimates!F18</f>
        <v>3.7092980598141261</v>
      </c>
      <c r="G18" t="str">
        <f>[4]estimates!G18</f>
        <v>***</v>
      </c>
      <c r="I18" t="str">
        <f t="shared" si="0"/>
        <v>betaO</v>
      </c>
      <c r="J18" t="str">
        <f t="shared" si="0"/>
        <v>discount_purchase_InStore</v>
      </c>
      <c r="K18" t="str">
        <f t="shared" si="1"/>
        <v>1.204***</v>
      </c>
      <c r="L18" t="str">
        <f t="shared" si="2"/>
        <v>(0.325)</v>
      </c>
    </row>
    <row r="19" spans="1:12" x14ac:dyDescent="0.35">
      <c r="A19">
        <f>[4]estimates!A19</f>
        <v>17</v>
      </c>
      <c r="B19" t="str">
        <f>[4]estimates!B19</f>
        <v>betaO</v>
      </c>
      <c r="C19" t="str">
        <f>[4]estimates!C19</f>
        <v>white_ed_HighSchool</v>
      </c>
      <c r="D19">
        <f>[4]estimates!D19</f>
        <v>-0.2747042572318969</v>
      </c>
      <c r="E19">
        <f>[4]estimates!E19</f>
        <v>0.66652640091534932</v>
      </c>
      <c r="F19">
        <f>[4]estimates!F19</f>
        <v>-0.41214310019024297</v>
      </c>
      <c r="G19">
        <f>[4]estimates!G19</f>
        <v>0</v>
      </c>
      <c r="I19" t="str">
        <f t="shared" ref="I19:J38" si="3">B19</f>
        <v>betaO</v>
      </c>
      <c r="J19" t="str">
        <f t="shared" si="3"/>
        <v>white_ed_HighSchool</v>
      </c>
      <c r="K19" t="str">
        <f t="shared" si="1"/>
        <v>-0.275</v>
      </c>
      <c r="L19" t="str">
        <f t="shared" si="2"/>
        <v>(0.667)</v>
      </c>
    </row>
    <row r="20" spans="1:12" x14ac:dyDescent="0.35">
      <c r="A20">
        <f>[4]estimates!A20</f>
        <v>18</v>
      </c>
      <c r="B20" t="str">
        <f>[4]estimates!B20</f>
        <v>betaO</v>
      </c>
      <c r="C20" t="str">
        <f>[4]estimates!C20</f>
        <v>fluoride_ed_HighSchool</v>
      </c>
      <c r="D20">
        <f>[4]estimates!D20</f>
        <v>-0.29778770714577929</v>
      </c>
      <c r="E20">
        <f>[4]estimates!E20</f>
        <v>0.62035847650147857</v>
      </c>
      <c r="F20">
        <f>[4]estimates!F20</f>
        <v>-0.48002520869088122</v>
      </c>
      <c r="G20">
        <f>[4]estimates!G20</f>
        <v>0</v>
      </c>
      <c r="I20" t="str">
        <f t="shared" si="3"/>
        <v>betaO</v>
      </c>
      <c r="J20" t="str">
        <f t="shared" si="3"/>
        <v>fluoride_ed_HighSchool</v>
      </c>
      <c r="K20" t="str">
        <f t="shared" si="1"/>
        <v>-0.298</v>
      </c>
      <c r="L20" t="str">
        <f t="shared" si="2"/>
        <v>(0.620)</v>
      </c>
    </row>
    <row r="21" spans="1:12" x14ac:dyDescent="0.35">
      <c r="A21">
        <f>[4]estimates!A21</f>
        <v>19</v>
      </c>
      <c r="B21" t="str">
        <f>[4]estimates!B21</f>
        <v>betaO</v>
      </c>
      <c r="C21" t="str">
        <f>[4]estimates!C21</f>
        <v>sizeNorm_ed_HighSchool</v>
      </c>
      <c r="D21">
        <f>[4]estimates!D21</f>
        <v>-7.7369783185202948E-2</v>
      </c>
      <c r="E21">
        <f>[4]estimates!E21</f>
        <v>0.72094074088856752</v>
      </c>
      <c r="F21">
        <f>[4]estimates!F21</f>
        <v>-0.1073178124041704</v>
      </c>
      <c r="G21">
        <f>[4]estimates!G21</f>
        <v>0</v>
      </c>
      <c r="I21" t="str">
        <f t="shared" si="3"/>
        <v>betaO</v>
      </c>
      <c r="J21" t="str">
        <f t="shared" si="3"/>
        <v>sizeNorm_ed_HighSchool</v>
      </c>
      <c r="K21" t="str">
        <f t="shared" si="1"/>
        <v>-0.077</v>
      </c>
      <c r="L21" t="str">
        <f t="shared" si="2"/>
        <v>(0.721)</v>
      </c>
    </row>
    <row r="22" spans="1:12" x14ac:dyDescent="0.35">
      <c r="A22">
        <f>[4]estimates!A22</f>
        <v>20</v>
      </c>
      <c r="B22" t="str">
        <f>[4]estimates!B22</f>
        <v>betaO</v>
      </c>
      <c r="C22" t="str">
        <f>[4]estimates!C22</f>
        <v>familypack_ed_HighSchool</v>
      </c>
      <c r="D22">
        <f>[4]estimates!D22</f>
        <v>-0.16436646916103509</v>
      </c>
      <c r="E22">
        <f>[4]estimates!E22</f>
        <v>0.54157479341556869</v>
      </c>
      <c r="F22">
        <f>[4]estimates!F22</f>
        <v>-0.30349726604596822</v>
      </c>
      <c r="G22">
        <f>[4]estimates!G22</f>
        <v>0</v>
      </c>
      <c r="I22" t="str">
        <f t="shared" si="3"/>
        <v>betaO</v>
      </c>
      <c r="J22" t="str">
        <f t="shared" si="3"/>
        <v>familypack_ed_HighSchool</v>
      </c>
      <c r="K22" t="str">
        <f t="shared" si="1"/>
        <v>-0.164</v>
      </c>
      <c r="L22" t="str">
        <f t="shared" si="2"/>
        <v>(0.542)</v>
      </c>
    </row>
    <row r="23" spans="1:12" x14ac:dyDescent="0.35">
      <c r="A23">
        <f>[4]estimates!A23</f>
        <v>21</v>
      </c>
      <c r="B23" t="str">
        <f>[4]estimates!B23</f>
        <v>betaU</v>
      </c>
      <c r="C23" t="str">
        <f>[4]estimates!C23</f>
        <v>brand_Aquafresh</v>
      </c>
      <c r="D23">
        <f>[4]estimates!D23</f>
        <v>-6.2059133632204251</v>
      </c>
      <c r="E23">
        <f>[4]estimates!E23</f>
        <v>0.2168508484973353</v>
      </c>
      <c r="F23">
        <f>[4]estimates!F23</f>
        <v>-28.618349461042971</v>
      </c>
      <c r="G23" t="str">
        <f>[4]estimates!G23</f>
        <v>***</v>
      </c>
      <c r="I23" t="str">
        <f t="shared" si="3"/>
        <v>betaU</v>
      </c>
      <c r="J23" t="str">
        <f t="shared" si="3"/>
        <v>brand_Aquafresh</v>
      </c>
      <c r="K23" t="str">
        <f t="shared" si="1"/>
        <v>-6.206***</v>
      </c>
      <c r="L23" t="str">
        <f t="shared" si="2"/>
        <v>(0.217)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31FE-192C-4491-A4FE-066B5F9E72E8}">
  <dimension ref="A1:L23"/>
  <sheetViews>
    <sheetView workbookViewId="0">
      <selection sqref="A1:L23"/>
    </sheetView>
  </sheetViews>
  <sheetFormatPr defaultRowHeight="14.5" x14ac:dyDescent="0.35"/>
  <cols>
    <col min="10" max="10" width="17.1796875" customWidth="1"/>
  </cols>
  <sheetData>
    <row r="1" spans="1:12" x14ac:dyDescent="0.35">
      <c r="A1">
        <f>[5]estimates!A1</f>
        <v>0</v>
      </c>
      <c r="B1" t="str">
        <f>[5]estimates!B1</f>
        <v>coeficient</v>
      </c>
      <c r="C1" t="str">
        <f>[5]estimates!C1</f>
        <v>var. name</v>
      </c>
      <c r="D1" t="str">
        <f>[5]estimates!D1</f>
        <v>coefficient</v>
      </c>
      <c r="E1" t="str">
        <f>[5]estimates!E1</f>
        <v>s.e.</v>
      </c>
      <c r="F1" t="str">
        <f>[5]estimates!F1</f>
        <v>t-stat</v>
      </c>
      <c r="G1" t="str">
        <f>[5]estimates!G1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f>[5]estimates!A2</f>
        <v>0</v>
      </c>
      <c r="B2" t="str">
        <f>[5]estimates!B2</f>
        <v>betaBar</v>
      </c>
      <c r="C2" t="str">
        <f>[5]estimates!C2</f>
        <v>brand_Aquafresh</v>
      </c>
      <c r="D2">
        <f>[5]estimates!D2</f>
        <v>-5.2271180811961617</v>
      </c>
      <c r="E2">
        <f>[5]estimates!E2</f>
        <v>4465.15433451838</v>
      </c>
      <c r="F2">
        <f>[5]estimates!F2</f>
        <v>-1.170646676372939E-3</v>
      </c>
      <c r="G2">
        <f>[5]estimates!G2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-5.227</v>
      </c>
      <c r="L2" t="str">
        <f>"("&amp;TEXT(E2,"0.000")&amp;")"</f>
        <v>(4465.154)</v>
      </c>
    </row>
    <row r="3" spans="1:12" x14ac:dyDescent="0.35">
      <c r="A3">
        <f>[5]estimates!A3</f>
        <v>1</v>
      </c>
      <c r="B3" t="str">
        <f>[5]estimates!B3</f>
        <v>betaBar</v>
      </c>
      <c r="C3" t="str">
        <f>[5]estimates!C3</f>
        <v>brand_Colgate</v>
      </c>
      <c r="D3">
        <f>[5]estimates!D3</f>
        <v>6.980066384856082</v>
      </c>
      <c r="E3">
        <f>[5]estimates!E3</f>
        <v>4907.279588415352</v>
      </c>
      <c r="F3">
        <f>[5]estimates!F3</f>
        <v>1.4223901978876389E-3</v>
      </c>
      <c r="G3">
        <f>[5]estimates!G3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6.980</v>
      </c>
      <c r="L3" t="str">
        <f t="shared" ref="L3:L23" si="2">"("&amp;TEXT(E3,"0.000")&amp;")"</f>
        <v>(4907.280)</v>
      </c>
    </row>
    <row r="4" spans="1:12" x14ac:dyDescent="0.35">
      <c r="A4">
        <f>[5]estimates!A4</f>
        <v>2</v>
      </c>
      <c r="B4" t="str">
        <f>[5]estimates!B4</f>
        <v>betaBar</v>
      </c>
      <c r="C4" t="str">
        <f>[5]estimates!C4</f>
        <v>brand_Sensodyne</v>
      </c>
      <c r="D4">
        <f>[5]estimates!D4</f>
        <v>-2.1758569350112729</v>
      </c>
      <c r="E4">
        <f>[5]estimates!E4</f>
        <v>2891.7264281014341</v>
      </c>
      <c r="F4">
        <f>[5]estimates!F4</f>
        <v>-7.5244217913097479E-4</v>
      </c>
      <c r="G4">
        <f>[5]estimates!G4</f>
        <v>0</v>
      </c>
      <c r="I4" t="str">
        <f t="shared" si="0"/>
        <v>betaBar</v>
      </c>
      <c r="J4" t="str">
        <f t="shared" si="0"/>
        <v>brand_Sensodyne</v>
      </c>
      <c r="K4" t="str">
        <f t="shared" si="1"/>
        <v>-2.176</v>
      </c>
      <c r="L4" t="str">
        <f t="shared" si="2"/>
        <v>(2891.726)</v>
      </c>
    </row>
    <row r="5" spans="1:12" x14ac:dyDescent="0.35">
      <c r="A5">
        <f>[5]estimates!A5</f>
        <v>3</v>
      </c>
      <c r="B5" t="str">
        <f>[5]estimates!B5</f>
        <v>betaBar</v>
      </c>
      <c r="C5" t="str">
        <f>[5]estimates!C5</f>
        <v>mint</v>
      </c>
      <c r="D5">
        <f>[5]estimates!D5</f>
        <v>5.3853546635660594</v>
      </c>
      <c r="E5">
        <f>[5]estimates!E5</f>
        <v>1841.092838793556</v>
      </c>
      <c r="F5">
        <f>[5]estimates!F5</f>
        <v>2.9250858783932982E-3</v>
      </c>
      <c r="G5">
        <f>[5]estimates!G5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5.385</v>
      </c>
      <c r="L5" t="str">
        <f t="shared" si="2"/>
        <v>(1841.093)</v>
      </c>
    </row>
    <row r="6" spans="1:12" x14ac:dyDescent="0.35">
      <c r="A6">
        <f>[5]estimates!A6</f>
        <v>4</v>
      </c>
      <c r="B6" t="str">
        <f>[5]estimates!B6</f>
        <v>betaBar</v>
      </c>
      <c r="C6" t="str">
        <f>[5]estimates!C6</f>
        <v>white</v>
      </c>
      <c r="D6">
        <f>[5]estimates!D6</f>
        <v>-16.203607867104999</v>
      </c>
      <c r="E6">
        <f>[5]estimates!E6</f>
        <v>340.76826891398321</v>
      </c>
      <c r="F6">
        <f>[5]estimates!F6</f>
        <v>-4.7550225021670431E-2</v>
      </c>
      <c r="G6">
        <f>[5]estimates!G6</f>
        <v>0</v>
      </c>
      <c r="I6" t="str">
        <f t="shared" si="0"/>
        <v>betaBar</v>
      </c>
      <c r="J6" t="str">
        <f t="shared" si="0"/>
        <v>white</v>
      </c>
      <c r="K6" t="str">
        <f t="shared" si="1"/>
        <v>-16.204</v>
      </c>
      <c r="L6" t="str">
        <f t="shared" si="2"/>
        <v>(340.768)</v>
      </c>
    </row>
    <row r="7" spans="1:12" x14ac:dyDescent="0.35">
      <c r="A7">
        <f>[5]estimates!A7</f>
        <v>5</v>
      </c>
      <c r="B7" t="str">
        <f>[5]estimates!B7</f>
        <v>betaBar</v>
      </c>
      <c r="C7" t="str">
        <f>[5]estimates!C7</f>
        <v>fluoride</v>
      </c>
      <c r="D7">
        <f>[5]estimates!D7</f>
        <v>-6.7461818248655598</v>
      </c>
      <c r="E7">
        <f>[5]estimates!E7</f>
        <v>793.23815106678853</v>
      </c>
      <c r="F7">
        <f>[5]estimates!F7</f>
        <v>-8.504610898748299E-3</v>
      </c>
      <c r="G7">
        <f>[5]estimates!G7</f>
        <v>0</v>
      </c>
      <c r="I7" t="str">
        <f t="shared" si="0"/>
        <v>betaBar</v>
      </c>
      <c r="J7" t="str">
        <f t="shared" si="0"/>
        <v>fluoride</v>
      </c>
      <c r="K7" t="str">
        <f t="shared" si="1"/>
        <v>-6.746</v>
      </c>
      <c r="L7" t="str">
        <f t="shared" si="2"/>
        <v>(793.238)</v>
      </c>
    </row>
    <row r="8" spans="1:12" x14ac:dyDescent="0.35">
      <c r="A8">
        <f>[5]estimates!A8</f>
        <v>6</v>
      </c>
      <c r="B8" t="str">
        <f>[5]estimates!B8</f>
        <v>betaBar</v>
      </c>
      <c r="C8" t="str">
        <f>[5]estimates!C8</f>
        <v>kids</v>
      </c>
      <c r="D8">
        <f>[5]estimates!D8</f>
        <v>-14.90297941407635</v>
      </c>
      <c r="E8">
        <f>[5]estimates!E8</f>
        <v>9083.2729034668246</v>
      </c>
      <c r="F8">
        <f>[5]estimates!F8</f>
        <v>-1.6407058967025331E-3</v>
      </c>
      <c r="G8">
        <f>[5]estimates!G8</f>
        <v>0</v>
      </c>
      <c r="I8" t="str">
        <f t="shared" si="0"/>
        <v>betaBar</v>
      </c>
      <c r="J8" t="str">
        <f t="shared" si="0"/>
        <v>kids</v>
      </c>
      <c r="K8" t="str">
        <f t="shared" si="1"/>
        <v>-14.903</v>
      </c>
      <c r="L8" t="str">
        <f t="shared" si="2"/>
        <v>(9083.273)</v>
      </c>
    </row>
    <row r="9" spans="1:12" x14ac:dyDescent="0.35">
      <c r="A9">
        <f>[5]estimates!A9</f>
        <v>7</v>
      </c>
      <c r="B9" t="str">
        <f>[5]estimates!B9</f>
        <v>betaBar</v>
      </c>
      <c r="C9" t="str">
        <f>[5]estimates!C9</f>
        <v>sizeNorm</v>
      </c>
      <c r="D9">
        <f>[5]estimates!D9</f>
        <v>-16.479001151378881</v>
      </c>
      <c r="E9">
        <f>[5]estimates!E9</f>
        <v>2959.2339174941781</v>
      </c>
      <c r="F9">
        <f>[5]estimates!F9</f>
        <v>-5.5686713557720306E-3</v>
      </c>
      <c r="G9">
        <f>[5]estimates!G9</f>
        <v>0</v>
      </c>
      <c r="I9" t="str">
        <f t="shared" si="0"/>
        <v>betaBar</v>
      </c>
      <c r="J9" t="str">
        <f t="shared" si="0"/>
        <v>sizeNorm</v>
      </c>
      <c r="K9" t="str">
        <f t="shared" si="1"/>
        <v>-16.479</v>
      </c>
      <c r="L9" t="str">
        <f t="shared" si="2"/>
        <v>(2959.234)</v>
      </c>
    </row>
    <row r="10" spans="1:12" x14ac:dyDescent="0.35">
      <c r="A10">
        <f>[5]estimates!A10</f>
        <v>8</v>
      </c>
      <c r="B10" t="str">
        <f>[5]estimates!B10</f>
        <v>betaBar</v>
      </c>
      <c r="C10" t="str">
        <f>[5]estimates!C10</f>
        <v>discount</v>
      </c>
      <c r="D10">
        <f>[5]estimates!D10</f>
        <v>-0.54206760325938275</v>
      </c>
      <c r="E10">
        <f>[5]estimates!E10</f>
        <v>2604.1234246463569</v>
      </c>
      <c r="F10">
        <f>[5]estimates!F10</f>
        <v>-2.0815741609213329E-4</v>
      </c>
      <c r="G10">
        <f>[5]estimates!G10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-0.542</v>
      </c>
      <c r="L10" t="str">
        <f t="shared" si="2"/>
        <v>(2604.123)</v>
      </c>
    </row>
    <row r="11" spans="1:12" x14ac:dyDescent="0.35">
      <c r="A11">
        <f>[5]estimates!A11</f>
        <v>9</v>
      </c>
      <c r="B11" t="str">
        <f>[5]estimates!B11</f>
        <v>betaBar</v>
      </c>
      <c r="C11" t="str">
        <f>[5]estimates!C11</f>
        <v>familypack</v>
      </c>
      <c r="D11">
        <f>[5]estimates!D11</f>
        <v>2.332542127389106</v>
      </c>
      <c r="E11">
        <f>[5]estimates!E11</f>
        <v>3964.428693661263</v>
      </c>
      <c r="F11">
        <f>[5]estimates!F11</f>
        <v>5.8836778452305504E-4</v>
      </c>
      <c r="G11">
        <f>[5]estimates!G11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2.333</v>
      </c>
      <c r="L11" t="str">
        <f t="shared" si="2"/>
        <v>(3964.429)</v>
      </c>
    </row>
    <row r="12" spans="1:12" x14ac:dyDescent="0.35">
      <c r="A12">
        <f>[5]estimates!A12</f>
        <v>10</v>
      </c>
      <c r="B12" t="str">
        <f>[5]estimates!B12</f>
        <v>betaBar</v>
      </c>
      <c r="C12" t="str">
        <f>[5]estimates!C12</f>
        <v>priceperoz</v>
      </c>
      <c r="D12">
        <f>[5]estimates!D12</f>
        <v>-77.637085780805364</v>
      </c>
      <c r="E12">
        <f>[5]estimates!E12</f>
        <v>5974.0796657852234</v>
      </c>
      <c r="F12">
        <f>[5]estimates!F12</f>
        <v>-1.2995656255715639E-2</v>
      </c>
      <c r="G12">
        <f>[5]estimates!G12</f>
        <v>0</v>
      </c>
      <c r="I12" t="str">
        <f t="shared" si="0"/>
        <v>betaBar</v>
      </c>
      <c r="J12" t="str">
        <f t="shared" si="0"/>
        <v>priceperoz</v>
      </c>
      <c r="K12" t="str">
        <f t="shared" si="1"/>
        <v>-77.637</v>
      </c>
      <c r="L12" t="str">
        <f t="shared" si="2"/>
        <v>(5974.080)</v>
      </c>
    </row>
    <row r="13" spans="1:12" x14ac:dyDescent="0.35">
      <c r="A13">
        <f>[5]estimates!A13</f>
        <v>11</v>
      </c>
      <c r="B13" t="str">
        <f>[5]estimates!B13</f>
        <v>betaO</v>
      </c>
      <c r="C13" t="str">
        <f>[5]estimates!C13</f>
        <v>priceperoz_inc</v>
      </c>
      <c r="D13">
        <f>[5]estimates!D13</f>
        <v>-4.1317349242294608</v>
      </c>
      <c r="E13">
        <f>[5]estimates!E13</f>
        <v>15249.642361318611</v>
      </c>
      <c r="F13">
        <f>[5]estimates!F13</f>
        <v>-2.7093979165765798E-4</v>
      </c>
      <c r="G13">
        <f>[5]estimates!G13</f>
        <v>0</v>
      </c>
      <c r="I13" t="str">
        <f t="shared" si="0"/>
        <v>betaO</v>
      </c>
      <c r="J13" t="str">
        <f t="shared" si="0"/>
        <v>priceperoz_inc</v>
      </c>
      <c r="K13" t="str">
        <f t="shared" si="1"/>
        <v>-4.132</v>
      </c>
      <c r="L13" t="str">
        <f t="shared" si="2"/>
        <v>(15249.642)</v>
      </c>
    </row>
    <row r="14" spans="1:12" x14ac:dyDescent="0.35">
      <c r="A14">
        <f>[5]estimates!A14</f>
        <v>12</v>
      </c>
      <c r="B14" t="str">
        <f>[5]estimates!B14</f>
        <v>betaO</v>
      </c>
      <c r="C14" t="str">
        <f>[5]estimates!C14</f>
        <v>mint_purchase_InStore</v>
      </c>
      <c r="D14">
        <f>[5]estimates!D14</f>
        <v>-4.7004131064210872</v>
      </c>
      <c r="E14">
        <f>[5]estimates!E14</f>
        <v>883.99773525383284</v>
      </c>
      <c r="F14">
        <f>[5]estimates!F14</f>
        <v>-5.3172230187573969E-3</v>
      </c>
      <c r="G14">
        <f>[5]estimates!G14</f>
        <v>0</v>
      </c>
      <c r="I14" t="str">
        <f t="shared" si="0"/>
        <v>betaO</v>
      </c>
      <c r="J14" t="str">
        <f t="shared" si="0"/>
        <v>mint_purchase_InStore</v>
      </c>
      <c r="K14" t="str">
        <f t="shared" si="1"/>
        <v>-4.700</v>
      </c>
      <c r="L14" t="str">
        <f t="shared" si="2"/>
        <v>(883.998)</v>
      </c>
    </row>
    <row r="15" spans="1:12" x14ac:dyDescent="0.35">
      <c r="A15">
        <f>[5]estimates!A15</f>
        <v>13</v>
      </c>
      <c r="B15" t="str">
        <f>[5]estimates!B15</f>
        <v>betaO</v>
      </c>
      <c r="C15" t="str">
        <f>[5]estimates!C15</f>
        <v>fluoride_purchase_InStore</v>
      </c>
      <c r="D15">
        <f>[5]estimates!D15</f>
        <v>2.982234592594458</v>
      </c>
      <c r="E15">
        <f>[5]estimates!E15</f>
        <v>8171.030346026183</v>
      </c>
      <c r="F15">
        <f>[5]estimates!F15</f>
        <v>3.6497656553739381E-4</v>
      </c>
      <c r="G15">
        <f>[5]estimates!G15</f>
        <v>0</v>
      </c>
      <c r="I15" t="str">
        <f t="shared" si="0"/>
        <v>betaO</v>
      </c>
      <c r="J15" t="str">
        <f t="shared" si="0"/>
        <v>fluoride_purchase_InStore</v>
      </c>
      <c r="K15" t="str">
        <f t="shared" si="1"/>
        <v>2.982</v>
      </c>
      <c r="L15" t="str">
        <f t="shared" si="2"/>
        <v>(8171.030)</v>
      </c>
    </row>
    <row r="16" spans="1:12" x14ac:dyDescent="0.35">
      <c r="A16">
        <f>[5]estimates!A16</f>
        <v>14</v>
      </c>
      <c r="B16" t="str">
        <f>[5]estimates!B16</f>
        <v>betaO</v>
      </c>
      <c r="C16" t="str">
        <f>[5]estimates!C16</f>
        <v>kids_purchase_InStore</v>
      </c>
      <c r="D16">
        <f>[5]estimates!D16</f>
        <v>2.34465410427361</v>
      </c>
      <c r="E16">
        <f>[5]estimates!E16</f>
        <v>5402.6444219073164</v>
      </c>
      <c r="F16">
        <f>[5]estimates!F16</f>
        <v>4.3398267980883842E-4</v>
      </c>
      <c r="G16">
        <f>[5]estimates!G16</f>
        <v>0</v>
      </c>
      <c r="I16" t="str">
        <f t="shared" si="0"/>
        <v>betaO</v>
      </c>
      <c r="J16" t="str">
        <f t="shared" si="0"/>
        <v>kids_purchase_InStore</v>
      </c>
      <c r="K16" t="str">
        <f t="shared" si="1"/>
        <v>2.345</v>
      </c>
      <c r="L16" t="str">
        <f t="shared" si="2"/>
        <v>(5402.644)</v>
      </c>
    </row>
    <row r="17" spans="1:12" x14ac:dyDescent="0.35">
      <c r="A17">
        <f>[5]estimates!A17</f>
        <v>15</v>
      </c>
      <c r="B17" t="str">
        <f>[5]estimates!B17</f>
        <v>betaO</v>
      </c>
      <c r="C17" t="str">
        <f>[5]estimates!C17</f>
        <v>sizeNorm_purchase_InStore</v>
      </c>
      <c r="D17">
        <f>[5]estimates!D17</f>
        <v>6.0965567090447113E-2</v>
      </c>
      <c r="E17">
        <f>[5]estimates!E17</f>
        <v>2602.368815329904</v>
      </c>
      <c r="F17">
        <f>[5]estimates!F17</f>
        <v>2.342695114209569E-5</v>
      </c>
      <c r="G17">
        <f>[5]estimates!G17</f>
        <v>0</v>
      </c>
      <c r="I17" t="str">
        <f t="shared" si="0"/>
        <v>betaO</v>
      </c>
      <c r="J17" t="str">
        <f t="shared" si="0"/>
        <v>sizeNorm_purchase_InStore</v>
      </c>
      <c r="K17" t="str">
        <f t="shared" si="1"/>
        <v>0.061</v>
      </c>
      <c r="L17" t="str">
        <f t="shared" si="2"/>
        <v>(2602.369)</v>
      </c>
    </row>
    <row r="18" spans="1:12" x14ac:dyDescent="0.35">
      <c r="A18">
        <f>[5]estimates!A18</f>
        <v>16</v>
      </c>
      <c r="B18" t="str">
        <f>[5]estimates!B18</f>
        <v>betaO</v>
      </c>
      <c r="C18" t="str">
        <f>[5]estimates!C18</f>
        <v>discount_purchase_InStore</v>
      </c>
      <c r="D18">
        <f>[5]estimates!D18</f>
        <v>0.89611274724720824</v>
      </c>
      <c r="E18">
        <f>[5]estimates!E18</f>
        <v>1578.802811835882</v>
      </c>
      <c r="F18">
        <f>[5]estimates!F18</f>
        <v>5.6759003754571456E-4</v>
      </c>
      <c r="G18">
        <f>[5]estimates!G18</f>
        <v>0</v>
      </c>
      <c r="I18" t="str">
        <f t="shared" si="0"/>
        <v>betaO</v>
      </c>
      <c r="J18" t="str">
        <f t="shared" si="0"/>
        <v>discount_purchase_InStore</v>
      </c>
      <c r="K18" t="str">
        <f t="shared" si="1"/>
        <v>0.896</v>
      </c>
      <c r="L18" t="str">
        <f t="shared" si="2"/>
        <v>(1578.803)</v>
      </c>
    </row>
    <row r="19" spans="1:12" x14ac:dyDescent="0.35">
      <c r="A19">
        <f>[5]estimates!A19</f>
        <v>17</v>
      </c>
      <c r="B19" t="str">
        <f>[5]estimates!B19</f>
        <v>betaO</v>
      </c>
      <c r="C19" t="str">
        <f>[5]estimates!C19</f>
        <v>white_ed_HighSchool</v>
      </c>
      <c r="D19">
        <f>[5]estimates!D19</f>
        <v>3.4700150569046539</v>
      </c>
      <c r="E19">
        <f>[5]estimates!E19</f>
        <v>8787.0496157110374</v>
      </c>
      <c r="F19">
        <f>[5]estimates!F19</f>
        <v>3.9490104285974989E-4</v>
      </c>
      <c r="G19">
        <f>[5]estimates!G19</f>
        <v>0</v>
      </c>
      <c r="I19" t="str">
        <f t="shared" ref="I19:J38" si="3">B19</f>
        <v>betaO</v>
      </c>
      <c r="J19" t="str">
        <f t="shared" si="3"/>
        <v>white_ed_HighSchool</v>
      </c>
      <c r="K19" t="str">
        <f t="shared" si="1"/>
        <v>3.470</v>
      </c>
      <c r="L19" t="str">
        <f t="shared" si="2"/>
        <v>(8787.050)</v>
      </c>
    </row>
    <row r="20" spans="1:12" x14ac:dyDescent="0.35">
      <c r="A20">
        <f>[5]estimates!A20</f>
        <v>18</v>
      </c>
      <c r="B20" t="str">
        <f>[5]estimates!B20</f>
        <v>betaO</v>
      </c>
      <c r="C20" t="str">
        <f>[5]estimates!C20</f>
        <v>fluoride_ed_HighSchool</v>
      </c>
      <c r="D20">
        <f>[5]estimates!D20</f>
        <v>-7.5629143717252507</v>
      </c>
      <c r="E20">
        <f>[5]estimates!E20</f>
        <v>12595.24957665814</v>
      </c>
      <c r="F20">
        <f>[5]estimates!F20</f>
        <v>-6.0045768253302824E-4</v>
      </c>
      <c r="G20">
        <f>[5]estimates!G20</f>
        <v>0</v>
      </c>
      <c r="I20" t="str">
        <f t="shared" si="3"/>
        <v>betaO</v>
      </c>
      <c r="J20" t="str">
        <f t="shared" si="3"/>
        <v>fluoride_ed_HighSchool</v>
      </c>
      <c r="K20" t="str">
        <f t="shared" si="1"/>
        <v>-7.563</v>
      </c>
      <c r="L20" t="str">
        <f t="shared" si="2"/>
        <v>(12595.250)</v>
      </c>
    </row>
    <row r="21" spans="1:12" x14ac:dyDescent="0.35">
      <c r="A21">
        <f>[5]estimates!A21</f>
        <v>19</v>
      </c>
      <c r="B21" t="str">
        <f>[5]estimates!B21</f>
        <v>betaO</v>
      </c>
      <c r="C21" t="str">
        <f>[5]estimates!C21</f>
        <v>sizeNorm_ed_HighSchool</v>
      </c>
      <c r="D21">
        <f>[5]estimates!D21</f>
        <v>-11.80900617631363</v>
      </c>
      <c r="E21">
        <f>[5]estimates!E21</f>
        <v>3401.5163998099861</v>
      </c>
      <c r="F21">
        <f>[5]estimates!F21</f>
        <v>-3.471688737697487E-3</v>
      </c>
      <c r="G21">
        <f>[5]estimates!G21</f>
        <v>0</v>
      </c>
      <c r="I21" t="str">
        <f t="shared" si="3"/>
        <v>betaO</v>
      </c>
      <c r="J21" t="str">
        <f t="shared" si="3"/>
        <v>sizeNorm_ed_HighSchool</v>
      </c>
      <c r="K21" t="str">
        <f t="shared" si="1"/>
        <v>-11.809</v>
      </c>
      <c r="L21" t="str">
        <f t="shared" si="2"/>
        <v>(3401.516)</v>
      </c>
    </row>
    <row r="22" spans="1:12" x14ac:dyDescent="0.35">
      <c r="A22">
        <f>[5]estimates!A22</f>
        <v>20</v>
      </c>
      <c r="B22" t="str">
        <f>[5]estimates!B22</f>
        <v>betaO</v>
      </c>
      <c r="C22" t="str">
        <f>[5]estimates!C22</f>
        <v>familypack_ed_HighSchool</v>
      </c>
      <c r="D22">
        <f>[5]estimates!D22</f>
        <v>2.6218140237588039</v>
      </c>
      <c r="E22">
        <f>[5]estimates!E22</f>
        <v>12384.548353698479</v>
      </c>
      <c r="F22">
        <f>[5]estimates!F22</f>
        <v>2.1170041481374121E-4</v>
      </c>
      <c r="G22">
        <f>[5]estimates!G22</f>
        <v>0</v>
      </c>
      <c r="I22" t="str">
        <f t="shared" si="3"/>
        <v>betaO</v>
      </c>
      <c r="J22" t="str">
        <f t="shared" si="3"/>
        <v>familypack_ed_HighSchool</v>
      </c>
      <c r="K22" t="str">
        <f t="shared" si="1"/>
        <v>2.622</v>
      </c>
      <c r="L22" t="str">
        <f t="shared" si="2"/>
        <v>(12384.548)</v>
      </c>
    </row>
    <row r="23" spans="1:12" x14ac:dyDescent="0.35">
      <c r="A23">
        <f>[5]estimates!A23</f>
        <v>21</v>
      </c>
      <c r="B23" t="str">
        <f>[5]estimates!B23</f>
        <v>betaU</v>
      </c>
      <c r="C23" t="str">
        <f>[5]estimates!C23</f>
        <v>brand_Aquafresh</v>
      </c>
      <c r="D23">
        <f>[5]estimates!D23</f>
        <v>0.94771959380202131</v>
      </c>
      <c r="E23">
        <f>[5]estimates!E23</f>
        <v>22403.224084050031</v>
      </c>
      <c r="F23">
        <f>[5]estimates!F23</f>
        <v>4.2302821694166318E-5</v>
      </c>
      <c r="G23">
        <f>[5]estimates!G23</f>
        <v>0</v>
      </c>
      <c r="I23" t="str">
        <f t="shared" si="3"/>
        <v>betaU</v>
      </c>
      <c r="J23" t="str">
        <f t="shared" si="3"/>
        <v>brand_Aquafresh</v>
      </c>
      <c r="K23" t="str">
        <f t="shared" si="1"/>
        <v>0.948</v>
      </c>
      <c r="L23" t="str">
        <f t="shared" si="2"/>
        <v>(22403.224)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7CB2-6047-4CE0-B0D2-8375EC6A2392}">
  <dimension ref="A1:L23"/>
  <sheetViews>
    <sheetView workbookViewId="0">
      <selection sqref="A1:L23"/>
    </sheetView>
  </sheetViews>
  <sheetFormatPr defaultRowHeight="14.5" x14ac:dyDescent="0.35"/>
  <cols>
    <col min="10" max="10" width="17.1796875" customWidth="1"/>
  </cols>
  <sheetData>
    <row r="1" spans="1:12" x14ac:dyDescent="0.35">
      <c r="A1">
        <f>[6]estimates!A1</f>
        <v>0</v>
      </c>
      <c r="B1" t="str">
        <f>[6]estimates!B1</f>
        <v>coeficient</v>
      </c>
      <c r="C1" t="str">
        <f>[6]estimates!C1</f>
        <v>var. name</v>
      </c>
      <c r="D1" t="str">
        <f>[6]estimates!D1</f>
        <v>coefficient</v>
      </c>
      <c r="E1" t="str">
        <f>[6]estimates!E1</f>
        <v>s.e.</v>
      </c>
      <c r="F1" t="str">
        <f>[6]estimates!F1</f>
        <v>t-stat</v>
      </c>
      <c r="G1" t="str">
        <f>[6]estimates!G1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f>[6]estimates!A2</f>
        <v>0</v>
      </c>
      <c r="B2" t="str">
        <f>[6]estimates!B2</f>
        <v>betaBar</v>
      </c>
      <c r="C2" t="str">
        <f>[6]estimates!C2</f>
        <v>brand_Aquafresh</v>
      </c>
      <c r="D2">
        <f>[6]estimates!D2</f>
        <v>6.9684384851114469</v>
      </c>
      <c r="E2">
        <f>[6]estimates!E2</f>
        <v>11.06210162567027</v>
      </c>
      <c r="F2">
        <f>[6]estimates!F2</f>
        <v>0.62993802813569988</v>
      </c>
      <c r="G2">
        <f>[6]estimates!G2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6.968</v>
      </c>
      <c r="L2" t="str">
        <f>"("&amp;TEXT(E2,"0.000")&amp;")"</f>
        <v>(11.062)</v>
      </c>
    </row>
    <row r="3" spans="1:12" x14ac:dyDescent="0.35">
      <c r="A3">
        <f>[6]estimates!A3</f>
        <v>1</v>
      </c>
      <c r="B3" t="str">
        <f>[6]estimates!B3</f>
        <v>betaBar</v>
      </c>
      <c r="C3" t="str">
        <f>[6]estimates!C3</f>
        <v>brand_Colgate</v>
      </c>
      <c r="D3">
        <f>[6]estimates!D3</f>
        <v>25.873102866147139</v>
      </c>
      <c r="E3">
        <f>[6]estimates!E3</f>
        <v>19.983374014602049</v>
      </c>
      <c r="F3">
        <f>[6]estimates!F3</f>
        <v>1.294731452618632</v>
      </c>
      <c r="G3">
        <f>[6]estimates!G3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25.873</v>
      </c>
      <c r="L3" t="str">
        <f t="shared" ref="L3:L23" si="2">"("&amp;TEXT(E3,"0.000")&amp;")"</f>
        <v>(19.983)</v>
      </c>
    </row>
    <row r="4" spans="1:12" x14ac:dyDescent="0.35">
      <c r="A4">
        <f>[6]estimates!A4</f>
        <v>2</v>
      </c>
      <c r="B4" t="str">
        <f>[6]estimates!B4</f>
        <v>betaBar</v>
      </c>
      <c r="C4" t="str">
        <f>[6]estimates!C4</f>
        <v>brand_Sensodyne</v>
      </c>
      <c r="D4">
        <f>[6]estimates!D4</f>
        <v>3.5775274834884532</v>
      </c>
      <c r="E4">
        <f>[6]estimates!E4</f>
        <v>30.29164971569633</v>
      </c>
      <c r="F4">
        <f>[6]estimates!F4</f>
        <v>0.1181027615552636</v>
      </c>
      <c r="G4">
        <f>[6]estimates!G4</f>
        <v>0</v>
      </c>
      <c r="I4" t="str">
        <f t="shared" si="0"/>
        <v>betaBar</v>
      </c>
      <c r="J4" t="str">
        <f t="shared" si="0"/>
        <v>brand_Sensodyne</v>
      </c>
      <c r="K4" t="str">
        <f t="shared" si="1"/>
        <v>3.578</v>
      </c>
      <c r="L4" t="str">
        <f t="shared" si="2"/>
        <v>(30.292)</v>
      </c>
    </row>
    <row r="5" spans="1:12" x14ac:dyDescent="0.35">
      <c r="A5">
        <f>[6]estimates!A5</f>
        <v>3</v>
      </c>
      <c r="B5" t="str">
        <f>[6]estimates!B5</f>
        <v>betaBar</v>
      </c>
      <c r="C5" t="str">
        <f>[6]estimates!C5</f>
        <v>mint</v>
      </c>
      <c r="D5">
        <f>[6]estimates!D5</f>
        <v>-21.813551479310458</v>
      </c>
      <c r="E5">
        <f>[6]estimates!E5</f>
        <v>5.029342973932116</v>
      </c>
      <c r="F5">
        <f>[6]estimates!F5</f>
        <v>-4.337256693841236</v>
      </c>
      <c r="G5" t="str">
        <f>[6]estimates!G5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-21.814***</v>
      </c>
      <c r="L5" t="str">
        <f t="shared" si="2"/>
        <v>(5.029)</v>
      </c>
    </row>
    <row r="6" spans="1:12" x14ac:dyDescent="0.35">
      <c r="A6">
        <f>[6]estimates!A6</f>
        <v>4</v>
      </c>
      <c r="B6" t="str">
        <f>[6]estimates!B6</f>
        <v>betaBar</v>
      </c>
      <c r="C6" t="str">
        <f>[6]estimates!C6</f>
        <v>white</v>
      </c>
      <c r="D6">
        <f>[6]estimates!D6</f>
        <v>-9.3479930607445052</v>
      </c>
      <c r="E6">
        <f>[6]estimates!E6</f>
        <v>12.10290017541274</v>
      </c>
      <c r="F6">
        <f>[6]estimates!F6</f>
        <v>-0.77237628380469669</v>
      </c>
      <c r="G6">
        <f>[6]estimates!G6</f>
        <v>0</v>
      </c>
      <c r="I6" t="str">
        <f t="shared" si="0"/>
        <v>betaBar</v>
      </c>
      <c r="J6" t="str">
        <f t="shared" si="0"/>
        <v>white</v>
      </c>
      <c r="K6" t="str">
        <f t="shared" si="1"/>
        <v>-9.348</v>
      </c>
      <c r="L6" t="str">
        <f t="shared" si="2"/>
        <v>(12.103)</v>
      </c>
    </row>
    <row r="7" spans="1:12" x14ac:dyDescent="0.35">
      <c r="A7">
        <f>[6]estimates!A7</f>
        <v>5</v>
      </c>
      <c r="B7" t="str">
        <f>[6]estimates!B7</f>
        <v>betaBar</v>
      </c>
      <c r="C7" t="str">
        <f>[6]estimates!C7</f>
        <v>fluoride</v>
      </c>
      <c r="D7">
        <f>[6]estimates!D7</f>
        <v>20.88668085403199</v>
      </c>
      <c r="E7">
        <f>[6]estimates!E7</f>
        <v>7.8629523700799977</v>
      </c>
      <c r="F7">
        <f>[6]estimates!F7</f>
        <v>2.656340757386463</v>
      </c>
      <c r="G7" t="str">
        <f>[6]estimates!G7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20.887***</v>
      </c>
      <c r="L7" t="str">
        <f t="shared" si="2"/>
        <v>(7.863)</v>
      </c>
    </row>
    <row r="8" spans="1:12" x14ac:dyDescent="0.35">
      <c r="A8">
        <f>[6]estimates!A8</f>
        <v>6</v>
      </c>
      <c r="B8" t="str">
        <f>[6]estimates!B8</f>
        <v>betaBar</v>
      </c>
      <c r="C8" t="str">
        <f>[6]estimates!C8</f>
        <v>kids</v>
      </c>
      <c r="D8">
        <f>[6]estimates!D8</f>
        <v>-320.22934764920842</v>
      </c>
      <c r="E8">
        <f>[6]estimates!E8</f>
        <v>7.8981034811787074</v>
      </c>
      <c r="F8">
        <f>[6]estimates!F8</f>
        <v>-40.545093947213978</v>
      </c>
      <c r="G8" t="str">
        <f>[6]estimates!G8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-320.229***</v>
      </c>
      <c r="L8" t="str">
        <f t="shared" si="2"/>
        <v>(7.898)</v>
      </c>
    </row>
    <row r="9" spans="1:12" x14ac:dyDescent="0.35">
      <c r="A9">
        <f>[6]estimates!A9</f>
        <v>7</v>
      </c>
      <c r="B9" t="str">
        <f>[6]estimates!B9</f>
        <v>betaBar</v>
      </c>
      <c r="C9" t="str">
        <f>[6]estimates!C9</f>
        <v>sizeNorm</v>
      </c>
      <c r="D9">
        <f>[6]estimates!D9</f>
        <v>11.878321655182409</v>
      </c>
      <c r="E9">
        <f>[6]estimates!E9</f>
        <v>46.974370241286863</v>
      </c>
      <c r="F9">
        <f>[6]estimates!F9</f>
        <v>0.25286814052362278</v>
      </c>
      <c r="G9">
        <f>[6]estimates!G9</f>
        <v>0</v>
      </c>
      <c r="I9" t="str">
        <f t="shared" si="0"/>
        <v>betaBar</v>
      </c>
      <c r="J9" t="str">
        <f t="shared" si="0"/>
        <v>sizeNorm</v>
      </c>
      <c r="K9" t="str">
        <f t="shared" si="1"/>
        <v>11.878</v>
      </c>
      <c r="L9" t="str">
        <f t="shared" si="2"/>
        <v>(46.974)</v>
      </c>
    </row>
    <row r="10" spans="1:12" x14ac:dyDescent="0.35">
      <c r="A10">
        <f>[6]estimates!A10</f>
        <v>8</v>
      </c>
      <c r="B10" t="str">
        <f>[6]estimates!B10</f>
        <v>betaBar</v>
      </c>
      <c r="C10" t="str">
        <f>[6]estimates!C10</f>
        <v>discount</v>
      </c>
      <c r="D10">
        <f>[6]estimates!D10</f>
        <v>-8.5123202654998984</v>
      </c>
      <c r="E10">
        <f>[6]estimates!E10</f>
        <v>73.765155001222951</v>
      </c>
      <c r="F10">
        <f>[6]estimates!F10</f>
        <v>-0.11539757850924021</v>
      </c>
      <c r="G10">
        <f>[6]estimates!G10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-8.512</v>
      </c>
      <c r="L10" t="str">
        <f t="shared" si="2"/>
        <v>(73.765)</v>
      </c>
    </row>
    <row r="11" spans="1:12" x14ac:dyDescent="0.35">
      <c r="A11">
        <f>[6]estimates!A11</f>
        <v>9</v>
      </c>
      <c r="B11" t="str">
        <f>[6]estimates!B11</f>
        <v>betaBar</v>
      </c>
      <c r="C11" t="str">
        <f>[6]estimates!C11</f>
        <v>familypack</v>
      </c>
      <c r="D11">
        <f>[6]estimates!D11</f>
        <v>-1.7596292693078039</v>
      </c>
      <c r="E11">
        <f>[6]estimates!E11</f>
        <v>13.20209091300867</v>
      </c>
      <c r="F11">
        <f>[6]estimates!F11</f>
        <v>-0.13328413513453041</v>
      </c>
      <c r="G11">
        <f>[6]estimates!G11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-1.760</v>
      </c>
      <c r="L11" t="str">
        <f t="shared" si="2"/>
        <v>(13.202)</v>
      </c>
    </row>
    <row r="12" spans="1:12" x14ac:dyDescent="0.35">
      <c r="A12">
        <f>[6]estimates!A12</f>
        <v>10</v>
      </c>
      <c r="B12" t="str">
        <f>[6]estimates!B12</f>
        <v>betaBar</v>
      </c>
      <c r="C12" t="str">
        <f>[6]estimates!C12</f>
        <v>priceperoz</v>
      </c>
      <c r="D12">
        <f>[6]estimates!D12</f>
        <v>-76.81151501487146</v>
      </c>
      <c r="E12">
        <f>[6]estimates!E12</f>
        <v>111.7519355745833</v>
      </c>
      <c r="F12">
        <f>[6]estimates!F12</f>
        <v>-0.6873394596696486</v>
      </c>
      <c r="G12">
        <f>[6]estimates!G12</f>
        <v>0</v>
      </c>
      <c r="I12" t="str">
        <f t="shared" si="0"/>
        <v>betaBar</v>
      </c>
      <c r="J12" t="str">
        <f t="shared" si="0"/>
        <v>priceperoz</v>
      </c>
      <c r="K12" t="str">
        <f t="shared" si="1"/>
        <v>-76.812</v>
      </c>
      <c r="L12" t="str">
        <f t="shared" si="2"/>
        <v>(111.752)</v>
      </c>
    </row>
    <row r="13" spans="1:12" x14ac:dyDescent="0.35">
      <c r="A13">
        <f>[6]estimates!A13</f>
        <v>11</v>
      </c>
      <c r="B13" t="str">
        <f>[6]estimates!B13</f>
        <v>betaO</v>
      </c>
      <c r="C13" t="str">
        <f>[6]estimates!C13</f>
        <v>priceperoz_inc</v>
      </c>
      <c r="D13">
        <f>[6]estimates!D13</f>
        <v>-68.293511105783935</v>
      </c>
      <c r="E13">
        <f>[6]estimates!E13</f>
        <v>99.694120571375095</v>
      </c>
      <c r="F13">
        <f>[6]estimates!F13</f>
        <v>-0.68503047837098696</v>
      </c>
      <c r="G13">
        <f>[6]estimates!G13</f>
        <v>0</v>
      </c>
      <c r="I13" t="str">
        <f t="shared" si="0"/>
        <v>betaO</v>
      </c>
      <c r="J13" t="str">
        <f t="shared" si="0"/>
        <v>priceperoz_inc</v>
      </c>
      <c r="K13" t="str">
        <f t="shared" si="1"/>
        <v>-68.294</v>
      </c>
      <c r="L13" t="str">
        <f t="shared" si="2"/>
        <v>(99.694)</v>
      </c>
    </row>
    <row r="14" spans="1:12" x14ac:dyDescent="0.35">
      <c r="A14">
        <f>[6]estimates!A14</f>
        <v>12</v>
      </c>
      <c r="B14" t="str">
        <f>[6]estimates!B14</f>
        <v>betaO</v>
      </c>
      <c r="C14" t="str">
        <f>[6]estimates!C14</f>
        <v>mint_purchase_InStore</v>
      </c>
      <c r="D14">
        <f>[6]estimates!D14</f>
        <v>39.563685039466208</v>
      </c>
      <c r="E14">
        <f>[6]estimates!E14</f>
        <v>11.49523362794265</v>
      </c>
      <c r="F14">
        <f>[6]estimates!F14</f>
        <v>3.4417469292050482</v>
      </c>
      <c r="G14" t="str">
        <f>[6]estimates!G14</f>
        <v>***</v>
      </c>
      <c r="I14" t="str">
        <f t="shared" si="0"/>
        <v>betaO</v>
      </c>
      <c r="J14" t="str">
        <f t="shared" si="0"/>
        <v>mint_purchase_InStore</v>
      </c>
      <c r="K14" t="str">
        <f t="shared" si="1"/>
        <v>39.564***</v>
      </c>
      <c r="L14" t="str">
        <f t="shared" si="2"/>
        <v>(11.495)</v>
      </c>
    </row>
    <row r="15" spans="1:12" x14ac:dyDescent="0.35">
      <c r="A15">
        <f>[6]estimates!A15</f>
        <v>13</v>
      </c>
      <c r="B15" t="str">
        <f>[6]estimates!B15</f>
        <v>betaO</v>
      </c>
      <c r="C15" t="str">
        <f>[6]estimates!C15</f>
        <v>fluoride_purchase_InStore</v>
      </c>
      <c r="D15">
        <f>[6]estimates!D15</f>
        <v>-46.982653205909763</v>
      </c>
      <c r="E15">
        <f>[6]estimates!E15</f>
        <v>10.674264040373689</v>
      </c>
      <c r="F15">
        <f>[6]estimates!F15</f>
        <v>-4.4014887610242202</v>
      </c>
      <c r="G15" t="str">
        <f>[6]estimates!G15</f>
        <v>***</v>
      </c>
      <c r="I15" t="str">
        <f t="shared" si="0"/>
        <v>betaO</v>
      </c>
      <c r="J15" t="str">
        <f t="shared" si="0"/>
        <v>fluoride_purchase_InStore</v>
      </c>
      <c r="K15" t="str">
        <f t="shared" si="1"/>
        <v>-46.983***</v>
      </c>
      <c r="L15" t="str">
        <f t="shared" si="2"/>
        <v>(10.674)</v>
      </c>
    </row>
    <row r="16" spans="1:12" x14ac:dyDescent="0.35">
      <c r="A16">
        <f>[6]estimates!A16</f>
        <v>14</v>
      </c>
      <c r="B16" t="str">
        <f>[6]estimates!B16</f>
        <v>betaO</v>
      </c>
      <c r="C16" t="str">
        <f>[6]estimates!C16</f>
        <v>kids_purchase_InStore</v>
      </c>
      <c r="D16">
        <f>[6]estimates!D16</f>
        <v>324.53815474554028</v>
      </c>
      <c r="E16">
        <f>[6]estimates!E16</f>
        <v>7.8981061555906216</v>
      </c>
      <c r="F16">
        <f>[6]estimates!F16</f>
        <v>41.090629620851352</v>
      </c>
      <c r="G16" t="str">
        <f>[6]estimates!G16</f>
        <v>***</v>
      </c>
      <c r="I16" t="str">
        <f t="shared" si="0"/>
        <v>betaO</v>
      </c>
      <c r="J16" t="str">
        <f t="shared" si="0"/>
        <v>kids_purchase_InStore</v>
      </c>
      <c r="K16" t="str">
        <f t="shared" si="1"/>
        <v>324.538***</v>
      </c>
      <c r="L16" t="str">
        <f t="shared" si="2"/>
        <v>(7.898)</v>
      </c>
    </row>
    <row r="17" spans="1:12" x14ac:dyDescent="0.35">
      <c r="A17">
        <f>[6]estimates!A17</f>
        <v>15</v>
      </c>
      <c r="B17" t="str">
        <f>[6]estimates!B17</f>
        <v>betaO</v>
      </c>
      <c r="C17" t="str">
        <f>[6]estimates!C17</f>
        <v>sizeNorm_purchase_InStore</v>
      </c>
      <c r="D17">
        <f>[6]estimates!D17</f>
        <v>-55.386072126023272</v>
      </c>
      <c r="E17">
        <f>[6]estimates!E17</f>
        <v>13.30430403910073</v>
      </c>
      <c r="F17">
        <f>[6]estimates!F17</f>
        <v>-4.1630191224769222</v>
      </c>
      <c r="G17" t="str">
        <f>[6]estimates!G17</f>
        <v>***</v>
      </c>
      <c r="I17" t="str">
        <f t="shared" si="0"/>
        <v>betaO</v>
      </c>
      <c r="J17" t="str">
        <f t="shared" si="0"/>
        <v>sizeNorm_purchase_InStore</v>
      </c>
      <c r="K17" t="str">
        <f t="shared" si="1"/>
        <v>-55.386***</v>
      </c>
      <c r="L17" t="str">
        <f t="shared" si="2"/>
        <v>(13.304)</v>
      </c>
    </row>
    <row r="18" spans="1:12" x14ac:dyDescent="0.35">
      <c r="A18">
        <f>[6]estimates!A18</f>
        <v>16</v>
      </c>
      <c r="B18" t="str">
        <f>[6]estimates!B18</f>
        <v>betaO</v>
      </c>
      <c r="C18" t="str">
        <f>[6]estimates!C18</f>
        <v>discount_purchase_InStore</v>
      </c>
      <c r="D18">
        <f>[6]estimates!D18</f>
        <v>11.43235580415918</v>
      </c>
      <c r="E18">
        <f>[6]estimates!E18</f>
        <v>84.557462463426219</v>
      </c>
      <c r="F18">
        <f>[6]estimates!F18</f>
        <v>0.1352022100841074</v>
      </c>
      <c r="G18">
        <f>[6]estimates!G18</f>
        <v>0</v>
      </c>
      <c r="I18" t="str">
        <f t="shared" si="0"/>
        <v>betaO</v>
      </c>
      <c r="J18" t="str">
        <f t="shared" si="0"/>
        <v>discount_purchase_InStore</v>
      </c>
      <c r="K18" t="str">
        <f t="shared" si="1"/>
        <v>11.432</v>
      </c>
      <c r="L18" t="str">
        <f t="shared" si="2"/>
        <v>(84.557)</v>
      </c>
    </row>
    <row r="19" spans="1:12" x14ac:dyDescent="0.35">
      <c r="A19">
        <f>[6]estimates!A19</f>
        <v>17</v>
      </c>
      <c r="B19" t="str">
        <f>[6]estimates!B19</f>
        <v>betaO</v>
      </c>
      <c r="C19" t="str">
        <f>[6]estimates!C19</f>
        <v>white_ed_HighSchool</v>
      </c>
      <c r="D19">
        <f>[6]estimates!D19</f>
        <v>-295.24861804697599</v>
      </c>
      <c r="E19">
        <f>[6]estimates!E19</f>
        <v>111.5035017705342</v>
      </c>
      <c r="F19">
        <f>[6]estimates!F19</f>
        <v>-2.6478865090226078</v>
      </c>
      <c r="G19" t="str">
        <f>[6]estimates!G19</f>
        <v>***</v>
      </c>
      <c r="I19" t="str">
        <f t="shared" ref="I19:J38" si="3">B19</f>
        <v>betaO</v>
      </c>
      <c r="J19" t="str">
        <f t="shared" si="3"/>
        <v>white_ed_HighSchool</v>
      </c>
      <c r="K19" t="str">
        <f t="shared" si="1"/>
        <v>-295.249***</v>
      </c>
      <c r="L19" t="str">
        <f t="shared" si="2"/>
        <v>(111.504)</v>
      </c>
    </row>
    <row r="20" spans="1:12" x14ac:dyDescent="0.35">
      <c r="A20">
        <f>[6]estimates!A20</f>
        <v>18</v>
      </c>
      <c r="B20" t="str">
        <f>[6]estimates!B20</f>
        <v>betaO</v>
      </c>
      <c r="C20" t="str">
        <f>[6]estimates!C20</f>
        <v>fluoride_ed_HighSchool</v>
      </c>
      <c r="D20">
        <f>[6]estimates!D20</f>
        <v>19.614350698596571</v>
      </c>
      <c r="E20">
        <f>[6]estimates!E20</f>
        <v>130.92111366493489</v>
      </c>
      <c r="F20">
        <f>[6]estimates!F20</f>
        <v>0.14981808624692411</v>
      </c>
      <c r="G20">
        <f>[6]estimates!G20</f>
        <v>0</v>
      </c>
      <c r="I20" t="str">
        <f t="shared" si="3"/>
        <v>betaO</v>
      </c>
      <c r="J20" t="str">
        <f t="shared" si="3"/>
        <v>fluoride_ed_HighSchool</v>
      </c>
      <c r="K20" t="str">
        <f t="shared" si="1"/>
        <v>19.614</v>
      </c>
      <c r="L20" t="str">
        <f t="shared" si="2"/>
        <v>(130.921)</v>
      </c>
    </row>
    <row r="21" spans="1:12" x14ac:dyDescent="0.35">
      <c r="A21">
        <f>[6]estimates!A21</f>
        <v>19</v>
      </c>
      <c r="B21" t="str">
        <f>[6]estimates!B21</f>
        <v>betaO</v>
      </c>
      <c r="C21" t="str">
        <f>[6]estimates!C21</f>
        <v>sizeNorm_ed_HighSchool</v>
      </c>
      <c r="D21">
        <f>[6]estimates!D21</f>
        <v>-8.0514726978949707</v>
      </c>
      <c r="E21">
        <f>[6]estimates!E21</f>
        <v>261.59173114647137</v>
      </c>
      <c r="F21">
        <f>[6]estimates!F21</f>
        <v>-3.077877371202823E-2</v>
      </c>
      <c r="G21">
        <f>[6]estimates!G21</f>
        <v>0</v>
      </c>
      <c r="I21" t="str">
        <f t="shared" si="3"/>
        <v>betaO</v>
      </c>
      <c r="J21" t="str">
        <f t="shared" si="3"/>
        <v>sizeNorm_ed_HighSchool</v>
      </c>
      <c r="K21" t="str">
        <f t="shared" si="1"/>
        <v>-8.051</v>
      </c>
      <c r="L21" t="str">
        <f t="shared" si="2"/>
        <v>(261.592)</v>
      </c>
    </row>
    <row r="22" spans="1:12" x14ac:dyDescent="0.35">
      <c r="A22">
        <f>[6]estimates!A22</f>
        <v>20</v>
      </c>
      <c r="B22" t="str">
        <f>[6]estimates!B22</f>
        <v>betaO</v>
      </c>
      <c r="C22" t="str">
        <f>[6]estimates!C22</f>
        <v>familypack_ed_HighSchool</v>
      </c>
      <c r="D22">
        <f>[6]estimates!D22</f>
        <v>-3.0803188561538248</v>
      </c>
      <c r="E22">
        <f>[6]estimates!E22</f>
        <v>277.75268671889472</v>
      </c>
      <c r="F22">
        <f>[6]estimates!F22</f>
        <v>-1.109014963110447E-2</v>
      </c>
      <c r="G22">
        <f>[6]estimates!G22</f>
        <v>0</v>
      </c>
      <c r="I22" t="str">
        <f t="shared" si="3"/>
        <v>betaO</v>
      </c>
      <c r="J22" t="str">
        <f t="shared" si="3"/>
        <v>familypack_ed_HighSchool</v>
      </c>
      <c r="K22" t="str">
        <f t="shared" si="1"/>
        <v>-3.080</v>
      </c>
      <c r="L22" t="str">
        <f t="shared" si="2"/>
        <v>(277.753)</v>
      </c>
    </row>
    <row r="23" spans="1:12" x14ac:dyDescent="0.35">
      <c r="A23">
        <f>[6]estimates!A23</f>
        <v>21</v>
      </c>
      <c r="B23" t="str">
        <f>[6]estimates!B23</f>
        <v>betaU</v>
      </c>
      <c r="C23" t="str">
        <f>[6]estimates!C23</f>
        <v>brand_Aquafresh</v>
      </c>
      <c r="D23">
        <f>[6]estimates!D23</f>
        <v>0.15950136703269341</v>
      </c>
      <c r="E23">
        <f>[6]estimates!E23</f>
        <v>41.688882183118608</v>
      </c>
      <c r="F23">
        <f>[6]estimates!F23</f>
        <v>3.8259928949901552E-3</v>
      </c>
      <c r="G23">
        <f>[6]estimates!G23</f>
        <v>0</v>
      </c>
      <c r="I23" t="str">
        <f t="shared" si="3"/>
        <v>betaU</v>
      </c>
      <c r="J23" t="str">
        <f t="shared" si="3"/>
        <v>brand_Aquafresh</v>
      </c>
      <c r="K23" t="str">
        <f t="shared" si="1"/>
        <v>0.160</v>
      </c>
      <c r="L23" t="str">
        <f t="shared" si="2"/>
        <v>(41.689)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AA0D-A66F-45E7-9739-2D189C8F0BA6}">
  <dimension ref="A1:L23"/>
  <sheetViews>
    <sheetView workbookViewId="0">
      <selection sqref="A1:L23"/>
    </sheetView>
  </sheetViews>
  <sheetFormatPr defaultRowHeight="14.5" x14ac:dyDescent="0.35"/>
  <cols>
    <col min="10" max="10" width="17.1796875" customWidth="1"/>
  </cols>
  <sheetData>
    <row r="1" spans="1:12" x14ac:dyDescent="0.35">
      <c r="A1">
        <f>[7]estimates!A1</f>
        <v>0</v>
      </c>
      <c r="B1" t="str">
        <f>[7]estimates!B1</f>
        <v>coeficient</v>
      </c>
      <c r="C1" t="str">
        <f>[7]estimates!C1</f>
        <v>var. name</v>
      </c>
      <c r="D1" t="str">
        <f>[7]estimates!D1</f>
        <v>coefficient</v>
      </c>
      <c r="E1" t="str">
        <f>[7]estimates!E1</f>
        <v>s.e.</v>
      </c>
      <c r="F1" t="str">
        <f>[7]estimates!F1</f>
        <v>t-stat</v>
      </c>
      <c r="G1" t="str">
        <f>[7]estimates!G1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f>[7]estimates!A2</f>
        <v>0</v>
      </c>
      <c r="B2" t="str">
        <f>[7]estimates!B2</f>
        <v>betaBar</v>
      </c>
      <c r="C2" t="str">
        <f>[7]estimates!C2</f>
        <v>brand_Aquafresh</v>
      </c>
      <c r="D2">
        <f>[7]estimates!D2</f>
        <v>9.8410559176263313</v>
      </c>
      <c r="E2">
        <f>[7]estimates!E2</f>
        <v>32.89927214854842</v>
      </c>
      <c r="F2">
        <f>[7]estimates!F2</f>
        <v>0.29912685828402252</v>
      </c>
      <c r="G2">
        <f>[7]estimates!G2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9.841</v>
      </c>
      <c r="L2" t="str">
        <f>"("&amp;TEXT(E2,"0.000")&amp;")"</f>
        <v>(32.899)</v>
      </c>
    </row>
    <row r="3" spans="1:12" x14ac:dyDescent="0.35">
      <c r="A3">
        <f>[7]estimates!A3</f>
        <v>1</v>
      </c>
      <c r="B3" t="str">
        <f>[7]estimates!B3</f>
        <v>betaBar</v>
      </c>
      <c r="C3" t="str">
        <f>[7]estimates!C3</f>
        <v>brand_Colgate</v>
      </c>
      <c r="D3">
        <f>[7]estimates!D3</f>
        <v>10.05723176838921</v>
      </c>
      <c r="E3">
        <f>[7]estimates!E3</f>
        <v>14.884028609786441</v>
      </c>
      <c r="F3">
        <f>[7]estimates!F3</f>
        <v>0.67570629108952718</v>
      </c>
      <c r="G3">
        <f>[7]estimates!G3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10.057</v>
      </c>
      <c r="L3" t="str">
        <f t="shared" ref="L3:L23" si="2">"("&amp;TEXT(E3,"0.000")&amp;")"</f>
        <v>(14.884)</v>
      </c>
    </row>
    <row r="4" spans="1:12" x14ac:dyDescent="0.35">
      <c r="A4">
        <f>[7]estimates!A4</f>
        <v>2</v>
      </c>
      <c r="B4" t="str">
        <f>[7]estimates!B4</f>
        <v>betaBar</v>
      </c>
      <c r="C4" t="str">
        <f>[7]estimates!C4</f>
        <v>brand_Sensodyne</v>
      </c>
      <c r="D4">
        <f>[7]estimates!D4</f>
        <v>1.802427425530448</v>
      </c>
      <c r="E4">
        <f>[7]estimates!E4</f>
        <v>43.451890845998861</v>
      </c>
      <c r="F4">
        <f>[7]estimates!F4</f>
        <v>4.1480989444592123E-2</v>
      </c>
      <c r="G4">
        <f>[7]estimates!G4</f>
        <v>0</v>
      </c>
      <c r="I4" t="str">
        <f t="shared" si="0"/>
        <v>betaBar</v>
      </c>
      <c r="J4" t="str">
        <f t="shared" si="0"/>
        <v>brand_Sensodyne</v>
      </c>
      <c r="K4" t="str">
        <f t="shared" si="1"/>
        <v>1.802</v>
      </c>
      <c r="L4" t="str">
        <f t="shared" si="2"/>
        <v>(43.452)</v>
      </c>
    </row>
    <row r="5" spans="1:12" x14ac:dyDescent="0.35">
      <c r="A5">
        <f>[7]estimates!A5</f>
        <v>3</v>
      </c>
      <c r="B5" t="str">
        <f>[7]estimates!B5</f>
        <v>betaBar</v>
      </c>
      <c r="C5" t="str">
        <f>[7]estimates!C5</f>
        <v>mint</v>
      </c>
      <c r="D5">
        <f>[7]estimates!D5</f>
        <v>13.167776704946091</v>
      </c>
      <c r="E5">
        <f>[7]estimates!E5</f>
        <v>22.162735714461121</v>
      </c>
      <c r="F5">
        <f>[7]estimates!F5</f>
        <v>0.59414040191591289</v>
      </c>
      <c r="G5">
        <f>[7]estimates!G5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13.168</v>
      </c>
      <c r="L5" t="str">
        <f t="shared" si="2"/>
        <v>(22.163)</v>
      </c>
    </row>
    <row r="6" spans="1:12" x14ac:dyDescent="0.35">
      <c r="A6">
        <f>[7]estimates!A6</f>
        <v>4</v>
      </c>
      <c r="B6" t="str">
        <f>[7]estimates!B6</f>
        <v>betaBar</v>
      </c>
      <c r="C6" t="str">
        <f>[7]estimates!C6</f>
        <v>white</v>
      </c>
      <c r="D6">
        <f>[7]estimates!D6</f>
        <v>2.101405224223444</v>
      </c>
      <c r="E6">
        <f>[7]estimates!E6</f>
        <v>20.47530703045026</v>
      </c>
      <c r="F6">
        <f>[7]estimates!F6</f>
        <v>0.10263119478981669</v>
      </c>
      <c r="G6">
        <f>[7]estimates!G6</f>
        <v>0</v>
      </c>
      <c r="I6" t="str">
        <f t="shared" si="0"/>
        <v>betaBar</v>
      </c>
      <c r="J6" t="str">
        <f t="shared" si="0"/>
        <v>white</v>
      </c>
      <c r="K6" t="str">
        <f t="shared" si="1"/>
        <v>2.101</v>
      </c>
      <c r="L6" t="str">
        <f t="shared" si="2"/>
        <v>(20.475)</v>
      </c>
    </row>
    <row r="7" spans="1:12" x14ac:dyDescent="0.35">
      <c r="A7">
        <f>[7]estimates!A7</f>
        <v>5</v>
      </c>
      <c r="B7" t="str">
        <f>[7]estimates!B7</f>
        <v>betaBar</v>
      </c>
      <c r="C7" t="str">
        <f>[7]estimates!C7</f>
        <v>fluoride</v>
      </c>
      <c r="D7">
        <f>[7]estimates!D7</f>
        <v>-8.0413160795428453</v>
      </c>
      <c r="E7">
        <f>[7]estimates!E7</f>
        <v>12.11721289167099</v>
      </c>
      <c r="F7">
        <f>[7]estimates!F7</f>
        <v>-0.66362753146560693</v>
      </c>
      <c r="G7">
        <f>[7]estimates!G7</f>
        <v>0</v>
      </c>
      <c r="I7" t="str">
        <f t="shared" si="0"/>
        <v>betaBar</v>
      </c>
      <c r="J7" t="str">
        <f t="shared" si="0"/>
        <v>fluoride</v>
      </c>
      <c r="K7" t="str">
        <f t="shared" si="1"/>
        <v>-8.041</v>
      </c>
      <c r="L7" t="str">
        <f t="shared" si="2"/>
        <v>(12.117)</v>
      </c>
    </row>
    <row r="8" spans="1:12" x14ac:dyDescent="0.35">
      <c r="A8">
        <f>[7]estimates!A8</f>
        <v>6</v>
      </c>
      <c r="B8" t="str">
        <f>[7]estimates!B8</f>
        <v>betaBar</v>
      </c>
      <c r="C8" t="str">
        <f>[7]estimates!C8</f>
        <v>kids</v>
      </c>
      <c r="D8">
        <f>[7]estimates!D8</f>
        <v>-2.098424986636775</v>
      </c>
      <c r="E8">
        <f>[7]estimates!E8</f>
        <v>16.2569966744014</v>
      </c>
      <c r="F8">
        <f>[7]estimates!F8</f>
        <v>-0.1290782688010878</v>
      </c>
      <c r="G8">
        <f>[7]estimates!G8</f>
        <v>0</v>
      </c>
      <c r="I8" t="str">
        <f t="shared" si="0"/>
        <v>betaBar</v>
      </c>
      <c r="J8" t="str">
        <f t="shared" si="0"/>
        <v>kids</v>
      </c>
      <c r="K8" t="str">
        <f t="shared" si="1"/>
        <v>-2.098</v>
      </c>
      <c r="L8" t="str">
        <f t="shared" si="2"/>
        <v>(16.257)</v>
      </c>
    </row>
    <row r="9" spans="1:12" x14ac:dyDescent="0.35">
      <c r="A9">
        <f>[7]estimates!A9</f>
        <v>7</v>
      </c>
      <c r="B9" t="str">
        <f>[7]estimates!B9</f>
        <v>betaBar</v>
      </c>
      <c r="C9" t="str">
        <f>[7]estimates!C9</f>
        <v>sizeNorm</v>
      </c>
      <c r="D9">
        <f>[7]estimates!D9</f>
        <v>-19.899821890879611</v>
      </c>
      <c r="E9">
        <f>[7]estimates!E9</f>
        <v>38.000030479786197</v>
      </c>
      <c r="F9">
        <f>[7]estimates!F9</f>
        <v>-0.52367910340138157</v>
      </c>
      <c r="G9">
        <f>[7]estimates!G9</f>
        <v>0</v>
      </c>
      <c r="I9" t="str">
        <f t="shared" si="0"/>
        <v>betaBar</v>
      </c>
      <c r="J9" t="str">
        <f t="shared" si="0"/>
        <v>sizeNorm</v>
      </c>
      <c r="K9" t="str">
        <f t="shared" si="1"/>
        <v>-19.900</v>
      </c>
      <c r="L9" t="str">
        <f t="shared" si="2"/>
        <v>(38.000)</v>
      </c>
    </row>
    <row r="10" spans="1:12" x14ac:dyDescent="0.35">
      <c r="A10">
        <f>[7]estimates!A10</f>
        <v>8</v>
      </c>
      <c r="B10" t="str">
        <f>[7]estimates!B10</f>
        <v>betaBar</v>
      </c>
      <c r="C10" t="str">
        <f>[7]estimates!C10</f>
        <v>discount</v>
      </c>
      <c r="D10">
        <f>[7]estimates!D10</f>
        <v>-3.5987745314095969</v>
      </c>
      <c r="E10">
        <f>[7]estimates!E10</f>
        <v>23.566446307522849</v>
      </c>
      <c r="F10">
        <f>[7]estimates!F10</f>
        <v>-0.1527075607602662</v>
      </c>
      <c r="G10">
        <f>[7]estimates!G10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-3.599</v>
      </c>
      <c r="L10" t="str">
        <f t="shared" si="2"/>
        <v>(23.566)</v>
      </c>
    </row>
    <row r="11" spans="1:12" x14ac:dyDescent="0.35">
      <c r="A11">
        <f>[7]estimates!A11</f>
        <v>9</v>
      </c>
      <c r="B11" t="str">
        <f>[7]estimates!B11</f>
        <v>betaBar</v>
      </c>
      <c r="C11" t="str">
        <f>[7]estimates!C11</f>
        <v>familypack</v>
      </c>
      <c r="D11">
        <f>[7]estimates!D11</f>
        <v>3.04334611228874E-2</v>
      </c>
      <c r="E11">
        <f>[7]estimates!E11</f>
        <v>5.8230335341838764</v>
      </c>
      <c r="F11">
        <f>[7]estimates!F11</f>
        <v>5.2263929005782004E-3</v>
      </c>
      <c r="G11">
        <f>[7]estimates!G11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0.030</v>
      </c>
      <c r="L11" t="str">
        <f t="shared" si="2"/>
        <v>(5.823)</v>
      </c>
    </row>
    <row r="12" spans="1:12" x14ac:dyDescent="0.35">
      <c r="A12">
        <f>[7]estimates!A12</f>
        <v>10</v>
      </c>
      <c r="B12" t="str">
        <f>[7]estimates!B12</f>
        <v>betaBar</v>
      </c>
      <c r="C12" t="str">
        <f>[7]estimates!C12</f>
        <v>priceperoz</v>
      </c>
      <c r="D12">
        <f>[7]estimates!D12</f>
        <v>-30.388193743114261</v>
      </c>
      <c r="E12">
        <f>[7]estimates!E12</f>
        <v>544.66520826205033</v>
      </c>
      <c r="F12">
        <f>[7]estimates!F12</f>
        <v>-5.5792426764468203E-2</v>
      </c>
      <c r="G12">
        <f>[7]estimates!G12</f>
        <v>0</v>
      </c>
      <c r="I12" t="str">
        <f t="shared" si="0"/>
        <v>betaBar</v>
      </c>
      <c r="J12" t="str">
        <f t="shared" si="0"/>
        <v>priceperoz</v>
      </c>
      <c r="K12" t="str">
        <f t="shared" si="1"/>
        <v>-30.388</v>
      </c>
      <c r="L12" t="str">
        <f t="shared" si="2"/>
        <v>(544.665)</v>
      </c>
    </row>
    <row r="13" spans="1:12" x14ac:dyDescent="0.35">
      <c r="A13">
        <f>[7]estimates!A13</f>
        <v>11</v>
      </c>
      <c r="B13" t="str">
        <f>[7]estimates!B13</f>
        <v>betaO</v>
      </c>
      <c r="C13" t="str">
        <f>[7]estimates!C13</f>
        <v>priceperoz_inc</v>
      </c>
      <c r="D13">
        <f>[7]estimates!D13</f>
        <v>12.833020990688739</v>
      </c>
      <c r="E13">
        <f>[7]estimates!E13</f>
        <v>7571.0836327388697</v>
      </c>
      <c r="F13">
        <f>[7]estimates!F13</f>
        <v>1.69500452157155E-3</v>
      </c>
      <c r="G13">
        <f>[7]estimates!G13</f>
        <v>0</v>
      </c>
      <c r="I13" t="str">
        <f t="shared" si="0"/>
        <v>betaO</v>
      </c>
      <c r="J13" t="str">
        <f t="shared" si="0"/>
        <v>priceperoz_inc</v>
      </c>
      <c r="K13" t="str">
        <f t="shared" si="1"/>
        <v>12.833</v>
      </c>
      <c r="L13" t="str">
        <f t="shared" si="2"/>
        <v>(7571.084)</v>
      </c>
    </row>
    <row r="14" spans="1:12" x14ac:dyDescent="0.35">
      <c r="A14">
        <f>[7]estimates!A14</f>
        <v>12</v>
      </c>
      <c r="B14" t="str">
        <f>[7]estimates!B14</f>
        <v>betaO</v>
      </c>
      <c r="C14" t="str">
        <f>[7]estimates!C14</f>
        <v>mint_purchase_InStore</v>
      </c>
      <c r="D14">
        <f>[7]estimates!D14</f>
        <v>-1.180249588974525</v>
      </c>
      <c r="E14">
        <f>[7]estimates!E14</f>
        <v>4.3580842273736886</v>
      </c>
      <c r="F14">
        <f>[7]estimates!F14</f>
        <v>-0.27081844393029969</v>
      </c>
      <c r="G14">
        <f>[7]estimates!G14</f>
        <v>0</v>
      </c>
      <c r="I14" t="str">
        <f t="shared" si="0"/>
        <v>betaO</v>
      </c>
      <c r="J14" t="str">
        <f t="shared" si="0"/>
        <v>mint_purchase_InStore</v>
      </c>
      <c r="K14" t="str">
        <f t="shared" si="1"/>
        <v>-1.180</v>
      </c>
      <c r="L14" t="str">
        <f t="shared" si="2"/>
        <v>(4.358)</v>
      </c>
    </row>
    <row r="15" spans="1:12" x14ac:dyDescent="0.35">
      <c r="A15">
        <f>[7]estimates!A15</f>
        <v>13</v>
      </c>
      <c r="B15" t="str">
        <f>[7]estimates!B15</f>
        <v>betaO</v>
      </c>
      <c r="C15" t="str">
        <f>[7]estimates!C15</f>
        <v>fluoride_purchase_InStore</v>
      </c>
      <c r="D15">
        <f>[7]estimates!D15</f>
        <v>6.178862687519822</v>
      </c>
      <c r="E15">
        <f>[7]estimates!E15</f>
        <v>15.044552302655241</v>
      </c>
      <c r="F15">
        <f>[7]estimates!F15</f>
        <v>0.41070432427751952</v>
      </c>
      <c r="G15">
        <f>[7]estimates!G15</f>
        <v>0</v>
      </c>
      <c r="I15" t="str">
        <f t="shared" si="0"/>
        <v>betaO</v>
      </c>
      <c r="J15" t="str">
        <f t="shared" si="0"/>
        <v>fluoride_purchase_InStore</v>
      </c>
      <c r="K15" t="str">
        <f t="shared" si="1"/>
        <v>6.179</v>
      </c>
      <c r="L15" t="str">
        <f t="shared" si="2"/>
        <v>(15.045)</v>
      </c>
    </row>
    <row r="16" spans="1:12" x14ac:dyDescent="0.35">
      <c r="A16">
        <f>[7]estimates!A16</f>
        <v>14</v>
      </c>
      <c r="B16" t="str">
        <f>[7]estimates!B16</f>
        <v>betaO</v>
      </c>
      <c r="C16" t="str">
        <f>[7]estimates!C16</f>
        <v>kids_purchase_InStore</v>
      </c>
      <c r="D16">
        <f>[7]estimates!D16</f>
        <v>3.464165583369383</v>
      </c>
      <c r="E16">
        <f>[7]estimates!E16</f>
        <v>20.143390206548851</v>
      </c>
      <c r="F16">
        <f>[7]estimates!F16</f>
        <v>0.17197530047564399</v>
      </c>
      <c r="G16">
        <f>[7]estimates!G16</f>
        <v>0</v>
      </c>
      <c r="I16" t="str">
        <f t="shared" si="0"/>
        <v>betaO</v>
      </c>
      <c r="J16" t="str">
        <f t="shared" si="0"/>
        <v>kids_purchase_InStore</v>
      </c>
      <c r="K16" t="str">
        <f t="shared" si="1"/>
        <v>3.464</v>
      </c>
      <c r="L16" t="str">
        <f t="shared" si="2"/>
        <v>(20.143)</v>
      </c>
    </row>
    <row r="17" spans="1:12" x14ac:dyDescent="0.35">
      <c r="A17">
        <f>[7]estimates!A17</f>
        <v>15</v>
      </c>
      <c r="B17" t="str">
        <f>[7]estimates!B17</f>
        <v>betaO</v>
      </c>
      <c r="C17" t="str">
        <f>[7]estimates!C17</f>
        <v>sizeNorm_purchase_InStore</v>
      </c>
      <c r="D17">
        <f>[7]estimates!D17</f>
        <v>-6.4720715478541404</v>
      </c>
      <c r="E17">
        <f>[7]estimates!E17</f>
        <v>8.844278771215297</v>
      </c>
      <c r="F17">
        <f>[7]estimates!F17</f>
        <v>-0.73178059119057015</v>
      </c>
      <c r="G17">
        <f>[7]estimates!G17</f>
        <v>0</v>
      </c>
      <c r="I17" t="str">
        <f t="shared" si="0"/>
        <v>betaO</v>
      </c>
      <c r="J17" t="str">
        <f t="shared" si="0"/>
        <v>sizeNorm_purchase_InStore</v>
      </c>
      <c r="K17" t="str">
        <f t="shared" si="1"/>
        <v>-6.472</v>
      </c>
      <c r="L17" t="str">
        <f t="shared" si="2"/>
        <v>(8.844)</v>
      </c>
    </row>
    <row r="18" spans="1:12" x14ac:dyDescent="0.35">
      <c r="A18">
        <f>[7]estimates!A18</f>
        <v>16</v>
      </c>
      <c r="B18" t="str">
        <f>[7]estimates!B18</f>
        <v>betaO</v>
      </c>
      <c r="C18" t="str">
        <f>[7]estimates!C18</f>
        <v>discount_purchase_InStore</v>
      </c>
      <c r="D18">
        <f>[7]estimates!D18</f>
        <v>3.384119536709687</v>
      </c>
      <c r="E18">
        <f>[7]estimates!E18</f>
        <v>3.5248615890862052</v>
      </c>
      <c r="F18">
        <f>[7]estimates!F18</f>
        <v>0.96007160882223352</v>
      </c>
      <c r="G18">
        <f>[7]estimates!G18</f>
        <v>0</v>
      </c>
      <c r="I18" t="str">
        <f t="shared" si="0"/>
        <v>betaO</v>
      </c>
      <c r="J18" t="str">
        <f t="shared" si="0"/>
        <v>discount_purchase_InStore</v>
      </c>
      <c r="K18" t="str">
        <f t="shared" si="1"/>
        <v>3.384</v>
      </c>
      <c r="L18" t="str">
        <f t="shared" si="2"/>
        <v>(3.525)</v>
      </c>
    </row>
    <row r="19" spans="1:12" x14ac:dyDescent="0.35">
      <c r="A19">
        <f>[7]estimates!A19</f>
        <v>17</v>
      </c>
      <c r="B19" t="str">
        <f>[7]estimates!B19</f>
        <v>betaO</v>
      </c>
      <c r="C19" t="str">
        <f>[7]estimates!C19</f>
        <v>white_ed_HighSchool</v>
      </c>
      <c r="D19">
        <f>[7]estimates!D19</f>
        <v>-5.3666115122497828</v>
      </c>
      <c r="E19">
        <f>[7]estimates!E19</f>
        <v>22.541186125339159</v>
      </c>
      <c r="F19">
        <f>[7]estimates!F19</f>
        <v>-0.23808026260947421</v>
      </c>
      <c r="G19">
        <f>[7]estimates!G19</f>
        <v>0</v>
      </c>
      <c r="I19" t="str">
        <f t="shared" ref="I19:J38" si="3">B19</f>
        <v>betaO</v>
      </c>
      <c r="J19" t="str">
        <f t="shared" si="3"/>
        <v>white_ed_HighSchool</v>
      </c>
      <c r="K19" t="str">
        <f t="shared" si="1"/>
        <v>-5.367</v>
      </c>
      <c r="L19" t="str">
        <f t="shared" si="2"/>
        <v>(22.541)</v>
      </c>
    </row>
    <row r="20" spans="1:12" x14ac:dyDescent="0.35">
      <c r="A20">
        <f>[7]estimates!A20</f>
        <v>18</v>
      </c>
      <c r="B20" t="str">
        <f>[7]estimates!B20</f>
        <v>betaO</v>
      </c>
      <c r="C20" t="str">
        <f>[7]estimates!C20</f>
        <v>fluoride_ed_HighSchool</v>
      </c>
      <c r="D20">
        <f>[7]estimates!D20</f>
        <v>-15.408976119305491</v>
      </c>
      <c r="E20">
        <f>[7]estimates!E20</f>
        <v>61.642175592582703</v>
      </c>
      <c r="F20">
        <f>[7]estimates!F20</f>
        <v>-0.24997456645835231</v>
      </c>
      <c r="G20">
        <f>[7]estimates!G20</f>
        <v>0</v>
      </c>
      <c r="I20" t="str">
        <f t="shared" si="3"/>
        <v>betaO</v>
      </c>
      <c r="J20" t="str">
        <f t="shared" si="3"/>
        <v>fluoride_ed_HighSchool</v>
      </c>
      <c r="K20" t="str">
        <f t="shared" si="1"/>
        <v>-15.409</v>
      </c>
      <c r="L20" t="str">
        <f t="shared" si="2"/>
        <v>(61.642)</v>
      </c>
    </row>
    <row r="21" spans="1:12" x14ac:dyDescent="0.35">
      <c r="A21">
        <f>[7]estimates!A21</f>
        <v>19</v>
      </c>
      <c r="B21" t="str">
        <f>[7]estimates!B21</f>
        <v>betaO</v>
      </c>
      <c r="C21" t="str">
        <f>[7]estimates!C21</f>
        <v>sizeNorm_ed_HighSchool</v>
      </c>
      <c r="D21">
        <f>[7]estimates!D21</f>
        <v>-4.844520303528264</v>
      </c>
      <c r="E21">
        <f>[7]estimates!E21</f>
        <v>64.874493308370589</v>
      </c>
      <c r="F21">
        <f>[7]estimates!F21</f>
        <v>-7.4675269994026877E-2</v>
      </c>
      <c r="G21">
        <f>[7]estimates!G21</f>
        <v>0</v>
      </c>
      <c r="I21" t="str">
        <f t="shared" si="3"/>
        <v>betaO</v>
      </c>
      <c r="J21" t="str">
        <f t="shared" si="3"/>
        <v>sizeNorm_ed_HighSchool</v>
      </c>
      <c r="K21" t="str">
        <f t="shared" si="1"/>
        <v>-4.845</v>
      </c>
      <c r="L21" t="str">
        <f t="shared" si="2"/>
        <v>(64.874)</v>
      </c>
    </row>
    <row r="22" spans="1:12" x14ac:dyDescent="0.35">
      <c r="A22">
        <f>[7]estimates!A22</f>
        <v>20</v>
      </c>
      <c r="B22" t="str">
        <f>[7]estimates!B22</f>
        <v>betaO</v>
      </c>
      <c r="C22" t="str">
        <f>[7]estimates!C22</f>
        <v>familypack_ed_HighSchool</v>
      </c>
      <c r="D22">
        <f>[7]estimates!D22</f>
        <v>11.770410959950301</v>
      </c>
      <c r="E22">
        <f>[7]estimates!E22</f>
        <v>29.418254237333901</v>
      </c>
      <c r="F22">
        <f>[7]estimates!F22</f>
        <v>0.40010569169032462</v>
      </c>
      <c r="G22">
        <f>[7]estimates!G22</f>
        <v>0</v>
      </c>
      <c r="I22" t="str">
        <f t="shared" si="3"/>
        <v>betaO</v>
      </c>
      <c r="J22" t="str">
        <f t="shared" si="3"/>
        <v>familypack_ed_HighSchool</v>
      </c>
      <c r="K22" t="str">
        <f t="shared" si="1"/>
        <v>11.770</v>
      </c>
      <c r="L22" t="str">
        <f t="shared" si="2"/>
        <v>(29.418)</v>
      </c>
    </row>
    <row r="23" spans="1:12" x14ac:dyDescent="0.35">
      <c r="A23">
        <f>[7]estimates!A23</f>
        <v>21</v>
      </c>
      <c r="B23" t="str">
        <f>[7]estimates!B23</f>
        <v>betaU</v>
      </c>
      <c r="C23" t="str">
        <f>[7]estimates!C23</f>
        <v>brand_Aquafresh</v>
      </c>
      <c r="D23">
        <f>[7]estimates!D23</f>
        <v>3.4805037489485069</v>
      </c>
      <c r="E23">
        <f>[7]estimates!E23</f>
        <v>6.6433971837458357</v>
      </c>
      <c r="F23">
        <f>[7]estimates!F23</f>
        <v>0.52390420935001925</v>
      </c>
      <c r="G23">
        <f>[7]estimates!G23</f>
        <v>0</v>
      </c>
      <c r="I23" t="str">
        <f t="shared" si="3"/>
        <v>betaU</v>
      </c>
      <c r="J23" t="str">
        <f t="shared" si="3"/>
        <v>brand_Aquafresh</v>
      </c>
      <c r="K23" t="str">
        <f t="shared" si="1"/>
        <v>3.481</v>
      </c>
      <c r="L23" t="str">
        <f t="shared" si="2"/>
        <v>(6.643)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FDFD-FD76-4CEE-ADA6-6289F5DA66E9}">
  <dimension ref="A1:L23"/>
  <sheetViews>
    <sheetView workbookViewId="0">
      <selection activeCell="E18" sqref="E18"/>
    </sheetView>
  </sheetViews>
  <sheetFormatPr defaultRowHeight="14.5" x14ac:dyDescent="0.35"/>
  <cols>
    <col min="10" max="10" width="17.1796875" customWidth="1"/>
  </cols>
  <sheetData>
    <row r="1" spans="1:12" x14ac:dyDescent="0.35">
      <c r="A1">
        <f>[8]estimates!A1</f>
        <v>0</v>
      </c>
      <c r="B1" t="str">
        <f>[8]estimates!B1</f>
        <v>coeficient</v>
      </c>
      <c r="C1" t="str">
        <f>[8]estimates!C1</f>
        <v>var. name</v>
      </c>
      <c r="D1" t="str">
        <f>[8]estimates!D1</f>
        <v>coefficient</v>
      </c>
      <c r="E1" t="str">
        <f>[8]estimates!E1</f>
        <v>s.e.</v>
      </c>
      <c r="F1" t="str">
        <f>[8]estimates!F1</f>
        <v>t-stat</v>
      </c>
      <c r="G1" t="str">
        <f>[8]estimates!G1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35">
      <c r="A2">
        <f>[8]estimates!A2</f>
        <v>0</v>
      </c>
      <c r="B2" t="str">
        <f>[8]estimates!B2</f>
        <v>betaBar</v>
      </c>
      <c r="C2" t="str">
        <f>[8]estimates!C2</f>
        <v>brand_Aquafresh</v>
      </c>
      <c r="D2">
        <f>[8]estimates!D2</f>
        <v>-9.6134052185401302</v>
      </c>
      <c r="E2">
        <f>[8]estimates!E2</f>
        <v>1.4573508809143929</v>
      </c>
      <c r="F2">
        <f>[8]estimates!F2</f>
        <v>-6.5964932292135066</v>
      </c>
      <c r="G2" t="str">
        <f>[8]estimates!G2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-9.613***</v>
      </c>
      <c r="L2" t="str">
        <f>"("&amp;TEXT(E2,"0.000")&amp;")"</f>
        <v>(1.457)</v>
      </c>
    </row>
    <row r="3" spans="1:12" x14ac:dyDescent="0.35">
      <c r="A3">
        <f>[8]estimates!A3</f>
        <v>1</v>
      </c>
      <c r="B3" t="str">
        <f>[8]estimates!B3</f>
        <v>betaBar</v>
      </c>
      <c r="C3" t="str">
        <f>[8]estimates!C3</f>
        <v>brand_Colgate</v>
      </c>
      <c r="D3">
        <f>[8]estimates!D3</f>
        <v>5.0828371166174877</v>
      </c>
      <c r="E3">
        <f>[8]estimates!E3</f>
        <v>0.94928046748472694</v>
      </c>
      <c r="F3">
        <f>[8]estimates!F3</f>
        <v>5.3544103041383453</v>
      </c>
      <c r="G3" t="str">
        <f>[8]estimates!G3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5.083***</v>
      </c>
      <c r="L3" t="str">
        <f t="shared" ref="L3:L23" si="2">"("&amp;TEXT(E3,"0.000")&amp;")"</f>
        <v>(0.949)</v>
      </c>
    </row>
    <row r="4" spans="1:12" x14ac:dyDescent="0.35">
      <c r="A4">
        <f>[8]estimates!A4</f>
        <v>2</v>
      </c>
      <c r="B4" t="str">
        <f>[8]estimates!B4</f>
        <v>betaBar</v>
      </c>
      <c r="C4" t="str">
        <f>[8]estimates!C4</f>
        <v>brand_Sensodyne</v>
      </c>
      <c r="D4">
        <f>[8]estimates!D4</f>
        <v>-41.355994651101859</v>
      </c>
      <c r="E4">
        <f>[8]estimates!E4</f>
        <v>1.2010389788450839</v>
      </c>
      <c r="F4">
        <f>[8]estimates!F4</f>
        <v>-34.433515797188939</v>
      </c>
      <c r="G4" t="str">
        <f>[8]estimates!G4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-41.356***</v>
      </c>
      <c r="L4" t="str">
        <f t="shared" si="2"/>
        <v>(1.201)</v>
      </c>
    </row>
    <row r="5" spans="1:12" x14ac:dyDescent="0.35">
      <c r="A5">
        <f>[8]estimates!A5</f>
        <v>3</v>
      </c>
      <c r="B5" t="str">
        <f>[8]estimates!B5</f>
        <v>betaBar</v>
      </c>
      <c r="C5" t="str">
        <f>[8]estimates!C5</f>
        <v>mint</v>
      </c>
      <c r="D5">
        <f>[8]estimates!D5</f>
        <v>-1.4974229672820421</v>
      </c>
      <c r="E5">
        <f>[8]estimates!E5</f>
        <v>1.979014123700013</v>
      </c>
      <c r="F5">
        <f>[8]estimates!F5</f>
        <v>-0.75665097552837257</v>
      </c>
      <c r="G5">
        <f>[8]estimates!G5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-1.497</v>
      </c>
      <c r="L5" t="str">
        <f t="shared" si="2"/>
        <v>(1.979)</v>
      </c>
    </row>
    <row r="6" spans="1:12" x14ac:dyDescent="0.35">
      <c r="A6">
        <f>[8]estimates!A6</f>
        <v>4</v>
      </c>
      <c r="B6" t="str">
        <f>[8]estimates!B6</f>
        <v>betaBar</v>
      </c>
      <c r="C6" t="str">
        <f>[8]estimates!C6</f>
        <v>white</v>
      </c>
      <c r="D6">
        <f>[8]estimates!D6</f>
        <v>-54.648724663263152</v>
      </c>
      <c r="E6">
        <f>[8]estimates!E6</f>
        <v>2.0910830172688062</v>
      </c>
      <c r="F6">
        <f>[8]estimates!F6</f>
        <v>-26.134172680834379</v>
      </c>
      <c r="G6" t="str">
        <f>[8]estimates!G6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-54.649***</v>
      </c>
      <c r="L6" t="str">
        <f t="shared" si="2"/>
        <v>(2.091)</v>
      </c>
    </row>
    <row r="7" spans="1:12" x14ac:dyDescent="0.35">
      <c r="A7">
        <f>[8]estimates!A7</f>
        <v>5</v>
      </c>
      <c r="B7" t="str">
        <f>[8]estimates!B7</f>
        <v>betaBar</v>
      </c>
      <c r="C7" t="str">
        <f>[8]estimates!C7</f>
        <v>fluoride</v>
      </c>
      <c r="D7">
        <f>[8]estimates!D7</f>
        <v>-40.96810094670753</v>
      </c>
      <c r="E7">
        <f>[8]estimates!E7</f>
        <v>1.5377248978942639</v>
      </c>
      <c r="F7">
        <f>[8]estimates!F7</f>
        <v>-26.642022251710038</v>
      </c>
      <c r="G7" t="str">
        <f>[8]estimates!G7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-40.968***</v>
      </c>
      <c r="L7" t="str">
        <f t="shared" si="2"/>
        <v>(1.538)</v>
      </c>
    </row>
    <row r="8" spans="1:12" x14ac:dyDescent="0.35">
      <c r="A8">
        <f>[8]estimates!A8</f>
        <v>6</v>
      </c>
      <c r="B8" t="str">
        <f>[8]estimates!B8</f>
        <v>betaBar</v>
      </c>
      <c r="C8" t="str">
        <f>[8]estimates!C8</f>
        <v>kids</v>
      </c>
      <c r="D8">
        <f>[8]estimates!D8</f>
        <v>-32.393401629490768</v>
      </c>
      <c r="E8">
        <f>[8]estimates!E8</f>
        <v>2.46834486205625</v>
      </c>
      <c r="F8">
        <f>[8]estimates!F8</f>
        <v>-13.12353153218044</v>
      </c>
      <c r="G8" t="str">
        <f>[8]estimates!G8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-32.393***</v>
      </c>
      <c r="L8" t="str">
        <f t="shared" si="2"/>
        <v>(2.468)</v>
      </c>
    </row>
    <row r="9" spans="1:12" x14ac:dyDescent="0.35">
      <c r="A9">
        <f>[8]estimates!A9</f>
        <v>7</v>
      </c>
      <c r="B9" t="str">
        <f>[8]estimates!B9</f>
        <v>betaBar</v>
      </c>
      <c r="C9" t="str">
        <f>[8]estimates!C9</f>
        <v>sizeNorm</v>
      </c>
      <c r="D9">
        <f>[8]estimates!D9</f>
        <v>-17.290620422877641</v>
      </c>
      <c r="E9">
        <f>[8]estimates!E9</f>
        <v>1.947496249638021</v>
      </c>
      <c r="F9">
        <f>[8]estimates!F9</f>
        <v>-8.8783844518783681</v>
      </c>
      <c r="G9" t="str">
        <f>[8]estimates!G9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-17.291***</v>
      </c>
      <c r="L9" t="str">
        <f t="shared" si="2"/>
        <v>(1.947)</v>
      </c>
    </row>
    <row r="10" spans="1:12" x14ac:dyDescent="0.35">
      <c r="A10">
        <f>[8]estimates!A10</f>
        <v>8</v>
      </c>
      <c r="B10" t="str">
        <f>[8]estimates!B10</f>
        <v>betaBar</v>
      </c>
      <c r="C10" t="str">
        <f>[8]estimates!C10</f>
        <v>discount</v>
      </c>
      <c r="D10">
        <f>[8]estimates!D10</f>
        <v>2.8376380046412759</v>
      </c>
      <c r="E10">
        <f>[8]estimates!E10</f>
        <v>6.4103979415719161</v>
      </c>
      <c r="F10">
        <f>[8]estimates!F10</f>
        <v>0.44266175524595419</v>
      </c>
      <c r="G10">
        <f>[8]estimates!G10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2.838</v>
      </c>
      <c r="L10" t="str">
        <f t="shared" si="2"/>
        <v>(6.410)</v>
      </c>
    </row>
    <row r="11" spans="1:12" x14ac:dyDescent="0.35">
      <c r="A11">
        <f>[8]estimates!A11</f>
        <v>9</v>
      </c>
      <c r="B11" t="str">
        <f>[8]estimates!B11</f>
        <v>betaBar</v>
      </c>
      <c r="C11" t="str">
        <f>[8]estimates!C11</f>
        <v>familypack</v>
      </c>
      <c r="D11">
        <f>[8]estimates!D11</f>
        <v>2.8197417146569461</v>
      </c>
      <c r="E11">
        <f>[8]estimates!E11</f>
        <v>1.1550685404519181</v>
      </c>
      <c r="F11">
        <f>[8]estimates!F11</f>
        <v>2.4411899518566469</v>
      </c>
      <c r="G11" t="str">
        <f>[8]estimates!G11</f>
        <v>**</v>
      </c>
      <c r="I11" t="str">
        <f t="shared" si="0"/>
        <v>betaBar</v>
      </c>
      <c r="J11" t="str">
        <f t="shared" si="0"/>
        <v>familypack</v>
      </c>
      <c r="K11" t="str">
        <f t="shared" si="1"/>
        <v>2.820**</v>
      </c>
      <c r="L11" t="str">
        <f t="shared" si="2"/>
        <v>(1.155)</v>
      </c>
    </row>
    <row r="12" spans="1:12" x14ac:dyDescent="0.35">
      <c r="A12">
        <f>[8]estimates!A12</f>
        <v>10</v>
      </c>
      <c r="B12" t="str">
        <f>[8]estimates!B12</f>
        <v>betaBar</v>
      </c>
      <c r="C12" t="str">
        <f>[8]estimates!C12</f>
        <v>priceperoz</v>
      </c>
      <c r="D12">
        <f>[8]estimates!D12</f>
        <v>-94.696999478888756</v>
      </c>
      <c r="E12">
        <f>[8]estimates!E12</f>
        <v>21.796723615370379</v>
      </c>
      <c r="F12">
        <f>[8]estimates!F12</f>
        <v>-4.3445520138683298</v>
      </c>
      <c r="G12" t="str">
        <f>[8]estimates!G12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-94.697***</v>
      </c>
      <c r="L12" t="str">
        <f t="shared" si="2"/>
        <v>(21.797)</v>
      </c>
    </row>
    <row r="13" spans="1:12" x14ac:dyDescent="0.35">
      <c r="A13">
        <f>[8]estimates!A13</f>
        <v>11</v>
      </c>
      <c r="B13" t="str">
        <f>[8]estimates!B13</f>
        <v>betaU</v>
      </c>
      <c r="C13" t="str">
        <f>[8]estimates!C13</f>
        <v>brand_Aquafresh</v>
      </c>
      <c r="D13">
        <f>[8]estimates!D13</f>
        <v>1.5597999114613399</v>
      </c>
      <c r="E13">
        <f>[8]estimates!E13</f>
        <v>2.6601019044014129</v>
      </c>
      <c r="F13">
        <f>[8]estimates!F13</f>
        <v>0.58636848042568956</v>
      </c>
      <c r="G13">
        <f>[8]estimates!G13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1.560</v>
      </c>
      <c r="L13" t="str">
        <f t="shared" si="2"/>
        <v>(2.660)</v>
      </c>
    </row>
    <row r="14" spans="1:12" x14ac:dyDescent="0.35">
      <c r="A14">
        <f>[8]estimates!A14</f>
        <v>12</v>
      </c>
      <c r="B14" t="str">
        <f>[8]estimates!B14</f>
        <v>betaU</v>
      </c>
      <c r="C14" t="str">
        <f>[8]estimates!C14</f>
        <v>brand_Colgate</v>
      </c>
      <c r="D14">
        <f>[8]estimates!D14</f>
        <v>-0.43157461553704252</v>
      </c>
      <c r="E14">
        <f>[8]estimates!E14</f>
        <v>4.5295135792474843</v>
      </c>
      <c r="F14">
        <f>[8]estimates!F14</f>
        <v>-9.5280565558817171E-2</v>
      </c>
      <c r="G14">
        <f>[8]estimates!G14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-0.432</v>
      </c>
      <c r="L14" t="str">
        <f t="shared" si="2"/>
        <v>(4.530)</v>
      </c>
    </row>
    <row r="15" spans="1:12" x14ac:dyDescent="0.35">
      <c r="A15">
        <f>[8]estimates!A15</f>
        <v>13</v>
      </c>
      <c r="B15" t="str">
        <f>[8]estimates!B15</f>
        <v>betaU</v>
      </c>
      <c r="C15" t="str">
        <f>[8]estimates!C15</f>
        <v>brand_Sensodyne</v>
      </c>
      <c r="D15">
        <f>[8]estimates!D15</f>
        <v>6.1047515701568598</v>
      </c>
      <c r="E15">
        <f>[8]estimates!E15</f>
        <v>4.6837204136744583</v>
      </c>
      <c r="F15">
        <f>[8]estimates!F15</f>
        <v>1.3033979467121051</v>
      </c>
      <c r="G15">
        <f>[8]estimates!G15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6.105</v>
      </c>
      <c r="L15" t="str">
        <f t="shared" si="2"/>
        <v>(4.684)</v>
      </c>
    </row>
    <row r="16" spans="1:12" x14ac:dyDescent="0.35">
      <c r="A16">
        <f>[8]estimates!A16</f>
        <v>14</v>
      </c>
      <c r="B16" t="str">
        <f>[8]estimates!B16</f>
        <v>betaU</v>
      </c>
      <c r="C16" t="str">
        <f>[8]estimates!C16</f>
        <v>mint</v>
      </c>
      <c r="D16">
        <f>[8]estimates!D16</f>
        <v>-1.1828523676841181</v>
      </c>
      <c r="E16">
        <f>[8]estimates!E16</f>
        <v>4.6233214997294194</v>
      </c>
      <c r="F16">
        <f>[8]estimates!F16</f>
        <v>-0.25584471418510363</v>
      </c>
      <c r="G16">
        <f>[8]estimates!G16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-1.183</v>
      </c>
      <c r="L16" t="str">
        <f t="shared" si="2"/>
        <v>(4.623)</v>
      </c>
    </row>
    <row r="17" spans="1:12" x14ac:dyDescent="0.35">
      <c r="A17">
        <f>[8]estimates!A17</f>
        <v>15</v>
      </c>
      <c r="B17" t="str">
        <f>[8]estimates!B17</f>
        <v>betaU</v>
      </c>
      <c r="C17" t="str">
        <f>[8]estimates!C17</f>
        <v>white</v>
      </c>
      <c r="D17">
        <f>[8]estimates!D17</f>
        <v>-6.7716177827440722</v>
      </c>
      <c r="E17">
        <f>[8]estimates!E17</f>
        <v>4.554543924089109</v>
      </c>
      <c r="F17">
        <f>[8]estimates!F17</f>
        <v>-1.4867828471098501</v>
      </c>
      <c r="G17">
        <f>[8]estimates!G17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-6.772</v>
      </c>
      <c r="L17" t="str">
        <f t="shared" si="2"/>
        <v>(4.555)</v>
      </c>
    </row>
    <row r="18" spans="1:12" x14ac:dyDescent="0.35">
      <c r="A18">
        <f>[8]estimates!A18</f>
        <v>16</v>
      </c>
      <c r="B18" t="str">
        <f>[8]estimates!B18</f>
        <v>betaU</v>
      </c>
      <c r="C18" t="str">
        <f>[8]estimates!C18</f>
        <v>fluoride</v>
      </c>
      <c r="D18">
        <f>[8]estimates!D18</f>
        <v>5.2860774366197862</v>
      </c>
      <c r="E18">
        <f>[8]estimates!E18</f>
        <v>1.9126621069546099</v>
      </c>
      <c r="F18">
        <f>[8]estimates!F18</f>
        <v>2.7637277998027661</v>
      </c>
      <c r="G18" t="str">
        <f>[8]estimates!G18</f>
        <v>***</v>
      </c>
      <c r="I18" t="str">
        <f t="shared" si="0"/>
        <v>betaU</v>
      </c>
      <c r="J18" t="str">
        <f t="shared" si="0"/>
        <v>fluoride</v>
      </c>
      <c r="K18" t="str">
        <f t="shared" si="1"/>
        <v>5.286***</v>
      </c>
      <c r="L18" t="str">
        <f t="shared" si="2"/>
        <v>(1.913)</v>
      </c>
    </row>
    <row r="19" spans="1:12" x14ac:dyDescent="0.35">
      <c r="A19">
        <f>[8]estimates!A19</f>
        <v>17</v>
      </c>
      <c r="B19" t="str">
        <f>[8]estimates!B19</f>
        <v>betaU</v>
      </c>
      <c r="C19" t="str">
        <f>[8]estimates!C19</f>
        <v>kids</v>
      </c>
      <c r="D19">
        <f>[8]estimates!D19</f>
        <v>15.666115083713571</v>
      </c>
      <c r="E19">
        <f>[8]estimates!E19</f>
        <v>3.691824642479788</v>
      </c>
      <c r="F19">
        <f>[8]estimates!F19</f>
        <v>4.2434613235558993</v>
      </c>
      <c r="G19" t="str">
        <f>[8]estimates!G19</f>
        <v>***</v>
      </c>
      <c r="I19" t="str">
        <f t="shared" ref="I19:J38" si="3">B19</f>
        <v>betaU</v>
      </c>
      <c r="J19" t="str">
        <f t="shared" si="3"/>
        <v>kids</v>
      </c>
      <c r="K19" t="str">
        <f t="shared" si="1"/>
        <v>15.666***</v>
      </c>
      <c r="L19" t="str">
        <f t="shared" si="2"/>
        <v>(3.692)</v>
      </c>
    </row>
    <row r="20" spans="1:12" x14ac:dyDescent="0.35">
      <c r="A20">
        <f>[8]estimates!A20</f>
        <v>18</v>
      </c>
      <c r="B20" t="str">
        <f>[8]estimates!B20</f>
        <v>betaU</v>
      </c>
      <c r="C20" t="str">
        <f>[8]estimates!C20</f>
        <v>sizeNorm</v>
      </c>
      <c r="D20">
        <f>[8]estimates!D20</f>
        <v>6.0972524640619321</v>
      </c>
      <c r="E20">
        <f>[8]estimates!E20</f>
        <v>4.0709636842055623</v>
      </c>
      <c r="F20">
        <f>[8]estimates!F20</f>
        <v>1.4977417970388489</v>
      </c>
      <c r="G20">
        <f>[8]estimates!G20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6.097</v>
      </c>
      <c r="L20" t="str">
        <f t="shared" si="2"/>
        <v>(4.071)</v>
      </c>
    </row>
    <row r="21" spans="1:12" x14ac:dyDescent="0.35">
      <c r="A21">
        <f>[8]estimates!A21</f>
        <v>19</v>
      </c>
      <c r="B21" t="str">
        <f>[8]estimates!B21</f>
        <v>betaU</v>
      </c>
      <c r="C21" t="str">
        <f>[8]estimates!C21</f>
        <v>discount</v>
      </c>
      <c r="D21">
        <f>[8]estimates!D21</f>
        <v>9.7851004711179126</v>
      </c>
      <c r="E21">
        <f>[8]estimates!E21</f>
        <v>9.5487496860869427</v>
      </c>
      <c r="F21">
        <f>[8]estimates!F21</f>
        <v>1.0247520139076789</v>
      </c>
      <c r="G21">
        <f>[8]estimates!G21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9.785</v>
      </c>
      <c r="L21" t="str">
        <f t="shared" si="2"/>
        <v>(9.549)</v>
      </c>
    </row>
    <row r="22" spans="1:12" x14ac:dyDescent="0.35">
      <c r="A22">
        <f>[8]estimates!A22</f>
        <v>20</v>
      </c>
      <c r="B22" t="str">
        <f>[8]estimates!B22</f>
        <v>betaU</v>
      </c>
      <c r="C22" t="str">
        <f>[8]estimates!C22</f>
        <v>familypack</v>
      </c>
      <c r="D22">
        <f>[8]estimates!D22</f>
        <v>1.6290747414115461</v>
      </c>
      <c r="E22">
        <f>[8]estimates!E22</f>
        <v>2.590959099255929</v>
      </c>
      <c r="F22">
        <f>[8]estimates!F22</f>
        <v>0.62875355380151798</v>
      </c>
      <c r="G22">
        <f>[8]estimates!G22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1.629</v>
      </c>
      <c r="L22" t="str">
        <f t="shared" si="2"/>
        <v>(2.591)</v>
      </c>
    </row>
    <row r="23" spans="1:12" x14ac:dyDescent="0.35">
      <c r="A23">
        <f>[8]estimates!A23</f>
        <v>21</v>
      </c>
      <c r="B23" t="str">
        <f>[8]estimates!B23</f>
        <v>betaU</v>
      </c>
      <c r="C23" t="str">
        <f>[8]estimates!C23</f>
        <v>priceperoz</v>
      </c>
      <c r="D23">
        <f>[8]estimates!D23</f>
        <v>-4.2162095356726068</v>
      </c>
      <c r="E23">
        <f>[8]estimates!E23</f>
        <v>28.469332864756499</v>
      </c>
      <c r="F23">
        <f>[8]estimates!F23</f>
        <v>-0.14809653446049131</v>
      </c>
      <c r="G23">
        <f>[8]estimates!G23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-4.216</v>
      </c>
      <c r="L23" t="str">
        <f t="shared" si="2"/>
        <v>(28.469)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mod1</vt:lpstr>
      <vt:lpstr>mod2</vt:lpstr>
      <vt:lpstr>mod3</vt:lpstr>
      <vt:lpstr>mod4</vt:lpstr>
      <vt:lpstr>mod5</vt:lpstr>
      <vt:lpstr>mod6</vt:lpstr>
      <vt:lpstr>mod7</vt:lpstr>
      <vt:lpstr>mod8</vt:lpstr>
      <vt:lpstr>mod9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2022-05-25T13:37:00Z</dcterms:created>
  <dcterms:modified xsi:type="dcterms:W3CDTF">2022-05-25T19:17:52Z</dcterms:modified>
</cp:coreProperties>
</file>