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525"/>
  </bookViews>
  <sheets>
    <sheet name="DATA" sheetId="1" r:id="rId1"/>
  </sheets>
  <calcPr calcId="144525"/>
</workbook>
</file>

<file path=xl/comments1.xml><?xml version="1.0" encoding="utf-8"?>
<comments xmlns="http://schemas.openxmlformats.org/spreadsheetml/2006/main">
  <authors>
    <author>robbi</author>
  </authors>
  <commentList>
    <comment ref="G1" authorId="0">
      <text/>
    </comment>
    <comment ref="H1" authorId="0">
      <text/>
    </comment>
    <comment ref="I1" authorId="0">
      <text/>
    </comment>
    <comment ref="B2" authorId="0">
      <text>
        <r>
          <rPr>
            <sz val="9"/>
            <rFont val="Times New Roman"/>
            <charset val="0"/>
          </rPr>
          <t xml:space="preserve">
</t>
        </r>
      </text>
    </comment>
    <comment ref="B3" authorId="0">
      <text/>
    </comment>
    <comment ref="G3" authorId="0">
      <text/>
    </comment>
    <comment ref="H3" authorId="0">
      <text/>
    </comment>
    <comment ref="I3" authorId="0">
      <text/>
    </comment>
    <comment ref="B4" authorId="0">
      <text/>
    </comment>
    <comment ref="B5" authorId="0">
      <text/>
    </comment>
    <comment ref="G5" authorId="0">
      <text/>
    </comment>
    <comment ref="H5" authorId="0">
      <text/>
    </comment>
    <comment ref="I5" authorId="0">
      <text/>
    </comment>
    <comment ref="B6" authorId="0">
      <text/>
    </comment>
    <comment ref="B7" authorId="0">
      <text/>
    </comment>
    <comment ref="G7" authorId="0">
      <text/>
    </comment>
    <comment ref="H7" authorId="0">
      <text/>
    </comment>
    <comment ref="I7" authorId="0">
      <text/>
    </comment>
    <comment ref="J7" authorId="0">
      <text/>
    </comment>
    <comment ref="K7" authorId="0">
      <text/>
    </comment>
    <comment ref="L7" authorId="0">
      <text/>
    </comment>
    <comment ref="M7" authorId="0">
      <text/>
    </comment>
    <comment ref="N7" authorId="0">
      <text>
        <r>
          <rPr>
            <sz val="9"/>
            <rFont val="Times New Roman"/>
            <charset val="0"/>
          </rPr>
          <t xml:space="preserve">
</t>
        </r>
      </text>
    </comment>
    <comment ref="O7" authorId="0">
      <text/>
    </comment>
    <comment ref="B8" authorId="0">
      <text/>
    </comment>
    <comment ref="B9" authorId="0">
      <text/>
    </comment>
    <comment ref="G9" authorId="0">
      <text/>
    </comment>
    <comment ref="H9" authorId="0">
      <text/>
    </comment>
    <comment ref="I9" authorId="0">
      <text/>
    </comment>
    <comment ref="J9" authorId="0">
      <text/>
    </comment>
    <comment ref="K9" authorId="0">
      <text/>
    </comment>
    <comment ref="L9" authorId="0">
      <text/>
    </comment>
    <comment ref="M9" authorId="0">
      <text/>
    </comment>
    <comment ref="N9" authorId="0">
      <text/>
    </comment>
    <comment ref="O9" authorId="0">
      <text/>
    </comment>
    <comment ref="P9" authorId="0">
      <text/>
    </comment>
    <comment ref="B10" authorId="0">
      <text/>
    </comment>
    <comment ref="B11" authorId="0">
      <text/>
    </comment>
    <comment ref="G11" authorId="0">
      <text/>
    </comment>
    <comment ref="H11" authorId="0">
      <text/>
    </comment>
    <comment ref="I11" authorId="0">
      <text/>
    </comment>
    <comment ref="J11" authorId="0">
      <text/>
    </comment>
    <comment ref="K11" authorId="0">
      <text/>
    </comment>
    <comment ref="L11" authorId="0">
      <text/>
    </comment>
    <comment ref="M11" authorId="0">
      <text>
        <r>
          <rPr>
            <sz val="9"/>
            <rFont val="Times New Roman"/>
            <charset val="0"/>
          </rPr>
          <t xml:space="preserve">
</t>
        </r>
      </text>
    </comment>
    <comment ref="N11" authorId="0">
      <text/>
    </comment>
    <comment ref="O11" authorId="0">
      <text/>
    </comment>
    <comment ref="P11" authorId="0">
      <text/>
    </comment>
    <comment ref="Q11" authorId="0">
      <text/>
    </comment>
    <comment ref="B12" authorId="0">
      <text/>
    </comment>
    <comment ref="B13" authorId="0">
      <text/>
    </comment>
    <comment ref="B14" authorId="0">
      <text/>
    </comment>
    <comment ref="B15" authorId="0">
      <text/>
    </comment>
    <comment ref="B16" authorId="0">
      <text/>
    </comment>
    <comment ref="B17" authorId="0">
      <text/>
    </comment>
    <comment ref="B18" authorId="0">
      <text/>
    </comment>
    <comment ref="B19" authorId="0">
      <text/>
    </comment>
    <comment ref="B20" authorId="0">
      <text/>
    </comment>
    <comment ref="B21" authorId="0">
      <text/>
    </comment>
    <comment ref="B22" authorId="0">
      <text/>
    </comment>
    <comment ref="B23" authorId="0">
      <text/>
    </comment>
    <comment ref="B24" authorId="0">
      <text/>
    </comment>
    <comment ref="B25" authorId="0">
      <text/>
    </comment>
    <comment ref="B26" authorId="0">
      <text/>
    </comment>
    <comment ref="B27" authorId="0">
      <text/>
    </comment>
    <comment ref="B28" authorId="0">
      <text/>
    </comment>
    <comment ref="B29" authorId="0">
      <text/>
    </comment>
    <comment ref="B30" authorId="0">
      <text/>
    </comment>
    <comment ref="B31" authorId="0">
      <text/>
    </comment>
    <comment ref="B32" authorId="0">
      <text/>
    </comment>
    <comment ref="B33" authorId="0">
      <text>
        <r>
          <rPr>
            <sz val="9"/>
            <rFont val="Times New Roman"/>
            <charset val="0"/>
          </rPr>
          <t xml:space="preserve">
</t>
        </r>
      </text>
    </comment>
    <comment ref="B34" authorId="0">
      <text/>
    </comment>
    <comment ref="B35" authorId="0">
      <text/>
    </comment>
    <comment ref="B36" authorId="0">
      <text/>
    </comment>
    <comment ref="B37" authorId="0">
      <text/>
    </comment>
    <comment ref="B38" authorId="0">
      <text/>
    </comment>
    <comment ref="B39" authorId="0">
      <text/>
    </comment>
    <comment ref="B40" authorId="0">
      <text/>
    </comment>
    <comment ref="B41" authorId="0">
      <text/>
    </comment>
    <comment ref="B42" authorId="0">
      <text/>
    </comment>
    <comment ref="B43" authorId="0">
      <text/>
    </comment>
    <comment ref="B44" authorId="0">
      <text/>
    </comment>
    <comment ref="B45" authorId="0">
      <text/>
    </comment>
    <comment ref="B46" authorId="0">
      <text/>
    </comment>
    <comment ref="B47" authorId="0">
      <text/>
    </comment>
    <comment ref="B48" authorId="0">
      <text/>
    </comment>
    <comment ref="B49" authorId="0">
      <text/>
    </comment>
    <comment ref="B50" authorId="0">
      <text/>
    </comment>
    <comment ref="B51" authorId="0">
      <text/>
    </comment>
    <comment ref="B52" authorId="0">
      <text/>
    </comment>
    <comment ref="B53" authorId="0">
      <text>
        <r>
          <rPr>
            <sz val="9"/>
            <rFont val="Times New Roman"/>
            <charset val="0"/>
          </rPr>
          <t xml:space="preserve">
</t>
        </r>
      </text>
    </comment>
    <comment ref="B54" authorId="0">
      <text/>
    </comment>
    <comment ref="B55" authorId="0">
      <text/>
    </comment>
    <comment ref="B56" authorId="0">
      <text/>
    </comment>
    <comment ref="B57" authorId="0">
      <text/>
    </comment>
    <comment ref="B58" authorId="0">
      <text/>
    </comment>
    <comment ref="B59" authorId="0">
      <text/>
    </comment>
    <comment ref="B60" authorId="0">
      <text/>
    </comment>
    <comment ref="B61" authorId="0">
      <text/>
    </comment>
    <comment ref="B62" authorId="0">
      <text/>
    </comment>
    <comment ref="B63" authorId="0">
      <text/>
    </comment>
    <comment ref="B64" authorId="0">
      <text/>
    </comment>
    <comment ref="B65" authorId="0">
      <text/>
    </comment>
    <comment ref="B66" authorId="0">
      <text/>
    </comment>
    <comment ref="B67" authorId="0">
      <text/>
    </comment>
    <comment ref="B68" authorId="0">
      <text/>
    </comment>
    <comment ref="B69" authorId="0">
      <text/>
    </comment>
    <comment ref="B70" authorId="0">
      <text/>
    </comment>
    <comment ref="B71" authorId="0">
      <text/>
    </comment>
    <comment ref="B72" authorId="0">
      <text/>
    </comment>
    <comment ref="B73" authorId="0">
      <text/>
    </comment>
    <comment ref="B74" authorId="0">
      <text/>
    </comment>
    <comment ref="B75" authorId="0">
      <text/>
    </comment>
    <comment ref="B76" authorId="0">
      <text/>
    </comment>
    <comment ref="B77" authorId="0">
      <text/>
    </comment>
    <comment ref="B78" authorId="0">
      <text/>
    </comment>
    <comment ref="B79" authorId="0">
      <text/>
    </comment>
    <comment ref="B80" authorId="0">
      <text/>
    </comment>
    <comment ref="B81" authorId="0">
      <text/>
    </comment>
    <comment ref="B82" authorId="0">
      <text/>
    </comment>
    <comment ref="B83" authorId="0">
      <text/>
    </comment>
    <comment ref="B84" authorId="0">
      <text/>
    </comment>
    <comment ref="B85" authorId="0">
      <text/>
    </comment>
    <comment ref="B86" authorId="0">
      <text/>
    </comment>
    <comment ref="B87" authorId="0">
      <text/>
    </comment>
    <comment ref="B88" authorId="0">
      <text/>
    </comment>
    <comment ref="B89" authorId="0">
      <text/>
    </comment>
    <comment ref="B90" authorId="0">
      <text/>
    </comment>
    <comment ref="B91" authorId="0">
      <text/>
    </comment>
    <comment ref="B92" authorId="0">
      <text/>
    </comment>
    <comment ref="B93" authorId="0">
      <text/>
    </comment>
    <comment ref="B94" authorId="0">
      <text/>
    </comment>
    <comment ref="B95" authorId="0">
      <text/>
    </comment>
    <comment ref="B96" authorId="0">
      <text/>
    </comment>
    <comment ref="B97" authorId="0">
      <text/>
    </comment>
    <comment ref="B98" authorId="0">
      <text/>
    </comment>
    <comment ref="B99" authorId="0">
      <text/>
    </comment>
    <comment ref="B100" authorId="0">
      <text/>
    </comment>
    <comment ref="B101" authorId="0">
      <text/>
    </comment>
    <comment ref="B102" authorId="0">
      <text/>
    </comment>
    <comment ref="B103" authorId="0">
      <text/>
    </comment>
    <comment ref="B104" authorId="0">
      <text/>
    </comment>
    <comment ref="B105" authorId="0">
      <text/>
    </comment>
    <comment ref="B106" authorId="0">
      <text/>
    </comment>
    <comment ref="B107" authorId="0">
      <text/>
    </comment>
    <comment ref="B108" authorId="0">
      <text/>
    </comment>
    <comment ref="B109" authorId="0">
      <text/>
    </comment>
    <comment ref="B110" authorId="0">
      <text/>
    </comment>
    <comment ref="B111" authorId="0">
      <text/>
    </comment>
    <comment ref="B112" authorId="0">
      <text/>
    </comment>
    <comment ref="B113" authorId="0">
      <text/>
    </comment>
    <comment ref="B114" authorId="0">
      <text/>
    </comment>
    <comment ref="B115" authorId="0">
      <text/>
    </comment>
    <comment ref="B116" authorId="0">
      <text/>
    </comment>
    <comment ref="B117" authorId="0">
      <text/>
    </comment>
    <comment ref="B118" authorId="0">
      <text/>
    </comment>
  </commentList>
</comments>
</file>

<file path=xl/sharedStrings.xml><?xml version="1.0" encoding="utf-8"?>
<sst xmlns="http://schemas.openxmlformats.org/spreadsheetml/2006/main" count="160" uniqueCount="45">
  <si>
    <t>NoseID</t>
  </si>
  <si>
    <t>Name</t>
  </si>
  <si>
    <t>Year</t>
  </si>
  <si>
    <t>OrderNo</t>
  </si>
  <si>
    <t>This One</t>
  </si>
  <si>
    <t>That One</t>
  </si>
  <si>
    <t>The Other One</t>
  </si>
  <si>
    <t>Nose-it-all</t>
  </si>
  <si>
    <t>The Abominable Snoseman</t>
  </si>
  <si>
    <t>Honkus</t>
  </si>
  <si>
    <t>Captain Conk</t>
  </si>
  <si>
    <t>Chuckle Chomp</t>
  </si>
  <si>
    <t>Snout Dracula</t>
  </si>
  <si>
    <t>Dinomite</t>
  </si>
  <si>
    <t>T-spex</t>
  </si>
  <si>
    <t>Triceytops</t>
  </si>
  <si>
    <t>Stripey</t>
  </si>
  <si>
    <t>Supernose</t>
  </si>
  <si>
    <t>Nosebot</t>
  </si>
  <si>
    <t>Snotty Professor</t>
  </si>
  <si>
    <t>Astrosnort</t>
  </si>
  <si>
    <t>Snorbit</t>
  </si>
  <si>
    <t>Snortel</t>
  </si>
  <si>
    <t>Karate Konk</t>
  </si>
  <si>
    <t>Norse Nose</t>
  </si>
  <si>
    <t>The Snorcerer</t>
  </si>
  <si>
    <t>Dr. Nose</t>
  </si>
  <si>
    <t>DJ Boogie</t>
  </si>
  <si>
    <t>Snootankhamun</t>
  </si>
  <si>
    <t>Snuffles</t>
  </si>
  <si>
    <t>Sneezecake</t>
  </si>
  <si>
    <t>Sniffer</t>
  </si>
  <si>
    <t>Frankinose</t>
  </si>
  <si>
    <t>Honkus Ponkus</t>
  </si>
  <si>
    <t>Hoppy Hooter</t>
  </si>
  <si>
    <t>The Transforminos</t>
  </si>
  <si>
    <t>Wolfnose</t>
  </si>
  <si>
    <t>Schnoz lll</t>
  </si>
  <si>
    <t>The Abominable Snowman</t>
  </si>
  <si>
    <t>The Gnose</t>
  </si>
  <si>
    <t>Hairy Nostroll</t>
  </si>
  <si>
    <t>Snufflekins</t>
  </si>
  <si>
    <t>Nosediva</t>
  </si>
  <si>
    <t>Conk Jester</t>
  </si>
  <si>
    <t>T-Spex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</si>
</sst>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9"/>
      <name val="Times New Roman"/>
      <charset val="0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7" borderId="7" applyNumberFormat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0" fillId="10" borderId="9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21" borderId="10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6" fillId="15" borderId="11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4" fillId="15" borderId="10" applyNumberFormat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1" fillId="0" borderId="0" xfId="0" applyFont="1" applyBorder="1">
      <alignment vertical="center"/>
    </xf>
    <xf numFmtId="0" fontId="1" fillId="2" borderId="1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1" fillId="3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1" fillId="3" borderId="2" xfId="0" applyFont="1" applyFill="1" applyBorder="1">
      <alignment vertical="center"/>
    </xf>
    <xf numFmtId="0" fontId="0" fillId="0" borderId="2" xfId="0" applyFont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9" Type="http://schemas.openxmlformats.org/officeDocument/2006/relationships/image" Target="../media/image39.png"/><Relationship Id="rId38" Type="http://schemas.openxmlformats.org/officeDocument/2006/relationships/image" Target="../media/image38.png"/><Relationship Id="rId37" Type="http://schemas.openxmlformats.org/officeDocument/2006/relationships/image" Target="../media/image37.png"/><Relationship Id="rId36" Type="http://schemas.openxmlformats.org/officeDocument/2006/relationships/image" Target="../media/image36.png"/><Relationship Id="rId35" Type="http://schemas.openxmlformats.org/officeDocument/2006/relationships/image" Target="../media/image35.png"/><Relationship Id="rId34" Type="http://schemas.openxmlformats.org/officeDocument/2006/relationships/image" Target="../media/image34.png"/><Relationship Id="rId33" Type="http://schemas.openxmlformats.org/officeDocument/2006/relationships/image" Target="../media/image33.png"/><Relationship Id="rId32" Type="http://schemas.openxmlformats.org/officeDocument/2006/relationships/image" Target="../media/image32.png"/><Relationship Id="rId31" Type="http://schemas.openxmlformats.org/officeDocument/2006/relationships/image" Target="../media/image31.png"/><Relationship Id="rId30" Type="http://schemas.openxmlformats.org/officeDocument/2006/relationships/image" Target="../media/image30.png"/><Relationship Id="rId3" Type="http://schemas.openxmlformats.org/officeDocument/2006/relationships/image" Target="../media/image3.png"/><Relationship Id="rId29" Type="http://schemas.openxmlformats.org/officeDocument/2006/relationships/image" Target="../media/image29.png"/><Relationship Id="rId28" Type="http://schemas.openxmlformats.org/officeDocument/2006/relationships/image" Target="../media/image28.png"/><Relationship Id="rId27" Type="http://schemas.openxmlformats.org/officeDocument/2006/relationships/image" Target="../media/image27.png"/><Relationship Id="rId26" Type="http://schemas.openxmlformats.org/officeDocument/2006/relationships/image" Target="../media/image26.png"/><Relationship Id="rId25" Type="http://schemas.openxmlformats.org/officeDocument/2006/relationships/image" Target="../media/image25.png"/><Relationship Id="rId24" Type="http://schemas.openxmlformats.org/officeDocument/2006/relationships/image" Target="../media/image24.png"/><Relationship Id="rId23" Type="http://schemas.openxmlformats.org/officeDocument/2006/relationships/image" Target="../media/image23.png"/><Relationship Id="rId22" Type="http://schemas.openxmlformats.org/officeDocument/2006/relationships/image" Target="../media/image22.png"/><Relationship Id="rId21" Type="http://schemas.openxmlformats.org/officeDocument/2006/relationships/image" Target="../media/image21.png"/><Relationship Id="rId20" Type="http://schemas.openxmlformats.org/officeDocument/2006/relationships/image" Target="../media/image20.png"/><Relationship Id="rId2" Type="http://schemas.openxmlformats.org/officeDocument/2006/relationships/image" Target="../media/image2.png"/><Relationship Id="rId19" Type="http://schemas.openxmlformats.org/officeDocument/2006/relationships/image" Target="../media/image19.png"/><Relationship Id="rId18" Type="http://schemas.openxmlformats.org/officeDocument/2006/relationships/image" Target="../media/image18.png"/><Relationship Id="rId17" Type="http://schemas.openxmlformats.org/officeDocument/2006/relationships/image" Target="../media/image17.png"/><Relationship Id="rId16" Type="http://schemas.openxmlformats.org/officeDocument/2006/relationships/image" Target="../media/image16.png"/><Relationship Id="rId15" Type="http://schemas.openxmlformats.org/officeDocument/2006/relationships/image" Target="../media/image15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8"/>
  <sheetViews>
    <sheetView tabSelected="1" workbookViewId="0">
      <selection activeCell="L17" sqref="L17"/>
    </sheetView>
  </sheetViews>
  <sheetFormatPr defaultColWidth="9.14285714285714" defaultRowHeight="15"/>
  <cols>
    <col min="1" max="1" width="8" style="1" customWidth="1"/>
    <col min="2" max="2" width="27.7142857142857" style="1" customWidth="1"/>
    <col min="3" max="3" width="5.57142857142857" style="1" customWidth="1"/>
    <col min="4" max="4" width="9.28571428571429" style="1" customWidth="1"/>
    <col min="5" max="5" width="9.14285714285714" style="2"/>
    <col min="6" max="6" width="5.57142857142857" style="3" customWidth="1"/>
    <col min="7" max="7" width="14.2857142857143" style="3" customWidth="1"/>
    <col min="8" max="8" width="19" style="3" customWidth="1"/>
    <col min="9" max="9" width="16.8571428571429" style="3" customWidth="1"/>
    <col min="10" max="10" width="9.85714285714286" style="2" customWidth="1"/>
    <col min="11" max="11" width="27.1428571428571" style="2" customWidth="1"/>
    <col min="12" max="12" width="16.7142857142857" style="2" customWidth="1"/>
    <col min="13" max="14" width="14.1428571428571" style="2" customWidth="1"/>
    <col min="15" max="15" width="12.4285714285714" style="2" customWidth="1"/>
    <col min="16" max="16" width="11.4285714285714" style="2" customWidth="1"/>
    <col min="17" max="17" width="11.8571428571429" style="2" customWidth="1"/>
    <col min="18" max="19" width="9.14285714285714" style="2"/>
  </cols>
  <sheetData>
    <row r="1" spans="1:19">
      <c r="A1" s="4" t="s">
        <v>0</v>
      </c>
      <c r="B1" s="4" t="s">
        <v>1</v>
      </c>
      <c r="C1" s="4" t="s">
        <v>2</v>
      </c>
      <c r="D1" s="4" t="s">
        <v>3</v>
      </c>
      <c r="E1" s="5"/>
      <c r="F1" s="6">
        <v>2009</v>
      </c>
      <c r="G1" s="6" t="s">
        <v>4</v>
      </c>
      <c r="H1" s="6" t="s">
        <v>5</v>
      </c>
      <c r="I1" s="6" t="s">
        <v>6</v>
      </c>
      <c r="J1" s="5"/>
      <c r="K1" s="5"/>
      <c r="L1" s="5"/>
      <c r="M1" s="5"/>
      <c r="N1" s="5"/>
      <c r="O1" s="5"/>
      <c r="P1" s="5"/>
      <c r="Q1" s="5"/>
      <c r="R1" s="5"/>
      <c r="S1" s="5"/>
    </row>
    <row r="2" spans="1:9">
      <c r="A2" s="1">
        <v>1</v>
      </c>
      <c r="B2" s="1" t="s">
        <v>7</v>
      </c>
      <c r="C2" s="1">
        <f t="shared" ref="C2:C65" si="0">_xlfn.IFS(OR(B2="This One",B2="That One",B2="The Other One"),2009,OR(B2="Honkus",B2="Captain Conk",B2="Chuckle Chomp"),2011,OR(B2="Dinomite",B2="T-Spex",B2="Triceytops"),2013,OR(B2="Supernose",B2="Nosebot",B2="Snotty Professor",B2="Stripey",B2="Astrosnort",B2="Snorbit",B2="Snout Dracula",B2="Snortel",B2="Karate Konk"),2015,OR(B2="Norse Nose",B2="Nose-it-all",B2="The Snorcerer",B2="Dr. Nose",B2="DJ Boogie",B2="Snootankhamun",B2="Snuffles",B2="Sneezecake",B2="Sniffer",B2="Frankinose"),2017,OR(B2="Hoppy Hooter",B2="The Transforminos",B2="Wolfnose",B2="Schnoz lll",B2="The Abominable Snoseman",B2="Honkus Ponkus",B2="The Gnose",B2="Hairy Nostroll",B2="Snufflekins",B2="Nosediva",B2="Conk Jester"),2019)</f>
        <v>2017</v>
      </c>
      <c r="D2" s="1">
        <f t="shared" ref="D2:D65" si="1">_xlfn.IFS(OR(B2="This One",B2="Honkus",B2="Dinomite",B2="Supernose",B2="Norse Nose",B2="Hoppy Hooter"),1,OR(B2="That One",B2="Captain Conk",B2="T-Spex",B2="Nosebot",B2="Nose-it-all",B2="The Transforminos"),2,OR(B2="The Other One",B2="Chuckle Chomp",B2="Triceytops",B2="Snotty Professor",B2="The Snorcerer",B2="Wolfnose"),3,OR(B2="Stripey",B2="Dr. Nose",B2="Schnoz lll"),4,OR(B2="Astrosnort",B2="DJ Boogie",B2="The Abominable Snoseman"),5,OR(B2="Snorbit",B2="Snootankhamun",B2="Honkus Ponkus"),6,OR(B2="Snout Dracula",B2="Snuffles",B2="The Gnose"),7,OR(B2="Snortel",B2="Sneezecake",B2="Hairy Nostroll"),8,OR(B2="Karate Konk",B2="Sniffer",B2="Snufflekins"),9,OR(B2="Frankinose",B2="Nosediva"),10,OR(B2="Conk Jester"),11)</f>
        <v>2</v>
      </c>
      <c r="F2" s="7">
        <f>SUM(G2,H2,I2)</f>
        <v>7</v>
      </c>
      <c r="G2" s="7">
        <f>COUNTIF(B:B,"This One")</f>
        <v>2</v>
      </c>
      <c r="H2" s="7">
        <f>COUNTIF(B:B,"That One")</f>
        <v>3</v>
      </c>
      <c r="I2" s="7">
        <f>COUNTIF(B:B,"The Other One")</f>
        <v>2</v>
      </c>
    </row>
    <row r="3" spans="1:9">
      <c r="A3" s="1">
        <v>2</v>
      </c>
      <c r="B3" s="1" t="s">
        <v>8</v>
      </c>
      <c r="C3" s="1">
        <f t="shared" si="0"/>
        <v>2019</v>
      </c>
      <c r="D3" s="1">
        <f t="shared" si="1"/>
        <v>5</v>
      </c>
      <c r="F3" s="8">
        <v>2011</v>
      </c>
      <c r="G3" s="6" t="s">
        <v>9</v>
      </c>
      <c r="H3" s="6" t="s">
        <v>10</v>
      </c>
      <c r="I3" s="6" t="s">
        <v>11</v>
      </c>
    </row>
    <row r="4" spans="1:9">
      <c r="A4" s="1">
        <v>3</v>
      </c>
      <c r="B4" s="1" t="s">
        <v>7</v>
      </c>
      <c r="C4" s="1">
        <f t="shared" si="0"/>
        <v>2017</v>
      </c>
      <c r="D4" s="1">
        <f t="shared" si="1"/>
        <v>2</v>
      </c>
      <c r="F4" s="7">
        <f>SUM(G4,H4,I4)</f>
        <v>5</v>
      </c>
      <c r="G4" s="7">
        <f>COUNTIF(B:B,"Honkus")</f>
        <v>2</v>
      </c>
      <c r="H4" s="7">
        <f>COUNTIF(B:B,"Captain Conk")</f>
        <v>1</v>
      </c>
      <c r="I4" s="7">
        <f>COUNTIF(B:B,"Chuckle Chomp")</f>
        <v>2</v>
      </c>
    </row>
    <row r="5" spans="1:9">
      <c r="A5" s="1">
        <v>4</v>
      </c>
      <c r="B5" s="1" t="s">
        <v>12</v>
      </c>
      <c r="C5" s="1">
        <f t="shared" si="0"/>
        <v>2015</v>
      </c>
      <c r="D5" s="1">
        <f t="shared" si="1"/>
        <v>7</v>
      </c>
      <c r="F5" s="8">
        <v>2013</v>
      </c>
      <c r="G5" s="8" t="s">
        <v>13</v>
      </c>
      <c r="H5" s="8" t="s">
        <v>14</v>
      </c>
      <c r="I5" s="8" t="s">
        <v>15</v>
      </c>
    </row>
    <row r="6" spans="1:9">
      <c r="A6" s="1">
        <v>5</v>
      </c>
      <c r="B6" s="1" t="s">
        <v>13</v>
      </c>
      <c r="C6" s="1">
        <f t="shared" si="0"/>
        <v>2013</v>
      </c>
      <c r="D6" s="1">
        <f t="shared" si="1"/>
        <v>1</v>
      </c>
      <c r="F6" s="7">
        <f>SUM(G6,H6,I6)</f>
        <v>6</v>
      </c>
      <c r="G6" s="7">
        <f>COUNTIF(B:B,"Dinomite")</f>
        <v>2</v>
      </c>
      <c r="H6" s="7">
        <f>COUNTIF(B:B,"T-spex")</f>
        <v>2</v>
      </c>
      <c r="I6" s="7">
        <f>COUNTIF(B:B,"Triceytops")</f>
        <v>2</v>
      </c>
    </row>
    <row r="7" spans="1:15">
      <c r="A7" s="1">
        <v>6</v>
      </c>
      <c r="B7" s="1" t="s">
        <v>16</v>
      </c>
      <c r="C7" s="1">
        <f t="shared" si="0"/>
        <v>2015</v>
      </c>
      <c r="D7" s="1">
        <f t="shared" si="1"/>
        <v>4</v>
      </c>
      <c r="F7" s="8">
        <v>2015</v>
      </c>
      <c r="G7" s="8" t="s">
        <v>17</v>
      </c>
      <c r="H7" s="8" t="s">
        <v>18</v>
      </c>
      <c r="I7" s="8" t="s">
        <v>19</v>
      </c>
      <c r="J7" s="9" t="s">
        <v>16</v>
      </c>
      <c r="K7" s="8" t="s">
        <v>20</v>
      </c>
      <c r="L7" s="8" t="s">
        <v>21</v>
      </c>
      <c r="M7" s="8" t="s">
        <v>12</v>
      </c>
      <c r="N7" s="8" t="s">
        <v>22</v>
      </c>
      <c r="O7" s="8" t="s">
        <v>23</v>
      </c>
    </row>
    <row r="8" spans="1:15">
      <c r="A8" s="1">
        <v>7</v>
      </c>
      <c r="B8" s="1" t="s">
        <v>15</v>
      </c>
      <c r="C8" s="1">
        <f t="shared" si="0"/>
        <v>2013</v>
      </c>
      <c r="D8" s="1">
        <f t="shared" si="1"/>
        <v>3</v>
      </c>
      <c r="F8" s="7">
        <f>SUM(G8,H8,I8,J8,K8,L8,M8,N8,O8)</f>
        <v>17</v>
      </c>
      <c r="G8" s="7">
        <f>COUNTIF(B:B,"Supernose")</f>
        <v>1</v>
      </c>
      <c r="H8" s="7">
        <f>COUNTIF(B:B,"Nosebot")</f>
        <v>4</v>
      </c>
      <c r="I8" s="7">
        <f>COUNTIF(B:B,"Snotty Professor")</f>
        <v>2</v>
      </c>
      <c r="J8" s="10">
        <f>COUNTIF(B:B,"Stripey")</f>
        <v>2</v>
      </c>
      <c r="K8" s="11">
        <f>COUNTIF(B:B,"Astrosnort")</f>
        <v>1</v>
      </c>
      <c r="L8" s="11">
        <f>COUNTIF(B:B,"Snorbit")</f>
        <v>2</v>
      </c>
      <c r="M8" s="11">
        <f>COUNTIF(B:B,"Snout Dracula")</f>
        <v>2</v>
      </c>
      <c r="N8" s="11">
        <f>COUNTIF(B:B,"Snortel")</f>
        <v>1</v>
      </c>
      <c r="O8" s="11">
        <f>COUNTIF(B:B,"Karate Konk")</f>
        <v>2</v>
      </c>
    </row>
    <row r="9" spans="1:16">
      <c r="A9" s="1">
        <v>8</v>
      </c>
      <c r="B9" s="1" t="s">
        <v>11</v>
      </c>
      <c r="C9" s="1">
        <f t="shared" si="0"/>
        <v>2011</v>
      </c>
      <c r="D9" s="1">
        <f t="shared" si="1"/>
        <v>3</v>
      </c>
      <c r="F9" s="8">
        <v>2017</v>
      </c>
      <c r="G9" s="8" t="s">
        <v>24</v>
      </c>
      <c r="H9" s="8" t="s">
        <v>7</v>
      </c>
      <c r="I9" s="8" t="s">
        <v>25</v>
      </c>
      <c r="J9" s="12" t="s">
        <v>26</v>
      </c>
      <c r="K9" s="8" t="s">
        <v>27</v>
      </c>
      <c r="L9" s="8" t="s">
        <v>28</v>
      </c>
      <c r="M9" s="8" t="s">
        <v>29</v>
      </c>
      <c r="N9" s="8" t="s">
        <v>30</v>
      </c>
      <c r="O9" s="8" t="s">
        <v>31</v>
      </c>
      <c r="P9" s="8" t="s">
        <v>32</v>
      </c>
    </row>
    <row r="10" spans="1:16">
      <c r="A10" s="1">
        <v>9</v>
      </c>
      <c r="B10" s="1" t="s">
        <v>33</v>
      </c>
      <c r="C10" s="1">
        <f t="shared" si="0"/>
        <v>2019</v>
      </c>
      <c r="D10" s="1">
        <f t="shared" si="1"/>
        <v>6</v>
      </c>
      <c r="F10" s="7">
        <f>SUM(G10,H10,I10,J10,K10,L10,M10,N10,O10,P10)</f>
        <v>41</v>
      </c>
      <c r="G10" s="7">
        <f>COUNTIF(B:B,"Norse Nose")</f>
        <v>4</v>
      </c>
      <c r="H10" s="7">
        <f>COUNTIF(B:B,"Nose-it-all")</f>
        <v>7</v>
      </c>
      <c r="I10" s="7">
        <f>COUNTIF(B:B,"The Snorcerer")</f>
        <v>3</v>
      </c>
      <c r="J10" s="10">
        <f>COUNTIF(B:B,"Dr. Nose")</f>
        <v>6</v>
      </c>
      <c r="K10" s="11">
        <f>COUNTIF(B:B,"DJ Boogie")</f>
        <v>3</v>
      </c>
      <c r="L10" s="11">
        <f>COUNTIF(B:B,"Snootankhamun")</f>
        <v>6</v>
      </c>
      <c r="M10" s="11">
        <f>COUNTIF(B:B,"Snuffles")</f>
        <v>4</v>
      </c>
      <c r="N10" s="11">
        <f>COUNTIF(B:B,"Sneezecake")</f>
        <v>4</v>
      </c>
      <c r="O10" s="11">
        <f>COUNTIF(B:B,"Sniffer")</f>
        <v>4</v>
      </c>
      <c r="P10" s="11">
        <f>COUNTIF(B:B,"Frankinose")</f>
        <v>0</v>
      </c>
    </row>
    <row r="11" spans="1:17">
      <c r="A11" s="1">
        <v>10</v>
      </c>
      <c r="B11" s="1" t="s">
        <v>26</v>
      </c>
      <c r="C11" s="1">
        <f t="shared" si="0"/>
        <v>2017</v>
      </c>
      <c r="D11" s="1">
        <f t="shared" si="1"/>
        <v>4</v>
      </c>
      <c r="F11" s="8">
        <v>2019</v>
      </c>
      <c r="G11" s="8" t="s">
        <v>34</v>
      </c>
      <c r="H11" s="8" t="s">
        <v>35</v>
      </c>
      <c r="I11" s="8" t="s">
        <v>36</v>
      </c>
      <c r="J11" s="12" t="s">
        <v>37</v>
      </c>
      <c r="K11" s="8" t="s">
        <v>38</v>
      </c>
      <c r="L11" s="8" t="s">
        <v>33</v>
      </c>
      <c r="M11" s="8" t="s">
        <v>39</v>
      </c>
      <c r="N11" s="8" t="s">
        <v>40</v>
      </c>
      <c r="O11" s="8" t="s">
        <v>41</v>
      </c>
      <c r="P11" s="8" t="s">
        <v>42</v>
      </c>
      <c r="Q11" s="8" t="s">
        <v>43</v>
      </c>
    </row>
    <row r="12" spans="1:17">
      <c r="A12" s="1">
        <v>11</v>
      </c>
      <c r="B12" s="1" t="s">
        <v>27</v>
      </c>
      <c r="C12" s="1">
        <f t="shared" si="0"/>
        <v>2017</v>
      </c>
      <c r="D12" s="1">
        <f t="shared" si="1"/>
        <v>5</v>
      </c>
      <c r="F12" s="7">
        <f>SUM(G12,H12,I12,J12,K12,L12,M12,N12,O12,P12,Q12)</f>
        <v>41</v>
      </c>
      <c r="G12" s="7">
        <f>COUNTIF(B:B,"Hoppy Hooter")</f>
        <v>0</v>
      </c>
      <c r="H12" s="7">
        <f>COUNTIF(B:B,"The Transforminos")</f>
        <v>0</v>
      </c>
      <c r="I12" s="7">
        <f>COUNTIF(B:B,"Wolfnose")</f>
        <v>5</v>
      </c>
      <c r="J12" s="13">
        <f>COUNTIF(B:B,"Schnoz lll")</f>
        <v>4</v>
      </c>
      <c r="K12" s="7">
        <f>COUNTIF(B:B,"The Abominable Snoseman")</f>
        <v>6</v>
      </c>
      <c r="L12" s="7">
        <f>COUNTIF(B:B,"Honkus Ponkus")</f>
        <v>5</v>
      </c>
      <c r="M12" s="7">
        <f>COUNTIF(B:B,"The Gnose")</f>
        <v>1</v>
      </c>
      <c r="N12" s="7">
        <f>COUNTIF(B:B,"Hairy Nostroll")</f>
        <v>9</v>
      </c>
      <c r="O12" s="7">
        <f>COUNTIF(B:B,"Snufflekins")</f>
        <v>5</v>
      </c>
      <c r="P12" s="7">
        <f>COUNTIF(B:B,"Nosediva")</f>
        <v>4</v>
      </c>
      <c r="Q12" s="7">
        <f>COUNTIF(B:B,"Conk Jester")</f>
        <v>2</v>
      </c>
    </row>
    <row r="13" spans="1:4">
      <c r="A13" s="1">
        <v>12</v>
      </c>
      <c r="B13" s="1" t="s">
        <v>7</v>
      </c>
      <c r="C13" s="1">
        <f t="shared" si="0"/>
        <v>2017</v>
      </c>
      <c r="D13" s="1">
        <f t="shared" si="1"/>
        <v>2</v>
      </c>
    </row>
    <row r="14" spans="1:4">
      <c r="A14" s="1">
        <v>13</v>
      </c>
      <c r="B14" s="1" t="s">
        <v>26</v>
      </c>
      <c r="C14" s="1">
        <f t="shared" si="0"/>
        <v>2017</v>
      </c>
      <c r="D14" s="1">
        <f t="shared" si="1"/>
        <v>4</v>
      </c>
    </row>
    <row r="15" spans="1:4">
      <c r="A15" s="1">
        <v>14</v>
      </c>
      <c r="B15" s="1" t="s">
        <v>28</v>
      </c>
      <c r="C15" s="1">
        <f t="shared" si="0"/>
        <v>2017</v>
      </c>
      <c r="D15" s="1">
        <f t="shared" si="1"/>
        <v>6</v>
      </c>
    </row>
    <row r="16" spans="1:4">
      <c r="A16" s="1">
        <v>15</v>
      </c>
      <c r="B16" s="1" t="s">
        <v>21</v>
      </c>
      <c r="C16" s="1">
        <f t="shared" si="0"/>
        <v>2015</v>
      </c>
      <c r="D16" s="1">
        <f t="shared" si="1"/>
        <v>6</v>
      </c>
    </row>
    <row r="17" spans="1:4">
      <c r="A17" s="1">
        <v>16</v>
      </c>
      <c r="B17" s="1" t="s">
        <v>19</v>
      </c>
      <c r="C17" s="1">
        <f t="shared" si="0"/>
        <v>2015</v>
      </c>
      <c r="D17" s="1">
        <f t="shared" si="1"/>
        <v>3</v>
      </c>
    </row>
    <row r="18" spans="1:4">
      <c r="A18" s="1">
        <v>17</v>
      </c>
      <c r="B18" s="1" t="s">
        <v>18</v>
      </c>
      <c r="C18" s="1">
        <f t="shared" si="0"/>
        <v>2015</v>
      </c>
      <c r="D18" s="1">
        <f t="shared" si="1"/>
        <v>2</v>
      </c>
    </row>
    <row r="19" spans="1:4">
      <c r="A19" s="1">
        <v>18</v>
      </c>
      <c r="B19" s="1" t="s">
        <v>9</v>
      </c>
      <c r="C19" s="1">
        <f t="shared" si="0"/>
        <v>2011</v>
      </c>
      <c r="D19" s="1">
        <f t="shared" si="1"/>
        <v>1</v>
      </c>
    </row>
    <row r="20" spans="1:4">
      <c r="A20" s="1">
        <v>19</v>
      </c>
      <c r="B20" s="1" t="s">
        <v>30</v>
      </c>
      <c r="C20" s="1">
        <f t="shared" si="0"/>
        <v>2017</v>
      </c>
      <c r="D20" s="1">
        <f t="shared" si="1"/>
        <v>8</v>
      </c>
    </row>
    <row r="21" spans="1:4">
      <c r="A21" s="1">
        <v>20</v>
      </c>
      <c r="B21" s="1" t="s">
        <v>5</v>
      </c>
      <c r="C21" s="1">
        <f t="shared" si="0"/>
        <v>2009</v>
      </c>
      <c r="D21" s="1">
        <f t="shared" si="1"/>
        <v>2</v>
      </c>
    </row>
    <row r="22" spans="1:4">
      <c r="A22" s="1">
        <v>21</v>
      </c>
      <c r="B22" s="1" t="s">
        <v>18</v>
      </c>
      <c r="C22" s="1">
        <f t="shared" si="0"/>
        <v>2015</v>
      </c>
      <c r="D22" s="1">
        <f t="shared" si="1"/>
        <v>2</v>
      </c>
    </row>
    <row r="23" spans="1:4">
      <c r="A23" s="1">
        <v>22</v>
      </c>
      <c r="B23" s="1" t="s">
        <v>26</v>
      </c>
      <c r="C23" s="1">
        <f t="shared" si="0"/>
        <v>2017</v>
      </c>
      <c r="D23" s="1">
        <f t="shared" si="1"/>
        <v>4</v>
      </c>
    </row>
    <row r="24" spans="1:4">
      <c r="A24" s="1">
        <v>23</v>
      </c>
      <c r="B24" s="1" t="s">
        <v>27</v>
      </c>
      <c r="C24" s="1">
        <f t="shared" si="0"/>
        <v>2017</v>
      </c>
      <c r="D24" s="1">
        <f t="shared" si="1"/>
        <v>5</v>
      </c>
    </row>
    <row r="25" spans="1:4">
      <c r="A25" s="1">
        <v>24</v>
      </c>
      <c r="B25" s="1" t="s">
        <v>31</v>
      </c>
      <c r="C25" s="1">
        <f t="shared" si="0"/>
        <v>2017</v>
      </c>
      <c r="D25" s="1">
        <f t="shared" si="1"/>
        <v>9</v>
      </c>
    </row>
    <row r="26" spans="1:4">
      <c r="A26" s="1">
        <v>25</v>
      </c>
      <c r="B26" s="1" t="s">
        <v>16</v>
      </c>
      <c r="C26" s="1">
        <f t="shared" si="0"/>
        <v>2015</v>
      </c>
      <c r="D26" s="1">
        <f t="shared" si="1"/>
        <v>4</v>
      </c>
    </row>
    <row r="27" spans="1:4">
      <c r="A27" s="1">
        <v>26</v>
      </c>
      <c r="B27" s="1" t="s">
        <v>22</v>
      </c>
      <c r="C27" s="1">
        <f t="shared" si="0"/>
        <v>2015</v>
      </c>
      <c r="D27" s="1">
        <f t="shared" si="1"/>
        <v>8</v>
      </c>
    </row>
    <row r="28" spans="1:4">
      <c r="A28" s="1">
        <v>27</v>
      </c>
      <c r="B28" s="1" t="s">
        <v>24</v>
      </c>
      <c r="C28" s="1">
        <f t="shared" si="0"/>
        <v>2017</v>
      </c>
      <c r="D28" s="1">
        <f t="shared" si="1"/>
        <v>1</v>
      </c>
    </row>
    <row r="29" spans="1:4">
      <c r="A29" s="1">
        <v>28</v>
      </c>
      <c r="B29" s="1" t="s">
        <v>29</v>
      </c>
      <c r="C29" s="1">
        <f t="shared" si="0"/>
        <v>2017</v>
      </c>
      <c r="D29" s="1">
        <f t="shared" si="1"/>
        <v>7</v>
      </c>
    </row>
    <row r="30" spans="1:4">
      <c r="A30" s="1">
        <v>29</v>
      </c>
      <c r="B30" s="1" t="s">
        <v>18</v>
      </c>
      <c r="C30" s="1">
        <f t="shared" si="0"/>
        <v>2015</v>
      </c>
      <c r="D30" s="1">
        <f t="shared" si="1"/>
        <v>2</v>
      </c>
    </row>
    <row r="31" spans="1:4">
      <c r="A31" s="1">
        <v>30</v>
      </c>
      <c r="B31" s="1" t="s">
        <v>31</v>
      </c>
      <c r="C31" s="1">
        <f t="shared" si="0"/>
        <v>2017</v>
      </c>
      <c r="D31" s="1">
        <f t="shared" si="1"/>
        <v>9</v>
      </c>
    </row>
    <row r="32" spans="1:4">
      <c r="A32" s="1">
        <v>31</v>
      </c>
      <c r="B32" s="1" t="s">
        <v>18</v>
      </c>
      <c r="C32" s="1">
        <f t="shared" si="0"/>
        <v>2015</v>
      </c>
      <c r="D32" s="1">
        <f t="shared" si="1"/>
        <v>2</v>
      </c>
    </row>
    <row r="33" spans="1:4">
      <c r="A33" s="1">
        <v>32</v>
      </c>
      <c r="B33" s="1" t="s">
        <v>28</v>
      </c>
      <c r="C33" s="1">
        <f t="shared" si="0"/>
        <v>2017</v>
      </c>
      <c r="D33" s="1">
        <f t="shared" si="1"/>
        <v>6</v>
      </c>
    </row>
    <row r="34" spans="1:4">
      <c r="A34" s="1">
        <v>33</v>
      </c>
      <c r="B34" s="1" t="s">
        <v>9</v>
      </c>
      <c r="C34" s="1">
        <f t="shared" si="0"/>
        <v>2011</v>
      </c>
      <c r="D34" s="1">
        <f t="shared" si="1"/>
        <v>1</v>
      </c>
    </row>
    <row r="35" spans="1:4">
      <c r="A35" s="1">
        <v>34</v>
      </c>
      <c r="B35" s="1" t="s">
        <v>24</v>
      </c>
      <c r="C35" s="1">
        <f t="shared" si="0"/>
        <v>2017</v>
      </c>
      <c r="D35" s="1">
        <f t="shared" si="1"/>
        <v>1</v>
      </c>
    </row>
    <row r="36" spans="1:4">
      <c r="A36" s="1">
        <v>35</v>
      </c>
      <c r="B36" s="1" t="s">
        <v>31</v>
      </c>
      <c r="C36" s="1">
        <f t="shared" si="0"/>
        <v>2017</v>
      </c>
      <c r="D36" s="1">
        <f t="shared" si="1"/>
        <v>9</v>
      </c>
    </row>
    <row r="37" spans="1:4">
      <c r="A37" s="1">
        <v>36</v>
      </c>
      <c r="B37" s="1" t="s">
        <v>26</v>
      </c>
      <c r="C37" s="1">
        <f t="shared" si="0"/>
        <v>2017</v>
      </c>
      <c r="D37" s="1">
        <f t="shared" si="1"/>
        <v>4</v>
      </c>
    </row>
    <row r="38" spans="1:4">
      <c r="A38" s="1">
        <v>37</v>
      </c>
      <c r="B38" s="1" t="s">
        <v>44</v>
      </c>
      <c r="C38" s="1">
        <f t="shared" si="0"/>
        <v>2013</v>
      </c>
      <c r="D38" s="1">
        <f t="shared" si="1"/>
        <v>2</v>
      </c>
    </row>
    <row r="39" spans="1:4">
      <c r="A39" s="1">
        <v>38</v>
      </c>
      <c r="B39" s="1" t="s">
        <v>10</v>
      </c>
      <c r="C39" s="1">
        <f t="shared" si="0"/>
        <v>2011</v>
      </c>
      <c r="D39" s="1">
        <f t="shared" si="1"/>
        <v>2</v>
      </c>
    </row>
    <row r="40" spans="1:4">
      <c r="A40" s="1">
        <v>39</v>
      </c>
      <c r="B40" s="1" t="s">
        <v>13</v>
      </c>
      <c r="C40" s="1">
        <f t="shared" si="0"/>
        <v>2013</v>
      </c>
      <c r="D40" s="1">
        <f t="shared" si="1"/>
        <v>1</v>
      </c>
    </row>
    <row r="41" spans="1:4">
      <c r="A41" s="1">
        <v>40</v>
      </c>
      <c r="B41" s="1" t="s">
        <v>26</v>
      </c>
      <c r="C41" s="1">
        <f t="shared" si="0"/>
        <v>2017</v>
      </c>
      <c r="D41" s="1">
        <f t="shared" si="1"/>
        <v>4</v>
      </c>
    </row>
    <row r="42" spans="1:4">
      <c r="A42" s="1">
        <v>41</v>
      </c>
      <c r="B42" s="1" t="s">
        <v>28</v>
      </c>
      <c r="C42" s="1">
        <f t="shared" si="0"/>
        <v>2017</v>
      </c>
      <c r="D42" s="1">
        <f t="shared" si="1"/>
        <v>6</v>
      </c>
    </row>
    <row r="43" spans="1:4">
      <c r="A43" s="1">
        <v>42</v>
      </c>
      <c r="B43" s="1" t="s">
        <v>28</v>
      </c>
      <c r="C43" s="1">
        <f t="shared" si="0"/>
        <v>2017</v>
      </c>
      <c r="D43" s="1">
        <f t="shared" si="1"/>
        <v>6</v>
      </c>
    </row>
    <row r="44" spans="1:4">
      <c r="A44" s="1">
        <v>43</v>
      </c>
      <c r="B44" s="1" t="s">
        <v>29</v>
      </c>
      <c r="C44" s="1">
        <f t="shared" si="0"/>
        <v>2017</v>
      </c>
      <c r="D44" s="1">
        <f t="shared" si="1"/>
        <v>7</v>
      </c>
    </row>
    <row r="45" spans="1:4">
      <c r="A45" s="1">
        <v>44</v>
      </c>
      <c r="B45" s="1" t="s">
        <v>14</v>
      </c>
      <c r="C45" s="1">
        <f t="shared" si="0"/>
        <v>2013</v>
      </c>
      <c r="D45" s="1">
        <f t="shared" si="1"/>
        <v>2</v>
      </c>
    </row>
    <row r="46" spans="1:4">
      <c r="A46" s="1">
        <v>45</v>
      </c>
      <c r="B46" s="1" t="s">
        <v>21</v>
      </c>
      <c r="C46" s="1">
        <f t="shared" si="0"/>
        <v>2015</v>
      </c>
      <c r="D46" s="1">
        <f t="shared" si="1"/>
        <v>6</v>
      </c>
    </row>
    <row r="47" spans="1:4">
      <c r="A47" s="1">
        <v>46</v>
      </c>
      <c r="B47" s="1" t="s">
        <v>19</v>
      </c>
      <c r="C47" s="1">
        <f t="shared" si="0"/>
        <v>2015</v>
      </c>
      <c r="D47" s="1">
        <f t="shared" si="1"/>
        <v>3</v>
      </c>
    </row>
    <row r="48" spans="1:4">
      <c r="A48" s="1">
        <v>47</v>
      </c>
      <c r="B48" s="1" t="s">
        <v>4</v>
      </c>
      <c r="C48" s="1">
        <f t="shared" si="0"/>
        <v>2009</v>
      </c>
      <c r="D48" s="1">
        <f t="shared" si="1"/>
        <v>1</v>
      </c>
    </row>
    <row r="49" spans="1:4">
      <c r="A49" s="1">
        <v>48</v>
      </c>
      <c r="B49" s="1" t="s">
        <v>15</v>
      </c>
      <c r="C49" s="1">
        <f t="shared" si="0"/>
        <v>2013</v>
      </c>
      <c r="D49" s="1">
        <f t="shared" si="1"/>
        <v>3</v>
      </c>
    </row>
    <row r="50" spans="1:4">
      <c r="A50" s="1">
        <v>49</v>
      </c>
      <c r="B50" s="1" t="s">
        <v>25</v>
      </c>
      <c r="C50" s="1">
        <f t="shared" si="0"/>
        <v>2017</v>
      </c>
      <c r="D50" s="1">
        <f t="shared" si="1"/>
        <v>3</v>
      </c>
    </row>
    <row r="51" spans="1:4">
      <c r="A51" s="1">
        <v>50</v>
      </c>
      <c r="B51" s="1" t="s">
        <v>42</v>
      </c>
      <c r="C51" s="1">
        <f t="shared" si="0"/>
        <v>2019</v>
      </c>
      <c r="D51" s="1">
        <f t="shared" si="1"/>
        <v>10</v>
      </c>
    </row>
    <row r="52" spans="1:4">
      <c r="A52" s="1">
        <v>51</v>
      </c>
      <c r="B52" s="1" t="s">
        <v>17</v>
      </c>
      <c r="C52" s="1">
        <f t="shared" si="0"/>
        <v>2015</v>
      </c>
      <c r="D52" s="1">
        <f t="shared" si="1"/>
        <v>1</v>
      </c>
    </row>
    <row r="53" spans="1:4">
      <c r="A53" s="1">
        <v>52</v>
      </c>
      <c r="B53" s="1" t="s">
        <v>7</v>
      </c>
      <c r="C53" s="1">
        <f t="shared" si="0"/>
        <v>2017</v>
      </c>
      <c r="D53" s="1">
        <f t="shared" si="1"/>
        <v>2</v>
      </c>
    </row>
    <row r="54" spans="1:4">
      <c r="A54" s="1">
        <v>53</v>
      </c>
      <c r="B54" s="1" t="s">
        <v>5</v>
      </c>
      <c r="C54" s="1">
        <f t="shared" si="0"/>
        <v>2009</v>
      </c>
      <c r="D54" s="1">
        <f t="shared" si="1"/>
        <v>2</v>
      </c>
    </row>
    <row r="55" spans="1:4">
      <c r="A55" s="1">
        <v>54</v>
      </c>
      <c r="B55" s="1" t="s">
        <v>12</v>
      </c>
      <c r="C55" s="1">
        <f t="shared" si="0"/>
        <v>2015</v>
      </c>
      <c r="D55" s="1">
        <f t="shared" si="1"/>
        <v>7</v>
      </c>
    </row>
    <row r="56" spans="1:4">
      <c r="A56" s="1">
        <v>55</v>
      </c>
      <c r="B56" s="1" t="s">
        <v>31</v>
      </c>
      <c r="C56" s="1">
        <f t="shared" si="0"/>
        <v>2017</v>
      </c>
      <c r="D56" s="1">
        <f t="shared" si="1"/>
        <v>9</v>
      </c>
    </row>
    <row r="57" spans="1:4">
      <c r="A57" s="1">
        <v>56</v>
      </c>
      <c r="B57" s="1" t="s">
        <v>23</v>
      </c>
      <c r="C57" s="1">
        <f t="shared" si="0"/>
        <v>2015</v>
      </c>
      <c r="D57" s="1">
        <f t="shared" si="1"/>
        <v>9</v>
      </c>
    </row>
    <row r="58" spans="1:4">
      <c r="A58" s="1">
        <v>57</v>
      </c>
      <c r="B58" s="1" t="s">
        <v>6</v>
      </c>
      <c r="C58" s="1">
        <f t="shared" si="0"/>
        <v>2009</v>
      </c>
      <c r="D58" s="1">
        <f t="shared" si="1"/>
        <v>3</v>
      </c>
    </row>
    <row r="59" spans="1:4">
      <c r="A59" s="1">
        <v>58</v>
      </c>
      <c r="B59" s="1" t="s">
        <v>7</v>
      </c>
      <c r="C59" s="1">
        <f t="shared" si="0"/>
        <v>2017</v>
      </c>
      <c r="D59" s="1">
        <f t="shared" si="1"/>
        <v>2</v>
      </c>
    </row>
    <row r="60" spans="1:4">
      <c r="A60" s="1">
        <v>59</v>
      </c>
      <c r="B60" s="1" t="s">
        <v>30</v>
      </c>
      <c r="C60" s="1">
        <f t="shared" si="0"/>
        <v>2017</v>
      </c>
      <c r="D60" s="1">
        <f t="shared" si="1"/>
        <v>8</v>
      </c>
    </row>
    <row r="61" spans="1:4">
      <c r="A61" s="1">
        <v>60</v>
      </c>
      <c r="B61" s="1" t="s">
        <v>27</v>
      </c>
      <c r="C61" s="1">
        <f t="shared" si="0"/>
        <v>2017</v>
      </c>
      <c r="D61" s="1">
        <f t="shared" si="1"/>
        <v>5</v>
      </c>
    </row>
    <row r="62" spans="1:4">
      <c r="A62" s="1">
        <v>61</v>
      </c>
      <c r="B62" s="1" t="s">
        <v>6</v>
      </c>
      <c r="C62" s="1">
        <f t="shared" si="0"/>
        <v>2009</v>
      </c>
      <c r="D62" s="1">
        <f t="shared" si="1"/>
        <v>3</v>
      </c>
    </row>
    <row r="63" spans="1:4">
      <c r="A63" s="1">
        <v>62</v>
      </c>
      <c r="B63" s="1" t="s">
        <v>29</v>
      </c>
      <c r="C63" s="1">
        <f t="shared" si="0"/>
        <v>2017</v>
      </c>
      <c r="D63" s="1">
        <f t="shared" si="1"/>
        <v>7</v>
      </c>
    </row>
    <row r="64" spans="1:4">
      <c r="A64" s="1">
        <v>63</v>
      </c>
      <c r="B64" s="1" t="s">
        <v>7</v>
      </c>
      <c r="C64" s="1">
        <f t="shared" si="0"/>
        <v>2017</v>
      </c>
      <c r="D64" s="1">
        <f t="shared" si="1"/>
        <v>2</v>
      </c>
    </row>
    <row r="65" spans="1:4">
      <c r="A65" s="1">
        <v>64</v>
      </c>
      <c r="B65" s="1" t="s">
        <v>24</v>
      </c>
      <c r="C65" s="1">
        <f t="shared" si="0"/>
        <v>2017</v>
      </c>
      <c r="D65" s="1">
        <f t="shared" si="1"/>
        <v>1</v>
      </c>
    </row>
    <row r="66" spans="1:4">
      <c r="A66" s="1">
        <v>65</v>
      </c>
      <c r="B66" s="1" t="s">
        <v>30</v>
      </c>
      <c r="C66" s="1">
        <f t="shared" ref="C66:C118" si="2">_xlfn.IFS(OR(B66="This One",B66="That One",B66="The Other One"),2009,OR(B66="Honkus",B66="Captain Conk",B66="Chuckle Chomp"),2011,OR(B66="Dinomite",B66="T-Spex",B66="Triceytops"),2013,OR(B66="Supernose",B66="Nosebot",B66="Snotty Professor",B66="Stripey",B66="Astrosnort",B66="Snorbit",B66="Snout Dracula",B66="Snortel",B66="Karate Konk"),2015,OR(B66="Norse Nose",B66="Nose-it-all",B66="The Snorcerer",B66="Dr. Nose",B66="DJ Boogie",B66="Snootankhamun",B66="Snuffles",B66="Sneezecake",B66="Sniffer",B66="Frankinose"),2017,OR(B66="Hoppy Hooter",B66="The Transforminos",B66="Wolfnose",B66="Schnoz lll",B66="The Abominable Snoseman",B66="Honkus Ponkus",B66="The Gnose",B66="Hairy Nostroll",B66="Snufflekins",B66="Nosediva",B66="Conk Jester"),2019)</f>
        <v>2017</v>
      </c>
      <c r="D66" s="1">
        <f t="shared" ref="D66:D118" si="3">_xlfn.IFS(OR(B66="This One",B66="Honkus",B66="Dinomite",B66="Supernose",B66="Norse Nose",B66="Hoppy Hooter"),1,OR(B66="That One",B66="Captain Conk",B66="T-Spex",B66="Nosebot",B66="Nose-it-all",B66="The Transforminos"),2,OR(B66="The Other One",B66="Chuckle Chomp",B66="Triceytops",B66="Snotty Professor",B66="The Snorcerer",B66="Wolfnose"),3,OR(B66="Stripey",B66="Dr. Nose",B66="Schnoz lll"),4,OR(B66="Astrosnort",B66="DJ Boogie",B66="The Abominable Snoseman"),5,OR(B66="Snorbit",B66="Snootankhamun",B66="Honkus Ponkus"),6,OR(B66="Snout Dracula",B66="Snuffles",B66="The Gnose"),7,OR(B66="Snortel",B66="Sneezecake",B66="Hairy Nostroll"),8,OR(B66="Karate Konk",B66="Sniffer",B66="Snufflekins"),9,OR(B66="Frankinose",B66="Nosediva"),10,OR(B66="Conk Jester"),11)</f>
        <v>8</v>
      </c>
    </row>
    <row r="67" spans="1:4">
      <c r="A67" s="1">
        <v>66</v>
      </c>
      <c r="B67" s="1" t="s">
        <v>28</v>
      </c>
      <c r="C67" s="1">
        <f t="shared" si="2"/>
        <v>2017</v>
      </c>
      <c r="D67" s="1">
        <f t="shared" si="3"/>
        <v>6</v>
      </c>
    </row>
    <row r="68" spans="1:4">
      <c r="A68" s="1">
        <v>67</v>
      </c>
      <c r="B68" s="1" t="s">
        <v>23</v>
      </c>
      <c r="C68" s="1">
        <f t="shared" si="2"/>
        <v>2015</v>
      </c>
      <c r="D68" s="1">
        <f t="shared" si="3"/>
        <v>9</v>
      </c>
    </row>
    <row r="69" spans="1:4">
      <c r="A69" s="1">
        <v>68</v>
      </c>
      <c r="B69" s="1" t="s">
        <v>25</v>
      </c>
      <c r="C69" s="1">
        <f t="shared" si="2"/>
        <v>2017</v>
      </c>
      <c r="D69" s="1">
        <f t="shared" si="3"/>
        <v>3</v>
      </c>
    </row>
    <row r="70" spans="1:4">
      <c r="A70" s="1">
        <v>69</v>
      </c>
      <c r="B70" s="1" t="s">
        <v>11</v>
      </c>
      <c r="C70" s="1">
        <f t="shared" si="2"/>
        <v>2011</v>
      </c>
      <c r="D70" s="1">
        <f t="shared" si="3"/>
        <v>3</v>
      </c>
    </row>
    <row r="71" spans="1:4">
      <c r="A71" s="1">
        <v>70</v>
      </c>
      <c r="B71" s="1" t="s">
        <v>20</v>
      </c>
      <c r="C71" s="1">
        <f t="shared" si="2"/>
        <v>2015</v>
      </c>
      <c r="D71" s="1">
        <f t="shared" si="3"/>
        <v>5</v>
      </c>
    </row>
    <row r="72" spans="1:4">
      <c r="A72" s="1">
        <v>71</v>
      </c>
      <c r="B72" s="1" t="s">
        <v>25</v>
      </c>
      <c r="C72" s="1">
        <f t="shared" si="2"/>
        <v>2017</v>
      </c>
      <c r="D72" s="1">
        <f t="shared" si="3"/>
        <v>3</v>
      </c>
    </row>
    <row r="73" spans="1:4">
      <c r="A73" s="1">
        <v>72</v>
      </c>
      <c r="B73" s="1" t="s">
        <v>5</v>
      </c>
      <c r="C73" s="1">
        <f t="shared" si="2"/>
        <v>2009</v>
      </c>
      <c r="D73" s="1">
        <f t="shared" si="3"/>
        <v>2</v>
      </c>
    </row>
    <row r="74" spans="1:4">
      <c r="A74" s="1">
        <v>73</v>
      </c>
      <c r="B74" s="1" t="s">
        <v>26</v>
      </c>
      <c r="C74" s="1">
        <f t="shared" si="2"/>
        <v>2017</v>
      </c>
      <c r="D74" s="1">
        <f t="shared" si="3"/>
        <v>4</v>
      </c>
    </row>
    <row r="75" spans="1:4">
      <c r="A75" s="1">
        <v>74</v>
      </c>
      <c r="B75" s="1" t="s">
        <v>7</v>
      </c>
      <c r="C75" s="1">
        <f t="shared" si="2"/>
        <v>2017</v>
      </c>
      <c r="D75" s="1">
        <f t="shared" si="3"/>
        <v>2</v>
      </c>
    </row>
    <row r="76" spans="1:4">
      <c r="A76" s="1">
        <v>75</v>
      </c>
      <c r="B76" s="1" t="s">
        <v>4</v>
      </c>
      <c r="C76" s="1">
        <f t="shared" si="2"/>
        <v>2009</v>
      </c>
      <c r="D76" s="1">
        <f t="shared" si="3"/>
        <v>1</v>
      </c>
    </row>
    <row r="77" spans="1:4">
      <c r="A77" s="1">
        <v>76</v>
      </c>
      <c r="B77" s="1" t="s">
        <v>29</v>
      </c>
      <c r="C77" s="1">
        <f t="shared" si="2"/>
        <v>2017</v>
      </c>
      <c r="D77" s="1">
        <f t="shared" si="3"/>
        <v>7</v>
      </c>
    </row>
    <row r="78" spans="1:4">
      <c r="A78" s="1">
        <v>77</v>
      </c>
      <c r="B78" s="1" t="s">
        <v>24</v>
      </c>
      <c r="C78" s="1">
        <f t="shared" si="2"/>
        <v>2017</v>
      </c>
      <c r="D78" s="1">
        <f t="shared" si="3"/>
        <v>1</v>
      </c>
    </row>
    <row r="79" spans="1:4">
      <c r="A79" s="1">
        <v>78</v>
      </c>
      <c r="B79" s="1" t="s">
        <v>28</v>
      </c>
      <c r="C79" s="1">
        <f t="shared" si="2"/>
        <v>2017</v>
      </c>
      <c r="D79" s="1">
        <f t="shared" si="3"/>
        <v>6</v>
      </c>
    </row>
    <row r="80" spans="1:4">
      <c r="A80" s="1">
        <v>79</v>
      </c>
      <c r="B80" s="1" t="s">
        <v>33</v>
      </c>
      <c r="C80" s="1">
        <f t="shared" si="2"/>
        <v>2019</v>
      </c>
      <c r="D80" s="1">
        <f t="shared" si="3"/>
        <v>6</v>
      </c>
    </row>
    <row r="81" spans="1:4">
      <c r="A81" s="1">
        <v>80</v>
      </c>
      <c r="B81" s="1" t="s">
        <v>8</v>
      </c>
      <c r="C81" s="1">
        <f t="shared" si="2"/>
        <v>2019</v>
      </c>
      <c r="D81" s="1">
        <f t="shared" si="3"/>
        <v>5</v>
      </c>
    </row>
    <row r="82" spans="1:4">
      <c r="A82" s="1">
        <v>81</v>
      </c>
      <c r="B82" s="1" t="s">
        <v>41</v>
      </c>
      <c r="C82" s="1">
        <f t="shared" si="2"/>
        <v>2019</v>
      </c>
      <c r="D82" s="1">
        <f t="shared" si="3"/>
        <v>9</v>
      </c>
    </row>
    <row r="83" spans="1:4">
      <c r="A83" s="1">
        <v>82</v>
      </c>
      <c r="B83" s="1" t="s">
        <v>8</v>
      </c>
      <c r="C83" s="1">
        <f t="shared" si="2"/>
        <v>2019</v>
      </c>
      <c r="D83" s="1">
        <f t="shared" si="3"/>
        <v>5</v>
      </c>
    </row>
    <row r="84" spans="1:4">
      <c r="A84" s="1">
        <v>83</v>
      </c>
      <c r="B84" s="1" t="s">
        <v>42</v>
      </c>
      <c r="C84" s="1">
        <f t="shared" si="2"/>
        <v>2019</v>
      </c>
      <c r="D84" s="1">
        <f t="shared" si="3"/>
        <v>10</v>
      </c>
    </row>
    <row r="85" spans="1:4">
      <c r="A85" s="1">
        <v>84</v>
      </c>
      <c r="B85" s="1" t="s">
        <v>40</v>
      </c>
      <c r="C85" s="1">
        <f t="shared" si="2"/>
        <v>2019</v>
      </c>
      <c r="D85" s="1">
        <f t="shared" si="3"/>
        <v>8</v>
      </c>
    </row>
    <row r="86" spans="1:4">
      <c r="A86" s="1">
        <v>85</v>
      </c>
      <c r="B86" s="1" t="s">
        <v>40</v>
      </c>
      <c r="C86" s="1">
        <f t="shared" si="2"/>
        <v>2019</v>
      </c>
      <c r="D86" s="1">
        <f t="shared" si="3"/>
        <v>8</v>
      </c>
    </row>
    <row r="87" spans="1:4">
      <c r="A87" s="1">
        <v>86</v>
      </c>
      <c r="B87" s="1" t="s">
        <v>40</v>
      </c>
      <c r="C87" s="1">
        <f t="shared" si="2"/>
        <v>2019</v>
      </c>
      <c r="D87" s="1">
        <f t="shared" si="3"/>
        <v>8</v>
      </c>
    </row>
    <row r="88" spans="1:4">
      <c r="A88" s="1">
        <v>87</v>
      </c>
      <c r="B88" s="1" t="s">
        <v>40</v>
      </c>
      <c r="C88" s="1">
        <f t="shared" si="2"/>
        <v>2019</v>
      </c>
      <c r="D88" s="1">
        <f t="shared" si="3"/>
        <v>8</v>
      </c>
    </row>
    <row r="89" spans="1:4">
      <c r="A89" s="1">
        <v>88</v>
      </c>
      <c r="B89" s="1" t="s">
        <v>33</v>
      </c>
      <c r="C89" s="1">
        <f t="shared" si="2"/>
        <v>2019</v>
      </c>
      <c r="D89" s="1">
        <f t="shared" si="3"/>
        <v>6</v>
      </c>
    </row>
    <row r="90" spans="1:4">
      <c r="A90" s="1">
        <v>89</v>
      </c>
      <c r="B90" s="1" t="s">
        <v>37</v>
      </c>
      <c r="C90" s="1">
        <f t="shared" si="2"/>
        <v>2019</v>
      </c>
      <c r="D90" s="1">
        <f t="shared" si="3"/>
        <v>4</v>
      </c>
    </row>
    <row r="91" spans="1:4">
      <c r="A91" s="1">
        <v>90</v>
      </c>
      <c r="B91" s="1" t="s">
        <v>36</v>
      </c>
      <c r="C91" s="1">
        <f t="shared" si="2"/>
        <v>2019</v>
      </c>
      <c r="D91" s="1">
        <f t="shared" si="3"/>
        <v>3</v>
      </c>
    </row>
    <row r="92" spans="1:4">
      <c r="A92" s="1">
        <v>91</v>
      </c>
      <c r="B92" s="1" t="s">
        <v>36</v>
      </c>
      <c r="C92" s="1">
        <f t="shared" si="2"/>
        <v>2019</v>
      </c>
      <c r="D92" s="1">
        <f t="shared" si="3"/>
        <v>3</v>
      </c>
    </row>
    <row r="93" spans="1:4">
      <c r="A93" s="1">
        <v>92</v>
      </c>
      <c r="B93" s="1" t="s">
        <v>43</v>
      </c>
      <c r="C93" s="1">
        <f t="shared" si="2"/>
        <v>2019</v>
      </c>
      <c r="D93" s="1">
        <f t="shared" si="3"/>
        <v>11</v>
      </c>
    </row>
    <row r="94" spans="1:4">
      <c r="A94" s="1">
        <v>93</v>
      </c>
      <c r="B94" s="1" t="s">
        <v>41</v>
      </c>
      <c r="C94" s="1">
        <f t="shared" si="2"/>
        <v>2019</v>
      </c>
      <c r="D94" s="1">
        <f t="shared" si="3"/>
        <v>9</v>
      </c>
    </row>
    <row r="95" spans="1:4">
      <c r="A95" s="1">
        <v>94</v>
      </c>
      <c r="B95" s="1" t="s">
        <v>40</v>
      </c>
      <c r="C95" s="1">
        <f t="shared" si="2"/>
        <v>2019</v>
      </c>
      <c r="D95" s="1">
        <f t="shared" si="3"/>
        <v>8</v>
      </c>
    </row>
    <row r="96" spans="1:4">
      <c r="A96" s="1">
        <v>95</v>
      </c>
      <c r="B96" s="1" t="s">
        <v>37</v>
      </c>
      <c r="C96" s="1">
        <f t="shared" si="2"/>
        <v>2019</v>
      </c>
      <c r="D96" s="1">
        <f t="shared" si="3"/>
        <v>4</v>
      </c>
    </row>
    <row r="97" spans="1:4">
      <c r="A97" s="1">
        <v>96</v>
      </c>
      <c r="B97" s="1" t="s">
        <v>33</v>
      </c>
      <c r="C97" s="1">
        <f t="shared" si="2"/>
        <v>2019</v>
      </c>
      <c r="D97" s="1">
        <f t="shared" si="3"/>
        <v>6</v>
      </c>
    </row>
    <row r="98" spans="1:4">
      <c r="A98" s="1">
        <v>97</v>
      </c>
      <c r="B98" s="1" t="s">
        <v>30</v>
      </c>
      <c r="C98" s="1">
        <f t="shared" si="2"/>
        <v>2017</v>
      </c>
      <c r="D98" s="1">
        <f t="shared" si="3"/>
        <v>8</v>
      </c>
    </row>
    <row r="99" spans="1:4">
      <c r="A99" s="1">
        <v>98</v>
      </c>
      <c r="B99" s="1" t="s">
        <v>42</v>
      </c>
      <c r="C99" s="1">
        <f t="shared" si="2"/>
        <v>2019</v>
      </c>
      <c r="D99" s="1">
        <f t="shared" si="3"/>
        <v>10</v>
      </c>
    </row>
    <row r="100" spans="1:4">
      <c r="A100" s="1">
        <v>99</v>
      </c>
      <c r="B100" s="1" t="s">
        <v>41</v>
      </c>
      <c r="C100" s="1">
        <f t="shared" si="2"/>
        <v>2019</v>
      </c>
      <c r="D100" s="1">
        <f t="shared" si="3"/>
        <v>9</v>
      </c>
    </row>
    <row r="101" spans="1:4">
      <c r="A101" s="1">
        <v>100</v>
      </c>
      <c r="B101" s="1" t="s">
        <v>37</v>
      </c>
      <c r="C101" s="1">
        <f t="shared" si="2"/>
        <v>2019</v>
      </c>
      <c r="D101" s="1">
        <f t="shared" si="3"/>
        <v>4</v>
      </c>
    </row>
    <row r="102" spans="1:4">
      <c r="A102" s="1">
        <v>101</v>
      </c>
      <c r="B102" s="1" t="s">
        <v>37</v>
      </c>
      <c r="C102" s="1">
        <f t="shared" si="2"/>
        <v>2019</v>
      </c>
      <c r="D102" s="1">
        <f t="shared" si="3"/>
        <v>4</v>
      </c>
    </row>
    <row r="103" spans="1:4">
      <c r="A103" s="1">
        <v>102</v>
      </c>
      <c r="B103" s="1" t="s">
        <v>40</v>
      </c>
      <c r="C103" s="1">
        <f t="shared" si="2"/>
        <v>2019</v>
      </c>
      <c r="D103" s="1">
        <f t="shared" si="3"/>
        <v>8</v>
      </c>
    </row>
    <row r="104" spans="1:4">
      <c r="A104" s="1">
        <v>103</v>
      </c>
      <c r="B104" s="1" t="s">
        <v>33</v>
      </c>
      <c r="C104" s="1">
        <f t="shared" si="2"/>
        <v>2019</v>
      </c>
      <c r="D104" s="1">
        <f t="shared" si="3"/>
        <v>6</v>
      </c>
    </row>
    <row r="105" spans="1:4">
      <c r="A105" s="1">
        <v>104</v>
      </c>
      <c r="B105" s="1" t="s">
        <v>42</v>
      </c>
      <c r="C105" s="1">
        <f t="shared" si="2"/>
        <v>2019</v>
      </c>
      <c r="D105" s="1">
        <f t="shared" si="3"/>
        <v>10</v>
      </c>
    </row>
    <row r="106" spans="1:4">
      <c r="A106" s="1">
        <v>105</v>
      </c>
      <c r="B106" s="1" t="s">
        <v>40</v>
      </c>
      <c r="C106" s="1">
        <f t="shared" si="2"/>
        <v>2019</v>
      </c>
      <c r="D106" s="1">
        <f t="shared" si="3"/>
        <v>8</v>
      </c>
    </row>
    <row r="107" spans="1:4">
      <c r="A107" s="1">
        <v>106</v>
      </c>
      <c r="B107" s="1" t="s">
        <v>41</v>
      </c>
      <c r="C107" s="1">
        <f t="shared" si="2"/>
        <v>2019</v>
      </c>
      <c r="D107" s="1">
        <f t="shared" si="3"/>
        <v>9</v>
      </c>
    </row>
    <row r="108" spans="1:4">
      <c r="A108" s="1">
        <v>107</v>
      </c>
      <c r="B108" s="1" t="s">
        <v>8</v>
      </c>
      <c r="C108" s="1">
        <f t="shared" si="2"/>
        <v>2019</v>
      </c>
      <c r="D108" s="1">
        <f t="shared" si="3"/>
        <v>5</v>
      </c>
    </row>
    <row r="109" spans="1:4">
      <c r="A109" s="1">
        <v>108</v>
      </c>
      <c r="B109" s="1" t="s">
        <v>43</v>
      </c>
      <c r="C109" s="1">
        <f t="shared" si="2"/>
        <v>2019</v>
      </c>
      <c r="D109" s="1">
        <f t="shared" si="3"/>
        <v>11</v>
      </c>
    </row>
    <row r="110" spans="1:4">
      <c r="A110" s="1">
        <v>109</v>
      </c>
      <c r="B110" s="1" t="s">
        <v>40</v>
      </c>
      <c r="C110" s="1">
        <f t="shared" si="2"/>
        <v>2019</v>
      </c>
      <c r="D110" s="1">
        <f t="shared" si="3"/>
        <v>8</v>
      </c>
    </row>
    <row r="111" spans="1:4">
      <c r="A111" s="1">
        <v>110</v>
      </c>
      <c r="B111" s="1" t="s">
        <v>36</v>
      </c>
      <c r="C111" s="1">
        <f t="shared" si="2"/>
        <v>2019</v>
      </c>
      <c r="D111" s="1">
        <f t="shared" si="3"/>
        <v>3</v>
      </c>
    </row>
    <row r="112" spans="1:4">
      <c r="A112" s="1">
        <v>111</v>
      </c>
      <c r="B112" s="1" t="s">
        <v>8</v>
      </c>
      <c r="C112" s="1">
        <f t="shared" si="2"/>
        <v>2019</v>
      </c>
      <c r="D112" s="1">
        <f t="shared" si="3"/>
        <v>5</v>
      </c>
    </row>
    <row r="113" spans="1:4">
      <c r="A113" s="1">
        <v>112</v>
      </c>
      <c r="B113" s="1" t="s">
        <v>36</v>
      </c>
      <c r="C113" s="1">
        <f t="shared" si="2"/>
        <v>2019</v>
      </c>
      <c r="D113" s="1">
        <f t="shared" si="3"/>
        <v>3</v>
      </c>
    </row>
    <row r="114" spans="1:4">
      <c r="A114" s="1">
        <v>113</v>
      </c>
      <c r="B114" s="1" t="s">
        <v>40</v>
      </c>
      <c r="C114" s="1">
        <f t="shared" si="2"/>
        <v>2019</v>
      </c>
      <c r="D114" s="1">
        <f t="shared" si="3"/>
        <v>8</v>
      </c>
    </row>
    <row r="115" spans="1:4">
      <c r="A115" s="1">
        <v>114</v>
      </c>
      <c r="B115" s="1" t="s">
        <v>36</v>
      </c>
      <c r="C115" s="1">
        <f t="shared" si="2"/>
        <v>2019</v>
      </c>
      <c r="D115" s="1">
        <f t="shared" si="3"/>
        <v>3</v>
      </c>
    </row>
    <row r="116" spans="1:4">
      <c r="A116" s="1">
        <v>115</v>
      </c>
      <c r="B116" s="1" t="s">
        <v>41</v>
      </c>
      <c r="C116" s="1">
        <f t="shared" si="2"/>
        <v>2019</v>
      </c>
      <c r="D116" s="1">
        <f t="shared" si="3"/>
        <v>9</v>
      </c>
    </row>
    <row r="117" spans="1:4">
      <c r="A117" s="1">
        <v>116</v>
      </c>
      <c r="B117" s="1" t="s">
        <v>8</v>
      </c>
      <c r="C117" s="1">
        <f t="shared" si="2"/>
        <v>2019</v>
      </c>
      <c r="D117" s="1">
        <f t="shared" si="3"/>
        <v>5</v>
      </c>
    </row>
    <row r="118" spans="1:4">
      <c r="A118" s="1">
        <v>117</v>
      </c>
      <c r="B118" s="1" t="s">
        <v>39</v>
      </c>
      <c r="C118" s="1">
        <f t="shared" si="2"/>
        <v>2019</v>
      </c>
      <c r="D118" s="1">
        <f t="shared" si="3"/>
        <v>7</v>
      </c>
    </row>
  </sheetData>
  <dataValidations count="1">
    <dataValidation allowBlank="1" showInputMessage="1" showErrorMessage="1" sqref="C1 B4 B86 B87 B88 B1:B3 B5:B85 B89:B1048576 C2:C11 C12:C56 C57:C165 C166:C1048576"/>
  </dataValidations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</dc:creator>
  <cp:lastModifiedBy>robbi</cp:lastModifiedBy>
  <dcterms:created xsi:type="dcterms:W3CDTF">2019-07-20T00:28:00Z</dcterms:created>
  <dcterms:modified xsi:type="dcterms:W3CDTF">2019-07-25T01:22:23Z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2057-11.2.0.8684</vt:lpwstr>
  </property>
</Properties>
</file>