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38e176fb014ba1/Projecten/Things/PlatformIO/BeeNodeV4_Coordinator/"/>
    </mc:Choice>
  </mc:AlternateContent>
  <xr:revisionPtr revIDLastSave="736" documentId="8_{4504C321-0BA3-4CA8-B010-51F94CCF9399}" xr6:coauthVersionLast="37" xr6:coauthVersionMax="37" xr10:uidLastSave="{EA80FC38-7E9B-4D18-A04F-5863084AB10E}"/>
  <bookViews>
    <workbookView xWindow="0" yWindow="0" windowWidth="11415" windowHeight="5873" xr2:uid="{FFEAAD56-8228-4A12-AFC0-80046996DCAE}"/>
  </bookViews>
  <sheets>
    <sheet name="Sheet1" sheetId="1" r:id="rId1"/>
    <sheet name="Blad1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6" i="1" l="1"/>
  <c r="F37" i="1"/>
  <c r="C37" i="1"/>
  <c r="D37" i="1"/>
  <c r="E37" i="1"/>
  <c r="G37" i="1"/>
  <c r="P17" i="1"/>
  <c r="H37" i="1"/>
  <c r="F34" i="1"/>
  <c r="M14" i="1"/>
  <c r="O26" i="1"/>
  <c r="O29" i="1" s="1"/>
  <c r="P27" i="1" s="1"/>
  <c r="M16" i="1"/>
  <c r="I28" i="2" l="1"/>
  <c r="M18" i="2"/>
  <c r="L18" i="2"/>
  <c r="D15" i="2"/>
  <c r="E15" i="2"/>
  <c r="C15" i="2"/>
  <c r="C26" i="1" l="1"/>
  <c r="C29" i="1" s="1"/>
  <c r="C34" i="1" s="1"/>
  <c r="D26" i="1"/>
  <c r="D29" i="1" s="1"/>
  <c r="D34" i="1" s="1"/>
  <c r="E29" i="1"/>
  <c r="E34" i="1" s="1"/>
  <c r="C27" i="1"/>
  <c r="C30" i="1" s="1"/>
  <c r="D27" i="1"/>
  <c r="D30" i="1" s="1"/>
  <c r="E27" i="1"/>
  <c r="E30" i="1" s="1"/>
  <c r="E35" i="1" s="1"/>
  <c r="H26" i="1"/>
  <c r="H29" i="1" s="1"/>
  <c r="H34" i="1" s="1"/>
  <c r="H27" i="1"/>
  <c r="H30" i="1" s="1"/>
  <c r="H35" i="1" s="1"/>
  <c r="G26" i="1"/>
  <c r="G27" i="1"/>
  <c r="G30" i="1" s="1"/>
  <c r="G35" i="1" s="1"/>
  <c r="F27" i="1"/>
  <c r="F30" i="1" s="1"/>
  <c r="F35" i="1" s="1"/>
  <c r="F26" i="1"/>
  <c r="D35" i="1" l="1"/>
  <c r="C35" i="1"/>
  <c r="G29" i="1"/>
  <c r="G34" i="1" s="1"/>
  <c r="F29" i="1"/>
  <c r="C14" i="1"/>
  <c r="D14" i="1"/>
  <c r="D11" i="1" s="1"/>
  <c r="E14" i="1"/>
  <c r="E11" i="1" s="1"/>
  <c r="C17" i="1"/>
  <c r="C12" i="1" s="1"/>
  <c r="D17" i="1"/>
  <c r="D12" i="1" s="1"/>
  <c r="E17" i="1"/>
  <c r="E12" i="1" s="1"/>
  <c r="F12" i="1"/>
  <c r="H17" i="1"/>
  <c r="H12" i="1" s="1"/>
  <c r="F17" i="1"/>
  <c r="G17" i="1"/>
  <c r="G12" i="1" s="1"/>
  <c r="F14" i="1"/>
  <c r="F11" i="1" s="1"/>
  <c r="G14" i="1"/>
  <c r="H14" i="1"/>
  <c r="H11" i="1" s="1"/>
  <c r="G15" i="1" l="1"/>
  <c r="F18" i="1"/>
  <c r="F15" i="1"/>
  <c r="E15" i="1"/>
  <c r="D15" i="1"/>
  <c r="D18" i="1"/>
  <c r="C11" i="1"/>
  <c r="H15" i="1"/>
  <c r="H18" i="1"/>
  <c r="G18" i="1"/>
  <c r="G11" i="1"/>
</calcChain>
</file>

<file path=xl/sharedStrings.xml><?xml version="1.0" encoding="utf-8"?>
<sst xmlns="http://schemas.openxmlformats.org/spreadsheetml/2006/main" count="207" uniqueCount="180">
  <si>
    <t>Scale1: 272907</t>
  </si>
  <si>
    <t>Scale2: -88891</t>
  </si>
  <si>
    <t>Scale3: -142607</t>
  </si>
  <si>
    <t>0KG</t>
  </si>
  <si>
    <t>10KG</t>
  </si>
  <si>
    <t>Scale1: 180265</t>
  </si>
  <si>
    <t>Scale2: -312812</t>
  </si>
  <si>
    <t>Scale3: -366525</t>
  </si>
  <si>
    <t>20KG</t>
  </si>
  <si>
    <t>tarra</t>
  </si>
  <si>
    <t>factor</t>
  </si>
  <si>
    <t>reading</t>
  </si>
  <si>
    <t>delta</t>
  </si>
  <si>
    <t>factor20</t>
  </si>
  <si>
    <t>Test</t>
  </si>
  <si>
    <t xml:space="preserve">  Serial.print((scale1.get_value(10)-8644154)/-22.21496109);</t>
  </si>
  <si>
    <t xml:space="preserve">  Serial.print("\t\t");</t>
  </si>
  <si>
    <t xml:space="preserve">  Serial.print((scale2.get_value(10)-8304200)/-22.27629622);</t>
  </si>
  <si>
    <t xml:space="preserve">  Serial.print((scale3.get_value(10)-8244900)/-22.3391494);</t>
  </si>
  <si>
    <t xml:space="preserve">  Serial.println();</t>
  </si>
  <si>
    <t>4-5-6</t>
  </si>
  <si>
    <t>Scale1: 8641643</t>
  </si>
  <si>
    <t>Scale2: 8388571</t>
  </si>
  <si>
    <t>Scale3: 8384484</t>
  </si>
  <si>
    <t>Scale1: 8641114</t>
  </si>
  <si>
    <t>Scale2: 8387889</t>
  </si>
  <si>
    <t>Scale3: 8382335</t>
  </si>
  <si>
    <t>readings</t>
  </si>
  <si>
    <t>8641008.00</t>
  </si>
  <si>
    <t>8300825.00</t>
  </si>
  <si>
    <t>8382390.00</t>
  </si>
  <si>
    <t>142.56</t>
  </si>
  <si>
    <t>152.31</t>
  </si>
  <si>
    <t>44.09</t>
  </si>
  <si>
    <t>8640987.00</t>
  </si>
  <si>
    <t>8300800.00</t>
  </si>
  <si>
    <t>8382424.00</t>
  </si>
  <si>
    <t>143.73</t>
  </si>
  <si>
    <t>44.63</t>
  </si>
  <si>
    <t>8640979.00</t>
  </si>
  <si>
    <t>8301173.00</t>
  </si>
  <si>
    <t>8382383.00</t>
  </si>
  <si>
    <t>141.75</t>
  </si>
  <si>
    <t>152.36</t>
  </si>
  <si>
    <t>47.90</t>
  </si>
  <si>
    <t>8640966.00</t>
  </si>
  <si>
    <t>8300828.00</t>
  </si>
  <si>
    <t>8382222.00</t>
  </si>
  <si>
    <t>151.33</t>
  </si>
  <si>
    <t>48.39</t>
  </si>
  <si>
    <t>8640981.00</t>
  </si>
  <si>
    <t>8300812.00</t>
  </si>
  <si>
    <t>8382332.00</t>
  </si>
  <si>
    <t>142.25</t>
  </si>
  <si>
    <t>151.06</t>
  </si>
  <si>
    <t>47.23</t>
  </si>
  <si>
    <t>8640967.00</t>
  </si>
  <si>
    <t>8300807.00</t>
  </si>
  <si>
    <t>8382439.00</t>
  </si>
  <si>
    <t>142.61</t>
  </si>
  <si>
    <t>152.05</t>
  </si>
  <si>
    <t>46.47</t>
  </si>
  <si>
    <t>8640985.00</t>
  </si>
  <si>
    <t>8300775.00</t>
  </si>
  <si>
    <t>8382418.00</t>
  </si>
  <si>
    <t>151.87</t>
  </si>
  <si>
    <t>48.57</t>
  </si>
  <si>
    <t>8640988.00</t>
  </si>
  <si>
    <t>8382404.00</t>
  </si>
  <si>
    <t>136.26</t>
  </si>
  <si>
    <t>150.29</t>
  </si>
  <si>
    <t>-211.38</t>
  </si>
  <si>
    <t>8640921.00</t>
  </si>
  <si>
    <t>8300789.00</t>
  </si>
  <si>
    <t>8388498.00</t>
  </si>
  <si>
    <t>140.22</t>
  </si>
  <si>
    <t>151.15</t>
  </si>
  <si>
    <t>-214.11</t>
  </si>
  <si>
    <t>8641022.00</t>
  </si>
  <si>
    <t>8300784.00</t>
  </si>
  <si>
    <t>8388211.00</t>
  </si>
  <si>
    <t>140.58</t>
  </si>
  <si>
    <t>150.65</t>
  </si>
  <si>
    <t>-218.85</t>
  </si>
  <si>
    <t>8640977.00</t>
  </si>
  <si>
    <t>8300883.00</t>
  </si>
  <si>
    <t>8388499.00</t>
  </si>
  <si>
    <t>143.91</t>
  </si>
  <si>
    <t>151.51</t>
  </si>
  <si>
    <t>-22.07</t>
  </si>
  <si>
    <t>8640997.00</t>
  </si>
  <si>
    <t>8300856.00</t>
  </si>
  <si>
    <t>8382386.00</t>
  </si>
  <si>
    <t>147.33</t>
  </si>
  <si>
    <t>46.29</t>
  </si>
  <si>
    <t>8300877.00</t>
  </si>
  <si>
    <t>8382368.00</t>
  </si>
  <si>
    <t>144.72</t>
  </si>
  <si>
    <t>148.86</t>
  </si>
  <si>
    <t>48.97</t>
  </si>
  <si>
    <t>8640965.00</t>
  </si>
  <si>
    <t>8300853.00</t>
  </si>
  <si>
    <t>143.10</t>
  </si>
  <si>
    <t>149.89</t>
  </si>
  <si>
    <t>49.60</t>
  </si>
  <si>
    <t>8640954.00</t>
  </si>
  <si>
    <t>8300865.00</t>
  </si>
  <si>
    <t>8382288.00</t>
  </si>
  <si>
    <t>142.34</t>
  </si>
  <si>
    <t>154.56</t>
  </si>
  <si>
    <t>54.79</t>
  </si>
  <si>
    <t>8641189.00</t>
  </si>
  <si>
    <t>8300795.00</t>
  </si>
  <si>
    <t>8388068.00</t>
  </si>
  <si>
    <t>135.85</t>
  </si>
  <si>
    <t>154.83</t>
  </si>
  <si>
    <t>2675.48</t>
  </si>
  <si>
    <t>8641208.00</t>
  </si>
  <si>
    <t>8300791.00</t>
  </si>
  <si>
    <t>8319492.00</t>
  </si>
  <si>
    <t>130.95</t>
  </si>
  <si>
    <t>154.20</t>
  </si>
  <si>
    <t>2863.94</t>
  </si>
  <si>
    <t>8300745.00</t>
  </si>
  <si>
    <t>8319459.00</t>
  </si>
  <si>
    <t>135.18</t>
  </si>
  <si>
    <t>2862.28</t>
  </si>
  <si>
    <t>8641148.00</t>
  </si>
  <si>
    <t>8307438.00</t>
  </si>
  <si>
    <t>8382697.00</t>
  </si>
  <si>
    <t>132.70</t>
  </si>
  <si>
    <t>151.60</t>
  </si>
  <si>
    <t>53.22</t>
  </si>
  <si>
    <t>8641305.00</t>
  </si>
  <si>
    <t>8300760.00</t>
  </si>
  <si>
    <t>8382974.00</t>
  </si>
  <si>
    <t>141.39</t>
  </si>
  <si>
    <t>147.51</t>
  </si>
  <si>
    <t>51.43</t>
  </si>
  <si>
    <t>8300924.00</t>
  </si>
  <si>
    <t>8382260.00</t>
  </si>
  <si>
    <t>146.34</t>
  </si>
  <si>
    <t>146.70</t>
  </si>
  <si>
    <t>49.02</t>
  </si>
  <si>
    <t>8640931.00</t>
  </si>
  <si>
    <t>8300955.00</t>
  </si>
  <si>
    <t>8382251.00</t>
  </si>
  <si>
    <t>152.33</t>
  </si>
  <si>
    <t>145.58</t>
  </si>
  <si>
    <t>52.96</t>
  </si>
  <si>
    <t>8640792.00</t>
  </si>
  <si>
    <t>8300996.00</t>
  </si>
  <si>
    <t>8382364.00</t>
  </si>
  <si>
    <t>151.97</t>
  </si>
  <si>
    <t>143.16</t>
  </si>
  <si>
    <t>53.58</t>
  </si>
  <si>
    <t>8640786.00</t>
  </si>
  <si>
    <t>8300930.00</t>
  </si>
  <si>
    <t>8382371.00</t>
  </si>
  <si>
    <t>151.20</t>
  </si>
  <si>
    <t>140.87</t>
  </si>
  <si>
    <t>49.64</t>
  </si>
  <si>
    <t>Bat: 4347</t>
  </si>
  <si>
    <t>Scale1: 8630212</t>
  </si>
  <si>
    <t>Scale2: 8302607</t>
  </si>
  <si>
    <t>Scale3: 8386164</t>
  </si>
  <si>
    <t>Scale4: 8388607</t>
  </si>
  <si>
    <t>Scale5: 8388607</t>
  </si>
  <si>
    <t>Scale6: 8388607</t>
  </si>
  <si>
    <t>Scale1: 8643933</t>
  </si>
  <si>
    <t>Scale2: 8303315</t>
  </si>
  <si>
    <t>Scale3: 8381375</t>
  </si>
  <si>
    <t>Scale1: 8644032</t>
  </si>
  <si>
    <t>Scale2: 8303166</t>
  </si>
  <si>
    <t>Scale3: 8381354</t>
  </si>
  <si>
    <t>Scale4: 8644146</t>
  </si>
  <si>
    <t>Scale5: 8303392</t>
  </si>
  <si>
    <t>Scale6: 8381409</t>
  </si>
  <si>
    <t>calibration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</si>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</sst>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ck">
        <color theme="9"/>
      </left>
      <right/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 style="medium">
        <color theme="9"/>
      </right>
      <top/>
      <bottom/>
      <diagonal/>
    </border>
    <border>
      <left style="medium">
        <color theme="9"/>
      </left>
      <right style="medium">
        <color theme="9"/>
      </right>
      <top/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1" fillId="0" borderId="0" xfId="0" applyFont="1"/>
    <xf numFmtId="0" fontId="0" fillId="3" borderId="0" xfId="0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vertical="center"/>
    </xf>
    <xf numFmtId="0" fontId="0" fillId="0" borderId="0" xfId="0" quotePrefix="1"/>
    <xf numFmtId="0" fontId="0" fillId="7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8" borderId="0" xfId="0" applyFill="1"/>
    <xf numFmtId="1" fontId="2" fillId="5" borderId="0" xfId="0" applyNumberFormat="1" applyFont="1" applyFill="1"/>
    <xf numFmtId="1" fontId="0" fillId="0" borderId="0" xfId="0" applyNumberFormat="1" applyFont="1"/>
    <xf numFmtId="1" fontId="0" fillId="0" borderId="0" xfId="0" applyNumberFormat="1"/>
    <xf numFmtId="0" fontId="4" fillId="7" borderId="0" xfId="0" applyFont="1" applyFill="1"/>
    <xf numFmtId="0" fontId="6" fillId="0" borderId="0" xfId="0" applyFont="1"/>
    <xf numFmtId="1" fontId="0" fillId="2" borderId="0" xfId="0" applyNumberFormat="1" applyFont="1" applyFill="1"/>
    <xf numFmtId="0" fontId="0" fillId="0" borderId="1" xfId="0" applyBorder="1"/>
    <xf numFmtId="0" fontId="0" fillId="0" borderId="2" xfId="0" applyBorder="1"/>
    <xf numFmtId="1" fontId="3" fillId="4" borderId="3" xfId="0" applyNumberFormat="1" applyFont="1" applyFill="1" applyBorder="1"/>
    <xf numFmtId="1" fontId="5" fillId="9" borderId="4" xfId="0" applyNumberFormat="1" applyFont="1" applyFill="1" applyBorder="1"/>
    <xf numFmtId="1" fontId="0" fillId="4" borderId="4" xfId="0" applyNumberFormat="1" applyFill="1" applyBorder="1"/>
    <xf numFmtId="0" fontId="0" fillId="4" borderId="4" xfId="0" applyFill="1" applyBorder="1"/>
    <xf numFmtId="0" fontId="5" fillId="9" borderId="4" xfId="0" applyFont="1" applyFill="1" applyBorder="1"/>
    <xf numFmtId="0" fontId="5" fillId="4" borderId="4" xfId="0" applyFont="1" applyFill="1" applyBorder="1"/>
    <xf numFmtId="0" fontId="5" fillId="4" borderId="5" xfId="0" applyFont="1" applyFill="1" applyBorder="1"/>
    <xf numFmtId="1" fontId="3" fillId="4" borderId="6" xfId="0" applyNumberFormat="1" applyFont="1" applyFill="1" applyBorder="1"/>
    <xf numFmtId="1" fontId="5" fillId="9" borderId="7" xfId="0" applyNumberFormat="1" applyFont="1" applyFill="1" applyBorder="1"/>
    <xf numFmtId="1" fontId="0" fillId="4" borderId="7" xfId="0" applyNumberFormat="1" applyFill="1" applyBorder="1"/>
    <xf numFmtId="0" fontId="0" fillId="4" borderId="7" xfId="0" applyFill="1" applyBorder="1"/>
    <xf numFmtId="0" fontId="5" fillId="9" borderId="7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1" fontId="0" fillId="2" borderId="9" xfId="0" applyNumberFormat="1" applyFont="1" applyFill="1" applyBorder="1"/>
    <xf numFmtId="0" fontId="0" fillId="0" borderId="6" xfId="0" applyFill="1" applyBorder="1"/>
    <xf numFmtId="1" fontId="2" fillId="5" borderId="7" xfId="0" applyNumberFormat="1" applyFont="1" applyFill="1" applyBorder="1"/>
    <xf numFmtId="1" fontId="0" fillId="0" borderId="7" xfId="0" applyNumberFormat="1" applyFont="1" applyBorder="1"/>
    <xf numFmtId="1" fontId="0" fillId="6" borderId="7" xfId="0" applyNumberFormat="1" applyFill="1" applyBorder="1"/>
    <xf numFmtId="1" fontId="0" fillId="0" borderId="7" xfId="0" applyNumberFormat="1" applyBorder="1"/>
    <xf numFmtId="0" fontId="0" fillId="0" borderId="7" xfId="0" applyBorder="1"/>
    <xf numFmtId="0" fontId="4" fillId="7" borderId="7" xfId="0" applyFont="1" applyFill="1" applyBorder="1"/>
    <xf numFmtId="0" fontId="0" fillId="2" borderId="7" xfId="0" applyFill="1" applyBorder="1"/>
    <xf numFmtId="0" fontId="0" fillId="0" borderId="8" xfId="0" applyBorder="1"/>
    <xf numFmtId="0" fontId="0" fillId="9" borderId="0" xfId="0" applyFill="1"/>
    <xf numFmtId="0" fontId="0" fillId="1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6D28-2610-4C3E-A51B-274C34CA29E2}">
  <dimension ref="A2:AA95"/>
  <sheetViews>
    <sheetView tabSelected="1" topLeftCell="A14" workbookViewId="0">
      <selection activeCell="G33" sqref="G33"/>
    </sheetView>
  </sheetViews>
  <sheetFormatPr defaultRowHeight="14.25" x14ac:dyDescent="0.45"/>
  <cols>
    <col min="6" max="6" width="12.33203125" bestFit="1" customWidth="1"/>
    <col min="7" max="8" width="13.3984375" bestFit="1" customWidth="1"/>
  </cols>
  <sheetData>
    <row r="2" spans="1:27" x14ac:dyDescent="0.45">
      <c r="G2" t="s">
        <v>3</v>
      </c>
      <c r="H2" t="s">
        <v>4</v>
      </c>
    </row>
    <row r="3" spans="1:27" x14ac:dyDescent="0.45">
      <c r="G3" t="s">
        <v>0</v>
      </c>
      <c r="H3" t="s">
        <v>5</v>
      </c>
    </row>
    <row r="4" spans="1:27" x14ac:dyDescent="0.45">
      <c r="G4" t="s">
        <v>1</v>
      </c>
      <c r="H4" t="s">
        <v>6</v>
      </c>
    </row>
    <row r="5" spans="1:27" x14ac:dyDescent="0.45">
      <c r="G5" t="s">
        <v>2</v>
      </c>
      <c r="H5" t="s">
        <v>7</v>
      </c>
    </row>
    <row r="9" spans="1:27" x14ac:dyDescent="0.45">
      <c r="C9">
        <v>1</v>
      </c>
      <c r="D9">
        <v>2</v>
      </c>
      <c r="E9">
        <v>3</v>
      </c>
      <c r="F9">
        <v>4</v>
      </c>
      <c r="G9">
        <v>5</v>
      </c>
      <c r="H9">
        <v>6</v>
      </c>
    </row>
    <row r="10" spans="1:27" x14ac:dyDescent="0.45">
      <c r="B10" t="s">
        <v>9</v>
      </c>
      <c r="C10">
        <v>-50700</v>
      </c>
      <c r="D10">
        <v>-496700</v>
      </c>
      <c r="E10">
        <v>192682</v>
      </c>
      <c r="F10">
        <v>252800</v>
      </c>
      <c r="G10">
        <v>-89100</v>
      </c>
      <c r="H10">
        <v>-142607</v>
      </c>
    </row>
    <row r="11" spans="1:27" s="4" customFormat="1" x14ac:dyDescent="0.45">
      <c r="B11" s="4" t="s">
        <v>10</v>
      </c>
      <c r="C11" s="4">
        <f t="shared" ref="C11:E11" si="0">C14/10174</f>
        <v>-8.1263023392962452</v>
      </c>
      <c r="D11" s="4">
        <f t="shared" si="0"/>
        <v>24.425004914487911</v>
      </c>
      <c r="E11" s="4">
        <f t="shared" si="0"/>
        <v>-23.572832710831531</v>
      </c>
      <c r="F11" s="4">
        <f>F14/10174</f>
        <v>-22.292117161391783</v>
      </c>
      <c r="G11" s="4">
        <f>G14/10174</f>
        <v>-22.478867701985454</v>
      </c>
      <c r="H11" s="4">
        <f>H14/10174</f>
        <v>-22.525751916650286</v>
      </c>
      <c r="V11" s="4">
        <v>1</v>
      </c>
      <c r="W11" s="4">
        <v>2</v>
      </c>
      <c r="X11" s="4">
        <v>3</v>
      </c>
      <c r="Y11" s="4">
        <v>4</v>
      </c>
      <c r="Z11" s="4">
        <v>5</v>
      </c>
      <c r="AA11" s="4">
        <v>6</v>
      </c>
    </row>
    <row r="12" spans="1:27" x14ac:dyDescent="0.45">
      <c r="B12" t="s">
        <v>13</v>
      </c>
      <c r="C12">
        <f t="shared" ref="C12:E12" si="1">C17/20174</f>
        <v>-1.3827203331020126</v>
      </c>
      <c r="D12">
        <f t="shared" si="1"/>
        <v>22.013482700505602</v>
      </c>
      <c r="E12" s="6">
        <f t="shared" si="1"/>
        <v>-23.504609893922872</v>
      </c>
      <c r="F12" s="6">
        <f>F17/20174</f>
        <v>-22.304153861405769</v>
      </c>
      <c r="G12" s="6">
        <f t="shared" ref="G12:H12" si="2">G17/20174</f>
        <v>-22.378060870427284</v>
      </c>
      <c r="H12" s="6">
        <f t="shared" si="2"/>
        <v>-22.459254485972043</v>
      </c>
      <c r="U12" t="s">
        <v>9</v>
      </c>
      <c r="V12">
        <v>-50700</v>
      </c>
      <c r="W12">
        <v>-496700</v>
      </c>
      <c r="X12">
        <v>192682</v>
      </c>
      <c r="Y12">
        <v>252800</v>
      </c>
      <c r="Z12">
        <v>-89100</v>
      </c>
      <c r="AA12">
        <v>-142607</v>
      </c>
    </row>
    <row r="13" spans="1:27" x14ac:dyDescent="0.45">
      <c r="A13" s="11" t="s">
        <v>4</v>
      </c>
      <c r="B13" s="3" t="s">
        <v>11</v>
      </c>
      <c r="C13" s="3">
        <v>-133377</v>
      </c>
      <c r="D13" s="3">
        <v>-248200</v>
      </c>
      <c r="E13" s="5">
        <v>-47148</v>
      </c>
      <c r="F13" s="2">
        <v>26000</v>
      </c>
      <c r="G13" s="2">
        <v>-317800</v>
      </c>
      <c r="H13" s="2">
        <v>-371784</v>
      </c>
      <c r="U13" t="s">
        <v>10</v>
      </c>
      <c r="V13">
        <v>-8.1263023392962452</v>
      </c>
      <c r="W13">
        <v>24.425004914487911</v>
      </c>
      <c r="X13">
        <v>-23.572832710831531</v>
      </c>
      <c r="Y13">
        <v>-22.292117161391783</v>
      </c>
      <c r="Z13">
        <v>-22.478867701985454</v>
      </c>
      <c r="AA13">
        <v>-22.525751916650286</v>
      </c>
    </row>
    <row r="14" spans="1:27" x14ac:dyDescent="0.45">
      <c r="A14" s="11"/>
      <c r="B14" s="3" t="s">
        <v>12</v>
      </c>
      <c r="C14" s="1">
        <f t="shared" ref="C14:E14" si="3">C13-C10</f>
        <v>-82677</v>
      </c>
      <c r="D14" s="1">
        <f t="shared" si="3"/>
        <v>248500</v>
      </c>
      <c r="E14" s="1">
        <f t="shared" si="3"/>
        <v>-239830</v>
      </c>
      <c r="F14" s="1">
        <f>F13-F10</f>
        <v>-226800</v>
      </c>
      <c r="G14" s="1">
        <f>G13-G10</f>
        <v>-228700</v>
      </c>
      <c r="H14" s="1">
        <f>H13-H10</f>
        <v>-229177</v>
      </c>
      <c r="J14">
        <v>395</v>
      </c>
      <c r="K14">
        <v>2626</v>
      </c>
      <c r="M14">
        <f t="shared" ref="M14" si="4">SUM(J14:L14)</f>
        <v>3021</v>
      </c>
      <c r="P14">
        <v>1315</v>
      </c>
      <c r="U14" t="s">
        <v>13</v>
      </c>
      <c r="V14">
        <v>-1.3827203331020126</v>
      </c>
      <c r="W14">
        <v>22.013482700505602</v>
      </c>
      <c r="X14">
        <v>-23.504609893922872</v>
      </c>
      <c r="Y14">
        <v>-22.304153861405769</v>
      </c>
      <c r="Z14">
        <v>-22.378060870427284</v>
      </c>
      <c r="AA14">
        <v>-22.459254485972043</v>
      </c>
    </row>
    <row r="15" spans="1:27" x14ac:dyDescent="0.45">
      <c r="D15">
        <f>D14/D12</f>
        <v>11288.536365683405</v>
      </c>
      <c r="E15">
        <f>E14/E12</f>
        <v>10203.530332235301</v>
      </c>
      <c r="F15">
        <f>F14/F12</f>
        <v>10168.509480758461</v>
      </c>
      <c r="G15">
        <f>G14/G12</f>
        <v>10219.830990907178</v>
      </c>
      <c r="H15">
        <f>H14/H12</f>
        <v>10204.123210908136</v>
      </c>
      <c r="P15">
        <v>3400</v>
      </c>
      <c r="T15" t="s">
        <v>4</v>
      </c>
      <c r="U15" t="s">
        <v>11</v>
      </c>
      <c r="V15">
        <v>-133377</v>
      </c>
      <c r="W15">
        <v>-248200</v>
      </c>
      <c r="X15">
        <v>-47148</v>
      </c>
      <c r="Y15">
        <v>26000</v>
      </c>
      <c r="Z15">
        <v>-317800</v>
      </c>
      <c r="AA15">
        <v>-371784</v>
      </c>
    </row>
    <row r="16" spans="1:27" x14ac:dyDescent="0.45">
      <c r="A16" s="11" t="s">
        <v>8</v>
      </c>
      <c r="B16" s="3" t="s">
        <v>11</v>
      </c>
      <c r="C16" s="3">
        <v>-78595</v>
      </c>
      <c r="D16" s="3">
        <v>-52600</v>
      </c>
      <c r="E16" s="7">
        <v>-281500</v>
      </c>
      <c r="F16" s="2">
        <v>-197164</v>
      </c>
      <c r="G16" s="2">
        <v>-540555</v>
      </c>
      <c r="H16" s="2">
        <v>-595700</v>
      </c>
      <c r="J16" s="2">
        <v>1475</v>
      </c>
      <c r="K16" s="2">
        <v>390</v>
      </c>
      <c r="L16" s="2">
        <v>10000</v>
      </c>
      <c r="M16">
        <f>SUM(J16:L16)</f>
        <v>11865</v>
      </c>
      <c r="P16">
        <v>1835</v>
      </c>
      <c r="U16" t="s">
        <v>12</v>
      </c>
      <c r="V16">
        <v>-82677</v>
      </c>
      <c r="W16">
        <v>248500</v>
      </c>
      <c r="X16">
        <v>-239830</v>
      </c>
      <c r="Y16">
        <v>-226800</v>
      </c>
      <c r="Z16">
        <v>-228700</v>
      </c>
      <c r="AA16">
        <v>-229177</v>
      </c>
    </row>
    <row r="17" spans="1:27" x14ac:dyDescent="0.45">
      <c r="A17" s="11"/>
      <c r="B17" s="3" t="s">
        <v>12</v>
      </c>
      <c r="C17" s="1">
        <f t="shared" ref="C17:E17" si="5">C16-C10</f>
        <v>-27895</v>
      </c>
      <c r="D17" s="1">
        <f t="shared" si="5"/>
        <v>444100</v>
      </c>
      <c r="E17" s="1">
        <f t="shared" si="5"/>
        <v>-474182</v>
      </c>
      <c r="F17" s="1">
        <f>F16-F10</f>
        <v>-449964</v>
      </c>
      <c r="G17" s="1">
        <f>G16-G10</f>
        <v>-451455</v>
      </c>
      <c r="H17" s="1">
        <f>H16-H10</f>
        <v>-453093</v>
      </c>
      <c r="P17">
        <f>SUM(P14:P16)</f>
        <v>6550</v>
      </c>
      <c r="W17">
        <v>11288.536365683405</v>
      </c>
      <c r="X17">
        <v>10203.530332235301</v>
      </c>
      <c r="Y17">
        <v>10168.509480758461</v>
      </c>
      <c r="Z17">
        <v>10219.830990907178</v>
      </c>
      <c r="AA17">
        <v>10204.123210908136</v>
      </c>
    </row>
    <row r="18" spans="1:27" x14ac:dyDescent="0.45">
      <c r="D18">
        <f>D17/D12</f>
        <v>20174</v>
      </c>
      <c r="F18">
        <f>F17/F12</f>
        <v>20174</v>
      </c>
      <c r="G18">
        <f>G17/G12</f>
        <v>20174</v>
      </c>
      <c r="H18">
        <f>H17/H12</f>
        <v>20174</v>
      </c>
      <c r="T18" t="s">
        <v>8</v>
      </c>
      <c r="U18" t="s">
        <v>11</v>
      </c>
      <c r="V18">
        <v>-78595</v>
      </c>
      <c r="W18">
        <v>-52600</v>
      </c>
      <c r="X18">
        <v>-281500</v>
      </c>
      <c r="Y18">
        <v>-197164</v>
      </c>
      <c r="Z18">
        <v>-540555</v>
      </c>
      <c r="AA18">
        <v>-595700</v>
      </c>
    </row>
    <row r="19" spans="1:27" ht="14.65" thickBot="1" x14ac:dyDescent="0.5">
      <c r="C19" s="19"/>
      <c r="D19" s="20"/>
      <c r="F19" s="10"/>
      <c r="G19" s="10"/>
      <c r="U19" t="s">
        <v>12</v>
      </c>
      <c r="V19">
        <v>-27895</v>
      </c>
      <c r="W19">
        <v>444100</v>
      </c>
      <c r="X19">
        <v>-474182</v>
      </c>
      <c r="Y19">
        <v>-449964</v>
      </c>
      <c r="Z19">
        <v>-451455</v>
      </c>
      <c r="AA19">
        <v>-453093</v>
      </c>
    </row>
    <row r="20" spans="1:27" ht="14.65" thickTop="1" x14ac:dyDescent="0.45">
      <c r="C20" s="21"/>
      <c r="D20" s="28"/>
      <c r="E20" s="46"/>
      <c r="F20" s="36"/>
      <c r="G20" s="10"/>
      <c r="H20" s="21"/>
      <c r="J20">
        <v>8388607</v>
      </c>
      <c r="K20">
        <v>8309942.2000000002</v>
      </c>
      <c r="L20">
        <v>8382135.5999999996</v>
      </c>
      <c r="M20">
        <v>7740649.7000000002</v>
      </c>
      <c r="N20">
        <v>7930681.2000000002</v>
      </c>
      <c r="O20">
        <v>8582794.3000000007</v>
      </c>
      <c r="W20">
        <v>20174</v>
      </c>
      <c r="Y20">
        <v>20174</v>
      </c>
      <c r="Z20">
        <v>20174</v>
      </c>
      <c r="AA20">
        <v>20174</v>
      </c>
    </row>
    <row r="21" spans="1:27" x14ac:dyDescent="0.45">
      <c r="A21" s="11" t="s">
        <v>11</v>
      </c>
      <c r="B21">
        <v>0</v>
      </c>
      <c r="C21" s="22">
        <v>8641922</v>
      </c>
      <c r="D21" s="29">
        <v>8297990.375</v>
      </c>
      <c r="E21" s="13">
        <v>8382263.9000000004</v>
      </c>
      <c r="F21" s="37">
        <v>7741681.2000000002</v>
      </c>
      <c r="G21" s="13">
        <v>7894146.7142857146</v>
      </c>
      <c r="H21" s="22">
        <v>8579496.444444444</v>
      </c>
      <c r="J21">
        <v>8388607</v>
      </c>
      <c r="K21">
        <v>8294030.5999999996</v>
      </c>
      <c r="L21">
        <v>8381415</v>
      </c>
      <c r="M21">
        <v>7740089</v>
      </c>
      <c r="N21">
        <v>7926475.7999999998</v>
      </c>
      <c r="O21" s="12">
        <v>8610307.4000000004</v>
      </c>
    </row>
    <row r="22" spans="1:27" ht="14.65" thickBot="1" x14ac:dyDescent="0.5">
      <c r="A22" s="11"/>
      <c r="B22">
        <v>10</v>
      </c>
      <c r="C22" s="23">
        <v>8410417</v>
      </c>
      <c r="D22" s="30">
        <v>8062618.166666667</v>
      </c>
      <c r="E22" s="15"/>
      <c r="F22" s="38"/>
      <c r="G22" s="14"/>
      <c r="H22" s="23">
        <v>8335249.5999999996</v>
      </c>
      <c r="O22">
        <v>8337583</v>
      </c>
    </row>
    <row r="23" spans="1:27" ht="14.65" thickBot="1" x14ac:dyDescent="0.5">
      <c r="A23" s="11"/>
      <c r="B23">
        <v>20</v>
      </c>
      <c r="C23" s="23">
        <v>8187876</v>
      </c>
      <c r="D23" s="30">
        <v>7837927.055555556</v>
      </c>
      <c r="E23" s="15">
        <v>8389426</v>
      </c>
      <c r="F23" s="39">
        <v>8162937.5</v>
      </c>
      <c r="G23" s="35">
        <v>8323205.3571428573</v>
      </c>
      <c r="H23" s="23">
        <v>8098946</v>
      </c>
      <c r="O23">
        <v>8573331</v>
      </c>
      <c r="T23" t="s">
        <v>11</v>
      </c>
      <c r="U23">
        <v>0</v>
      </c>
      <c r="V23">
        <v>7744439</v>
      </c>
      <c r="W23">
        <v>7880947.25</v>
      </c>
      <c r="X23">
        <v>8579945.375</v>
      </c>
      <c r="Y23">
        <v>8644154</v>
      </c>
      <c r="Z23">
        <v>8304072</v>
      </c>
      <c r="AA23">
        <v>8244640</v>
      </c>
    </row>
    <row r="24" spans="1:27" x14ac:dyDescent="0.45">
      <c r="C24" s="23"/>
      <c r="D24" s="30"/>
      <c r="E24" s="15"/>
      <c r="F24" s="40"/>
      <c r="G24" s="15"/>
      <c r="H24" s="23">
        <v>8099724.384615385</v>
      </c>
      <c r="U24">
        <v>10</v>
      </c>
      <c r="V24">
        <v>7953200</v>
      </c>
      <c r="W24">
        <v>8098756</v>
      </c>
      <c r="X24">
        <v>8340344</v>
      </c>
      <c r="Y24">
        <v>8418870</v>
      </c>
      <c r="Z24">
        <v>8078600</v>
      </c>
      <c r="AA24">
        <v>8017860</v>
      </c>
    </row>
    <row r="25" spans="1:27" x14ac:dyDescent="0.45">
      <c r="C25" s="23"/>
      <c r="D25" s="30"/>
      <c r="E25" s="15"/>
      <c r="F25" s="40"/>
      <c r="G25" s="15"/>
      <c r="H25" s="23"/>
    </row>
    <row r="26" spans="1:27" x14ac:dyDescent="0.45">
      <c r="A26" s="11" t="s">
        <v>12</v>
      </c>
      <c r="B26">
        <v>10</v>
      </c>
      <c r="C26" s="23">
        <f t="shared" ref="C26:E26" si="6">C22-C21</f>
        <v>-231505</v>
      </c>
      <c r="D26" s="30">
        <f t="shared" si="6"/>
        <v>-235372.20833333302</v>
      </c>
      <c r="E26" s="15">
        <f t="shared" si="6"/>
        <v>-8382263.9000000004</v>
      </c>
      <c r="F26" s="40">
        <f>F22-F21</f>
        <v>-7741681.2000000002</v>
      </c>
      <c r="G26" s="15">
        <f>G22-G21</f>
        <v>-7894146.7142857146</v>
      </c>
      <c r="H26" s="23">
        <f>H22-H21</f>
        <v>-244246.8444444444</v>
      </c>
      <c r="K26" s="45">
        <v>8389016</v>
      </c>
      <c r="O26">
        <f>O22-O21</f>
        <v>-272724.40000000037</v>
      </c>
      <c r="U26">
        <v>20</v>
      </c>
      <c r="V26">
        <v>8158465</v>
      </c>
      <c r="W26">
        <v>8318247</v>
      </c>
      <c r="X26">
        <v>8105431</v>
      </c>
      <c r="Y26">
        <v>8195989</v>
      </c>
      <c r="Z26">
        <v>7854670</v>
      </c>
      <c r="AA26">
        <v>7793970</v>
      </c>
    </row>
    <row r="27" spans="1:27" x14ac:dyDescent="0.45">
      <c r="A27" s="11"/>
      <c r="B27">
        <v>20</v>
      </c>
      <c r="C27" s="23">
        <f t="shared" ref="C27:E27" si="7">C23-C21</f>
        <v>-454046</v>
      </c>
      <c r="D27" s="30">
        <f t="shared" si="7"/>
        <v>-460063.31944444403</v>
      </c>
      <c r="E27" s="15">
        <f t="shared" si="7"/>
        <v>7162.0999999996275</v>
      </c>
      <c r="F27" s="40">
        <f>F23-F21</f>
        <v>421256.29999999981</v>
      </c>
      <c r="G27" s="15">
        <f>G23-G21</f>
        <v>429058.64285714272</v>
      </c>
      <c r="H27" s="23">
        <f>H23-H21</f>
        <v>-480550.44444444403</v>
      </c>
      <c r="P27">
        <f>O27/O29</f>
        <v>0</v>
      </c>
    </row>
    <row r="28" spans="1:27" x14ac:dyDescent="0.45">
      <c r="C28" s="24"/>
      <c r="D28" s="31"/>
      <c r="F28" s="41"/>
      <c r="H28" s="24"/>
      <c r="U28">
        <v>20</v>
      </c>
      <c r="V28">
        <v>414026</v>
      </c>
      <c r="W28">
        <v>437299.75</v>
      </c>
      <c r="X28">
        <v>-474514.375</v>
      </c>
      <c r="Y28">
        <v>-448165</v>
      </c>
      <c r="Z28">
        <v>-449402</v>
      </c>
      <c r="AA28">
        <v>-450670</v>
      </c>
    </row>
    <row r="29" spans="1:27" x14ac:dyDescent="0.45">
      <c r="A29" s="11" t="s">
        <v>178</v>
      </c>
      <c r="B29">
        <v>10</v>
      </c>
      <c r="C29" s="24">
        <f>C26/10391</f>
        <v>-22.279376383408721</v>
      </c>
      <c r="D29" s="31">
        <f t="shared" ref="D29:H29" si="8">D26/10391</f>
        <v>-22.651545407884999</v>
      </c>
      <c r="E29">
        <f t="shared" si="8"/>
        <v>-806.68500625541333</v>
      </c>
      <c r="F29" s="41">
        <f t="shared" si="8"/>
        <v>-745.03716677894329</v>
      </c>
      <c r="G29">
        <f t="shared" si="8"/>
        <v>-759.71001003615766</v>
      </c>
      <c r="H29" s="24">
        <f t="shared" si="8"/>
        <v>-23.505614901784661</v>
      </c>
      <c r="O29">
        <f>O26/11865</f>
        <v>-22.985621576064084</v>
      </c>
      <c r="U29" t="s">
        <v>179</v>
      </c>
    </row>
    <row r="30" spans="1:27" x14ac:dyDescent="0.45">
      <c r="A30" s="11"/>
      <c r="B30" s="9">
        <v>20</v>
      </c>
      <c r="C30" s="25">
        <f>C27/20391</f>
        <v>-22.266980530626256</v>
      </c>
      <c r="D30" s="32">
        <f>D27/20391</f>
        <v>-22.562077359837382</v>
      </c>
      <c r="E30" s="16">
        <f t="shared" ref="E30:H30" si="9">E27/20391</f>
        <v>0.35123829140305174</v>
      </c>
      <c r="F30" s="42">
        <f t="shared" si="9"/>
        <v>20.658932862537384</v>
      </c>
      <c r="G30" s="16">
        <f t="shared" si="9"/>
        <v>21.041569459915781</v>
      </c>
      <c r="H30" s="25">
        <f t="shared" si="9"/>
        <v>-23.566791449386692</v>
      </c>
    </row>
    <row r="31" spans="1:27" x14ac:dyDescent="0.45">
      <c r="C31" s="24"/>
      <c r="D31" s="31"/>
      <c r="F31" s="41"/>
      <c r="H31" s="24"/>
      <c r="T31" t="s">
        <v>178</v>
      </c>
      <c r="U31">
        <v>10</v>
      </c>
      <c r="V31">
        <v>20.519068213092197</v>
      </c>
      <c r="W31">
        <v>21.408369372911341</v>
      </c>
      <c r="X31">
        <v>-23.550361214861411</v>
      </c>
      <c r="Y31">
        <v>-22.143109887949677</v>
      </c>
      <c r="Z31">
        <v>-22.16158836249263</v>
      </c>
      <c r="AA31">
        <v>-22.29015136622764</v>
      </c>
    </row>
    <row r="32" spans="1:27" x14ac:dyDescent="0.45">
      <c r="C32" s="24"/>
      <c r="D32" s="31"/>
      <c r="F32" s="41"/>
      <c r="H32" s="24"/>
      <c r="U32">
        <v>20</v>
      </c>
      <c r="V32">
        <v>20.522752057103201</v>
      </c>
      <c r="W32">
        <v>21.676402795677603</v>
      </c>
      <c r="X32">
        <v>-23.521085307821949</v>
      </c>
      <c r="Y32">
        <v>-22.214979676811737</v>
      </c>
      <c r="Z32">
        <v>-22.276296222861109</v>
      </c>
      <c r="AA32">
        <v>-22.339149400218101</v>
      </c>
    </row>
    <row r="33" spans="1:18" x14ac:dyDescent="0.45">
      <c r="A33" t="s">
        <v>14</v>
      </c>
      <c r="C33" s="26">
        <v>8496534</v>
      </c>
      <c r="D33" s="33">
        <v>8151326</v>
      </c>
      <c r="E33" s="1">
        <v>8374940</v>
      </c>
      <c r="F33" s="43">
        <v>7875409</v>
      </c>
      <c r="G33" s="18">
        <v>8058834.2000000002</v>
      </c>
      <c r="H33" s="26">
        <v>8424972.2941176463</v>
      </c>
    </row>
    <row r="34" spans="1:18" x14ac:dyDescent="0.45">
      <c r="C34" s="26">
        <f>IF(C33="","",(C33-C21)/C29)</f>
        <v>6525.676369840824</v>
      </c>
      <c r="D34" s="33">
        <f t="shared" ref="D34:H34" si="10">IF(D33="","",(D33-D21)/D29)</f>
        <v>6474.8065687803428</v>
      </c>
      <c r="E34">
        <f t="shared" si="10"/>
        <v>9.0790084645275684</v>
      </c>
      <c r="F34" s="41">
        <f t="shared" si="10"/>
        <v>-179.49144816244799</v>
      </c>
      <c r="G34">
        <f t="shared" si="10"/>
        <v>-216.77677474125619</v>
      </c>
      <c r="H34" s="26">
        <f t="shared" si="10"/>
        <v>6573.9250375902957</v>
      </c>
    </row>
    <row r="35" spans="1:18" ht="14.65" thickBot="1" x14ac:dyDescent="0.5">
      <c r="C35" s="27">
        <f>IF(C33="","",(C33-C21)/C30)</f>
        <v>6529.3091625077641</v>
      </c>
      <c r="D35" s="34">
        <f t="shared" ref="D35:H35" si="11">IF(D33="","",(D33-D21)/D30)</f>
        <v>6500.4818776606262</v>
      </c>
      <c r="E35">
        <f t="shared" si="11"/>
        <v>-20851.655924940362</v>
      </c>
      <c r="F35" s="44">
        <f t="shared" si="11"/>
        <v>6473.1223480811977</v>
      </c>
      <c r="G35">
        <f t="shared" si="11"/>
        <v>7826.7681518726786</v>
      </c>
      <c r="H35" s="27">
        <f t="shared" si="11"/>
        <v>6556.8599212439294</v>
      </c>
      <c r="L35" s="8" t="s">
        <v>20</v>
      </c>
    </row>
    <row r="36" spans="1:18" ht="14.65" thickTop="1" x14ac:dyDescent="0.45">
      <c r="L36" t="s">
        <v>15</v>
      </c>
    </row>
    <row r="37" spans="1:18" x14ac:dyDescent="0.45">
      <c r="C37" t="e">
        <f t="shared" ref="C37:G37" si="12">(C33-C21)/C38</f>
        <v>#DIV/0!</v>
      </c>
      <c r="D37">
        <f t="shared" si="12"/>
        <v>6547.5167410714294</v>
      </c>
      <c r="E37" t="e">
        <f t="shared" si="12"/>
        <v>#DIV/0!</v>
      </c>
      <c r="F37">
        <f t="shared" si="12"/>
        <v>6523.3073170731614</v>
      </c>
      <c r="G37">
        <f t="shared" si="12"/>
        <v>6587.4994285714256</v>
      </c>
      <c r="H37">
        <f>(H33-H21)/H38</f>
        <v>6553.1870367598704</v>
      </c>
      <c r="L37" t="s">
        <v>16</v>
      </c>
    </row>
    <row r="38" spans="1:18" x14ac:dyDescent="0.45">
      <c r="C38" s="17"/>
      <c r="D38" s="17">
        <v>-22.4</v>
      </c>
      <c r="E38" s="17"/>
      <c r="F38" s="17">
        <v>20.5</v>
      </c>
      <c r="G38" s="17">
        <v>25</v>
      </c>
      <c r="H38" s="17">
        <v>-23.58</v>
      </c>
      <c r="L38" t="s">
        <v>17</v>
      </c>
      <c r="R38" t="s">
        <v>175</v>
      </c>
    </row>
    <row r="39" spans="1:18" x14ac:dyDescent="0.45">
      <c r="G39" s="45"/>
      <c r="L39" t="s">
        <v>16</v>
      </c>
      <c r="R39" t="s">
        <v>176</v>
      </c>
    </row>
    <row r="40" spans="1:18" x14ac:dyDescent="0.45">
      <c r="F40" s="17">
        <v>20.785</v>
      </c>
      <c r="L40" t="s">
        <v>18</v>
      </c>
      <c r="R40" t="s">
        <v>177</v>
      </c>
    </row>
    <row r="41" spans="1:18" x14ac:dyDescent="0.45">
      <c r="L41" t="s">
        <v>19</v>
      </c>
    </row>
    <row r="43" spans="1:18" x14ac:dyDescent="0.45">
      <c r="L43" t="s">
        <v>21</v>
      </c>
      <c r="N43" t="s">
        <v>24</v>
      </c>
      <c r="P43" t="s">
        <v>169</v>
      </c>
      <c r="R43" t="s">
        <v>172</v>
      </c>
    </row>
    <row r="44" spans="1:18" x14ac:dyDescent="0.45">
      <c r="L44" t="s">
        <v>22</v>
      </c>
      <c r="N44" t="s">
        <v>25</v>
      </c>
      <c r="P44" t="s">
        <v>170</v>
      </c>
      <c r="R44" t="s">
        <v>173</v>
      </c>
    </row>
    <row r="45" spans="1:18" x14ac:dyDescent="0.45">
      <c r="L45" t="s">
        <v>23</v>
      </c>
      <c r="N45" t="s">
        <v>26</v>
      </c>
      <c r="P45" t="s">
        <v>171</v>
      </c>
      <c r="R45" t="s">
        <v>174</v>
      </c>
    </row>
    <row r="47" spans="1:18" x14ac:dyDescent="0.45">
      <c r="L47" t="s">
        <v>27</v>
      </c>
      <c r="Q47" t="s">
        <v>162</v>
      </c>
    </row>
    <row r="48" spans="1:18" x14ac:dyDescent="0.45">
      <c r="L48" t="s">
        <v>28</v>
      </c>
      <c r="M48" t="s">
        <v>29</v>
      </c>
      <c r="N48" t="s">
        <v>30</v>
      </c>
      <c r="Q48" t="s">
        <v>163</v>
      </c>
    </row>
    <row r="49" spans="12:17" x14ac:dyDescent="0.45">
      <c r="L49" t="s">
        <v>31</v>
      </c>
      <c r="N49" t="s">
        <v>32</v>
      </c>
      <c r="P49" t="s">
        <v>33</v>
      </c>
      <c r="Q49" t="s">
        <v>164</v>
      </c>
    </row>
    <row r="50" spans="12:17" x14ac:dyDescent="0.45">
      <c r="L50" t="s">
        <v>34</v>
      </c>
      <c r="M50" t="s">
        <v>35</v>
      </c>
      <c r="N50" t="s">
        <v>36</v>
      </c>
      <c r="Q50" t="s">
        <v>165</v>
      </c>
    </row>
    <row r="51" spans="12:17" x14ac:dyDescent="0.45">
      <c r="L51" t="s">
        <v>37</v>
      </c>
      <c r="N51" t="s">
        <v>32</v>
      </c>
      <c r="P51" t="s">
        <v>38</v>
      </c>
      <c r="Q51" t="s">
        <v>166</v>
      </c>
    </row>
    <row r="52" spans="12:17" x14ac:dyDescent="0.45">
      <c r="L52" t="s">
        <v>39</v>
      </c>
      <c r="M52" t="s">
        <v>40</v>
      </c>
      <c r="N52" t="s">
        <v>41</v>
      </c>
      <c r="Q52" t="s">
        <v>167</v>
      </c>
    </row>
    <row r="53" spans="12:17" x14ac:dyDescent="0.45">
      <c r="L53" t="s">
        <v>42</v>
      </c>
      <c r="N53" t="s">
        <v>43</v>
      </c>
      <c r="P53" t="s">
        <v>44</v>
      </c>
      <c r="Q53" t="s">
        <v>168</v>
      </c>
    </row>
    <row r="54" spans="12:17" x14ac:dyDescent="0.45">
      <c r="L54" t="s">
        <v>45</v>
      </c>
      <c r="M54" t="s">
        <v>46</v>
      </c>
      <c r="N54" t="s">
        <v>47</v>
      </c>
    </row>
    <row r="55" spans="12:17" x14ac:dyDescent="0.45">
      <c r="L55" t="s">
        <v>42</v>
      </c>
      <c r="N55" t="s">
        <v>48</v>
      </c>
      <c r="P55" t="s">
        <v>49</v>
      </c>
    </row>
    <row r="56" spans="12:17" x14ac:dyDescent="0.45">
      <c r="L56" t="s">
        <v>50</v>
      </c>
      <c r="M56" t="s">
        <v>51</v>
      </c>
      <c r="N56" t="s">
        <v>52</v>
      </c>
    </row>
    <row r="57" spans="12:17" x14ac:dyDescent="0.45">
      <c r="L57" t="s">
        <v>53</v>
      </c>
      <c r="N57" t="s">
        <v>54</v>
      </c>
      <c r="P57" t="s">
        <v>55</v>
      </c>
    </row>
    <row r="58" spans="12:17" x14ac:dyDescent="0.45">
      <c r="L58" t="s">
        <v>56</v>
      </c>
      <c r="M58" t="s">
        <v>57</v>
      </c>
      <c r="N58" t="s">
        <v>58</v>
      </c>
    </row>
    <row r="59" spans="12:17" x14ac:dyDescent="0.45">
      <c r="L59" t="s">
        <v>59</v>
      </c>
      <c r="N59" t="s">
        <v>60</v>
      </c>
      <c r="P59" t="s">
        <v>61</v>
      </c>
    </row>
    <row r="60" spans="12:17" x14ac:dyDescent="0.45">
      <c r="L60" t="s">
        <v>62</v>
      </c>
      <c r="M60" t="s">
        <v>63</v>
      </c>
      <c r="N60" t="s">
        <v>64</v>
      </c>
    </row>
    <row r="61" spans="12:17" x14ac:dyDescent="0.45">
      <c r="L61" t="s">
        <v>42</v>
      </c>
      <c r="N61" t="s">
        <v>65</v>
      </c>
      <c r="P61" t="s">
        <v>66</v>
      </c>
    </row>
    <row r="62" spans="12:17" x14ac:dyDescent="0.45">
      <c r="L62" t="s">
        <v>67</v>
      </c>
      <c r="M62" t="s">
        <v>57</v>
      </c>
      <c r="N62" t="s">
        <v>68</v>
      </c>
    </row>
    <row r="63" spans="12:17" x14ac:dyDescent="0.45">
      <c r="L63" t="s">
        <v>69</v>
      </c>
      <c r="N63" t="s">
        <v>70</v>
      </c>
      <c r="P63" t="s">
        <v>71</v>
      </c>
    </row>
    <row r="64" spans="12:17" x14ac:dyDescent="0.45">
      <c r="L64" t="s">
        <v>72</v>
      </c>
      <c r="M64" t="s">
        <v>73</v>
      </c>
      <c r="N64" t="s">
        <v>74</v>
      </c>
    </row>
    <row r="65" spans="12:16" x14ac:dyDescent="0.45">
      <c r="L65" t="s">
        <v>75</v>
      </c>
      <c r="N65" t="s">
        <v>76</v>
      </c>
      <c r="P65" t="s">
        <v>77</v>
      </c>
    </row>
    <row r="66" spans="12:16" x14ac:dyDescent="0.45">
      <c r="L66" t="s">
        <v>78</v>
      </c>
      <c r="M66" t="s">
        <v>79</v>
      </c>
      <c r="N66" t="s">
        <v>80</v>
      </c>
    </row>
    <row r="67" spans="12:16" x14ac:dyDescent="0.45">
      <c r="L67" t="s">
        <v>81</v>
      </c>
      <c r="N67" t="s">
        <v>82</v>
      </c>
      <c r="P67" t="s">
        <v>83</v>
      </c>
    </row>
    <row r="68" spans="12:16" x14ac:dyDescent="0.45">
      <c r="L68" t="s">
        <v>84</v>
      </c>
      <c r="M68" t="s">
        <v>85</v>
      </c>
      <c r="N68" t="s">
        <v>86</v>
      </c>
    </row>
    <row r="69" spans="12:16" x14ac:dyDescent="0.45">
      <c r="L69" t="s">
        <v>87</v>
      </c>
      <c r="N69" t="s">
        <v>88</v>
      </c>
      <c r="P69" t="s">
        <v>89</v>
      </c>
    </row>
    <row r="70" spans="12:16" x14ac:dyDescent="0.45">
      <c r="L70" t="s">
        <v>90</v>
      </c>
      <c r="M70" t="s">
        <v>91</v>
      </c>
      <c r="N70" t="s">
        <v>92</v>
      </c>
    </row>
    <row r="71" spans="12:16" x14ac:dyDescent="0.45">
      <c r="L71" t="s">
        <v>37</v>
      </c>
      <c r="N71" t="s">
        <v>93</v>
      </c>
      <c r="P71" t="s">
        <v>94</v>
      </c>
    </row>
    <row r="72" spans="12:16" x14ac:dyDescent="0.45">
      <c r="L72" t="s">
        <v>56</v>
      </c>
      <c r="M72" t="s">
        <v>95</v>
      </c>
      <c r="N72" t="s">
        <v>96</v>
      </c>
    </row>
    <row r="73" spans="12:16" x14ac:dyDescent="0.45">
      <c r="L73" t="s">
        <v>97</v>
      </c>
      <c r="N73" t="s">
        <v>98</v>
      </c>
      <c r="P73" t="s">
        <v>99</v>
      </c>
    </row>
    <row r="74" spans="12:16" x14ac:dyDescent="0.45">
      <c r="L74" t="s">
        <v>100</v>
      </c>
      <c r="M74" t="s">
        <v>101</v>
      </c>
      <c r="N74" t="s">
        <v>96</v>
      </c>
    </row>
    <row r="75" spans="12:16" x14ac:dyDescent="0.45">
      <c r="L75" t="s">
        <v>102</v>
      </c>
      <c r="N75" t="s">
        <v>103</v>
      </c>
      <c r="P75" t="s">
        <v>104</v>
      </c>
    </row>
    <row r="76" spans="12:16" x14ac:dyDescent="0.45">
      <c r="L76" t="s">
        <v>105</v>
      </c>
      <c r="M76" t="s">
        <v>106</v>
      </c>
      <c r="N76" t="s">
        <v>107</v>
      </c>
    </row>
    <row r="77" spans="12:16" x14ac:dyDescent="0.45">
      <c r="L77" t="s">
        <v>108</v>
      </c>
      <c r="N77" t="s">
        <v>109</v>
      </c>
      <c r="P77" t="s">
        <v>110</v>
      </c>
    </row>
    <row r="78" spans="12:16" x14ac:dyDescent="0.45">
      <c r="L78" t="s">
        <v>111</v>
      </c>
      <c r="M78" t="s">
        <v>112</v>
      </c>
      <c r="N78" t="s">
        <v>113</v>
      </c>
    </row>
    <row r="79" spans="12:16" x14ac:dyDescent="0.45">
      <c r="L79" t="s">
        <v>114</v>
      </c>
      <c r="N79" t="s">
        <v>115</v>
      </c>
      <c r="P79" t="s">
        <v>116</v>
      </c>
    </row>
    <row r="80" spans="12:16" x14ac:dyDescent="0.45">
      <c r="L80" t="s">
        <v>117</v>
      </c>
      <c r="M80" t="s">
        <v>118</v>
      </c>
      <c r="N80" t="s">
        <v>119</v>
      </c>
    </row>
    <row r="81" spans="12:16" x14ac:dyDescent="0.45">
      <c r="L81" t="s">
        <v>120</v>
      </c>
      <c r="N81" t="s">
        <v>121</v>
      </c>
      <c r="P81" t="s">
        <v>122</v>
      </c>
    </row>
    <row r="82" spans="12:16" x14ac:dyDescent="0.45">
      <c r="L82" t="s">
        <v>117</v>
      </c>
      <c r="M82" t="s">
        <v>123</v>
      </c>
      <c r="N82" t="s">
        <v>124</v>
      </c>
    </row>
    <row r="83" spans="12:16" x14ac:dyDescent="0.45">
      <c r="L83" t="s">
        <v>125</v>
      </c>
      <c r="N83" t="s">
        <v>115</v>
      </c>
      <c r="P83" t="s">
        <v>126</v>
      </c>
    </row>
    <row r="84" spans="12:16" x14ac:dyDescent="0.45">
      <c r="L84" t="s">
        <v>127</v>
      </c>
      <c r="M84" t="s">
        <v>128</v>
      </c>
      <c r="N84" t="s">
        <v>129</v>
      </c>
    </row>
    <row r="85" spans="12:16" x14ac:dyDescent="0.45">
      <c r="L85" t="s">
        <v>130</v>
      </c>
      <c r="N85" t="s">
        <v>131</v>
      </c>
      <c r="P85" t="s">
        <v>132</v>
      </c>
    </row>
    <row r="86" spans="12:16" x14ac:dyDescent="0.45">
      <c r="L86" t="s">
        <v>133</v>
      </c>
      <c r="M86" t="s">
        <v>134</v>
      </c>
      <c r="N86" t="s">
        <v>135</v>
      </c>
    </row>
    <row r="87" spans="12:16" x14ac:dyDescent="0.45">
      <c r="L87" t="s">
        <v>136</v>
      </c>
      <c r="N87" t="s">
        <v>137</v>
      </c>
      <c r="P87" t="s">
        <v>138</v>
      </c>
    </row>
    <row r="88" spans="12:16" x14ac:dyDescent="0.45">
      <c r="L88" t="s">
        <v>28</v>
      </c>
      <c r="M88" t="s">
        <v>139</v>
      </c>
      <c r="N88" t="s">
        <v>140</v>
      </c>
    </row>
    <row r="89" spans="12:16" x14ac:dyDescent="0.45">
      <c r="L89" t="s">
        <v>141</v>
      </c>
      <c r="N89" t="s">
        <v>142</v>
      </c>
      <c r="P89" t="s">
        <v>143</v>
      </c>
    </row>
    <row r="90" spans="12:16" x14ac:dyDescent="0.45">
      <c r="L90" t="s">
        <v>144</v>
      </c>
      <c r="M90" t="s">
        <v>145</v>
      </c>
      <c r="N90" t="s">
        <v>146</v>
      </c>
    </row>
    <row r="91" spans="12:16" x14ac:dyDescent="0.45">
      <c r="L91" t="s">
        <v>147</v>
      </c>
      <c r="N91" t="s">
        <v>148</v>
      </c>
      <c r="P91" t="s">
        <v>149</v>
      </c>
    </row>
    <row r="92" spans="12:16" x14ac:dyDescent="0.45">
      <c r="L92" t="s">
        <v>150</v>
      </c>
      <c r="M92" t="s">
        <v>151</v>
      </c>
      <c r="N92" t="s">
        <v>152</v>
      </c>
    </row>
    <row r="93" spans="12:16" x14ac:dyDescent="0.45">
      <c r="L93" t="s">
        <v>153</v>
      </c>
      <c r="N93" t="s">
        <v>154</v>
      </c>
      <c r="P93" t="s">
        <v>155</v>
      </c>
    </row>
    <row r="94" spans="12:16" x14ac:dyDescent="0.45">
      <c r="L94" t="s">
        <v>156</v>
      </c>
      <c r="M94" t="s">
        <v>157</v>
      </c>
      <c r="N94" t="s">
        <v>158</v>
      </c>
    </row>
    <row r="95" spans="12:16" x14ac:dyDescent="0.45">
      <c r="L95" t="s">
        <v>159</v>
      </c>
      <c r="N95" t="s">
        <v>160</v>
      </c>
      <c r="P95" t="s">
        <v>161</v>
      </c>
    </row>
  </sheetData>
  <mergeCells count="5">
    <mergeCell ref="A13:A14"/>
    <mergeCell ref="A16:A17"/>
    <mergeCell ref="A21:A23"/>
    <mergeCell ref="A26:A27"/>
    <mergeCell ref="A29:A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5F78-AD19-4B85-98D6-34EC2774BA2D}">
  <dimension ref="C8:N28"/>
  <sheetViews>
    <sheetView topLeftCell="D1" workbookViewId="0">
      <selection activeCell="I28" sqref="I28"/>
    </sheetView>
  </sheetViews>
  <sheetFormatPr defaultRowHeight="14.25" x14ac:dyDescent="0.45"/>
  <sheetData>
    <row r="8" spans="3:14" x14ac:dyDescent="0.45">
      <c r="C8">
        <v>8338936</v>
      </c>
      <c r="D8">
        <v>8183270</v>
      </c>
      <c r="E8">
        <v>8384497</v>
      </c>
    </row>
    <row r="9" spans="3:14" x14ac:dyDescent="0.45">
      <c r="C9">
        <v>8338930</v>
      </c>
      <c r="D9">
        <v>8183256</v>
      </c>
      <c r="E9">
        <v>8384475</v>
      </c>
      <c r="H9">
        <v>338934</v>
      </c>
      <c r="I9">
        <v>8385299</v>
      </c>
      <c r="J9">
        <v>8650722</v>
      </c>
      <c r="L9">
        <v>8339430</v>
      </c>
      <c r="M9">
        <v>8363815</v>
      </c>
      <c r="N9">
        <v>8650716</v>
      </c>
    </row>
    <row r="10" spans="3:14" x14ac:dyDescent="0.45">
      <c r="C10">
        <v>8338931</v>
      </c>
      <c r="D10">
        <v>8183285</v>
      </c>
      <c r="E10">
        <v>8384470</v>
      </c>
      <c r="H10">
        <v>8338927</v>
      </c>
      <c r="I10">
        <v>8385413</v>
      </c>
      <c r="J10">
        <v>8650722</v>
      </c>
      <c r="L10">
        <v>8339310</v>
      </c>
      <c r="M10">
        <v>8363714</v>
      </c>
      <c r="N10">
        <v>8650714</v>
      </c>
    </row>
    <row r="11" spans="3:14" x14ac:dyDescent="0.45">
      <c r="C11">
        <v>8338959</v>
      </c>
      <c r="D11">
        <v>8183246</v>
      </c>
      <c r="E11">
        <v>8384465</v>
      </c>
      <c r="H11">
        <v>8338923</v>
      </c>
      <c r="I11">
        <v>8385409</v>
      </c>
      <c r="J11">
        <v>8650705</v>
      </c>
      <c r="L11">
        <v>8339178</v>
      </c>
      <c r="M11">
        <v>8363675</v>
      </c>
      <c r="N11">
        <v>8650523</v>
      </c>
    </row>
    <row r="12" spans="3:14" x14ac:dyDescent="0.45">
      <c r="C12">
        <v>8338917</v>
      </c>
      <c r="D12">
        <v>8183276</v>
      </c>
      <c r="E12">
        <v>8384477</v>
      </c>
      <c r="H12">
        <v>8338920</v>
      </c>
      <c r="I12">
        <v>8385376</v>
      </c>
      <c r="J12">
        <v>8650722</v>
      </c>
      <c r="L12">
        <v>8339047</v>
      </c>
      <c r="M12">
        <v>8363770</v>
      </c>
      <c r="N12">
        <v>8650733</v>
      </c>
    </row>
    <row r="13" spans="3:14" x14ac:dyDescent="0.45">
      <c r="C13">
        <v>8338920</v>
      </c>
      <c r="D13">
        <v>8183281</v>
      </c>
      <c r="E13">
        <v>8384455</v>
      </c>
      <c r="H13">
        <v>8338927</v>
      </c>
      <c r="I13">
        <v>8385391</v>
      </c>
      <c r="J13">
        <v>8650718</v>
      </c>
      <c r="L13">
        <v>8339095</v>
      </c>
      <c r="M13">
        <v>8363824</v>
      </c>
      <c r="N13">
        <v>8644166</v>
      </c>
    </row>
    <row r="14" spans="3:14" x14ac:dyDescent="0.45">
      <c r="C14">
        <v>8338916</v>
      </c>
      <c r="D14">
        <v>8183278</v>
      </c>
      <c r="E14">
        <v>8384477</v>
      </c>
      <c r="H14">
        <v>8338925</v>
      </c>
      <c r="I14">
        <v>8384997</v>
      </c>
      <c r="J14">
        <v>8650726</v>
      </c>
      <c r="L14">
        <v>8339116</v>
      </c>
      <c r="M14">
        <v>8363929</v>
      </c>
      <c r="N14">
        <v>8650703</v>
      </c>
    </row>
    <row r="15" spans="3:14" x14ac:dyDescent="0.45">
      <c r="C15">
        <f>AVERAGE(C8:C14)</f>
        <v>8338929.8571428573</v>
      </c>
      <c r="D15">
        <f>AVERAGE(D8:D14)</f>
        <v>8183270.2857142854</v>
      </c>
      <c r="E15">
        <f>AVERAGE(E8:E14)</f>
        <v>8384473.7142857146</v>
      </c>
      <c r="H15">
        <v>8338910</v>
      </c>
      <c r="I15">
        <v>8385449</v>
      </c>
      <c r="J15">
        <v>8650719</v>
      </c>
      <c r="L15">
        <v>8339129</v>
      </c>
      <c r="M15">
        <v>8363902</v>
      </c>
      <c r="N15">
        <v>8650722</v>
      </c>
    </row>
    <row r="16" spans="3:14" x14ac:dyDescent="0.45">
      <c r="H16">
        <v>8338929</v>
      </c>
      <c r="I16">
        <v>8385422</v>
      </c>
      <c r="J16">
        <v>8650721</v>
      </c>
      <c r="L16">
        <v>8332488</v>
      </c>
      <c r="M16">
        <v>8363974</v>
      </c>
      <c r="N16">
        <v>8650715</v>
      </c>
    </row>
    <row r="17" spans="8:14" x14ac:dyDescent="0.45">
      <c r="H17">
        <v>8338902</v>
      </c>
      <c r="I17">
        <v>8385378</v>
      </c>
      <c r="J17">
        <v>8650730</v>
      </c>
      <c r="L17">
        <v>8339125</v>
      </c>
      <c r="M17">
        <v>8363998</v>
      </c>
      <c r="N17">
        <v>8650728</v>
      </c>
    </row>
    <row r="18" spans="8:14" x14ac:dyDescent="0.45">
      <c r="H18">
        <v>8338916</v>
      </c>
      <c r="I18">
        <v>8385434</v>
      </c>
      <c r="J18">
        <v>8650718</v>
      </c>
      <c r="L18">
        <f>AVERAGE(L9:L17)</f>
        <v>8338435.333333333</v>
      </c>
      <c r="M18">
        <f>AVERAGE(M9:M17)</f>
        <v>8363844.555555556</v>
      </c>
    </row>
    <row r="19" spans="8:14" x14ac:dyDescent="0.45">
      <c r="H19">
        <v>8338912</v>
      </c>
      <c r="I19">
        <v>8385432</v>
      </c>
      <c r="J19">
        <v>8650714</v>
      </c>
    </row>
    <row r="20" spans="8:14" x14ac:dyDescent="0.45">
      <c r="H20">
        <v>8338926</v>
      </c>
      <c r="I20">
        <v>8385418</v>
      </c>
      <c r="J20">
        <v>8650730</v>
      </c>
    </row>
    <row r="21" spans="8:14" x14ac:dyDescent="0.45">
      <c r="H21">
        <v>8338925</v>
      </c>
      <c r="I21">
        <v>8385486</v>
      </c>
      <c r="J21">
        <v>8650724</v>
      </c>
    </row>
    <row r="25" spans="8:14" x14ac:dyDescent="0.45">
      <c r="I25">
        <v>8257313</v>
      </c>
      <c r="J25">
        <v>8116570</v>
      </c>
      <c r="K25">
        <v>8649352</v>
      </c>
    </row>
    <row r="26" spans="8:14" x14ac:dyDescent="0.45">
      <c r="I26">
        <v>8257402</v>
      </c>
      <c r="J26">
        <v>8142816</v>
      </c>
      <c r="K26">
        <v>8650338</v>
      </c>
    </row>
    <row r="27" spans="8:14" x14ac:dyDescent="0.45">
      <c r="I27">
        <v>8257434</v>
      </c>
      <c r="J27">
        <v>8142827</v>
      </c>
      <c r="K27">
        <v>8650346</v>
      </c>
    </row>
    <row r="28" spans="8:14" x14ac:dyDescent="0.45">
      <c r="I28">
        <f>AVERAGE(I25:I27)</f>
        <v>8257383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Deloose</dc:creator>
  <cp:lastModifiedBy>Robbie Deloose</cp:lastModifiedBy>
  <dcterms:created xsi:type="dcterms:W3CDTF">2018-10-07T12:12:13Z</dcterms:created>
  <dcterms:modified xsi:type="dcterms:W3CDTF">2018-10-22T19:58:32Z</dcterms:modified>
</cp:coreProperties>
</file>